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D:\CoronaEstimates\"/>
    </mc:Choice>
  </mc:AlternateContent>
  <xr:revisionPtr revIDLastSave="0" documentId="13_ncr:1_{99833177-2036-4B6B-8122-C429FCA05F04}" xr6:coauthVersionLast="44" xr6:coauthVersionMax="44" xr10:uidLastSave="{00000000-0000-0000-0000-000000000000}"/>
  <bookViews>
    <workbookView xWindow="-28920" yWindow="-120" windowWidth="29040" windowHeight="15840" xr2:uid="{00000000-000D-0000-FFFF-FFFF00000000}"/>
  </bookViews>
  <sheets>
    <sheet name="Estimates" sheetId="2" r:id="rId1"/>
    <sheet name="Sheet3"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2" i="2" l="1"/>
  <c r="M12" i="2"/>
  <c r="L12" i="2"/>
  <c r="K12" i="2"/>
  <c r="O6" i="2"/>
  <c r="M6" i="2"/>
  <c r="O11" i="2"/>
  <c r="M5" i="2"/>
  <c r="O10" i="2"/>
  <c r="M4" i="2"/>
  <c r="J67" i="2"/>
  <c r="H60" i="2"/>
  <c r="AB60" i="2"/>
  <c r="AA60" i="2"/>
  <c r="Z60" i="2"/>
  <c r="K65" i="2" s="1"/>
  <c r="Y60" i="2"/>
  <c r="X60" i="2"/>
  <c r="W60" i="2"/>
  <c r="V60" i="2"/>
  <c r="S60" i="2"/>
  <c r="R60" i="2"/>
  <c r="Q60" i="2"/>
  <c r="J65" i="2" s="1"/>
  <c r="P60" i="2"/>
  <c r="O60" i="2"/>
  <c r="N60" i="2"/>
  <c r="M60" i="2"/>
  <c r="J60" i="2"/>
  <c r="I60" i="2"/>
  <c r="G60" i="2"/>
  <c r="F60" i="2"/>
  <c r="D60" i="2"/>
  <c r="E60" i="2"/>
  <c r="I65" i="2" l="1"/>
  <c r="I67" i="2" s="1"/>
  <c r="F63" i="2" s="1"/>
  <c r="E63" i="2" s="1"/>
  <c r="D63" i="2" s="1"/>
  <c r="F72" i="2" l="1"/>
  <c r="F80" i="2"/>
  <c r="F88" i="2"/>
  <c r="F96" i="2"/>
  <c r="F81" i="2"/>
  <c r="F65" i="2"/>
  <c r="F89" i="2"/>
  <c r="F66" i="2"/>
  <c r="F74" i="2"/>
  <c r="F82" i="2"/>
  <c r="F90" i="2"/>
  <c r="F67" i="2"/>
  <c r="F75" i="2"/>
  <c r="F83" i="2"/>
  <c r="F91" i="2"/>
  <c r="F77" i="2"/>
  <c r="F93" i="2"/>
  <c r="F64" i="2"/>
  <c r="F68" i="2"/>
  <c r="F76" i="2"/>
  <c r="F84" i="2"/>
  <c r="F92" i="2"/>
  <c r="F85" i="2"/>
  <c r="F69" i="2"/>
  <c r="F70" i="2"/>
  <c r="F78" i="2"/>
  <c r="F86" i="2"/>
  <c r="F94" i="2"/>
  <c r="F71" i="2"/>
  <c r="F79" i="2"/>
  <c r="F87" i="2"/>
  <c r="F95" i="2"/>
  <c r="F73" i="2"/>
  <c r="F97" i="2"/>
  <c r="F98" i="2"/>
  <c r="E64" i="2" l="1"/>
  <c r="D64" i="2" s="1"/>
  <c r="E65" i="2" l="1"/>
  <c r="D65" i="2" l="1"/>
  <c r="E66" i="2"/>
  <c r="D66" i="2" l="1"/>
  <c r="E67" i="2"/>
  <c r="E68" i="2" l="1"/>
  <c r="D67" i="2"/>
  <c r="E69" i="2" l="1"/>
  <c r="D68" i="2"/>
  <c r="E70" i="2" l="1"/>
  <c r="D69" i="2"/>
  <c r="D70" i="2" l="1"/>
  <c r="E71" i="2"/>
  <c r="D71" i="2" l="1"/>
  <c r="E72" i="2"/>
  <c r="E73" i="2" l="1"/>
  <c r="D72" i="2"/>
  <c r="D73" i="2" l="1"/>
  <c r="E74" i="2"/>
  <c r="D74" i="2" l="1"/>
  <c r="E75" i="2"/>
  <c r="E76" i="2" l="1"/>
  <c r="D75" i="2"/>
  <c r="D76" i="2" l="1"/>
  <c r="E77" i="2"/>
  <c r="E78" i="2" l="1"/>
  <c r="D77" i="2"/>
  <c r="E79" i="2" l="1"/>
  <c r="D78" i="2"/>
  <c r="D79" i="2" l="1"/>
  <c r="E80" i="2"/>
  <c r="E81" i="2" l="1"/>
  <c r="D80" i="2"/>
  <c r="D81" i="2" l="1"/>
  <c r="E82" i="2"/>
  <c r="D82" i="2" l="1"/>
  <c r="E83" i="2"/>
  <c r="E84" i="2" l="1"/>
  <c r="D83" i="2"/>
  <c r="D84" i="2" l="1"/>
  <c r="E85" i="2"/>
  <c r="E86" i="2" l="1"/>
  <c r="D85" i="2"/>
  <c r="E87" i="2" l="1"/>
  <c r="D86" i="2"/>
  <c r="D87" i="2" l="1"/>
  <c r="E88" i="2"/>
  <c r="E89" i="2" l="1"/>
  <c r="D88" i="2"/>
  <c r="D89" i="2" l="1"/>
  <c r="E90" i="2"/>
  <c r="D90" i="2" l="1"/>
  <c r="E91" i="2"/>
  <c r="E92" i="2" l="1"/>
  <c r="D91" i="2"/>
  <c r="D92" i="2" l="1"/>
  <c r="E93" i="2"/>
  <c r="E94" i="2" l="1"/>
  <c r="D93" i="2"/>
  <c r="E95" i="2" l="1"/>
  <c r="D94" i="2"/>
  <c r="D95" i="2" l="1"/>
  <c r="E96" i="2"/>
  <c r="E97" i="2" l="1"/>
  <c r="D96" i="2"/>
  <c r="D97" i="2" l="1"/>
  <c r="E98" i="2"/>
  <c r="D98" i="2" s="1"/>
  <c r="D99" i="2" s="1"/>
</calcChain>
</file>

<file path=xl/sharedStrings.xml><?xml version="1.0" encoding="utf-8"?>
<sst xmlns="http://schemas.openxmlformats.org/spreadsheetml/2006/main" count="129" uniqueCount="112">
  <si>
    <t>NJ</t>
  </si>
  <si>
    <t>NY</t>
  </si>
  <si>
    <t xml:space="preserve">Population </t>
  </si>
  <si>
    <t>TX</t>
  </si>
  <si>
    <t>Peak Daily Cases</t>
  </si>
  <si>
    <t>%</t>
  </si>
  <si>
    <t>As of 07/07/2020</t>
  </si>
  <si>
    <t>Already Peaked</t>
  </si>
  <si>
    <t>Projected Peak %</t>
  </si>
  <si>
    <t xml:space="preserve">Day 1 </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</si>
  <si>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</si>
  <si>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</si>
  <si>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</si>
  <si>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</si>
  <si>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</si>
  <si>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</si>
  <si>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</si>
  <si>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</si>
  <si>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</si>
  <si>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</si>
  <si>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</si>
  <si>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</si>
  <si>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</si>
  <si>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</si>
  <si>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</si>
  <si>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</si>
  <si>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</si>
  <si>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</si>
  <si>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</si>
  <si>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</si>
  <si>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</si>
  <si>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</si>
  <si>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</si>
  <si>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</si>
  <si>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</si>
  <si>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</si>
  <si>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</si>
  <si>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</si>
  <si>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</si>
  <si>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</si>
  <si>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</si>
  <si>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</si>
  <si>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</si>
  <si>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</si>
  <si>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</si>
  <si>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</si>
  <si>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</si>
  <si>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</si>
  <si>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</si>
  <si>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 xml:space="preserve">TX New Cases </t>
  </si>
  <si>
    <t>Projected Min</t>
  </si>
  <si>
    <t>Projected Avg</t>
  </si>
  <si>
    <t>Projected Max</t>
  </si>
  <si>
    <t>NJ New Cases</t>
  </si>
  <si>
    <t>NY New Cases</t>
  </si>
  <si>
    <t>TX Date</t>
  </si>
  <si>
    <t>NJ Date</t>
  </si>
  <si>
    <t>NY Date</t>
  </si>
  <si>
    <t>Day 41</t>
  </si>
  <si>
    <t>Day 42</t>
  </si>
  <si>
    <t>Day 43</t>
  </si>
  <si>
    <t>Day 44</t>
  </si>
  <si>
    <t>Day 45</t>
  </si>
  <si>
    <t>Day 46</t>
  </si>
  <si>
    <t>Day 47</t>
  </si>
  <si>
    <t>Day 48</t>
  </si>
  <si>
    <t>Day 49</t>
  </si>
  <si>
    <t>Day 50</t>
  </si>
  <si>
    <t>Day 51</t>
  </si>
  <si>
    <t>Day 52</t>
  </si>
  <si>
    <t>Day 53</t>
  </si>
  <si>
    <t>Day 54</t>
  </si>
  <si>
    <t>Population</t>
  </si>
  <si>
    <t>@ .00015%</t>
  </si>
  <si>
    <t>NJ Pop Pct</t>
  </si>
  <si>
    <t>NY Pop Pct</t>
  </si>
  <si>
    <t>TX Pop Pct</t>
  </si>
  <si>
    <t>TX Pct Change</t>
  </si>
  <si>
    <t>NJ Pct Change</t>
  </si>
  <si>
    <t>NY Pct Change</t>
  </si>
  <si>
    <t>TX 3Day Avg Pop Pct</t>
  </si>
  <si>
    <t>TX 7Day Avg Pop Pct</t>
  </si>
  <si>
    <t>NJ 3Day Avg Pop Pct</t>
  </si>
  <si>
    <t>NJ 7Day Avg Pop Pct</t>
  </si>
  <si>
    <t>NY 3Day Avg Pop Pct</t>
  </si>
  <si>
    <t>NY 7Day Avg Pop Pct</t>
  </si>
  <si>
    <t>NY 3Day Avg Pct Chg</t>
  </si>
  <si>
    <t>NY 7Day Avg Pct Chg</t>
  </si>
  <si>
    <t>NJ 3Day Avg Pct Chg</t>
  </si>
  <si>
    <t>NJ 7Day Avg Pct Chg</t>
  </si>
  <si>
    <t>Peak Zone</t>
  </si>
  <si>
    <t>TX 3Day Avg Pct Chg</t>
  </si>
  <si>
    <t>TX 7Day Avg Pct Chg</t>
  </si>
  <si>
    <t>Avg To Date</t>
  </si>
  <si>
    <t>Averages</t>
  </si>
  <si>
    <t>Avg Pct Change</t>
  </si>
  <si>
    <t>NY, NJ Avg Pct Change</t>
  </si>
  <si>
    <t>TX / NY, NJ %</t>
  </si>
  <si>
    <t>Est Pct Change</t>
  </si>
  <si>
    <t>TX Pop</t>
  </si>
  <si>
    <t>Est TX Pop Pct</t>
  </si>
  <si>
    <t xml:space="preserve">Est TX New Cases </t>
  </si>
  <si>
    <t>Notes:</t>
  </si>
  <si>
    <t>This forecast looks at a 55 day daily new case curve using 18 days of real data for Texas and 55 days of real data for New Jersey and New York (states with a completed corona curve).</t>
  </si>
  <si>
    <t>The 55 day window starts within each state on the first day that the state's daily new case count exceeds a 0.00015 case to population ratio.</t>
  </si>
  <si>
    <t>Average daily pct change in new cases are tracked over the 18 day period.</t>
  </si>
  <si>
    <t xml:space="preserve">On average, the daily rate of change for NY and NJ during the 18 day window is ~55% larger than in Texas. </t>
  </si>
  <si>
    <t>The NY curve peaks at day 27 while the NJ curve peaks at day 22. The NY curve drops and stays below the 0.00015 ratio by day 47 while the NJ curve drops and stays below this ratio by day 54.</t>
  </si>
  <si>
    <t xml:space="preserve">I plan to compare this to a daily new case regression model and see how the forecasts differ. </t>
  </si>
  <si>
    <t>Daily new case counts for each state were taken from: https://www.worldometers.info/</t>
  </si>
  <si>
    <t xml:space="preserve">The average change for NY and NJ is calculated and then compared to the average change in Texas during the 18 day period using real data. </t>
  </si>
  <si>
    <t>A daily new case forecast for Texas is then generated by averaging the change in daily new cases for NY and NJ and adjusting this change by 55% for each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</si>
</sst>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0.000000"/>
    <numFmt numFmtId="166" formatCode="0.00000000"/>
    <numFmt numFmtId="167" formatCode="0.0000000"/>
    <numFmt numFmtId="168" formatCode="0.00000"/>
    <numFmt numFmtId="169" formatCode="_(* #,##0.000_);_(* \(#,##0.000\);_(* &quot;-&quot;??_);_(@_)"/>
    <numFmt numFmtId="170" formatCode="0.00000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35">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2" borderId="0" xfId="0" applyFont="1" applyFill="1" applyAlignment="1">
      <alignment horizontal="center"/>
    </xf>
    <xf numFmtId="0" fontId="2" fillId="3" borderId="0" xfId="0" applyFont="1" applyFill="1" applyAlignment="1">
      <alignment horizontal="center"/>
    </xf>
    <xf numFmtId="0" fontId="0" fillId="3" borderId="0" xfId="0" applyFill="1" applyAlignment="1">
      <alignment horizontal="center"/>
    </xf>
    <xf numFmtId="164" fontId="0" fillId="0" borderId="0" xfId="1" applyNumberFormat="1" applyFont="1" applyAlignment="1">
      <alignment horizontal="center"/>
    </xf>
    <xf numFmtId="0" fontId="2" fillId="3" borderId="0" xfId="0" quotePrefix="1" applyFont="1" applyFill="1" applyAlignment="1">
      <alignment horizontal="center"/>
    </xf>
    <xf numFmtId="1" fontId="0" fillId="0" borderId="0" xfId="0" applyNumberFormat="1" applyAlignment="1">
      <alignment horizontal="center"/>
    </xf>
    <xf numFmtId="3" fontId="0" fillId="0" borderId="0" xfId="0" applyNumberFormat="1" applyAlignment="1">
      <alignment horizontal="center"/>
    </xf>
    <xf numFmtId="165" fontId="0" fillId="0" borderId="0" xfId="0" applyNumberFormat="1" applyAlignment="1">
      <alignment horizontal="center"/>
    </xf>
    <xf numFmtId="164" fontId="0" fillId="0" borderId="0" xfId="0" applyNumberFormat="1" applyAlignment="1">
      <alignment horizontal="center"/>
    </xf>
    <xf numFmtId="14" fontId="0" fillId="0" borderId="0" xfId="0" applyNumberFormat="1" applyAlignment="1">
      <alignment horizontal="center"/>
    </xf>
    <xf numFmtId="14" fontId="0" fillId="2" borderId="0" xfId="0" applyNumberFormat="1" applyFill="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7" fontId="0" fillId="0" borderId="0" xfId="0" applyNumberFormat="1"/>
    <xf numFmtId="14" fontId="0" fillId="4" borderId="0" xfId="0" applyNumberFormat="1" applyFill="1" applyAlignment="1">
      <alignment horizontal="center"/>
    </xf>
    <xf numFmtId="0" fontId="0" fillId="4" borderId="0" xfId="0" applyFill="1" applyAlignment="1">
      <alignment horizontal="center"/>
    </xf>
    <xf numFmtId="168" fontId="0" fillId="4" borderId="0" xfId="0" applyNumberFormat="1" applyFill="1" applyAlignment="1">
      <alignment horizontal="center"/>
    </xf>
    <xf numFmtId="14" fontId="0" fillId="5" borderId="0" xfId="0" applyNumberFormat="1" applyFill="1" applyAlignment="1">
      <alignment horizontal="center"/>
    </xf>
    <xf numFmtId="0" fontId="0" fillId="5" borderId="0" xfId="0" applyFill="1" applyAlignment="1">
      <alignment horizontal="center"/>
    </xf>
    <xf numFmtId="168" fontId="0" fillId="5" borderId="0" xfId="0" applyNumberFormat="1" applyFill="1" applyAlignment="1">
      <alignment horizontal="center"/>
    </xf>
    <xf numFmtId="0" fontId="0" fillId="6" borderId="0" xfId="0" applyFill="1" applyAlignment="1">
      <alignment horizontal="center"/>
    </xf>
    <xf numFmtId="0" fontId="2" fillId="6" borderId="0" xfId="0" applyFont="1" applyFill="1"/>
    <xf numFmtId="14" fontId="2" fillId="0" borderId="0" xfId="0" applyNumberFormat="1" applyFont="1" applyAlignment="1">
      <alignment horizontal="center"/>
    </xf>
    <xf numFmtId="167" fontId="0" fillId="0" borderId="0" xfId="1" applyNumberFormat="1" applyFont="1" applyAlignment="1">
      <alignment horizontal="center"/>
    </xf>
    <xf numFmtId="170" fontId="0" fillId="0" borderId="0" xfId="0" applyNumberFormat="1" applyAlignment="1">
      <alignment horizontal="center"/>
    </xf>
    <xf numFmtId="164" fontId="2" fillId="0" borderId="0" xfId="1" applyNumberFormat="1" applyFont="1" applyAlignment="1">
      <alignment horizontal="center"/>
    </xf>
    <xf numFmtId="167" fontId="2" fillId="2" borderId="0" xfId="0" applyNumberFormat="1" applyFont="1" applyFill="1" applyAlignment="1">
      <alignment horizontal="center"/>
    </xf>
    <xf numFmtId="167" fontId="0" fillId="5" borderId="0" xfId="0" applyNumberFormat="1" applyFill="1" applyAlignment="1">
      <alignment horizontal="center"/>
    </xf>
    <xf numFmtId="0" fontId="0" fillId="0" borderId="0" xfId="0" applyAlignment="1">
      <alignment horizontal="left"/>
    </xf>
    <xf numFmtId="169"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Estimates!$D$40</c:f>
              <c:strCache>
                <c:ptCount val="1"/>
                <c:pt idx="0">
                  <c:v>TX New Cases </c:v>
                </c:pt>
              </c:strCache>
            </c:strRef>
          </c:tx>
          <c:invertIfNegative val="0"/>
          <c:cat>
            <c:numRef>
              <c:f>(Estimates!$C$41:$C$58,Estimates!$C$63:$C$98)</c:f>
              <c:numCache>
                <c:formatCode>m/d/yyyy</c:formatCode>
                <c:ptCount val="54"/>
                <c:pt idx="0">
                  <c:v>44001</c:v>
                </c:pt>
                <c:pt idx="1">
                  <c:v>44002</c:v>
                </c:pt>
                <c:pt idx="2">
                  <c:v>44003</c:v>
                </c:pt>
                <c:pt idx="3">
                  <c:v>44004</c:v>
                </c:pt>
                <c:pt idx="4">
                  <c:v>44005</c:v>
                </c:pt>
                <c:pt idx="5">
                  <c:v>44006</c:v>
                </c:pt>
                <c:pt idx="6">
                  <c:v>44007</c:v>
                </c:pt>
                <c:pt idx="7">
                  <c:v>44008</c:v>
                </c:pt>
                <c:pt idx="8">
                  <c:v>44009</c:v>
                </c:pt>
                <c:pt idx="9">
                  <c:v>44010</c:v>
                </c:pt>
                <c:pt idx="10">
                  <c:v>44011</c:v>
                </c:pt>
                <c:pt idx="11">
                  <c:v>44012</c:v>
                </c:pt>
                <c:pt idx="12">
                  <c:v>44013</c:v>
                </c:pt>
                <c:pt idx="13">
                  <c:v>44014</c:v>
                </c:pt>
                <c:pt idx="14">
                  <c:v>44015</c:v>
                </c:pt>
                <c:pt idx="15">
                  <c:v>44016</c:v>
                </c:pt>
                <c:pt idx="16">
                  <c:v>44017</c:v>
                </c:pt>
                <c:pt idx="17">
                  <c:v>44018</c:v>
                </c:pt>
                <c:pt idx="18">
                  <c:v>44019</c:v>
                </c:pt>
                <c:pt idx="19">
                  <c:v>44020</c:v>
                </c:pt>
                <c:pt idx="20">
                  <c:v>44021</c:v>
                </c:pt>
                <c:pt idx="21">
                  <c:v>44022</c:v>
                </c:pt>
                <c:pt idx="22">
                  <c:v>44023</c:v>
                </c:pt>
                <c:pt idx="23">
                  <c:v>44024</c:v>
                </c:pt>
                <c:pt idx="24">
                  <c:v>44025</c:v>
                </c:pt>
                <c:pt idx="25">
                  <c:v>44026</c:v>
                </c:pt>
                <c:pt idx="26">
                  <c:v>44027</c:v>
                </c:pt>
                <c:pt idx="27">
                  <c:v>44028</c:v>
                </c:pt>
                <c:pt idx="28">
                  <c:v>44029</c:v>
                </c:pt>
                <c:pt idx="29">
                  <c:v>44030</c:v>
                </c:pt>
                <c:pt idx="30">
                  <c:v>44031</c:v>
                </c:pt>
                <c:pt idx="31">
                  <c:v>44032</c:v>
                </c:pt>
                <c:pt idx="32">
                  <c:v>44033</c:v>
                </c:pt>
                <c:pt idx="33">
                  <c:v>44034</c:v>
                </c:pt>
                <c:pt idx="34">
                  <c:v>44035</c:v>
                </c:pt>
                <c:pt idx="35">
                  <c:v>44036</c:v>
                </c:pt>
                <c:pt idx="36">
                  <c:v>44037</c:v>
                </c:pt>
                <c:pt idx="37">
                  <c:v>44038</c:v>
                </c:pt>
                <c:pt idx="38">
                  <c:v>44039</c:v>
                </c:pt>
                <c:pt idx="39">
                  <c:v>44040</c:v>
                </c:pt>
                <c:pt idx="40">
                  <c:v>44041</c:v>
                </c:pt>
                <c:pt idx="41">
                  <c:v>44042</c:v>
                </c:pt>
                <c:pt idx="42">
                  <c:v>44043</c:v>
                </c:pt>
                <c:pt idx="43">
                  <c:v>44044</c:v>
                </c:pt>
                <c:pt idx="44">
                  <c:v>44045</c:v>
                </c:pt>
                <c:pt idx="45">
                  <c:v>44046</c:v>
                </c:pt>
                <c:pt idx="46">
                  <c:v>44047</c:v>
                </c:pt>
                <c:pt idx="47">
                  <c:v>44048</c:v>
                </c:pt>
                <c:pt idx="48">
                  <c:v>44049</c:v>
                </c:pt>
                <c:pt idx="49">
                  <c:v>44050</c:v>
                </c:pt>
                <c:pt idx="50">
                  <c:v>44051</c:v>
                </c:pt>
                <c:pt idx="51">
                  <c:v>44052</c:v>
                </c:pt>
                <c:pt idx="52">
                  <c:v>44053</c:v>
                </c:pt>
                <c:pt idx="53">
                  <c:v>44054</c:v>
                </c:pt>
              </c:numCache>
            </c:numRef>
          </c:cat>
          <c:val>
            <c:numRef>
              <c:f>(Estimates!$D$41:$D$58,Estimates!$D$63:$D$98)</c:f>
              <c:numCache>
                <c:formatCode>General</c:formatCode>
                <c:ptCount val="54"/>
                <c:pt idx="0">
                  <c:v>4497</c:v>
                </c:pt>
                <c:pt idx="1">
                  <c:v>4250</c:v>
                </c:pt>
                <c:pt idx="2">
                  <c:v>3125</c:v>
                </c:pt>
                <c:pt idx="3">
                  <c:v>5112</c:v>
                </c:pt>
                <c:pt idx="4">
                  <c:v>5370</c:v>
                </c:pt>
                <c:pt idx="5">
                  <c:v>6177</c:v>
                </c:pt>
                <c:pt idx="6">
                  <c:v>5960</c:v>
                </c:pt>
                <c:pt idx="7">
                  <c:v>5614</c:v>
                </c:pt>
                <c:pt idx="8">
                  <c:v>6079</c:v>
                </c:pt>
                <c:pt idx="9">
                  <c:v>4330</c:v>
                </c:pt>
                <c:pt idx="10">
                  <c:v>6135</c:v>
                </c:pt>
                <c:pt idx="11">
                  <c:v>7959</c:v>
                </c:pt>
                <c:pt idx="12">
                  <c:v>8240</c:v>
                </c:pt>
                <c:pt idx="13">
                  <c:v>7535</c:v>
                </c:pt>
                <c:pt idx="14">
                  <c:v>7343</c:v>
                </c:pt>
                <c:pt idx="15">
                  <c:v>5382</c:v>
                </c:pt>
                <c:pt idx="16">
                  <c:v>5183</c:v>
                </c:pt>
                <c:pt idx="17">
                  <c:v>9054</c:v>
                </c:pt>
                <c:pt idx="18" formatCode="0">
                  <c:v>8876.0521057471269</c:v>
                </c:pt>
                <c:pt idx="19" formatCode="0">
                  <c:v>7867.3268031609286</c:v>
                </c:pt>
                <c:pt idx="20" formatCode="0">
                  <c:v>8357.4535725566075</c:v>
                </c:pt>
                <c:pt idx="21" formatCode="0">
                  <c:v>10441.610523201742</c:v>
                </c:pt>
                <c:pt idx="22" formatCode="0">
                  <c:v>8501.4030829485946</c:v>
                </c:pt>
                <c:pt idx="23" formatCode="0">
                  <c:v>8086.5404120210651</c:v>
                </c:pt>
                <c:pt idx="24" formatCode="0">
                  <c:v>7997.8666788050014</c:v>
                </c:pt>
                <c:pt idx="25" formatCode="0">
                  <c:v>8197.8446237909538</c:v>
                </c:pt>
                <c:pt idx="26" formatCode="0">
                  <c:v>10088.102770734069</c:v>
                </c:pt>
                <c:pt idx="27" formatCode="0">
                  <c:v>8200.3860186190705</c:v>
                </c:pt>
                <c:pt idx="28" formatCode="0">
                  <c:v>8868.5620549456962</c:v>
                </c:pt>
                <c:pt idx="29" formatCode="0">
                  <c:v>6776.0794989183605</c:v>
                </c:pt>
                <c:pt idx="30" formatCode="0">
                  <c:v>7409.2838737290067</c:v>
                </c:pt>
                <c:pt idx="31" formatCode="0">
                  <c:v>6979.6708895197471</c:v>
                </c:pt>
                <c:pt idx="32" formatCode="0">
                  <c:v>5579.678974483968</c:v>
                </c:pt>
                <c:pt idx="33" formatCode="0">
                  <c:v>6634.4250895989717</c:v>
                </c:pt>
                <c:pt idx="34" formatCode="0">
                  <c:v>6659.6263652379694</c:v>
                </c:pt>
                <c:pt idx="35" formatCode="0">
                  <c:v>7791.5715971450072</c:v>
                </c:pt>
                <c:pt idx="36" formatCode="0">
                  <c:v>8797.1624048224985</c:v>
                </c:pt>
                <c:pt idx="37" formatCode="0">
                  <c:v>6468.8935777400156</c:v>
                </c:pt>
                <c:pt idx="38" formatCode="0">
                  <c:v>6783.9385699089571</c:v>
                </c:pt>
                <c:pt idx="39" formatCode="0">
                  <c:v>4906.6650824202543</c:v>
                </c:pt>
                <c:pt idx="40" formatCode="0">
                  <c:v>5906.2179379211011</c:v>
                </c:pt>
                <c:pt idx="41" formatCode="0">
                  <c:v>4988.8742784658725</c:v>
                </c:pt>
                <c:pt idx="42" formatCode="0">
                  <c:v>5472.7570011911221</c:v>
                </c:pt>
                <c:pt idx="43" formatCode="0">
                  <c:v>5336.6264826548859</c:v>
                </c:pt>
                <c:pt idx="44" formatCode="0">
                  <c:v>4976.7610242606261</c:v>
                </c:pt>
                <c:pt idx="45" formatCode="0">
                  <c:v>4511.0173510762252</c:v>
                </c:pt>
                <c:pt idx="46" formatCode="0">
                  <c:v>3911.2263277676579</c:v>
                </c:pt>
                <c:pt idx="47" formatCode="0">
                  <c:v>3609.4418304128931</c:v>
                </c:pt>
                <c:pt idx="48" formatCode="0">
                  <c:v>3318.4998898493172</c:v>
                </c:pt>
                <c:pt idx="49" formatCode="0">
                  <c:v>4008.8093388883603</c:v>
                </c:pt>
                <c:pt idx="50" formatCode="0">
                  <c:v>4545.5159000522244</c:v>
                </c:pt>
                <c:pt idx="51" formatCode="0">
                  <c:v>3510.0517264936593</c:v>
                </c:pt>
                <c:pt idx="52" formatCode="0">
                  <c:v>5131.0139667764388</c:v>
                </c:pt>
                <c:pt idx="53" formatCode="0">
                  <c:v>5271.9672050618983</c:v>
                </c:pt>
              </c:numCache>
            </c:numRef>
          </c:val>
          <c:extLst>
            <c:ext xmlns:c16="http://schemas.microsoft.com/office/drawing/2014/chart" uri="{C3380CC4-5D6E-409C-BE32-E72D297353CC}">
              <c16:uniqueId val="{00000000-1EA7-4281-BB26-9978EA5DE7B0}"/>
            </c:ext>
          </c:extLst>
        </c:ser>
        <c:dLbls>
          <c:showLegendKey val="0"/>
          <c:showVal val="0"/>
          <c:showCatName val="0"/>
          <c:showSerName val="0"/>
          <c:showPercent val="0"/>
          <c:showBubbleSize val="0"/>
        </c:dLbls>
        <c:gapWidth val="150"/>
        <c:shape val="box"/>
        <c:axId val="129813120"/>
        <c:axId val="129884544"/>
        <c:axId val="0"/>
      </c:bar3DChart>
      <c:dateAx>
        <c:axId val="129813120"/>
        <c:scaling>
          <c:orientation val="minMax"/>
        </c:scaling>
        <c:delete val="0"/>
        <c:axPos val="b"/>
        <c:numFmt formatCode="m/d/yyyy" sourceLinked="1"/>
        <c:majorTickMark val="out"/>
        <c:minorTickMark val="none"/>
        <c:tickLblPos val="nextTo"/>
        <c:crossAx val="129884544"/>
        <c:crosses val="autoZero"/>
        <c:auto val="1"/>
        <c:lblOffset val="100"/>
        <c:baseTimeUnit val="days"/>
      </c:dateAx>
      <c:valAx>
        <c:axId val="129884544"/>
        <c:scaling>
          <c:orientation val="minMax"/>
        </c:scaling>
        <c:delete val="0"/>
        <c:axPos val="l"/>
        <c:majorGridlines/>
        <c:numFmt formatCode="General" sourceLinked="1"/>
        <c:majorTickMark val="out"/>
        <c:minorTickMark val="none"/>
        <c:tickLblPos val="nextTo"/>
        <c:crossAx val="12981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685800</xdr:colOff>
      <xdr:row>1</xdr:row>
      <xdr:rowOff>38101</xdr:rowOff>
    </xdr:from>
    <xdr:to>
      <xdr:col>8</xdr:col>
      <xdr:colOff>1209676</xdr:colOff>
      <xdr:row>27</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B138"/>
  <sheetViews>
    <sheetView showGridLines="0" tabSelected="1" workbookViewId="0">
      <selection activeCell="K20" sqref="K20"/>
    </sheetView>
  </sheetViews>
  <sheetFormatPr defaultRowHeight="15" x14ac:dyDescent="0.25"/>
  <cols>
    <col min="1" max="2" width="13.140625" style="3" customWidth="1"/>
    <col min="3" max="3" width="13.140625" style="1" customWidth="1"/>
    <col min="4" max="4" width="16.7109375" style="1" bestFit="1" customWidth="1"/>
    <col min="5" max="5" width="13.140625" style="1" customWidth="1"/>
    <col min="6" max="6" width="18.85546875" style="18" bestFit="1" customWidth="1"/>
    <col min="7" max="7" width="18.85546875" bestFit="1" customWidth="1"/>
    <col min="8" max="8" width="15.28515625" bestFit="1" customWidth="1"/>
    <col min="9" max="9" width="27.28515625" customWidth="1"/>
    <col min="10" max="10" width="18.7109375" bestFit="1" customWidth="1"/>
    <col min="11" max="13" width="15.7109375" bestFit="1" customWidth="1"/>
    <col min="14" max="14" width="15" bestFit="1" customWidth="1"/>
    <col min="15" max="16" width="18.85546875" bestFit="1" customWidth="1"/>
    <col min="17" max="17" width="15.7109375" bestFit="1" customWidth="1"/>
    <col min="18" max="19" width="18.7109375" bestFit="1" customWidth="1"/>
    <col min="20" max="20" width="10.7109375" bestFit="1" customWidth="1"/>
    <col min="21" max="21" width="9.7109375" bestFit="1" customWidth="1"/>
    <col min="22" max="22" width="13.7109375" bestFit="1" customWidth="1"/>
    <col min="23" max="23" width="15.7109375" bestFit="1" customWidth="1"/>
    <col min="24" max="25" width="19.28515625" bestFit="1" customWidth="1"/>
    <col min="26" max="26" width="15.42578125" bestFit="1" customWidth="1"/>
    <col min="27" max="28" width="19.140625" bestFit="1" customWidth="1"/>
  </cols>
  <sheetData>
    <row r="2" spans="10:15" x14ac:dyDescent="0.25">
      <c r="J2" s="6"/>
      <c r="K2" s="6"/>
      <c r="L2" s="5" t="s">
        <v>4</v>
      </c>
      <c r="M2" s="6"/>
      <c r="N2" s="6"/>
      <c r="O2" s="6"/>
    </row>
    <row r="3" spans="10:15" x14ac:dyDescent="0.25">
      <c r="J3" s="6"/>
      <c r="K3" s="5" t="s">
        <v>2</v>
      </c>
      <c r="L3" s="5" t="s">
        <v>6</v>
      </c>
      <c r="M3" s="5" t="s">
        <v>5</v>
      </c>
      <c r="N3" s="5" t="s">
        <v>7</v>
      </c>
      <c r="O3" s="5" t="s">
        <v>8</v>
      </c>
    </row>
    <row r="4" spans="10:15" x14ac:dyDescent="0.25">
      <c r="J4" s="2" t="s">
        <v>1</v>
      </c>
      <c r="K4" s="10">
        <v>18804000</v>
      </c>
      <c r="L4" s="7">
        <v>11661</v>
      </c>
      <c r="M4" s="11">
        <f>L4/K4</f>
        <v>6.20134014039566E-4</v>
      </c>
      <c r="N4" s="1" t="b">
        <v>1</v>
      </c>
      <c r="O4" s="1">
        <v>6.20134014039566E-4</v>
      </c>
    </row>
    <row r="5" spans="10:15" x14ac:dyDescent="0.25">
      <c r="J5" s="2" t="s">
        <v>0</v>
      </c>
      <c r="K5" s="10">
        <v>9241900</v>
      </c>
      <c r="L5" s="7">
        <v>4284</v>
      </c>
      <c r="M5" s="11">
        <f>L5/K5</f>
        <v>4.6354104675445527E-4</v>
      </c>
      <c r="N5" s="1" t="b">
        <v>1</v>
      </c>
      <c r="O5" s="1">
        <v>4.6354104675445527E-4</v>
      </c>
    </row>
    <row r="6" spans="10:15" x14ac:dyDescent="0.25">
      <c r="J6" s="2" t="s">
        <v>3</v>
      </c>
      <c r="K6" s="10">
        <v>29900000</v>
      </c>
      <c r="L6" s="7">
        <v>9054</v>
      </c>
      <c r="M6" s="11">
        <f>L6/K6</f>
        <v>3.0280936454849498E-4</v>
      </c>
      <c r="N6" s="2" t="b">
        <v>0</v>
      </c>
      <c r="O6" s="1">
        <f>AVERAGE(O4:O5)</f>
        <v>5.4183753039701069E-4</v>
      </c>
    </row>
    <row r="8" spans="10:15" x14ac:dyDescent="0.25">
      <c r="J8" s="6"/>
      <c r="K8" s="5" t="s">
        <v>50</v>
      </c>
      <c r="L8" s="5" t="s">
        <v>51</v>
      </c>
      <c r="M8" s="5" t="s">
        <v>52</v>
      </c>
      <c r="N8" s="6"/>
      <c r="O8" s="5" t="s">
        <v>72</v>
      </c>
    </row>
    <row r="9" spans="10:15" x14ac:dyDescent="0.25">
      <c r="J9" s="6"/>
      <c r="K9" s="5" t="s">
        <v>4</v>
      </c>
      <c r="L9" s="5" t="s">
        <v>4</v>
      </c>
      <c r="M9" s="5" t="s">
        <v>4</v>
      </c>
      <c r="N9" s="6"/>
      <c r="O9" s="8" t="s">
        <v>73</v>
      </c>
    </row>
    <row r="10" spans="10:15" x14ac:dyDescent="0.25">
      <c r="J10" s="2" t="s">
        <v>1</v>
      </c>
      <c r="K10" s="7">
        <v>11661</v>
      </c>
      <c r="L10" s="7">
        <v>11661</v>
      </c>
      <c r="M10" s="7">
        <v>11661</v>
      </c>
      <c r="O10" s="9">
        <f>K4*0.00015</f>
        <v>2820.6</v>
      </c>
    </row>
    <row r="11" spans="10:15" x14ac:dyDescent="0.25">
      <c r="J11" s="2" t="s">
        <v>0</v>
      </c>
      <c r="K11" s="7">
        <v>4284</v>
      </c>
      <c r="L11" s="7">
        <v>4284</v>
      </c>
      <c r="M11" s="7">
        <v>4284</v>
      </c>
      <c r="O11" s="9">
        <f>K5*0.00015</f>
        <v>1386.2849999999999</v>
      </c>
    </row>
    <row r="12" spans="10:15" x14ac:dyDescent="0.25">
      <c r="J12" s="2" t="s">
        <v>3</v>
      </c>
      <c r="K12" s="12">
        <f>MIN(O4:O5)*K6</f>
        <v>13859.877297958212</v>
      </c>
      <c r="L12" s="12">
        <f>AVERAGE(O4:O5) * K6</f>
        <v>16200.942158870619</v>
      </c>
      <c r="M12" s="12">
        <f>MAX(O4:O5)*K6</f>
        <v>18542.007019783025</v>
      </c>
      <c r="O12" s="9">
        <f>K6*0.00015</f>
        <v>4485</v>
      </c>
    </row>
    <row r="15" spans="10:15" x14ac:dyDescent="0.25">
      <c r="J15" s="2"/>
    </row>
    <row r="16" spans="10:15" x14ac:dyDescent="0.25">
      <c r="J16" s="7"/>
    </row>
    <row r="18" spans="3:10" x14ac:dyDescent="0.25">
      <c r="J18" s="34"/>
    </row>
    <row r="29" spans="3:10" x14ac:dyDescent="0.25">
      <c r="C29" s="3" t="s">
        <v>102</v>
      </c>
      <c r="F29" s="1"/>
      <c r="G29" s="18"/>
    </row>
    <row r="30" spans="3:10" x14ac:dyDescent="0.25">
      <c r="C30" s="2">
        <v>1</v>
      </c>
      <c r="D30" s="33" t="s">
        <v>103</v>
      </c>
      <c r="F30" s="1"/>
      <c r="G30" s="18"/>
    </row>
    <row r="31" spans="3:10" x14ac:dyDescent="0.25">
      <c r="C31" s="2">
        <v>2</v>
      </c>
      <c r="D31" s="33" t="s">
        <v>104</v>
      </c>
      <c r="F31" s="1"/>
      <c r="G31" s="18"/>
    </row>
    <row r="32" spans="3:10" x14ac:dyDescent="0.25">
      <c r="C32" s="2">
        <v>3</v>
      </c>
      <c r="D32" s="33" t="s">
        <v>105</v>
      </c>
      <c r="F32" s="1"/>
      <c r="G32" s="18"/>
    </row>
    <row r="33" spans="2:28" x14ac:dyDescent="0.25">
      <c r="C33" s="2">
        <v>4</v>
      </c>
      <c r="D33" s="33" t="s">
        <v>110</v>
      </c>
      <c r="F33" s="1"/>
      <c r="G33" s="18"/>
    </row>
    <row r="34" spans="2:28" x14ac:dyDescent="0.25">
      <c r="C34" s="2">
        <v>5</v>
      </c>
      <c r="D34" s="33" t="s">
        <v>106</v>
      </c>
      <c r="F34" s="1"/>
      <c r="G34" s="18"/>
    </row>
    <row r="35" spans="2:28" x14ac:dyDescent="0.25">
      <c r="C35" s="2">
        <v>6</v>
      </c>
      <c r="D35" s="33" t="s">
        <v>111</v>
      </c>
      <c r="F35" s="1"/>
      <c r="G35" s="18"/>
    </row>
    <row r="36" spans="2:28" x14ac:dyDescent="0.25">
      <c r="C36" s="2">
        <v>7</v>
      </c>
      <c r="D36" s="33" t="s">
        <v>107</v>
      </c>
      <c r="F36" s="1"/>
      <c r="G36" s="18"/>
    </row>
    <row r="37" spans="2:28" x14ac:dyDescent="0.25">
      <c r="C37" s="2">
        <v>8</v>
      </c>
      <c r="D37" s="33" t="s">
        <v>109</v>
      </c>
      <c r="F37" s="1"/>
      <c r="G37" s="18"/>
    </row>
    <row r="38" spans="2:28" x14ac:dyDescent="0.25">
      <c r="C38" s="2">
        <v>9</v>
      </c>
      <c r="D38" s="33" t="s">
        <v>108</v>
      </c>
      <c r="F38" s="1"/>
      <c r="G38" s="18"/>
    </row>
    <row r="40" spans="2:28" x14ac:dyDescent="0.25">
      <c r="C40" s="4" t="s">
        <v>55</v>
      </c>
      <c r="D40" s="4" t="s">
        <v>49</v>
      </c>
      <c r="E40" s="4" t="s">
        <v>76</v>
      </c>
      <c r="F40" s="31" t="s">
        <v>80</v>
      </c>
      <c r="G40" s="4" t="s">
        <v>81</v>
      </c>
      <c r="H40" s="4" t="s">
        <v>77</v>
      </c>
      <c r="I40" s="4" t="s">
        <v>91</v>
      </c>
      <c r="J40" s="4" t="s">
        <v>92</v>
      </c>
      <c r="L40" s="4" t="s">
        <v>56</v>
      </c>
      <c r="M40" s="4" t="s">
        <v>53</v>
      </c>
      <c r="N40" s="4" t="s">
        <v>74</v>
      </c>
      <c r="O40" s="4" t="s">
        <v>82</v>
      </c>
      <c r="P40" s="4" t="s">
        <v>83</v>
      </c>
      <c r="Q40" s="4" t="s">
        <v>78</v>
      </c>
      <c r="R40" s="4" t="s">
        <v>88</v>
      </c>
      <c r="S40" s="4" t="s">
        <v>89</v>
      </c>
      <c r="U40" s="4" t="s">
        <v>57</v>
      </c>
      <c r="V40" s="4" t="s">
        <v>54</v>
      </c>
      <c r="W40" s="4" t="s">
        <v>75</v>
      </c>
      <c r="X40" s="4" t="s">
        <v>84</v>
      </c>
      <c r="Y40" s="4" t="s">
        <v>85</v>
      </c>
      <c r="Z40" s="4" t="s">
        <v>79</v>
      </c>
      <c r="AA40" s="4" t="s">
        <v>86</v>
      </c>
      <c r="AB40" s="4" t="s">
        <v>87</v>
      </c>
    </row>
    <row r="41" spans="2:28" x14ac:dyDescent="0.25">
      <c r="B41" s="3" t="s">
        <v>9</v>
      </c>
      <c r="C41" s="22">
        <v>44001</v>
      </c>
      <c r="D41" s="23">
        <v>4497</v>
      </c>
      <c r="E41" s="23">
        <v>1.5040133779264215E-4</v>
      </c>
      <c r="F41" s="32">
        <v>1.2670011148272018E-4</v>
      </c>
      <c r="G41" s="24">
        <v>1.028045867176302E-4</v>
      </c>
      <c r="H41" s="24">
        <v>3.8127090301003352E-5</v>
      </c>
      <c r="I41" s="24">
        <v>9.3645484949832702E-7</v>
      </c>
      <c r="J41" s="24">
        <v>1.1051122790253227E-5</v>
      </c>
      <c r="L41" s="22">
        <v>43916</v>
      </c>
      <c r="M41" s="23">
        <v>2447</v>
      </c>
      <c r="N41" s="24">
        <v>2.6477239528668346E-4</v>
      </c>
      <c r="O41" s="24">
        <v>1.4394586971654458E-4</v>
      </c>
      <c r="P41" s="24">
        <v>9.3827336061075894E-5</v>
      </c>
      <c r="Q41" s="24">
        <v>1.8675813414990421E-4</v>
      </c>
      <c r="R41" s="24">
        <v>5.5075255088239421E-5</v>
      </c>
      <c r="S41" s="24">
        <v>3.3001871909455841E-5</v>
      </c>
      <c r="U41" s="22">
        <v>43910</v>
      </c>
      <c r="V41" s="23">
        <v>3052</v>
      </c>
      <c r="W41" s="24">
        <v>1.6230589236332696E-4</v>
      </c>
      <c r="X41" s="24">
        <v>1.1938949159753245E-4</v>
      </c>
      <c r="Y41" s="24">
        <v>6.101285440787675E-5</v>
      </c>
      <c r="Z41" s="24">
        <v>3.7811104020421191E-5</v>
      </c>
      <c r="AA41" s="24">
        <v>4.0948734311848545E-5</v>
      </c>
      <c r="AB41" s="24">
        <v>2.2480019448749507E-5</v>
      </c>
    </row>
    <row r="42" spans="2:28" x14ac:dyDescent="0.25">
      <c r="B42" s="3" t="s">
        <v>10</v>
      </c>
      <c r="C42" s="13">
        <v>44002</v>
      </c>
      <c r="D42" s="1">
        <v>4250</v>
      </c>
      <c r="E42" s="1">
        <v>1.4214046822742476E-4</v>
      </c>
      <c r="F42" s="16">
        <v>1.3493868450390191E-4</v>
      </c>
      <c r="G42" s="17">
        <v>1.1230291447682751E-4</v>
      </c>
      <c r="H42" s="17">
        <v>-8.2608695652173906E-6</v>
      </c>
      <c r="I42" s="17">
        <v>8.2385730211817229E-6</v>
      </c>
      <c r="J42" s="17">
        <v>9.4983277591973271E-6</v>
      </c>
      <c r="L42" s="13">
        <v>43917</v>
      </c>
      <c r="M42" s="1">
        <v>1929</v>
      </c>
      <c r="N42" s="17">
        <v>2.0872331446996831E-4</v>
      </c>
      <c r="O42" s="17">
        <v>1.8383665696447701E-4</v>
      </c>
      <c r="P42" s="17">
        <v>1.2138814993206408E-4</v>
      </c>
      <c r="Q42" s="17">
        <v>-5.6049080816715155E-5</v>
      </c>
      <c r="R42" s="17">
        <v>3.9890787247932424E-5</v>
      </c>
      <c r="S42" s="17">
        <v>2.7560813870988185E-5</v>
      </c>
      <c r="U42" s="13">
        <v>43911</v>
      </c>
      <c r="V42" s="1">
        <v>1993</v>
      </c>
      <c r="W42" s="17">
        <v>1.0598808764092746E-4</v>
      </c>
      <c r="X42" s="17">
        <v>1.309295894490534E-4</v>
      </c>
      <c r="Y42" s="17">
        <v>7.5341112833135815E-5</v>
      </c>
      <c r="Z42" s="17">
        <v>-5.6317804722399499E-5</v>
      </c>
      <c r="AA42" s="17">
        <v>1.1540097851520955E-5</v>
      </c>
      <c r="AB42" s="17">
        <v>1.4328258425259062E-5</v>
      </c>
    </row>
    <row r="43" spans="2:28" x14ac:dyDescent="0.25">
      <c r="B43" s="3" t="s">
        <v>11</v>
      </c>
      <c r="C43" s="13">
        <v>44003</v>
      </c>
      <c r="D43" s="1">
        <v>3125</v>
      </c>
      <c r="E43" s="1">
        <v>1.0451505016722408E-4</v>
      </c>
      <c r="F43" s="16">
        <v>1.3235228539576366E-4</v>
      </c>
      <c r="G43" s="17">
        <v>1.2083612040133779E-4</v>
      </c>
      <c r="H43" s="17">
        <v>-3.7625418060200681E-5</v>
      </c>
      <c r="I43" s="17">
        <v>-2.5863991081382401E-6</v>
      </c>
      <c r="J43" s="17">
        <v>8.5332059245102702E-6</v>
      </c>
      <c r="L43" s="13">
        <v>43918</v>
      </c>
      <c r="M43" s="1">
        <v>2276</v>
      </c>
      <c r="N43" s="17">
        <v>2.462697064456443E-4</v>
      </c>
      <c r="O43" s="17">
        <v>2.3992180540076535E-4</v>
      </c>
      <c r="P43" s="17">
        <v>1.498918744290367E-4</v>
      </c>
      <c r="Q43" s="17">
        <v>3.7546391975675994E-5</v>
      </c>
      <c r="R43" s="17">
        <v>5.6085148436288349E-5</v>
      </c>
      <c r="S43" s="17">
        <v>2.8503724496972633E-5</v>
      </c>
      <c r="U43" s="13">
        <v>43912</v>
      </c>
      <c r="V43" s="1">
        <v>5440</v>
      </c>
      <c r="W43" s="17">
        <v>2.8930014890448839E-4</v>
      </c>
      <c r="X43" s="17">
        <v>1.8586470963624763E-4</v>
      </c>
      <c r="Y43" s="17">
        <v>1.1505910596529615E-4</v>
      </c>
      <c r="Z43" s="17">
        <v>1.8331206126356094E-4</v>
      </c>
      <c r="AA43" s="17">
        <v>5.4935120187194203E-5</v>
      </c>
      <c r="AB43" s="17">
        <v>3.9717993132160324E-5</v>
      </c>
    </row>
    <row r="44" spans="2:28" x14ac:dyDescent="0.25">
      <c r="B44" s="3" t="s">
        <v>12</v>
      </c>
      <c r="C44" s="13">
        <v>44004</v>
      </c>
      <c r="D44" s="1">
        <v>5112</v>
      </c>
      <c r="E44" s="1">
        <v>1.7096989966555184E-4</v>
      </c>
      <c r="F44" s="16">
        <v>1.3920847268673357E-4</v>
      </c>
      <c r="G44" s="17">
        <v>1.3504538939321549E-4</v>
      </c>
      <c r="H44" s="17">
        <v>6.6454849498327759E-5</v>
      </c>
      <c r="I44" s="17">
        <v>6.8561872909698959E-6</v>
      </c>
      <c r="J44" s="17">
        <v>1.4209268991877684E-5</v>
      </c>
      <c r="L44" s="13">
        <v>43919</v>
      </c>
      <c r="M44" s="1">
        <v>2238</v>
      </c>
      <c r="N44" s="17">
        <v>2.4215799781430225E-4</v>
      </c>
      <c r="O44" s="17">
        <v>2.3238367290997163E-4</v>
      </c>
      <c r="P44" s="17">
        <v>1.7550503684307339E-4</v>
      </c>
      <c r="Q44" s="17">
        <v>-4.1117086313420569E-6</v>
      </c>
      <c r="R44" s="17">
        <v>-7.5381324907937391E-6</v>
      </c>
      <c r="S44" s="17">
        <v>2.5613162414036691E-5</v>
      </c>
      <c r="U44" s="13">
        <v>43913</v>
      </c>
      <c r="V44" s="1">
        <v>5123</v>
      </c>
      <c r="W44" s="17">
        <v>2.7244203360987022E-4</v>
      </c>
      <c r="X44" s="17">
        <v>2.2257675671842866E-4</v>
      </c>
      <c r="Y44" s="17">
        <v>1.521940620536664E-4</v>
      </c>
      <c r="Z44" s="17">
        <v>-1.6858115294618166E-5</v>
      </c>
      <c r="AA44" s="17">
        <v>3.6712047082181087E-5</v>
      </c>
      <c r="AB44" s="17">
        <v>3.7134956088370252E-5</v>
      </c>
    </row>
    <row r="45" spans="2:28" x14ac:dyDescent="0.25">
      <c r="B45" s="3" t="s">
        <v>13</v>
      </c>
      <c r="C45" s="13">
        <v>44005</v>
      </c>
      <c r="D45" s="1">
        <v>5370</v>
      </c>
      <c r="E45" s="1">
        <v>1.7959866220735785E-4</v>
      </c>
      <c r="F45" s="16">
        <v>1.5169453734671125E-4</v>
      </c>
      <c r="G45" s="17">
        <v>1.3961777353081698E-4</v>
      </c>
      <c r="H45" s="17">
        <v>8.628762541806011E-6</v>
      </c>
      <c r="I45" s="17">
        <v>1.2486064659977697E-5</v>
      </c>
      <c r="J45" s="17">
        <v>4.5723841376015255E-6</v>
      </c>
      <c r="L45" s="13">
        <v>43920</v>
      </c>
      <c r="M45" s="1">
        <v>3215</v>
      </c>
      <c r="N45" s="17">
        <v>3.478721907832805E-4</v>
      </c>
      <c r="O45" s="17">
        <v>2.7876663168107567E-4</v>
      </c>
      <c r="P45" s="17">
        <v>2.1098011695183273E-4</v>
      </c>
      <c r="Q45" s="17">
        <v>1.0571419296897825E-4</v>
      </c>
      <c r="R45" s="17">
        <v>4.6382958771104065E-5</v>
      </c>
      <c r="S45" s="17">
        <v>3.5475080108759329E-5</v>
      </c>
      <c r="U45" s="13">
        <v>43914</v>
      </c>
      <c r="V45" s="1">
        <v>5516</v>
      </c>
      <c r="W45" s="17">
        <v>2.933418421612423E-4</v>
      </c>
      <c r="X45" s="17">
        <v>2.850280082252003E-4</v>
      </c>
      <c r="Y45" s="17">
        <v>1.884629410155894E-4</v>
      </c>
      <c r="Z45" s="17">
        <v>2.0899808551372073E-5</v>
      </c>
      <c r="AA45" s="17">
        <v>6.2451251506771615E-5</v>
      </c>
      <c r="AB45" s="17">
        <v>3.6268878961922993E-5</v>
      </c>
    </row>
    <row r="46" spans="2:28" x14ac:dyDescent="0.25">
      <c r="B46" s="3" t="s">
        <v>14</v>
      </c>
      <c r="C46" s="13">
        <v>44006</v>
      </c>
      <c r="D46" s="1">
        <v>6177</v>
      </c>
      <c r="E46" s="1">
        <v>2.065886287625418E-4</v>
      </c>
      <c r="F46" s="16">
        <v>1.8571906354515049E-4</v>
      </c>
      <c r="G46" s="17">
        <v>1.5235547061634018E-4</v>
      </c>
      <c r="H46" s="17">
        <v>2.6989966555183948E-5</v>
      </c>
      <c r="I46" s="17">
        <v>3.4024526198439237E-5</v>
      </c>
      <c r="J46" s="17">
        <v>1.2737697085523172E-5</v>
      </c>
      <c r="L46" s="13">
        <v>43921</v>
      </c>
      <c r="M46" s="1">
        <v>2045</v>
      </c>
      <c r="N46" s="17">
        <v>2.2127484608143347E-4</v>
      </c>
      <c r="O46" s="17">
        <v>2.7043501155967208E-4</v>
      </c>
      <c r="P46" s="17">
        <v>2.2986924457401309E-4</v>
      </c>
      <c r="Q46" s="17">
        <v>-1.2659734470184703E-4</v>
      </c>
      <c r="R46" s="17">
        <v>-8.3316201214036125E-6</v>
      </c>
      <c r="S46" s="17">
        <v>1.8889127622180346E-5</v>
      </c>
      <c r="U46" s="13">
        <v>43915</v>
      </c>
      <c r="V46" s="1">
        <v>6674</v>
      </c>
      <c r="W46" s="17">
        <v>3.5492448415230804E-4</v>
      </c>
      <c r="X46" s="17">
        <v>3.069027866411402E-4</v>
      </c>
      <c r="Y46" s="17">
        <v>2.2897103959643847E-4</v>
      </c>
      <c r="Z46" s="17">
        <v>6.1582641991065744E-5</v>
      </c>
      <c r="AA46" s="17">
        <v>2.1874778415939885E-5</v>
      </c>
      <c r="AB46" s="17">
        <v>4.0508098580849063E-5</v>
      </c>
    </row>
    <row r="47" spans="2:28" x14ac:dyDescent="0.25">
      <c r="B47" s="3" t="s">
        <v>15</v>
      </c>
      <c r="C47" s="13">
        <v>44007</v>
      </c>
      <c r="D47" s="1">
        <v>5960</v>
      </c>
      <c r="E47" s="1">
        <v>1.9933110367892977E-4</v>
      </c>
      <c r="F47" s="16">
        <v>1.9517279821627646E-4</v>
      </c>
      <c r="G47" s="17">
        <v>1.6479216435738171E-4</v>
      </c>
      <c r="H47" s="17">
        <v>-7.2575250836120228E-6</v>
      </c>
      <c r="I47" s="17">
        <v>9.4537346711259783E-6</v>
      </c>
      <c r="J47" s="17">
        <v>1.2436693741041568E-5</v>
      </c>
      <c r="L47" s="13">
        <v>43922</v>
      </c>
      <c r="M47" s="1">
        <v>3528</v>
      </c>
      <c r="N47" s="17">
        <v>3.8173968556249254E-4</v>
      </c>
      <c r="O47" s="17">
        <v>3.1696224080906887E-4</v>
      </c>
      <c r="P47" s="17">
        <v>2.7325859092054353E-4</v>
      </c>
      <c r="Q47" s="17">
        <v>1.6046483948105908E-4</v>
      </c>
      <c r="R47" s="17">
        <v>4.6527229249396766E-5</v>
      </c>
      <c r="S47" s="17">
        <v>4.338934634653047E-5</v>
      </c>
      <c r="U47" s="13">
        <v>43916</v>
      </c>
      <c r="V47" s="1">
        <v>6097</v>
      </c>
      <c r="W47" s="17">
        <v>3.242395235056371E-4</v>
      </c>
      <c r="X47" s="17">
        <v>3.2416861660639583E-4</v>
      </c>
      <c r="Y47" s="17">
        <v>2.5750600176254292E-4</v>
      </c>
      <c r="Z47" s="17">
        <v>-3.0684960646670941E-5</v>
      </c>
      <c r="AA47" s="17">
        <v>1.7265829965255625E-5</v>
      </c>
      <c r="AB47" s="17">
        <v>2.8534962166104475E-5</v>
      </c>
    </row>
    <row r="48" spans="2:28" x14ac:dyDescent="0.25">
      <c r="B48" s="3" t="s">
        <v>16</v>
      </c>
      <c r="C48" s="13">
        <v>44008</v>
      </c>
      <c r="D48" s="1">
        <v>5614</v>
      </c>
      <c r="E48" s="1">
        <v>1.8775919732441472E-4</v>
      </c>
      <c r="F48" s="16">
        <v>1.9789297658862875E-4</v>
      </c>
      <c r="G48" s="17">
        <v>1.7012900143334925E-4</v>
      </c>
      <c r="H48" s="17">
        <v>-1.1571906354515055E-5</v>
      </c>
      <c r="I48" s="17">
        <v>2.72017837235229E-6</v>
      </c>
      <c r="J48" s="17">
        <v>5.33683707596751E-6</v>
      </c>
      <c r="L48" s="13">
        <v>43923</v>
      </c>
      <c r="M48" s="1">
        <v>3321</v>
      </c>
      <c r="N48" s="17">
        <v>3.5934169380755042E-4</v>
      </c>
      <c r="O48" s="17">
        <v>3.2078540848382546E-4</v>
      </c>
      <c r="P48" s="17">
        <v>2.8676849070923878E-4</v>
      </c>
      <c r="Q48" s="17">
        <v>-2.2397991754942123E-5</v>
      </c>
      <c r="R48" s="17">
        <v>3.8231676747566413E-6</v>
      </c>
      <c r="S48" s="17">
        <v>1.3509899788695279E-5</v>
      </c>
      <c r="U48" s="13">
        <v>43917</v>
      </c>
      <c r="V48" s="1">
        <v>7380</v>
      </c>
      <c r="W48" s="17">
        <v>3.9246968730057436E-4</v>
      </c>
      <c r="X48" s="17">
        <v>3.5721123165283983E-4</v>
      </c>
      <c r="Y48" s="17">
        <v>2.9038654389643538E-4</v>
      </c>
      <c r="Z48" s="17">
        <v>6.8230163794937265E-5</v>
      </c>
      <c r="AA48" s="17">
        <v>3.3042615046444025E-5</v>
      </c>
      <c r="AB48" s="17">
        <v>3.2880542133892483E-5</v>
      </c>
    </row>
    <row r="49" spans="2:28" x14ac:dyDescent="0.25">
      <c r="B49" s="3" t="s">
        <v>17</v>
      </c>
      <c r="C49" s="13">
        <v>44009</v>
      </c>
      <c r="D49" s="1">
        <v>6079</v>
      </c>
      <c r="E49" s="1">
        <v>2.0331103678929765E-4</v>
      </c>
      <c r="F49" s="16">
        <v>1.9680044593088069E-4</v>
      </c>
      <c r="G49" s="17">
        <v>1.7886765408504536E-4</v>
      </c>
      <c r="H49" s="17">
        <v>1.5551839464882929E-5</v>
      </c>
      <c r="I49" s="17">
        <v>-1.0925306577480496E-6</v>
      </c>
      <c r="J49" s="17">
        <v>8.7386526516961266E-6</v>
      </c>
      <c r="L49" s="13">
        <v>43924</v>
      </c>
      <c r="M49" s="1">
        <v>4268</v>
      </c>
      <c r="N49" s="17">
        <v>4.6180980101494283E-4</v>
      </c>
      <c r="O49" s="17">
        <v>4.0096372679499528E-4</v>
      </c>
      <c r="P49" s="17">
        <v>3.229237030728066E-4</v>
      </c>
      <c r="Q49" s="17">
        <v>1.0246810720739241E-4</v>
      </c>
      <c r="R49" s="17">
        <v>8.0178318311169785E-5</v>
      </c>
      <c r="S49" s="17">
        <v>3.6155212363567786E-5</v>
      </c>
      <c r="U49" s="13">
        <v>43918</v>
      </c>
      <c r="V49" s="1">
        <v>7250</v>
      </c>
      <c r="W49" s="17">
        <v>3.8555626462454798E-4</v>
      </c>
      <c r="X49" s="17">
        <v>3.6742182514358648E-4</v>
      </c>
      <c r="Y49" s="17">
        <v>3.3032485489409551E-4</v>
      </c>
      <c r="Z49" s="17">
        <v>-6.9134226760263879E-6</v>
      </c>
      <c r="AA49" s="17">
        <v>1.0210593490746645E-5</v>
      </c>
      <c r="AB49" s="17">
        <v>3.9938310997660075E-5</v>
      </c>
    </row>
    <row r="50" spans="2:28" x14ac:dyDescent="0.25">
      <c r="B50" s="3" t="s">
        <v>18</v>
      </c>
      <c r="C50" s="13">
        <v>44010</v>
      </c>
      <c r="D50" s="1">
        <v>4330</v>
      </c>
      <c r="E50" s="1">
        <v>1.4481605351170568E-4</v>
      </c>
      <c r="F50" s="16">
        <v>1.78628762541806E-4</v>
      </c>
      <c r="G50" s="17">
        <v>1.8462494027711421E-4</v>
      </c>
      <c r="H50" s="17">
        <v>-5.849498327759197E-5</v>
      </c>
      <c r="I50" s="17">
        <v>-1.8171683389074699E-5</v>
      </c>
      <c r="J50" s="17">
        <v>5.7572861920688001E-6</v>
      </c>
      <c r="L50" s="13">
        <v>43925</v>
      </c>
      <c r="M50" s="1">
        <v>4206</v>
      </c>
      <c r="N50" s="17">
        <v>4.5510122377433209E-4</v>
      </c>
      <c r="O50" s="17">
        <v>4.2541757286560845E-4</v>
      </c>
      <c r="P50" s="17">
        <v>3.5275677697690487E-4</v>
      </c>
      <c r="Q50" s="17">
        <v>-6.708577240610743E-6</v>
      </c>
      <c r="R50" s="17">
        <v>2.4453846070613182E-5</v>
      </c>
      <c r="S50" s="17">
        <v>2.9833073904098255E-5</v>
      </c>
      <c r="U50" s="13">
        <v>43919</v>
      </c>
      <c r="V50" s="1">
        <v>7413</v>
      </c>
      <c r="W50" s="17">
        <v>3.9422463305679642E-4</v>
      </c>
      <c r="X50" s="17">
        <v>3.9075019499397299E-4</v>
      </c>
      <c r="Y50" s="17">
        <v>3.4531406691585377E-4</v>
      </c>
      <c r="Z50" s="17">
        <v>8.6683684322484472E-6</v>
      </c>
      <c r="AA50" s="17">
        <v>2.3328369850386443E-5</v>
      </c>
      <c r="AB50" s="17">
        <v>1.4989212021758291E-5</v>
      </c>
    </row>
    <row r="51" spans="2:28" x14ac:dyDescent="0.25">
      <c r="B51" s="3" t="s">
        <v>19</v>
      </c>
      <c r="C51" s="13">
        <v>44011</v>
      </c>
      <c r="D51" s="1">
        <v>6135</v>
      </c>
      <c r="E51" s="1">
        <v>2.0518394648829432E-4</v>
      </c>
      <c r="F51" s="16">
        <v>1.8443701226309922E-4</v>
      </c>
      <c r="G51" s="17">
        <v>1.8951266125179166E-4</v>
      </c>
      <c r="H51" s="17">
        <v>6.0367892976588642E-5</v>
      </c>
      <c r="I51" s="17">
        <v>5.8082497212932004E-6</v>
      </c>
      <c r="J51" s="17">
        <v>4.8877209746774975E-6</v>
      </c>
      <c r="L51" s="13">
        <v>43926</v>
      </c>
      <c r="M51" s="1">
        <v>3350</v>
      </c>
      <c r="N51" s="17">
        <v>3.624795767104167E-4</v>
      </c>
      <c r="O51" s="17">
        <v>4.2646353383323058E-4</v>
      </c>
      <c r="P51" s="17">
        <v>3.6994557396206407E-4</v>
      </c>
      <c r="Q51" s="17">
        <v>-9.2621647063915395E-5</v>
      </c>
      <c r="R51" s="17">
        <v>1.0459609676220919E-6</v>
      </c>
      <c r="S51" s="17">
        <v>1.7188796985159206E-5</v>
      </c>
      <c r="U51" s="13">
        <v>43920</v>
      </c>
      <c r="V51" s="1">
        <v>6785</v>
      </c>
      <c r="W51" s="17">
        <v>3.6082748351414591E-4</v>
      </c>
      <c r="X51" s="17">
        <v>3.802027937318301E-4</v>
      </c>
      <c r="Y51" s="17">
        <v>3.579405597593218E-4</v>
      </c>
      <c r="Z51" s="17">
        <v>-3.3397149542650512E-5</v>
      </c>
      <c r="AA51" s="17">
        <v>-1.0547401262142817E-5</v>
      </c>
      <c r="AB51" s="17">
        <v>1.2626492843467955E-5</v>
      </c>
    </row>
    <row r="52" spans="2:28" x14ac:dyDescent="0.25">
      <c r="B52" s="3" t="s">
        <v>20</v>
      </c>
      <c r="C52" s="13">
        <v>44012</v>
      </c>
      <c r="D52" s="1">
        <v>7959</v>
      </c>
      <c r="E52" s="1">
        <v>2.6618729096989968E-4</v>
      </c>
      <c r="F52" s="16">
        <v>2.0539576365663322E-4</v>
      </c>
      <c r="G52" s="17">
        <v>2.0188246536072623E-4</v>
      </c>
      <c r="H52" s="17">
        <v>6.1003344481605363E-5</v>
      </c>
      <c r="I52" s="17">
        <v>2.095875139353401E-5</v>
      </c>
      <c r="J52" s="17">
        <v>1.2369804108934548E-5</v>
      </c>
      <c r="L52" s="13">
        <v>43927</v>
      </c>
      <c r="M52" s="1">
        <v>3554</v>
      </c>
      <c r="N52" s="17">
        <v>3.8455295988920027E-4</v>
      </c>
      <c r="O52" s="17">
        <v>4.0071125345798306E-4</v>
      </c>
      <c r="P52" s="17">
        <v>3.7518568383433832E-4</v>
      </c>
      <c r="Q52" s="17">
        <v>2.2073383178783574E-5</v>
      </c>
      <c r="R52" s="17">
        <v>-2.5752280375247521E-5</v>
      </c>
      <c r="S52" s="17">
        <v>5.2401098722742534E-6</v>
      </c>
      <c r="U52" s="13">
        <v>43921</v>
      </c>
      <c r="V52" s="1">
        <v>8823</v>
      </c>
      <c r="W52" s="17">
        <v>4.6920867900446711E-4</v>
      </c>
      <c r="X52" s="17">
        <v>4.0808693185846978E-4</v>
      </c>
      <c r="Y52" s="17">
        <v>3.8306439359406816E-4</v>
      </c>
      <c r="Z52" s="17">
        <v>1.083811954903212E-4</v>
      </c>
      <c r="AA52" s="17">
        <v>2.7884138126639713E-5</v>
      </c>
      <c r="AB52" s="17">
        <v>2.5123833834746401E-5</v>
      </c>
    </row>
    <row r="53" spans="2:28" x14ac:dyDescent="0.25">
      <c r="B53" s="3" t="s">
        <v>21</v>
      </c>
      <c r="C53" s="13">
        <v>44013</v>
      </c>
      <c r="D53" s="1">
        <v>8240</v>
      </c>
      <c r="E53" s="1">
        <v>2.7558528428093648E-4</v>
      </c>
      <c r="F53" s="16">
        <v>2.4898550724637681E-4</v>
      </c>
      <c r="G53" s="17">
        <v>2.1173913043478262E-4</v>
      </c>
      <c r="H53" s="17">
        <v>9.3979933110367947E-6</v>
      </c>
      <c r="I53" s="17">
        <v>4.3589743589743598E-5</v>
      </c>
      <c r="J53" s="17">
        <v>9.8566650740563829E-6</v>
      </c>
      <c r="L53" s="13">
        <v>43928</v>
      </c>
      <c r="M53" s="1">
        <v>3318</v>
      </c>
      <c r="N53" s="17">
        <v>3.5901708523139182E-4</v>
      </c>
      <c r="O53" s="17">
        <v>3.6868320727700293E-4</v>
      </c>
      <c r="P53" s="17">
        <v>3.9486314657004664E-4</v>
      </c>
      <c r="Q53" s="17">
        <v>-2.5535874657808453E-5</v>
      </c>
      <c r="R53" s="17">
        <v>-3.2028046180980093E-5</v>
      </c>
      <c r="S53" s="17">
        <v>1.9677462735708337E-5</v>
      </c>
      <c r="U53" s="13">
        <v>43922</v>
      </c>
      <c r="V53" s="1">
        <v>8104</v>
      </c>
      <c r="W53" s="17">
        <v>4.3097213358859814E-4</v>
      </c>
      <c r="X53" s="17">
        <v>4.2033609870240378E-4</v>
      </c>
      <c r="Y53" s="17">
        <v>3.9392834351353818E-4</v>
      </c>
      <c r="Z53" s="17">
        <v>-3.8236545415868968E-5</v>
      </c>
      <c r="AA53" s="17">
        <v>1.2249166843933908E-5</v>
      </c>
      <c r="AB53" s="17">
        <v>1.0863949919470014E-5</v>
      </c>
    </row>
    <row r="54" spans="2:28" x14ac:dyDescent="0.25">
      <c r="B54" s="3" t="s">
        <v>22</v>
      </c>
      <c r="C54" s="13">
        <v>44014</v>
      </c>
      <c r="D54" s="1">
        <v>7535</v>
      </c>
      <c r="E54" s="1">
        <v>2.5200668896321069E-4</v>
      </c>
      <c r="F54" s="16">
        <v>2.6459308807134891E-4</v>
      </c>
      <c r="G54" s="17">
        <v>2.1926421404682271E-4</v>
      </c>
      <c r="H54" s="17">
        <v>-2.357859531772579E-5</v>
      </c>
      <c r="I54" s="17">
        <v>1.5607580824972121E-5</v>
      </c>
      <c r="J54" s="17">
        <v>7.5250836120401303E-6</v>
      </c>
      <c r="L54" s="13">
        <v>43929</v>
      </c>
      <c r="M54" s="1">
        <v>3022</v>
      </c>
      <c r="N54" s="17">
        <v>3.2698903905041169E-4</v>
      </c>
      <c r="O54" s="17">
        <v>3.5685302805700124E-4</v>
      </c>
      <c r="P54" s="17">
        <v>3.8704162563974945E-4</v>
      </c>
      <c r="Q54" s="17">
        <v>-3.2028046180980127E-5</v>
      </c>
      <c r="R54" s="17">
        <v>-1.1830179220001668E-5</v>
      </c>
      <c r="S54" s="17">
        <v>-7.8215209302972644E-6</v>
      </c>
      <c r="U54" s="13">
        <v>43923</v>
      </c>
      <c r="V54" s="1">
        <v>9353</v>
      </c>
      <c r="W54" s="17">
        <v>4.9739417145288234E-4</v>
      </c>
      <c r="X54" s="17">
        <v>4.6585832801531585E-4</v>
      </c>
      <c r="Y54" s="17">
        <v>4.1866472179171609E-4</v>
      </c>
      <c r="Z54" s="17">
        <v>6.64220378642842E-5</v>
      </c>
      <c r="AA54" s="17">
        <v>4.5522229312912147E-5</v>
      </c>
      <c r="AB54" s="17">
        <v>2.4736378278177891E-5</v>
      </c>
    </row>
    <row r="55" spans="2:28" x14ac:dyDescent="0.25">
      <c r="B55" s="3" t="s">
        <v>23</v>
      </c>
      <c r="C55" s="13">
        <v>44015</v>
      </c>
      <c r="D55" s="1">
        <v>7343</v>
      </c>
      <c r="E55" s="1">
        <v>2.4558528428093645E-4</v>
      </c>
      <c r="F55" s="16">
        <v>2.5772575250836122E-4</v>
      </c>
      <c r="G55" s="17">
        <v>2.2752508361204013E-4</v>
      </c>
      <c r="H55" s="17">
        <v>-6.4214046822742344E-6</v>
      </c>
      <c r="I55" s="17">
        <v>-6.8673355629877432E-6</v>
      </c>
      <c r="J55" s="17">
        <v>8.2608695652173906E-6</v>
      </c>
      <c r="L55" s="13">
        <v>43930</v>
      </c>
      <c r="M55" s="1">
        <v>3574</v>
      </c>
      <c r="N55" s="17">
        <v>3.8671701706359085E-4</v>
      </c>
      <c r="O55" s="17">
        <v>3.5757438044846482E-4</v>
      </c>
      <c r="P55" s="17">
        <v>3.9095238610489802E-4</v>
      </c>
      <c r="Q55" s="17">
        <v>5.9727978013179156E-5</v>
      </c>
      <c r="R55" s="17">
        <v>7.2135239146352542E-7</v>
      </c>
      <c r="S55" s="17">
        <v>3.9107604651486322E-6</v>
      </c>
      <c r="U55" s="13">
        <v>43924</v>
      </c>
      <c r="V55" s="1">
        <v>10628</v>
      </c>
      <c r="W55" s="17">
        <v>5.6519889385237183E-4</v>
      </c>
      <c r="X55" s="17">
        <v>4.9785506629795081E-4</v>
      </c>
      <c r="Y55" s="17">
        <v>4.4334032272768704E-4</v>
      </c>
      <c r="Z55" s="17">
        <v>6.7804722399489488E-5</v>
      </c>
      <c r="AA55" s="17">
        <v>3.1996738282634907E-5</v>
      </c>
      <c r="AB55" s="17">
        <v>2.4675600935971066E-5</v>
      </c>
    </row>
    <row r="56" spans="2:28" x14ac:dyDescent="0.25">
      <c r="B56" s="3" t="s">
        <v>24</v>
      </c>
      <c r="C56" s="13">
        <v>44016</v>
      </c>
      <c r="D56" s="1">
        <v>5382</v>
      </c>
      <c r="E56" s="1">
        <v>1.8000000000000001E-4</v>
      </c>
      <c r="F56" s="16">
        <v>2.2586399108138238E-4</v>
      </c>
      <c r="G56" s="17">
        <v>2.2419493549928333E-4</v>
      </c>
      <c r="H56" s="17">
        <v>-6.5585284280936441E-5</v>
      </c>
      <c r="I56" s="17">
        <v>-3.1861761426978819E-5</v>
      </c>
      <c r="J56" s="17">
        <v>-3.330148112756805E-6</v>
      </c>
      <c r="L56" s="13">
        <v>43931</v>
      </c>
      <c r="M56" s="1">
        <v>3551</v>
      </c>
      <c r="N56" s="17">
        <v>3.8422835131304167E-4</v>
      </c>
      <c r="O56" s="17">
        <v>3.6597813580901473E-4</v>
      </c>
      <c r="P56" s="17">
        <v>3.7986932186176924E-4</v>
      </c>
      <c r="Q56" s="17">
        <v>-2.4886657505491789E-6</v>
      </c>
      <c r="R56" s="17">
        <v>8.4037553605499495E-6</v>
      </c>
      <c r="S56" s="17">
        <v>-1.1083064243128738E-5</v>
      </c>
      <c r="U56" s="13">
        <v>43925</v>
      </c>
      <c r="V56" s="1">
        <v>11506</v>
      </c>
      <c r="W56" s="17">
        <v>6.1189108700276538E-4</v>
      </c>
      <c r="X56" s="17">
        <v>5.5816138410267311E-4</v>
      </c>
      <c r="Y56" s="17">
        <v>4.7567386878171814E-4</v>
      </c>
      <c r="Z56" s="17">
        <v>4.6692193150393553E-5</v>
      </c>
      <c r="AA56" s="17">
        <v>6.0306317804722414E-5</v>
      </c>
      <c r="AB56" s="17">
        <v>3.2333546054031057E-5</v>
      </c>
    </row>
    <row r="57" spans="2:28" x14ac:dyDescent="0.25">
      <c r="B57" s="3" t="s">
        <v>25</v>
      </c>
      <c r="C57" s="13">
        <v>44017</v>
      </c>
      <c r="D57" s="1">
        <v>5183</v>
      </c>
      <c r="E57" s="1">
        <v>1.7334448160535117E-4</v>
      </c>
      <c r="F57" s="16">
        <v>1.9964325529542922E-4</v>
      </c>
      <c r="G57" s="17">
        <v>2.2827042522694695E-4</v>
      </c>
      <c r="H57" s="17">
        <v>-6.6555183946488455E-6</v>
      </c>
      <c r="I57" s="17">
        <v>-2.6220735785953175E-5</v>
      </c>
      <c r="J57" s="17">
        <v>4.0754897276636409E-6</v>
      </c>
      <c r="L57" s="13">
        <v>43932</v>
      </c>
      <c r="M57" s="1">
        <v>3555</v>
      </c>
      <c r="N57" s="17">
        <v>3.846611627479198E-4</v>
      </c>
      <c r="O57" s="17">
        <v>3.8520217704151742E-4</v>
      </c>
      <c r="P57" s="17">
        <v>3.6980645600085326E-4</v>
      </c>
      <c r="Q57" s="17">
        <v>4.3281143487813693E-7</v>
      </c>
      <c r="R57" s="17">
        <v>1.9224041232502704E-5</v>
      </c>
      <c r="S57" s="17">
        <v>-1.0062865860916042E-5</v>
      </c>
      <c r="U57" s="13">
        <v>43926</v>
      </c>
      <c r="V57" s="1">
        <v>8477</v>
      </c>
      <c r="W57" s="17">
        <v>4.508083386513508E-4</v>
      </c>
      <c r="X57" s="17">
        <v>5.4263277316882934E-4</v>
      </c>
      <c r="Y57" s="17">
        <v>4.8375725529522596E-4</v>
      </c>
      <c r="Z57" s="17">
        <v>-1.6108274835141458E-4</v>
      </c>
      <c r="AA57" s="17">
        <v>-1.5528610933843846E-5</v>
      </c>
      <c r="AB57" s="17">
        <v>8.0833865135077692E-6</v>
      </c>
    </row>
    <row r="58" spans="2:28" x14ac:dyDescent="0.25">
      <c r="B58" s="3" t="s">
        <v>26</v>
      </c>
      <c r="C58" s="13">
        <v>44018</v>
      </c>
      <c r="D58" s="1">
        <v>9054</v>
      </c>
      <c r="E58" s="1">
        <v>3.0280936454849498E-4</v>
      </c>
      <c r="F58" s="16">
        <v>2.1871794871794874E-4</v>
      </c>
      <c r="G58" s="17">
        <v>2.4221691352126134E-4</v>
      </c>
      <c r="H58" s="17">
        <v>1.2946488294314382E-4</v>
      </c>
      <c r="I58" s="17">
        <v>1.9074693422519509E-5</v>
      </c>
      <c r="J58" s="17">
        <v>1.3946488294314381E-5</v>
      </c>
      <c r="L58" s="13">
        <v>43933</v>
      </c>
      <c r="M58" s="1">
        <v>3687</v>
      </c>
      <c r="N58" s="17">
        <v>3.989439400988974E-4</v>
      </c>
      <c r="O58" s="17">
        <v>3.8927781805328629E-4</v>
      </c>
      <c r="P58" s="17">
        <v>3.7501565077063614E-4</v>
      </c>
      <c r="Q58" s="17">
        <v>1.4282777350977597E-5</v>
      </c>
      <c r="R58" s="17">
        <v>4.075641011768852E-6</v>
      </c>
      <c r="S58" s="17">
        <v>5.2091947697829583E-6</v>
      </c>
      <c r="U58" s="13">
        <v>43927</v>
      </c>
      <c r="V58" s="1">
        <v>9135</v>
      </c>
      <c r="W58" s="17">
        <v>4.8580089342693046E-4</v>
      </c>
      <c r="X58" s="17">
        <v>5.1616677302701553E-4</v>
      </c>
      <c r="Y58" s="17">
        <v>5.016105995684809E-4</v>
      </c>
      <c r="Z58" s="17">
        <v>3.4992554775579662E-5</v>
      </c>
      <c r="AA58" s="17">
        <v>-2.646600014181379E-5</v>
      </c>
      <c r="AB58" s="17">
        <v>1.7853344273254937E-5</v>
      </c>
    </row>
    <row r="59" spans="2:28" x14ac:dyDescent="0.25">
      <c r="F59" s="16"/>
      <c r="G59" s="17"/>
      <c r="H59" s="17"/>
      <c r="I59" s="17"/>
      <c r="J59" s="17"/>
    </row>
    <row r="60" spans="2:28" x14ac:dyDescent="0.25">
      <c r="B60" s="3" t="s">
        <v>93</v>
      </c>
      <c r="D60" s="9">
        <f t="shared" ref="D60:J60" si="0">AVERAGE(D41:D58)</f>
        <v>5963.6111111111113</v>
      </c>
      <c r="E60" s="1">
        <f t="shared" si="0"/>
        <v>1.9945187662578966E-4</v>
      </c>
      <c r="F60" s="16">
        <f t="shared" si="0"/>
        <v>1.913594698377307E-4</v>
      </c>
      <c r="G60" s="17">
        <f t="shared" si="0"/>
        <v>1.7811010245792852E-4</v>
      </c>
      <c r="H60" s="16">
        <f t="shared" si="0"/>
        <v>1.0585284280936454E-5</v>
      </c>
      <c r="I60" s="17">
        <f t="shared" si="0"/>
        <v>5.1641273380403815E-6</v>
      </c>
      <c r="J60" s="17">
        <f t="shared" si="0"/>
        <v>8.3590805329935758E-6</v>
      </c>
      <c r="L60" s="27" t="s">
        <v>94</v>
      </c>
      <c r="M60" s="9">
        <f t="shared" ref="M60:S60" si="1">AVERAGE(M41:M58)</f>
        <v>3171.3333333333335</v>
      </c>
      <c r="N60" s="1">
        <f t="shared" si="1"/>
        <v>3.4314733261919448E-4</v>
      </c>
      <c r="O60" s="17">
        <f t="shared" si="1"/>
        <v>3.2578678506463917E-4</v>
      </c>
      <c r="P60" s="17">
        <f t="shared" si="1"/>
        <v>2.9221384251194139E-4</v>
      </c>
      <c r="Q60" s="11">
        <f t="shared" si="1"/>
        <v>1.7829426609006566E-5</v>
      </c>
      <c r="R60" s="17">
        <f t="shared" si="1"/>
        <v>1.6689289079165616E-5</v>
      </c>
      <c r="S60" s="17">
        <f t="shared" si="1"/>
        <v>1.745501036772312E-5</v>
      </c>
      <c r="V60" s="9">
        <f t="shared" ref="V60:AB60" si="2">AVERAGE(V41:V58)</f>
        <v>7152.7222222222226</v>
      </c>
      <c r="W60" s="1">
        <f t="shared" si="2"/>
        <v>3.8038301543406839E-4</v>
      </c>
      <c r="X60" s="17">
        <f t="shared" si="2"/>
        <v>3.5997463108716033E-4</v>
      </c>
      <c r="Y60" s="17">
        <f t="shared" si="2"/>
        <v>3.056973693540382E-4</v>
      </c>
      <c r="Z60" s="16">
        <f t="shared" si="2"/>
        <v>2.0072561393556927E-5</v>
      </c>
      <c r="AA60" s="17">
        <f t="shared" si="2"/>
        <v>2.431811198562953E-5</v>
      </c>
      <c r="AB60" s="17">
        <f t="shared" si="2"/>
        <v>2.5726542478297425E-5</v>
      </c>
    </row>
    <row r="61" spans="2:28" x14ac:dyDescent="0.25">
      <c r="D61" s="9"/>
      <c r="F61" s="16"/>
      <c r="G61" s="17"/>
      <c r="H61" s="16"/>
      <c r="I61" s="17"/>
      <c r="J61" s="17"/>
      <c r="L61" s="27"/>
      <c r="M61" s="9"/>
      <c r="N61" s="1"/>
      <c r="O61" s="17"/>
      <c r="P61" s="17"/>
      <c r="Q61" s="11"/>
      <c r="R61" s="17"/>
      <c r="S61" s="17"/>
      <c r="V61" s="9"/>
      <c r="W61" s="1"/>
      <c r="X61" s="17"/>
      <c r="Y61" s="17"/>
      <c r="Z61" s="16"/>
      <c r="AA61" s="17"/>
      <c r="AB61" s="17"/>
    </row>
    <row r="62" spans="2:28" x14ac:dyDescent="0.25">
      <c r="C62" s="4" t="s">
        <v>55</v>
      </c>
      <c r="D62" s="4" t="s">
        <v>101</v>
      </c>
      <c r="E62" s="4" t="s">
        <v>100</v>
      </c>
      <c r="F62" s="31" t="s">
        <v>98</v>
      </c>
      <c r="G62" s="17"/>
      <c r="H62" s="17"/>
      <c r="I62" s="17"/>
      <c r="J62" s="17"/>
    </row>
    <row r="63" spans="2:28" x14ac:dyDescent="0.25">
      <c r="B63" s="3" t="s">
        <v>27</v>
      </c>
      <c r="C63" s="13">
        <v>44019</v>
      </c>
      <c r="D63" s="9">
        <f t="shared" ref="D63:D98" si="3">$I$70*E63</f>
        <v>8876.0521057471269</v>
      </c>
      <c r="E63" s="29">
        <f>E58+F63</f>
        <v>2.9685792995809787E-4</v>
      </c>
      <c r="F63" s="16">
        <f t="shared" ref="F63:F98" si="4">AVERAGE(Q63,Z63)* $I$67</f>
        <v>-5.951434590397132E-6</v>
      </c>
      <c r="I63" s="2" t="s">
        <v>95</v>
      </c>
      <c r="J63" s="2" t="s">
        <v>95</v>
      </c>
      <c r="K63" s="2" t="s">
        <v>95</v>
      </c>
      <c r="L63" s="13">
        <v>43934</v>
      </c>
      <c r="M63" s="1">
        <v>2714</v>
      </c>
      <c r="N63" s="17">
        <v>2.9366255856479726E-4</v>
      </c>
      <c r="O63" s="17">
        <v>3.5908922047053819E-4</v>
      </c>
      <c r="P63" s="17">
        <v>3.62031307724293E-4</v>
      </c>
      <c r="Q63" s="17">
        <v>-1.0528138153410014E-4</v>
      </c>
      <c r="R63" s="17">
        <v>-3.0188597582748137E-5</v>
      </c>
      <c r="S63" s="17">
        <v>-1.2984343046343286E-5</v>
      </c>
      <c r="U63" s="13">
        <v>43928</v>
      </c>
      <c r="V63" s="1">
        <v>10714</v>
      </c>
      <c r="W63" s="17">
        <v>5.6977238885343542E-4</v>
      </c>
      <c r="X63" s="17">
        <v>5.0212720697723884E-4</v>
      </c>
      <c r="Y63" s="17">
        <v>5.1597684383261914E-4</v>
      </c>
      <c r="Z63" s="17">
        <v>8.3971495426504955E-5</v>
      </c>
      <c r="AA63" s="17">
        <v>-1.4039566049776656E-5</v>
      </c>
      <c r="AB63" s="17">
        <v>1.4366244264138329E-5</v>
      </c>
    </row>
    <row r="64" spans="2:28" x14ac:dyDescent="0.25">
      <c r="B64" s="3" t="s">
        <v>28</v>
      </c>
      <c r="C64" s="13">
        <v>44020</v>
      </c>
      <c r="D64" s="9">
        <f t="shared" si="3"/>
        <v>7867.3268031609286</v>
      </c>
      <c r="E64" s="29">
        <f>E63+F64</f>
        <v>2.6312129776457954E-4</v>
      </c>
      <c r="F64" s="16">
        <f t="shared" si="4"/>
        <v>-3.3736632193518337E-5</v>
      </c>
      <c r="I64" s="2" t="s">
        <v>3</v>
      </c>
      <c r="J64" s="2" t="s">
        <v>0</v>
      </c>
      <c r="K64" s="2" t="s">
        <v>1</v>
      </c>
      <c r="L64" s="13">
        <v>43935</v>
      </c>
      <c r="M64" s="1">
        <v>2440</v>
      </c>
      <c r="N64" s="17">
        <v>2.6401497527564678E-4</v>
      </c>
      <c r="O64" s="17">
        <v>3.1887382464644717E-4</v>
      </c>
      <c r="P64" s="17">
        <v>3.484595777306151E-4</v>
      </c>
      <c r="Q64" s="17">
        <v>-2.9647583289150483E-5</v>
      </c>
      <c r="R64" s="17">
        <v>-4.0215395824091007E-5</v>
      </c>
      <c r="S64" s="17">
        <v>-1.3571729993677863E-5</v>
      </c>
      <c r="U64" s="13">
        <v>43929</v>
      </c>
      <c r="V64" s="1">
        <v>9000</v>
      </c>
      <c r="W64" s="17">
        <v>4.7862156987874921E-4</v>
      </c>
      <c r="X64" s="17">
        <v>5.113982840530384E-4</v>
      </c>
      <c r="Y64" s="17">
        <v>5.2278390615978357E-4</v>
      </c>
      <c r="Z64" s="17">
        <v>-9.115081897468621E-5</v>
      </c>
      <c r="AA64" s="17">
        <v>9.2710770757994695E-6</v>
      </c>
      <c r="AB64" s="17">
        <v>6.8070623271644377E-6</v>
      </c>
    </row>
    <row r="65" spans="1:28" x14ac:dyDescent="0.25">
      <c r="B65" s="3" t="s">
        <v>29</v>
      </c>
      <c r="C65" s="13">
        <v>44021</v>
      </c>
      <c r="D65" s="9">
        <f t="shared" si="3"/>
        <v>8357.4535725566075</v>
      </c>
      <c r="E65" s="29">
        <f t="shared" ref="E65:E98" si="5">E64+F65</f>
        <v>2.7951349740991995E-4</v>
      </c>
      <c r="F65" s="16">
        <f t="shared" si="4"/>
        <v>1.6392199645340412E-5</v>
      </c>
      <c r="I65" s="16">
        <f>H60</f>
        <v>1.0585284280936454E-5</v>
      </c>
      <c r="J65" s="16">
        <f>Q60</f>
        <v>1.7829426609006566E-5</v>
      </c>
      <c r="K65" s="16">
        <f>Z60</f>
        <v>2.0072561393556927E-5</v>
      </c>
      <c r="L65" s="13">
        <v>43936</v>
      </c>
      <c r="M65" s="1">
        <v>2229</v>
      </c>
      <c r="N65" s="17">
        <v>2.4118417208582652E-4</v>
      </c>
      <c r="O65" s="17">
        <v>2.6628723530875683E-4</v>
      </c>
      <c r="P65" s="17">
        <v>3.3620173959281717E-4</v>
      </c>
      <c r="Q65" s="17">
        <v>-2.283080318982026E-5</v>
      </c>
      <c r="R65" s="17">
        <v>-5.2586589337690297E-5</v>
      </c>
      <c r="S65" s="17">
        <v>-1.2257838137797882E-5</v>
      </c>
      <c r="U65" s="13">
        <v>43930</v>
      </c>
      <c r="V65" s="1">
        <v>10533</v>
      </c>
      <c r="W65" s="17">
        <v>5.6014677728142951E-4</v>
      </c>
      <c r="X65" s="17">
        <v>5.3618024533787136E-4</v>
      </c>
      <c r="Y65" s="17">
        <v>5.3174856413529031E-4</v>
      </c>
      <c r="Z65" s="17">
        <v>8.1525207402680306E-5</v>
      </c>
      <c r="AA65" s="17">
        <v>2.4781961284833017E-5</v>
      </c>
      <c r="AB65" s="17">
        <v>8.9646579755067388E-6</v>
      </c>
    </row>
    <row r="66" spans="1:28" x14ac:dyDescent="0.25">
      <c r="A66" s="3" t="s">
        <v>90</v>
      </c>
      <c r="B66" s="26" t="s">
        <v>30</v>
      </c>
      <c r="C66" s="13">
        <v>44022</v>
      </c>
      <c r="D66" s="9">
        <f t="shared" si="3"/>
        <v>10441.610523201742</v>
      </c>
      <c r="E66" s="29">
        <f t="shared" si="5"/>
        <v>3.4921774325089434E-4</v>
      </c>
      <c r="F66" s="16">
        <f t="shared" si="4"/>
        <v>6.9704245840974377E-5</v>
      </c>
      <c r="I66" s="2" t="s">
        <v>97</v>
      </c>
      <c r="J66" s="2" t="s">
        <v>96</v>
      </c>
      <c r="L66" s="13">
        <v>43937</v>
      </c>
      <c r="M66" s="25">
        <v>4284</v>
      </c>
      <c r="N66" s="17">
        <v>4.6354104675445527E-4</v>
      </c>
      <c r="O66" s="17">
        <v>3.2291339803864287E-4</v>
      </c>
      <c r="P66" s="17">
        <v>3.4717660097722641E-4</v>
      </c>
      <c r="Q66" s="17">
        <v>2.2235687466862875E-4</v>
      </c>
      <c r="R66" s="17">
        <v>5.6626162729886006E-5</v>
      </c>
      <c r="S66" s="17">
        <v>1.0974861384409204E-5</v>
      </c>
      <c r="U66" s="13">
        <v>43931</v>
      </c>
      <c r="V66" s="1">
        <v>11045</v>
      </c>
      <c r="W66" s="17">
        <v>5.8737502659008723E-4</v>
      </c>
      <c r="X66" s="17">
        <v>5.4204779125008871E-4</v>
      </c>
      <c r="Y66" s="17">
        <v>5.3491658309782108E-4</v>
      </c>
      <c r="Z66" s="17">
        <v>2.722824930865772E-5</v>
      </c>
      <c r="AA66" s="17">
        <v>5.8675459122172723E-6</v>
      </c>
      <c r="AB66" s="17">
        <v>3.168018962530772E-6</v>
      </c>
    </row>
    <row r="67" spans="1:28" x14ac:dyDescent="0.25">
      <c r="A67" s="3" t="s">
        <v>90</v>
      </c>
      <c r="B67" s="26" t="s">
        <v>31</v>
      </c>
      <c r="C67" s="13">
        <v>44023</v>
      </c>
      <c r="D67" s="9">
        <f t="shared" si="3"/>
        <v>8501.4030829485946</v>
      </c>
      <c r="E67" s="29">
        <f t="shared" si="5"/>
        <v>2.8432786230597306E-4</v>
      </c>
      <c r="F67" s="16">
        <f t="shared" si="4"/>
        <v>-6.4889880944921267E-5</v>
      </c>
      <c r="I67" s="16">
        <f>I65/J67</f>
        <v>0.55856090082770971</v>
      </c>
      <c r="J67" s="16">
        <f>AVERAGE(Q41:Q58,Z41:Z58)</f>
        <v>1.8950994001281743E-5</v>
      </c>
      <c r="L67" s="13">
        <v>43938</v>
      </c>
      <c r="M67" s="1">
        <v>3157</v>
      </c>
      <c r="N67" s="17">
        <v>3.4159642497754789E-4</v>
      </c>
      <c r="O67" s="17">
        <v>3.4877388127260993E-4</v>
      </c>
      <c r="P67" s="17">
        <v>3.410863257864416E-4</v>
      </c>
      <c r="Q67" s="17">
        <v>-1.2194462177690738E-4</v>
      </c>
      <c r="R67" s="17">
        <v>2.5860483233967039E-5</v>
      </c>
      <c r="S67" s="17">
        <v>-6.0902751907848251E-6</v>
      </c>
      <c r="U67" s="13">
        <v>43932</v>
      </c>
      <c r="V67" s="1">
        <v>8969</v>
      </c>
      <c r="W67" s="17">
        <v>4.7697298447138905E-4</v>
      </c>
      <c r="X67" s="17">
        <v>5.414982627809686E-4</v>
      </c>
      <c r="Y67" s="17">
        <v>5.1564256845048164E-4</v>
      </c>
      <c r="Z67" s="17">
        <v>-1.1040204211869818E-4</v>
      </c>
      <c r="AA67" s="17">
        <v>-5.4952846912005191E-7</v>
      </c>
      <c r="AB67" s="17">
        <v>-1.9274014647339475E-5</v>
      </c>
    </row>
    <row r="68" spans="1:28" x14ac:dyDescent="0.25">
      <c r="A68" s="3" t="s">
        <v>90</v>
      </c>
      <c r="B68" s="26" t="s">
        <v>32</v>
      </c>
      <c r="C68" s="13">
        <v>44024</v>
      </c>
      <c r="D68" s="9">
        <f t="shared" si="3"/>
        <v>8086.5404120210651</v>
      </c>
      <c r="E68" s="29">
        <f t="shared" si="5"/>
        <v>2.7045285658933328E-4</v>
      </c>
      <c r="F68" s="16">
        <f t="shared" si="4"/>
        <v>-1.3875005716639798E-5</v>
      </c>
      <c r="L68" s="13">
        <v>43939</v>
      </c>
      <c r="M68" s="1">
        <v>2949</v>
      </c>
      <c r="N68" s="17">
        <v>3.1909023036388623E-4</v>
      </c>
      <c r="O68" s="17">
        <v>3.7474256736529647E-4</v>
      </c>
      <c r="P68" s="17">
        <v>3.3171904973157965E-4</v>
      </c>
      <c r="Q68" s="17">
        <v>-2.2506194613661657E-5</v>
      </c>
      <c r="R68" s="17">
        <v>2.5968686092686573E-5</v>
      </c>
      <c r="S68" s="17">
        <v>-9.367276054861938E-6</v>
      </c>
      <c r="U68" s="13">
        <v>43933</v>
      </c>
      <c r="V68" s="1">
        <v>8458</v>
      </c>
      <c r="W68" s="17">
        <v>4.4979791533716228E-4</v>
      </c>
      <c r="X68" s="17">
        <v>5.0471530879954614E-4</v>
      </c>
      <c r="Y68" s="17">
        <v>5.1549822226274052E-4</v>
      </c>
      <c r="Z68" s="17">
        <v>-2.7175069134226769E-5</v>
      </c>
      <c r="AA68" s="17">
        <v>-3.678295398142241E-5</v>
      </c>
      <c r="AB68" s="17">
        <v>-1.4434618774121678E-7</v>
      </c>
    </row>
    <row r="69" spans="1:28" x14ac:dyDescent="0.25">
      <c r="A69" s="3" t="s">
        <v>90</v>
      </c>
      <c r="B69" s="26" t="s">
        <v>33</v>
      </c>
      <c r="C69" s="13">
        <v>44025</v>
      </c>
      <c r="D69" s="9">
        <f t="shared" si="3"/>
        <v>7997.8666788050014</v>
      </c>
      <c r="E69" s="29">
        <f t="shared" si="5"/>
        <v>2.6748717989314385E-4</v>
      </c>
      <c r="F69" s="16">
        <f t="shared" si="4"/>
        <v>-2.9656766961894309E-6</v>
      </c>
      <c r="I69" s="30" t="s">
        <v>99</v>
      </c>
      <c r="L69" s="13">
        <v>43940</v>
      </c>
      <c r="M69" s="1">
        <v>3853</v>
      </c>
      <c r="N69" s="17">
        <v>4.1690561464633895E-4</v>
      </c>
      <c r="O69" s="17">
        <v>3.5919742332925767E-4</v>
      </c>
      <c r="P69" s="17">
        <v>3.3428500323835693E-4</v>
      </c>
      <c r="Q69" s="17">
        <v>9.7815384282452713E-5</v>
      </c>
      <c r="R69" s="17">
        <v>-1.5545144036038777E-5</v>
      </c>
      <c r="S69" s="17">
        <v>2.5659535067773634E-6</v>
      </c>
      <c r="U69" s="13">
        <v>43934</v>
      </c>
      <c r="V69" s="1">
        <v>6419</v>
      </c>
      <c r="W69" s="17">
        <v>3.4136353967241013E-4</v>
      </c>
      <c r="X69" s="17">
        <v>4.2271147982698721E-4</v>
      </c>
      <c r="Y69" s="17">
        <v>4.9486431458352321E-4</v>
      </c>
      <c r="Z69" s="17">
        <v>-1.0843437566475215E-4</v>
      </c>
      <c r="AA69" s="17">
        <v>-8.2003828972559035E-5</v>
      </c>
      <c r="AB69" s="17">
        <v>-2.0633907679217189E-5</v>
      </c>
    </row>
    <row r="70" spans="1:28" x14ac:dyDescent="0.25">
      <c r="A70" s="3" t="s">
        <v>90</v>
      </c>
      <c r="B70" s="26" t="s">
        <v>34</v>
      </c>
      <c r="C70" s="13">
        <v>44026</v>
      </c>
      <c r="D70" s="9">
        <f t="shared" si="3"/>
        <v>8197.8446237909538</v>
      </c>
      <c r="E70" s="29">
        <f t="shared" si="5"/>
        <v>2.7417540547795832E-4</v>
      </c>
      <c r="F70" s="16">
        <f t="shared" si="4"/>
        <v>6.6882255848144792E-6</v>
      </c>
      <c r="I70" s="7">
        <v>29900000</v>
      </c>
      <c r="L70" s="13">
        <v>43941</v>
      </c>
      <c r="M70" s="1">
        <v>3487</v>
      </c>
      <c r="N70" s="17">
        <v>3.7730336835499196E-4</v>
      </c>
      <c r="O70" s="17">
        <v>3.7109973778840568E-4</v>
      </c>
      <c r="P70" s="17">
        <v>3.4623369035124193E-4</v>
      </c>
      <c r="Q70" s="17">
        <v>-3.9602246291346981E-5</v>
      </c>
      <c r="R70" s="17">
        <v>1.1902314459148025E-5</v>
      </c>
      <c r="S70" s="17">
        <v>1.1948687112884957E-5</v>
      </c>
      <c r="U70" s="13">
        <v>43935</v>
      </c>
      <c r="V70" s="1">
        <v>7614</v>
      </c>
      <c r="W70" s="17">
        <v>4.0491384811742185E-4</v>
      </c>
      <c r="X70" s="17">
        <v>3.9869176770899805E-4</v>
      </c>
      <c r="Y70" s="17">
        <v>4.7131309447837847E-4</v>
      </c>
      <c r="Z70" s="17">
        <v>6.3550308445011719E-5</v>
      </c>
      <c r="AA70" s="17">
        <v>-2.4019712117989066E-5</v>
      </c>
      <c r="AB70" s="17">
        <v>-2.3551220105144796E-5</v>
      </c>
    </row>
    <row r="71" spans="1:28" x14ac:dyDescent="0.25">
      <c r="A71" s="3" t="s">
        <v>90</v>
      </c>
      <c r="B71" s="26" t="s">
        <v>35</v>
      </c>
      <c r="C71" s="13">
        <v>44027</v>
      </c>
      <c r="D71" s="9">
        <f t="shared" si="3"/>
        <v>10088.102770734069</v>
      </c>
      <c r="E71" s="29">
        <f t="shared" si="5"/>
        <v>3.3739474149612272E-4</v>
      </c>
      <c r="F71" s="16">
        <f t="shared" si="4"/>
        <v>6.3219336018164376E-5</v>
      </c>
      <c r="L71" s="13">
        <v>43942</v>
      </c>
      <c r="M71" s="1">
        <v>3590</v>
      </c>
      <c r="N71" s="17">
        <v>3.8844826280310323E-4</v>
      </c>
      <c r="O71" s="17">
        <v>3.9421908193481144E-4</v>
      </c>
      <c r="P71" s="17">
        <v>3.6400987428373573E-4</v>
      </c>
      <c r="Q71" s="17">
        <v>1.1144894448111267E-5</v>
      </c>
      <c r="R71" s="17">
        <v>2.3119344146405665E-5</v>
      </c>
      <c r="S71" s="17">
        <v>1.7776183932493779E-5</v>
      </c>
      <c r="U71" s="13">
        <v>43936</v>
      </c>
      <c r="V71" s="25">
        <v>11661</v>
      </c>
      <c r="W71" s="17">
        <v>6.20134014039566E-4</v>
      </c>
      <c r="X71" s="17">
        <v>4.5547046727646598E-4</v>
      </c>
      <c r="Y71" s="17">
        <v>4.9152915792992379E-4</v>
      </c>
      <c r="Z71" s="17">
        <v>2.1522016592214415E-4</v>
      </c>
      <c r="AA71" s="17">
        <v>5.6778699567467903E-5</v>
      </c>
      <c r="AB71" s="17">
        <v>2.0216063451545255E-5</v>
      </c>
    </row>
    <row r="72" spans="1:28" x14ac:dyDescent="0.25">
      <c r="B72" s="3" t="s">
        <v>36</v>
      </c>
      <c r="C72" s="13">
        <v>44028</v>
      </c>
      <c r="D72" s="9">
        <f t="shared" si="3"/>
        <v>8200.3860186190705</v>
      </c>
      <c r="E72" s="29">
        <f t="shared" si="5"/>
        <v>2.7426040196050402E-4</v>
      </c>
      <c r="F72" s="16">
        <f t="shared" si="4"/>
        <v>-6.3134339535618705E-5</v>
      </c>
      <c r="H72" s="29"/>
      <c r="I72" s="15"/>
      <c r="J72" s="16"/>
      <c r="L72" s="13">
        <v>43943</v>
      </c>
      <c r="M72" s="1">
        <v>3479</v>
      </c>
      <c r="N72" s="17">
        <v>3.7643774548523575E-4</v>
      </c>
      <c r="O72" s="17">
        <v>3.8072979221444363E-4</v>
      </c>
      <c r="P72" s="17">
        <v>3.8333181334079423E-4</v>
      </c>
      <c r="Q72" s="17">
        <v>-1.2010517317867487E-5</v>
      </c>
      <c r="R72" s="17">
        <v>-1.3489289720367733E-5</v>
      </c>
      <c r="S72" s="17">
        <v>1.9321939057058462E-5</v>
      </c>
      <c r="U72" s="13">
        <v>43937</v>
      </c>
      <c r="V72" s="1">
        <v>7636</v>
      </c>
      <c r="W72" s="17">
        <v>4.0608381195490322E-4</v>
      </c>
      <c r="X72" s="17">
        <v>4.7704389137063038E-4</v>
      </c>
      <c r="Y72" s="17">
        <v>4.6952016288327709E-4</v>
      </c>
      <c r="Z72" s="17">
        <v>-2.1405020208466278E-4</v>
      </c>
      <c r="AA72" s="17">
        <v>2.1573424094164363E-5</v>
      </c>
      <c r="AB72" s="17">
        <v>-2.2008995046646614E-5</v>
      </c>
    </row>
    <row r="73" spans="1:28" x14ac:dyDescent="0.25">
      <c r="B73" s="3" t="s">
        <v>37</v>
      </c>
      <c r="C73" s="13">
        <v>44029</v>
      </c>
      <c r="D73" s="9">
        <f t="shared" si="3"/>
        <v>8868.5620549456962</v>
      </c>
      <c r="E73" s="29">
        <f t="shared" si="5"/>
        <v>2.9660742658681259E-4</v>
      </c>
      <c r="F73" s="16">
        <f t="shared" si="4"/>
        <v>2.2347024626308596E-5</v>
      </c>
      <c r="I73" s="2"/>
      <c r="J73" s="1"/>
      <c r="L73" s="13">
        <v>43944</v>
      </c>
      <c r="M73" s="1">
        <v>4161</v>
      </c>
      <c r="N73" s="17">
        <v>4.5023209513195338E-4</v>
      </c>
      <c r="O73" s="17">
        <v>4.050393678067641E-4</v>
      </c>
      <c r="P73" s="17">
        <v>3.8143053453757971E-4</v>
      </c>
      <c r="Q73" s="17">
        <v>7.3794349646717631E-5</v>
      </c>
      <c r="R73" s="17">
        <v>2.430957559232047E-5</v>
      </c>
      <c r="S73" s="17">
        <v>-1.9012788032145568E-6</v>
      </c>
      <c r="U73" s="13">
        <v>43938</v>
      </c>
      <c r="V73" s="1">
        <v>7753</v>
      </c>
      <c r="W73" s="17">
        <v>4.1230589236332697E-4</v>
      </c>
      <c r="X73" s="17">
        <v>4.795079061192654E-4</v>
      </c>
      <c r="Y73" s="17">
        <v>4.4451028656516852E-4</v>
      </c>
      <c r="Z73" s="17">
        <v>6.2220804084237437E-6</v>
      </c>
      <c r="AA73" s="17">
        <v>2.464014748635039E-6</v>
      </c>
      <c r="AB73" s="17">
        <v>-2.5009876318108611E-5</v>
      </c>
    </row>
    <row r="74" spans="1:28" x14ac:dyDescent="0.25">
      <c r="B74" s="3" t="s">
        <v>38</v>
      </c>
      <c r="C74" s="13">
        <v>44030</v>
      </c>
      <c r="D74" s="9">
        <f t="shared" si="3"/>
        <v>6776.0794989183605</v>
      </c>
      <c r="E74" s="29">
        <f t="shared" si="5"/>
        <v>2.2662473240529633E-4</v>
      </c>
      <c r="F74" s="16">
        <f t="shared" si="4"/>
        <v>-6.9982694181516274E-5</v>
      </c>
      <c r="I74" s="28"/>
      <c r="L74" s="13">
        <v>43945</v>
      </c>
      <c r="M74" s="1">
        <v>2171</v>
      </c>
      <c r="N74" s="17">
        <v>2.3490840628009391E-4</v>
      </c>
      <c r="O74" s="17">
        <v>3.5385941563242771E-4</v>
      </c>
      <c r="P74" s="17">
        <v>3.6618938900937192E-4</v>
      </c>
      <c r="Q74" s="17">
        <v>-2.1532368885185946E-4</v>
      </c>
      <c r="R74" s="17">
        <v>-5.117995217433644E-5</v>
      </c>
      <c r="S74" s="17">
        <v>-1.5241145528207712E-5</v>
      </c>
      <c r="U74" s="13">
        <v>43939</v>
      </c>
      <c r="V74" s="1">
        <v>7090</v>
      </c>
      <c r="W74" s="17">
        <v>3.7704743671559244E-4</v>
      </c>
      <c r="X74" s="17">
        <v>3.9847904701127419E-4</v>
      </c>
      <c r="Y74" s="17">
        <v>4.3023520831434039E-4</v>
      </c>
      <c r="Z74" s="17">
        <v>-3.5258455647734529E-5</v>
      </c>
      <c r="AA74" s="17">
        <v>-8.1028859107991192E-5</v>
      </c>
      <c r="AB74" s="17">
        <v>-1.4275078250828089E-5</v>
      </c>
    </row>
    <row r="75" spans="1:28" x14ac:dyDescent="0.25">
      <c r="B75" s="3" t="s">
        <v>39</v>
      </c>
      <c r="C75" s="13">
        <v>44031</v>
      </c>
      <c r="D75" s="9">
        <f t="shared" si="3"/>
        <v>7409.2838737290067</v>
      </c>
      <c r="E75" s="29">
        <f t="shared" si="5"/>
        <v>2.4780213624511728E-4</v>
      </c>
      <c r="F75" s="16">
        <f t="shared" si="4"/>
        <v>2.1177403839820956E-5</v>
      </c>
      <c r="L75" s="13">
        <v>43946</v>
      </c>
      <c r="M75" s="1">
        <v>3322</v>
      </c>
      <c r="N75" s="17">
        <v>3.594498966662699E-4</v>
      </c>
      <c r="O75" s="17">
        <v>3.481967993594391E-4</v>
      </c>
      <c r="P75" s="17">
        <v>3.7195505562399818E-4</v>
      </c>
      <c r="Q75" s="17">
        <v>1.2454149038617599E-4</v>
      </c>
      <c r="R75" s="17">
        <v>-5.6626162729886149E-6</v>
      </c>
      <c r="S75" s="17">
        <v>5.7656666146262385E-6</v>
      </c>
      <c r="U75" s="13">
        <v>43940</v>
      </c>
      <c r="V75" s="1">
        <v>6174</v>
      </c>
      <c r="W75" s="17">
        <v>3.2833439693682196E-4</v>
      </c>
      <c r="X75" s="17">
        <v>3.7256257533858049E-4</v>
      </c>
      <c r="Y75" s="17">
        <v>4.1288327711429181E-4</v>
      </c>
      <c r="Z75" s="17">
        <v>-4.871303977877048E-5</v>
      </c>
      <c r="AA75" s="17">
        <v>-2.5916471672693755E-5</v>
      </c>
      <c r="AB75" s="17">
        <v>-1.7351931200048617E-5</v>
      </c>
    </row>
    <row r="76" spans="1:28" x14ac:dyDescent="0.25">
      <c r="B76" s="3" t="s">
        <v>40</v>
      </c>
      <c r="C76" s="13">
        <v>44032</v>
      </c>
      <c r="D76" s="9">
        <f t="shared" si="3"/>
        <v>6979.6708895197471</v>
      </c>
      <c r="E76" s="29">
        <f t="shared" si="5"/>
        <v>2.3343380901403836E-4</v>
      </c>
      <c r="F76" s="16">
        <f t="shared" si="4"/>
        <v>-1.4368327231078924E-5</v>
      </c>
      <c r="I76" s="2"/>
      <c r="L76" s="13">
        <v>43947</v>
      </c>
      <c r="M76" s="1">
        <v>3483</v>
      </c>
      <c r="N76" s="17">
        <v>3.7687055692011383E-4</v>
      </c>
      <c r="O76" s="17">
        <v>3.2374295328882588E-4</v>
      </c>
      <c r="P76" s="17">
        <v>3.6623576166310885E-4</v>
      </c>
      <c r="Q76" s="17">
        <v>1.7420660253843927E-5</v>
      </c>
      <c r="R76" s="17">
        <v>-2.4453846070613182E-5</v>
      </c>
      <c r="S76" s="17">
        <v>-5.719293960889303E-6</v>
      </c>
      <c r="U76" s="13">
        <v>43941</v>
      </c>
      <c r="V76" s="1">
        <v>4879</v>
      </c>
      <c r="W76" s="17">
        <v>2.5946607104871305E-4</v>
      </c>
      <c r="X76" s="17">
        <v>3.2161596823370911E-4</v>
      </c>
      <c r="Y76" s="17">
        <v>4.0118363873947797E-4</v>
      </c>
      <c r="Z76" s="17">
        <v>-6.8868325888108903E-5</v>
      </c>
      <c r="AA76" s="17">
        <v>-5.0946607104871302E-5</v>
      </c>
      <c r="AB76" s="17">
        <v>-1.1699638374813868E-5</v>
      </c>
    </row>
    <row r="77" spans="1:28" x14ac:dyDescent="0.25">
      <c r="B77" s="3" t="s">
        <v>41</v>
      </c>
      <c r="C77" s="13">
        <v>44033</v>
      </c>
      <c r="D77" s="9">
        <f t="shared" si="3"/>
        <v>5579.678974483968</v>
      </c>
      <c r="E77" s="29">
        <f t="shared" si="5"/>
        <v>1.8661133693926313E-4</v>
      </c>
      <c r="F77" s="16">
        <f t="shared" si="4"/>
        <v>-4.6822472074775233E-5</v>
      </c>
      <c r="I77" s="15"/>
      <c r="L77" s="13">
        <v>43948</v>
      </c>
      <c r="M77" s="1">
        <v>2139</v>
      </c>
      <c r="N77" s="17">
        <v>2.3144591480106903E-4</v>
      </c>
      <c r="O77" s="17">
        <v>3.2258878946248422E-4</v>
      </c>
      <c r="P77" s="17">
        <v>3.4539898258397698E-4</v>
      </c>
      <c r="Q77" s="17">
        <v>-1.4542464211904479E-4</v>
      </c>
      <c r="R77" s="17">
        <v>-1.1541638263416261E-6</v>
      </c>
      <c r="S77" s="17">
        <v>-2.0836779079131847E-5</v>
      </c>
      <c r="U77" s="13">
        <v>43942</v>
      </c>
      <c r="V77" s="1">
        <v>4461</v>
      </c>
      <c r="W77" s="17">
        <v>2.372367581365667E-4</v>
      </c>
      <c r="X77" s="17">
        <v>2.750124087073672E-4</v>
      </c>
      <c r="Y77" s="17">
        <v>3.7722976874221293E-4</v>
      </c>
      <c r="Z77" s="17">
        <v>-2.2229312912146356E-5</v>
      </c>
      <c r="AA77" s="17">
        <v>-4.6603559526341913E-5</v>
      </c>
      <c r="AB77" s="17">
        <v>-2.3953869997265021E-5</v>
      </c>
    </row>
    <row r="78" spans="1:28" x14ac:dyDescent="0.25">
      <c r="B78" s="3" t="s">
        <v>42</v>
      </c>
      <c r="C78" s="13">
        <v>44034</v>
      </c>
      <c r="D78" s="9">
        <f t="shared" si="3"/>
        <v>6634.4250895989717</v>
      </c>
      <c r="E78" s="29">
        <f t="shared" si="5"/>
        <v>2.2188712674244053E-4</v>
      </c>
      <c r="F78" s="16">
        <f t="shared" si="4"/>
        <v>3.5275789803177398E-5</v>
      </c>
      <c r="L78" s="13">
        <v>43949</v>
      </c>
      <c r="M78" s="1">
        <v>2691</v>
      </c>
      <c r="N78" s="17">
        <v>2.9117389281424814E-4</v>
      </c>
      <c r="O78" s="17">
        <v>2.9983012151181033E-4</v>
      </c>
      <c r="P78" s="17">
        <v>3.3150264401414053E-4</v>
      </c>
      <c r="Q78" s="17">
        <v>5.9727978013179102E-5</v>
      </c>
      <c r="R78" s="17">
        <v>-2.2758667950673923E-5</v>
      </c>
      <c r="S78" s="17">
        <v>-1.3896338569836442E-5</v>
      </c>
      <c r="U78" s="13">
        <v>43943</v>
      </c>
      <c r="V78" s="1">
        <v>5713</v>
      </c>
      <c r="W78" s="17">
        <v>3.0381833652414381E-4</v>
      </c>
      <c r="X78" s="17">
        <v>2.6684038856980785E-4</v>
      </c>
      <c r="Y78" s="17">
        <v>3.3204181481143825E-4</v>
      </c>
      <c r="Z78" s="17">
        <v>6.6581578387577109E-5</v>
      </c>
      <c r="AA78" s="17">
        <v>-8.1720201375593826E-6</v>
      </c>
      <c r="AB78" s="17">
        <v>-4.5187953930774602E-5</v>
      </c>
    </row>
    <row r="79" spans="1:28" x14ac:dyDescent="0.25">
      <c r="B79" s="3" t="s">
        <v>43</v>
      </c>
      <c r="C79" s="13">
        <v>44035</v>
      </c>
      <c r="D79" s="9">
        <f t="shared" si="3"/>
        <v>6659.6263652379694</v>
      </c>
      <c r="E79" s="29">
        <f t="shared" si="5"/>
        <v>2.2272997877050064E-4</v>
      </c>
      <c r="F79" s="16">
        <f t="shared" si="4"/>
        <v>8.4285202806012415E-7</v>
      </c>
      <c r="L79" s="13">
        <v>43950</v>
      </c>
      <c r="M79" s="1">
        <v>2424</v>
      </c>
      <c r="N79" s="17">
        <v>2.6228372953613434E-4</v>
      </c>
      <c r="O79" s="17">
        <v>2.6163451238381719E-4</v>
      </c>
      <c r="P79" s="17">
        <v>3.1519492744998322E-4</v>
      </c>
      <c r="Q79" s="17">
        <v>-2.8890163278113797E-5</v>
      </c>
      <c r="R79" s="17">
        <v>-3.8195609127993165E-5</v>
      </c>
      <c r="S79" s="17">
        <v>-1.6307716564157343E-5</v>
      </c>
      <c r="U79" s="13">
        <v>43944</v>
      </c>
      <c r="V79" s="1">
        <v>6313</v>
      </c>
      <c r="W79" s="17">
        <v>3.3572644118272707E-4</v>
      </c>
      <c r="X79" s="17">
        <v>2.9226051194781256E-4</v>
      </c>
      <c r="Y79" s="17">
        <v>3.2199076184398457E-4</v>
      </c>
      <c r="Z79" s="17">
        <v>3.1908104658583266E-5</v>
      </c>
      <c r="AA79" s="17">
        <v>2.5420123378004672E-5</v>
      </c>
      <c r="AB79" s="17">
        <v>-1.0051052967453736E-5</v>
      </c>
    </row>
    <row r="80" spans="1:28" x14ac:dyDescent="0.25">
      <c r="B80" s="3" t="s">
        <v>44</v>
      </c>
      <c r="C80" s="13">
        <v>44036</v>
      </c>
      <c r="D80" s="9">
        <f t="shared" si="3"/>
        <v>7791.5715971450072</v>
      </c>
      <c r="E80" s="29">
        <f t="shared" si="5"/>
        <v>2.6058767883428116E-4</v>
      </c>
      <c r="F80" s="16">
        <f t="shared" si="4"/>
        <v>3.7857700063780539E-5</v>
      </c>
      <c r="L80" s="13">
        <v>43951</v>
      </c>
      <c r="M80" s="1">
        <v>2423</v>
      </c>
      <c r="N80" s="17">
        <v>2.621755266774148E-4</v>
      </c>
      <c r="O80" s="17">
        <v>2.7187771634259908E-4</v>
      </c>
      <c r="P80" s="17">
        <v>2.8832970338504908E-4</v>
      </c>
      <c r="Q80" s="17">
        <v>-1.0820285871953423E-7</v>
      </c>
      <c r="R80" s="17">
        <v>1.0243203958781923E-5</v>
      </c>
      <c r="S80" s="17">
        <v>-2.6865224064934082E-5</v>
      </c>
      <c r="U80" s="13">
        <v>43945</v>
      </c>
      <c r="V80" s="1">
        <v>8864</v>
      </c>
      <c r="W80" s="17">
        <v>4.71389066156137E-4</v>
      </c>
      <c r="X80" s="17">
        <v>3.7031128128766928E-4</v>
      </c>
      <c r="Y80" s="17">
        <v>3.3043121524295742E-4</v>
      </c>
      <c r="Z80" s="17">
        <v>1.3566262497340993E-4</v>
      </c>
      <c r="AA80" s="17">
        <v>7.8050769339856768E-5</v>
      </c>
      <c r="AB80" s="17">
        <v>8.4404533989728619E-6</v>
      </c>
    </row>
    <row r="81" spans="2:28" x14ac:dyDescent="0.25">
      <c r="B81" s="3" t="s">
        <v>45</v>
      </c>
      <c r="C81" s="13">
        <v>44037</v>
      </c>
      <c r="D81" s="9">
        <f t="shared" si="3"/>
        <v>8797.1624048224985</v>
      </c>
      <c r="E81" s="29">
        <f t="shared" si="5"/>
        <v>2.9421947842215717E-4</v>
      </c>
      <c r="F81" s="16">
        <f t="shared" si="4"/>
        <v>3.363179958787601E-5</v>
      </c>
      <c r="L81" s="13">
        <v>43952</v>
      </c>
      <c r="M81" s="1">
        <v>2551</v>
      </c>
      <c r="N81" s="17">
        <v>2.7602549259351432E-4</v>
      </c>
      <c r="O81" s="17">
        <v>2.6682824960235451E-4</v>
      </c>
      <c r="P81" s="17">
        <v>2.9420357285839493E-4</v>
      </c>
      <c r="Q81" s="17">
        <v>1.3849965916099514E-5</v>
      </c>
      <c r="R81" s="17">
        <v>-5.0494667402446059E-6</v>
      </c>
      <c r="S81" s="17">
        <v>5.8738694733457727E-6</v>
      </c>
      <c r="U81" s="13">
        <v>43946</v>
      </c>
      <c r="V81" s="1">
        <v>10868</v>
      </c>
      <c r="W81" s="17">
        <v>5.7796213571580514E-4</v>
      </c>
      <c r="X81" s="17">
        <v>4.6169254768488972E-4</v>
      </c>
      <c r="Y81" s="17">
        <v>3.5913331510013064E-4</v>
      </c>
      <c r="Z81" s="17">
        <v>1.0657306955966814E-4</v>
      </c>
      <c r="AA81" s="17">
        <v>9.1381266397220443E-5</v>
      </c>
      <c r="AB81" s="17">
        <v>2.8702099857173244E-5</v>
      </c>
    </row>
    <row r="82" spans="2:28" x14ac:dyDescent="0.25">
      <c r="B82" s="3" t="s">
        <v>46</v>
      </c>
      <c r="C82" s="13">
        <v>44038</v>
      </c>
      <c r="D82" s="9">
        <f t="shared" si="3"/>
        <v>6468.8935777400156</v>
      </c>
      <c r="E82" s="29">
        <f t="shared" si="5"/>
        <v>2.1635095577725804E-4</v>
      </c>
      <c r="F82" s="16">
        <f t="shared" si="4"/>
        <v>-7.7868522644899141E-5</v>
      </c>
      <c r="L82" s="13">
        <v>43953</v>
      </c>
      <c r="M82" s="1">
        <v>2525</v>
      </c>
      <c r="N82" s="17">
        <v>2.7321221826680659E-4</v>
      </c>
      <c r="O82" s="17">
        <v>2.7047107917924524E-4</v>
      </c>
      <c r="P82" s="17">
        <v>2.8188390451561445E-4</v>
      </c>
      <c r="Q82" s="17">
        <v>-2.8132743267077274E-6</v>
      </c>
      <c r="R82" s="17">
        <v>3.6428295768907511E-6</v>
      </c>
      <c r="S82" s="17">
        <v>-1.2319668342780472E-5</v>
      </c>
      <c r="U82" s="13">
        <v>43947</v>
      </c>
      <c r="V82" s="1">
        <v>5678</v>
      </c>
      <c r="W82" s="17">
        <v>3.0195703041905979E-4</v>
      </c>
      <c r="X82" s="17">
        <v>4.5043607743033392E-4</v>
      </c>
      <c r="Y82" s="17">
        <v>3.553651198833075E-4</v>
      </c>
      <c r="Z82" s="17">
        <v>-2.7600510529674535E-4</v>
      </c>
      <c r="AA82" s="17">
        <v>-1.1256470254555762E-5</v>
      </c>
      <c r="AB82" s="17">
        <v>-3.7681952168231667E-6</v>
      </c>
    </row>
    <row r="83" spans="2:28" x14ac:dyDescent="0.25">
      <c r="B83" s="3" t="s">
        <v>47</v>
      </c>
      <c r="C83" s="13">
        <v>44039</v>
      </c>
      <c r="D83" s="9">
        <f t="shared" si="3"/>
        <v>6783.9385699089571</v>
      </c>
      <c r="E83" s="29">
        <f t="shared" si="5"/>
        <v>2.2688757758892832E-4</v>
      </c>
      <c r="F83" s="16">
        <f t="shared" si="4"/>
        <v>1.0536621811670288E-5</v>
      </c>
      <c r="L83" s="13">
        <v>43954</v>
      </c>
      <c r="M83" s="1">
        <v>3692</v>
      </c>
      <c r="N83" s="17">
        <v>3.9948495439249507E-4</v>
      </c>
      <c r="O83" s="17">
        <v>3.1624088841760529E-4</v>
      </c>
      <c r="P83" s="17">
        <v>2.851145327259546E-4</v>
      </c>
      <c r="Q83" s="17">
        <v>1.2627273612568848E-4</v>
      </c>
      <c r="R83" s="17">
        <v>4.5769809238360087E-5</v>
      </c>
      <c r="S83" s="17">
        <v>3.2306282103401778E-6</v>
      </c>
      <c r="U83" s="13">
        <v>43948</v>
      </c>
      <c r="V83" s="1">
        <v>4013</v>
      </c>
      <c r="W83" s="17">
        <v>2.1341203999149117E-4</v>
      </c>
      <c r="X83" s="17">
        <v>3.6444373537545204E-4</v>
      </c>
      <c r="Y83" s="17">
        <v>3.4878597258941867E-4</v>
      </c>
      <c r="Z83" s="17">
        <v>-8.8544990427568624E-5</v>
      </c>
      <c r="AA83" s="17">
        <v>-8.5992342054881936E-5</v>
      </c>
      <c r="AB83" s="17">
        <v>-6.5791472938888414E-6</v>
      </c>
    </row>
    <row r="84" spans="2:28" x14ac:dyDescent="0.25">
      <c r="B84" s="3" t="s">
        <v>48</v>
      </c>
      <c r="C84" s="13">
        <v>44040</v>
      </c>
      <c r="D84" s="9">
        <f t="shared" si="3"/>
        <v>4906.6650824202543</v>
      </c>
      <c r="E84" s="29">
        <f t="shared" si="5"/>
        <v>1.6410251111773425E-4</v>
      </c>
      <c r="F84" s="16">
        <f t="shared" si="4"/>
        <v>-6.2785066471194071E-5</v>
      </c>
      <c r="L84" s="13">
        <v>43955</v>
      </c>
      <c r="M84" s="1">
        <v>1893</v>
      </c>
      <c r="N84" s="17">
        <v>2.0482801155606532E-4</v>
      </c>
      <c r="O84" s="17">
        <v>2.9250839473845565E-4</v>
      </c>
      <c r="P84" s="17">
        <v>2.8131197511952545E-4</v>
      </c>
      <c r="Q84" s="17">
        <v>-1.9465694283642975E-4</v>
      </c>
      <c r="R84" s="17">
        <v>-2.3732493679149666E-5</v>
      </c>
      <c r="S84" s="17">
        <v>-3.8025576064291018E-6</v>
      </c>
      <c r="U84" s="13">
        <v>43949</v>
      </c>
      <c r="V84" s="1">
        <v>3446</v>
      </c>
      <c r="W84" s="17">
        <v>1.8325888108912996E-4</v>
      </c>
      <c r="X84" s="17">
        <v>2.32875983833227E-4</v>
      </c>
      <c r="Y84" s="17">
        <v>3.4107484729692768E-4</v>
      </c>
      <c r="Z84" s="17">
        <v>-3.0153158902361207E-5</v>
      </c>
      <c r="AA84" s="17">
        <v>-1.3156775154222504E-4</v>
      </c>
      <c r="AB84" s="17">
        <v>-7.7111252924909628E-6</v>
      </c>
    </row>
    <row r="85" spans="2:28" x14ac:dyDescent="0.25">
      <c r="B85" s="3" t="s">
        <v>58</v>
      </c>
      <c r="C85" s="13">
        <v>44041</v>
      </c>
      <c r="D85" s="9">
        <f t="shared" si="3"/>
        <v>5906.2179379211011</v>
      </c>
      <c r="E85" s="29">
        <f t="shared" si="5"/>
        <v>1.9753237250572244E-4</v>
      </c>
      <c r="F85" s="16">
        <f t="shared" si="4"/>
        <v>3.3429861387988188E-5</v>
      </c>
      <c r="L85" s="13">
        <v>43956</v>
      </c>
      <c r="M85" s="1">
        <v>2379</v>
      </c>
      <c r="N85" s="17">
        <v>2.5741460089375562E-4</v>
      </c>
      <c r="O85" s="17">
        <v>2.8724252228077201E-4</v>
      </c>
      <c r="P85" s="17">
        <v>2.7648921913088373E-4</v>
      </c>
      <c r="Q85" s="17">
        <v>5.2586589337690303E-5</v>
      </c>
      <c r="R85" s="17">
        <v>-5.2658724576836557E-6</v>
      </c>
      <c r="S85" s="17">
        <v>-4.8227559886417874E-6</v>
      </c>
      <c r="U85" s="13">
        <v>43950</v>
      </c>
      <c r="V85" s="1">
        <v>4708</v>
      </c>
      <c r="W85" s="17">
        <v>2.5037226122101683E-4</v>
      </c>
      <c r="X85" s="17">
        <v>2.1568106076721264E-4</v>
      </c>
      <c r="Y85" s="17">
        <v>3.3343969368219523E-4</v>
      </c>
      <c r="Z85" s="17">
        <v>6.7113380131886871E-5</v>
      </c>
      <c r="AA85" s="17">
        <v>-1.7194923066014319E-5</v>
      </c>
      <c r="AB85" s="17">
        <v>-7.6351536147324258E-6</v>
      </c>
    </row>
    <row r="86" spans="2:28" x14ac:dyDescent="0.25">
      <c r="B86" s="3" t="s">
        <v>59</v>
      </c>
      <c r="C86" s="13">
        <v>44042</v>
      </c>
      <c r="D86" s="9">
        <f t="shared" si="3"/>
        <v>4988.8742784658725</v>
      </c>
      <c r="E86" s="29">
        <f t="shared" si="5"/>
        <v>1.6685198255738705E-4</v>
      </c>
      <c r="F86" s="16">
        <f t="shared" si="4"/>
        <v>-3.0680389948335406E-5</v>
      </c>
      <c r="L86" s="13">
        <v>43957</v>
      </c>
      <c r="M86" s="1">
        <v>1377</v>
      </c>
      <c r="N86" s="17">
        <v>1.4899533645678918E-4</v>
      </c>
      <c r="O86" s="17">
        <v>2.0374598296887003E-4</v>
      </c>
      <c r="P86" s="17">
        <v>2.6030516297669156E-4</v>
      </c>
      <c r="Q86" s="17">
        <v>-1.0841926443696644E-4</v>
      </c>
      <c r="R86" s="17">
        <v>-8.3496539311901955E-5</v>
      </c>
      <c r="S86" s="17">
        <v>-1.6184056154192166E-5</v>
      </c>
      <c r="U86" s="13">
        <v>43951</v>
      </c>
      <c r="V86" s="1">
        <v>4681</v>
      </c>
      <c r="W86" s="17">
        <v>2.4893639651138054E-4</v>
      </c>
      <c r="X86" s="17">
        <v>2.2752251294050913E-4</v>
      </c>
      <c r="Y86" s="17">
        <v>3.2104111587200285E-4</v>
      </c>
      <c r="Z86" s="17">
        <v>-1.4358647096362944E-6</v>
      </c>
      <c r="AA86" s="17">
        <v>1.1841452173296457E-5</v>
      </c>
      <c r="AB86" s="17">
        <v>-1.2398577810192363E-5</v>
      </c>
    </row>
    <row r="87" spans="2:28" x14ac:dyDescent="0.25">
      <c r="B87" s="3" t="s">
        <v>60</v>
      </c>
      <c r="C87" s="13">
        <v>44043</v>
      </c>
      <c r="D87" s="9">
        <f t="shared" si="3"/>
        <v>5472.7570011911221</v>
      </c>
      <c r="E87" s="29">
        <f t="shared" si="5"/>
        <v>1.8303535121040542E-4</v>
      </c>
      <c r="F87" s="16">
        <f t="shared" si="4"/>
        <v>1.6183368653018371E-5</v>
      </c>
      <c r="L87" s="13">
        <v>43958</v>
      </c>
      <c r="M87" s="1">
        <v>2059</v>
      </c>
      <c r="N87" s="17">
        <v>2.2278968610350686E-4</v>
      </c>
      <c r="O87" s="17">
        <v>2.097332078180172E-4</v>
      </c>
      <c r="P87" s="17">
        <v>2.546786143232761E-4</v>
      </c>
      <c r="Q87" s="17">
        <v>7.3794349646717685E-5</v>
      </c>
      <c r="R87" s="17">
        <v>5.9872248491471812E-6</v>
      </c>
      <c r="S87" s="17">
        <v>-5.6265486534154201E-6</v>
      </c>
      <c r="U87" s="13">
        <v>43952</v>
      </c>
      <c r="V87" s="1">
        <v>4383</v>
      </c>
      <c r="W87" s="17">
        <v>2.3308870453095086E-4</v>
      </c>
      <c r="X87" s="17">
        <v>2.4413245408778274E-4</v>
      </c>
      <c r="Y87" s="17">
        <v>2.8699820706840491E-4</v>
      </c>
      <c r="Z87" s="17">
        <v>-1.5847691980429675E-5</v>
      </c>
      <c r="AA87" s="17">
        <v>1.6609941147273633E-5</v>
      </c>
      <c r="AB87" s="17">
        <v>-3.4042908803598013E-5</v>
      </c>
    </row>
    <row r="88" spans="2:28" x14ac:dyDescent="0.25">
      <c r="B88" s="3" t="s">
        <v>61</v>
      </c>
      <c r="C88" s="14">
        <v>44044</v>
      </c>
      <c r="D88" s="9">
        <f t="shared" si="3"/>
        <v>5336.6264826548859</v>
      </c>
      <c r="E88" s="29">
        <f t="shared" si="5"/>
        <v>1.7848249105869183E-4</v>
      </c>
      <c r="F88" s="16">
        <f t="shared" si="4"/>
        <v>-4.5528601517135872E-6</v>
      </c>
      <c r="L88" s="13">
        <v>43959</v>
      </c>
      <c r="M88" s="1">
        <v>2101</v>
      </c>
      <c r="N88" s="17">
        <v>2.27334206169727E-4</v>
      </c>
      <c r="O88" s="17">
        <v>1.9970640957667435E-4</v>
      </c>
      <c r="P88" s="17">
        <v>2.4772271626273507E-4</v>
      </c>
      <c r="Q88" s="17">
        <v>4.5445200662201396E-6</v>
      </c>
      <c r="R88" s="17">
        <v>-1.0026798241342873E-5</v>
      </c>
      <c r="S88" s="17">
        <v>-6.9558980605410448E-6</v>
      </c>
      <c r="U88" s="13">
        <v>43953</v>
      </c>
      <c r="V88" s="1">
        <v>3991</v>
      </c>
      <c r="W88" s="17">
        <v>2.1224207615400979E-4</v>
      </c>
      <c r="X88" s="17">
        <v>2.3142239239878039E-4</v>
      </c>
      <c r="Y88" s="17">
        <v>2.3475248427386273E-4</v>
      </c>
      <c r="Z88" s="17">
        <v>-2.0846628376941067E-5</v>
      </c>
      <c r="AA88" s="17">
        <v>-1.2710061689002346E-5</v>
      </c>
      <c r="AB88" s="17">
        <v>-5.2245722794542194E-5</v>
      </c>
    </row>
    <row r="89" spans="2:28" x14ac:dyDescent="0.25">
      <c r="B89" s="3" t="s">
        <v>62</v>
      </c>
      <c r="C89" s="14">
        <v>44045</v>
      </c>
      <c r="D89" s="9">
        <f t="shared" si="3"/>
        <v>4976.7610242606261</v>
      </c>
      <c r="E89" s="29">
        <f t="shared" si="5"/>
        <v>1.6644685699868314E-4</v>
      </c>
      <c r="F89" s="16">
        <f t="shared" si="4"/>
        <v>-1.2035634060008695E-5</v>
      </c>
      <c r="L89" s="13">
        <v>43960</v>
      </c>
      <c r="M89" s="1">
        <v>1369</v>
      </c>
      <c r="N89" s="17">
        <v>1.4812971358703296E-4</v>
      </c>
      <c r="O89" s="17">
        <v>1.9941786862008896E-4</v>
      </c>
      <c r="P89" s="17">
        <v>2.298537870227674E-4</v>
      </c>
      <c r="Q89" s="17">
        <v>-7.9204492582694044E-5</v>
      </c>
      <c r="R89" s="17">
        <v>-2.8854095658540653E-7</v>
      </c>
      <c r="S89" s="17">
        <v>-1.7868929239967663E-5</v>
      </c>
      <c r="U89" s="13">
        <v>43954</v>
      </c>
      <c r="V89" s="1">
        <v>4670</v>
      </c>
      <c r="W89" s="17">
        <v>2.4835141459263985E-4</v>
      </c>
      <c r="X89" s="17">
        <v>2.3122739842586682E-4</v>
      </c>
      <c r="Y89" s="17">
        <v>2.2709453915580272E-4</v>
      </c>
      <c r="Z89" s="17">
        <v>3.6109338438630056E-5</v>
      </c>
      <c r="AA89" s="17">
        <v>-1.9499397291356215E-7</v>
      </c>
      <c r="AB89" s="17">
        <v>-7.6579451180599923E-6</v>
      </c>
    </row>
    <row r="90" spans="2:28" x14ac:dyDescent="0.25">
      <c r="B90" s="3" t="s">
        <v>63</v>
      </c>
      <c r="C90" s="14">
        <v>44046</v>
      </c>
      <c r="D90" s="9">
        <f t="shared" si="3"/>
        <v>4511.0173510762252</v>
      </c>
      <c r="E90" s="29">
        <f t="shared" si="5"/>
        <v>1.5087014552094398E-4</v>
      </c>
      <c r="F90" s="16">
        <f t="shared" si="4"/>
        <v>-1.5576711477739155E-5</v>
      </c>
      <c r="L90" s="13">
        <v>43961</v>
      </c>
      <c r="M90" s="1">
        <v>1433</v>
      </c>
      <c r="N90" s="17">
        <v>1.5505469654508272E-4</v>
      </c>
      <c r="O90" s="17">
        <v>1.768395387672809E-4</v>
      </c>
      <c r="P90" s="17">
        <v>1.9493517875885134E-4</v>
      </c>
      <c r="Q90" s="17">
        <v>6.9249829580497572E-6</v>
      </c>
      <c r="R90" s="17">
        <v>-2.2578329852808048E-5</v>
      </c>
      <c r="S90" s="17">
        <v>-3.4918608263916049E-5</v>
      </c>
      <c r="U90" s="13">
        <v>43955</v>
      </c>
      <c r="V90" s="1">
        <v>3491</v>
      </c>
      <c r="W90" s="17">
        <v>1.8565198893852371E-4</v>
      </c>
      <c r="X90" s="17">
        <v>2.1541515989505778E-4</v>
      </c>
      <c r="Y90" s="17">
        <v>2.2312881757680737E-4</v>
      </c>
      <c r="Z90" s="17">
        <v>-6.2699425654116138E-5</v>
      </c>
      <c r="AA90" s="17">
        <v>-1.5812238530809051E-5</v>
      </c>
      <c r="AB90" s="17">
        <v>-3.9657215789953511E-6</v>
      </c>
    </row>
    <row r="91" spans="2:28" x14ac:dyDescent="0.25">
      <c r="B91" s="3" t="s">
        <v>64</v>
      </c>
      <c r="C91" s="14">
        <v>44047</v>
      </c>
      <c r="D91" s="9">
        <f t="shared" si="3"/>
        <v>3911.2263277676579</v>
      </c>
      <c r="E91" s="29">
        <f t="shared" si="5"/>
        <v>1.3081024507584141E-4</v>
      </c>
      <c r="F91" s="16">
        <f t="shared" si="4"/>
        <v>-2.005990044510257E-5</v>
      </c>
      <c r="L91" s="13">
        <v>43962</v>
      </c>
      <c r="M91" s="1">
        <v>1126</v>
      </c>
      <c r="N91" s="17">
        <v>1.2183641891818782E-4</v>
      </c>
      <c r="O91" s="17">
        <v>1.416736096834345E-4</v>
      </c>
      <c r="P91" s="17">
        <v>1.8307923695344027E-4</v>
      </c>
      <c r="Q91" s="17">
        <v>-3.3218277626894895E-5</v>
      </c>
      <c r="R91" s="17">
        <v>-3.5165929083846396E-5</v>
      </c>
      <c r="S91" s="17">
        <v>-1.1855941805411071E-5</v>
      </c>
      <c r="U91" s="19">
        <v>43956</v>
      </c>
      <c r="V91" s="20">
        <v>2765</v>
      </c>
      <c r="W91" s="21">
        <v>1.4704318230163795E-4</v>
      </c>
      <c r="X91" s="21">
        <v>1.9368219527760052E-4</v>
      </c>
      <c r="Y91" s="21">
        <v>2.1795514632145136E-4</v>
      </c>
      <c r="Z91" s="21">
        <v>-3.8608806636885766E-5</v>
      </c>
      <c r="AA91" s="21">
        <v>-2.1732964617457283E-5</v>
      </c>
      <c r="AB91" s="21">
        <v>-5.1736712553560017E-6</v>
      </c>
    </row>
    <row r="92" spans="2:28" x14ac:dyDescent="0.25">
      <c r="B92" s="3" t="s">
        <v>65</v>
      </c>
      <c r="C92" s="14">
        <v>44048</v>
      </c>
      <c r="D92" s="9">
        <f t="shared" si="3"/>
        <v>3609.4418304128931</v>
      </c>
      <c r="E92" s="29">
        <f t="shared" si="5"/>
        <v>1.207171180740098E-4</v>
      </c>
      <c r="F92" s="16">
        <f t="shared" si="4"/>
        <v>-1.0093127001831611E-5</v>
      </c>
      <c r="L92" s="13">
        <v>43963</v>
      </c>
      <c r="M92" s="1">
        <v>959</v>
      </c>
      <c r="N92" s="17">
        <v>1.0376654151202674E-4</v>
      </c>
      <c r="O92" s="17">
        <v>1.2688588565843242E-4</v>
      </c>
      <c r="P92" s="17">
        <v>1.6112951418462189E-4</v>
      </c>
      <c r="Q92" s="17">
        <v>-1.8069877406161079E-5</v>
      </c>
      <c r="R92" s="17">
        <v>-1.4787724025002073E-5</v>
      </c>
      <c r="S92" s="17">
        <v>-2.1949722768818411E-5</v>
      </c>
      <c r="U92" s="1"/>
      <c r="V92" s="1"/>
    </row>
    <row r="93" spans="2:28" x14ac:dyDescent="0.25">
      <c r="B93" s="3" t="s">
        <v>66</v>
      </c>
      <c r="C93" s="14">
        <v>44049</v>
      </c>
      <c r="D93" s="9">
        <f t="shared" si="3"/>
        <v>3318.4998898493172</v>
      </c>
      <c r="E93" s="29">
        <f t="shared" si="5"/>
        <v>1.1098661838960928E-4</v>
      </c>
      <c r="F93" s="16">
        <f t="shared" si="4"/>
        <v>-9.7304996844005275E-6</v>
      </c>
      <c r="L93" s="13">
        <v>43964</v>
      </c>
      <c r="M93" s="1">
        <v>798</v>
      </c>
      <c r="N93" s="17">
        <v>8.6345881258182843E-5</v>
      </c>
      <c r="O93" s="17">
        <v>1.039829472294658E-4</v>
      </c>
      <c r="P93" s="17">
        <v>1.5217959201339242E-4</v>
      </c>
      <c r="Q93" s="17">
        <v>-1.74206602538439E-5</v>
      </c>
      <c r="R93" s="17">
        <v>-2.2902938428966624E-5</v>
      </c>
      <c r="S93" s="17">
        <v>-8.9499221712294762E-6</v>
      </c>
      <c r="U93" s="1"/>
      <c r="V93" s="1">
        <v>11661</v>
      </c>
      <c r="W93" s="1">
        <v>6.20134014039566E-4</v>
      </c>
    </row>
    <row r="94" spans="2:28" x14ac:dyDescent="0.25">
      <c r="B94" s="3" t="s">
        <v>67</v>
      </c>
      <c r="C94" s="14">
        <v>44050</v>
      </c>
      <c r="D94" s="9">
        <f t="shared" si="3"/>
        <v>4008.8093388883603</v>
      </c>
      <c r="E94" s="29">
        <f t="shared" si="5"/>
        <v>1.3407389093272109E-4</v>
      </c>
      <c r="F94" s="16">
        <f t="shared" si="4"/>
        <v>2.3087272543111815E-5</v>
      </c>
      <c r="L94" s="13">
        <v>43965</v>
      </c>
      <c r="M94" s="1">
        <v>1180</v>
      </c>
      <c r="N94" s="17">
        <v>1.2767937328904229E-4</v>
      </c>
      <c r="O94" s="17">
        <v>1.0593059868641729E-4</v>
      </c>
      <c r="P94" s="17">
        <v>1.3859240446846891E-4</v>
      </c>
      <c r="Q94" s="17">
        <v>4.1333492030859448E-5</v>
      </c>
      <c r="R94" s="17">
        <v>1.9476514569514896E-6</v>
      </c>
      <c r="S94" s="17">
        <v>-1.3587187544923511E-5</v>
      </c>
      <c r="U94" s="1"/>
      <c r="V94" s="1"/>
    </row>
    <row r="95" spans="2:28" x14ac:dyDescent="0.25">
      <c r="B95" s="3" t="s">
        <v>68</v>
      </c>
      <c r="C95" s="14">
        <v>44051</v>
      </c>
      <c r="D95" s="9">
        <f t="shared" si="3"/>
        <v>4545.5159000522244</v>
      </c>
      <c r="E95" s="29">
        <f t="shared" si="5"/>
        <v>1.5202394314555934E-4</v>
      </c>
      <c r="F95" s="16">
        <f t="shared" si="4"/>
        <v>1.7950052212838249E-5</v>
      </c>
      <c r="L95" s="13">
        <v>43966</v>
      </c>
      <c r="M95" s="1">
        <v>1477</v>
      </c>
      <c r="N95" s="17">
        <v>1.5981562232874193E-4</v>
      </c>
      <c r="O95" s="17">
        <v>1.2461362562532236E-4</v>
      </c>
      <c r="P95" s="17">
        <v>1.2894689249118532E-4</v>
      </c>
      <c r="Q95" s="17">
        <v>3.2136249039699634E-5</v>
      </c>
      <c r="R95" s="17">
        <v>1.868302693890506E-5</v>
      </c>
      <c r="S95" s="17">
        <v>-9.6455119772835832E-6</v>
      </c>
      <c r="U95" s="1"/>
      <c r="V95" s="1"/>
    </row>
    <row r="96" spans="2:28" x14ac:dyDescent="0.25">
      <c r="B96" s="3" t="s">
        <v>69</v>
      </c>
      <c r="C96" s="13">
        <v>44052</v>
      </c>
      <c r="D96" s="9">
        <f t="shared" si="3"/>
        <v>3510.0517264936593</v>
      </c>
      <c r="E96" s="29">
        <f t="shared" si="5"/>
        <v>1.1739303433089161E-4</v>
      </c>
      <c r="F96" s="16">
        <f t="shared" si="4"/>
        <v>-3.4630908814667726E-5</v>
      </c>
      <c r="L96" s="13">
        <v>43967</v>
      </c>
      <c r="M96" s="1">
        <v>904</v>
      </c>
      <c r="N96" s="17">
        <v>9.781538428245274E-5</v>
      </c>
      <c r="O96" s="17">
        <v>1.2843679330007898E-4</v>
      </c>
      <c r="P96" s="17">
        <v>1.2175913116195959E-4</v>
      </c>
      <c r="Q96" s="17">
        <v>-6.2000238046289185E-5</v>
      </c>
      <c r="R96" s="17">
        <v>3.823167674756632E-6</v>
      </c>
      <c r="S96" s="17">
        <v>-7.187761329225746E-6</v>
      </c>
      <c r="U96" s="1"/>
      <c r="V96" s="1"/>
    </row>
    <row r="97" spans="1:22" x14ac:dyDescent="0.25">
      <c r="B97" s="3" t="s">
        <v>70</v>
      </c>
      <c r="C97" s="13">
        <v>44053</v>
      </c>
      <c r="D97" s="9">
        <f t="shared" si="3"/>
        <v>5131.0139667764388</v>
      </c>
      <c r="E97" s="29">
        <f t="shared" si="5"/>
        <v>1.7160581828683743E-4</v>
      </c>
      <c r="F97" s="16">
        <f t="shared" si="4"/>
        <v>5.4212783955945816E-5</v>
      </c>
      <c r="L97" s="13">
        <v>43968</v>
      </c>
      <c r="M97" s="1">
        <v>1801</v>
      </c>
      <c r="N97" s="17">
        <v>1.9487334855386879E-4</v>
      </c>
      <c r="O97" s="17">
        <v>1.5083478505502115E-4</v>
      </c>
      <c r="P97" s="17">
        <v>1.2744751002035761E-4</v>
      </c>
      <c r="Q97" s="17">
        <v>9.7057964271416054E-5</v>
      </c>
      <c r="R97" s="17">
        <v>2.2397991754942167E-5</v>
      </c>
      <c r="S97" s="17">
        <v>5.6883788583980113E-6</v>
      </c>
      <c r="U97" s="1"/>
      <c r="V97" s="1"/>
    </row>
    <row r="98" spans="1:22" x14ac:dyDescent="0.25">
      <c r="B98" s="3" t="s">
        <v>71</v>
      </c>
      <c r="C98" s="13">
        <v>44054</v>
      </c>
      <c r="D98" s="9">
        <f t="shared" si="3"/>
        <v>5271.9672050618983</v>
      </c>
      <c r="E98" s="29">
        <f t="shared" si="5"/>
        <v>1.7631997341344141E-4</v>
      </c>
      <c r="F98" s="16">
        <f t="shared" si="4"/>
        <v>4.71415512660398E-6</v>
      </c>
      <c r="L98" s="19">
        <v>43969</v>
      </c>
      <c r="M98" s="20">
        <v>1879</v>
      </c>
      <c r="N98" s="21">
        <v>2.0331317153399192E-4</v>
      </c>
      <c r="O98" s="21">
        <v>1.6533396812343782E-4</v>
      </c>
      <c r="P98" s="21">
        <v>1.3908704610832962E-4</v>
      </c>
      <c r="Q98" s="21">
        <v>8.4398229801231281E-6</v>
      </c>
      <c r="R98" s="21">
        <v>1.4499183068416666E-5</v>
      </c>
      <c r="S98" s="21">
        <v>1.1639536087972015E-5</v>
      </c>
      <c r="U98" s="1"/>
      <c r="V98" s="1"/>
    </row>
    <row r="99" spans="1:22" x14ac:dyDescent="0.25">
      <c r="C99" s="13"/>
      <c r="D99" s="9">
        <f>SUM(D63:D98)</f>
        <v>234768.92483092786</v>
      </c>
      <c r="E99" s="29"/>
      <c r="F99" s="16"/>
    </row>
    <row r="101" spans="1:22" x14ac:dyDescent="0.25">
      <c r="A101"/>
      <c r="B101"/>
      <c r="C101"/>
      <c r="D101"/>
      <c r="E101"/>
      <c r="F101"/>
    </row>
    <row r="102" spans="1:22" x14ac:dyDescent="0.25">
      <c r="A102"/>
      <c r="B102"/>
      <c r="C102"/>
      <c r="D102"/>
      <c r="E102"/>
      <c r="F102"/>
    </row>
    <row r="103" spans="1:22" x14ac:dyDescent="0.25">
      <c r="A103"/>
      <c r="B103"/>
      <c r="C103"/>
      <c r="D103"/>
      <c r="E103"/>
      <c r="F103"/>
    </row>
    <row r="104" spans="1:22" x14ac:dyDescent="0.25">
      <c r="A104"/>
      <c r="B104"/>
      <c r="C104"/>
      <c r="D104"/>
      <c r="E104"/>
      <c r="F104"/>
    </row>
    <row r="105" spans="1:22" x14ac:dyDescent="0.25">
      <c r="A105"/>
      <c r="B105"/>
      <c r="C105"/>
      <c r="D105"/>
      <c r="E105"/>
      <c r="F105"/>
    </row>
    <row r="106" spans="1:22" x14ac:dyDescent="0.25">
      <c r="A106"/>
      <c r="B106"/>
      <c r="C106"/>
      <c r="D106"/>
      <c r="E106"/>
      <c r="F106"/>
    </row>
    <row r="107" spans="1:22" x14ac:dyDescent="0.25">
      <c r="A107"/>
      <c r="B107"/>
      <c r="C107"/>
      <c r="D107"/>
      <c r="E107"/>
      <c r="F107"/>
    </row>
    <row r="108" spans="1:22" x14ac:dyDescent="0.25">
      <c r="A108"/>
      <c r="B108"/>
      <c r="C108"/>
      <c r="D108"/>
      <c r="E108"/>
      <c r="F108"/>
    </row>
    <row r="109" spans="1:22" x14ac:dyDescent="0.25">
      <c r="A109"/>
      <c r="B109"/>
      <c r="C109"/>
      <c r="D109"/>
      <c r="E109"/>
      <c r="F109"/>
    </row>
    <row r="110" spans="1:22" x14ac:dyDescent="0.25">
      <c r="A110"/>
      <c r="B110"/>
      <c r="C110"/>
      <c r="D110"/>
      <c r="E110"/>
      <c r="F110"/>
    </row>
    <row r="111" spans="1:22" x14ac:dyDescent="0.25">
      <c r="A111"/>
      <c r="B111"/>
      <c r="C111"/>
      <c r="D111"/>
      <c r="E111"/>
      <c r="F111"/>
    </row>
    <row r="112" spans="1:22" x14ac:dyDescent="0.25">
      <c r="A112"/>
      <c r="B112"/>
      <c r="C112"/>
      <c r="D112"/>
      <c r="E112"/>
      <c r="F112"/>
    </row>
    <row r="113" spans="1:6" x14ac:dyDescent="0.25">
      <c r="A113"/>
      <c r="B113"/>
      <c r="C113"/>
      <c r="D113"/>
      <c r="E113"/>
      <c r="F113"/>
    </row>
    <row r="114" spans="1:6" x14ac:dyDescent="0.25">
      <c r="A114"/>
      <c r="B114"/>
      <c r="C114"/>
      <c r="D114"/>
      <c r="E114"/>
      <c r="F114"/>
    </row>
    <row r="115" spans="1:6" x14ac:dyDescent="0.25">
      <c r="A115"/>
      <c r="B115"/>
      <c r="C115"/>
      <c r="D115"/>
      <c r="E115"/>
      <c r="F115"/>
    </row>
    <row r="116" spans="1:6" x14ac:dyDescent="0.25">
      <c r="A116"/>
      <c r="B116"/>
      <c r="C116"/>
      <c r="D116"/>
      <c r="E116"/>
      <c r="F116"/>
    </row>
    <row r="117" spans="1:6" x14ac:dyDescent="0.25">
      <c r="A117"/>
      <c r="B117"/>
      <c r="C117"/>
      <c r="D117"/>
      <c r="E117"/>
      <c r="F117"/>
    </row>
    <row r="118" spans="1:6" x14ac:dyDescent="0.25">
      <c r="A118"/>
      <c r="B118"/>
      <c r="C118"/>
      <c r="D118"/>
      <c r="E118"/>
      <c r="F118"/>
    </row>
    <row r="119" spans="1:6" x14ac:dyDescent="0.25">
      <c r="A119"/>
      <c r="B119"/>
      <c r="C119"/>
      <c r="D119"/>
      <c r="E119"/>
      <c r="F119"/>
    </row>
    <row r="120" spans="1:6" x14ac:dyDescent="0.25">
      <c r="A120"/>
      <c r="B120"/>
      <c r="C120"/>
      <c r="D120"/>
      <c r="E120"/>
      <c r="F120"/>
    </row>
    <row r="121" spans="1:6" x14ac:dyDescent="0.25">
      <c r="A121"/>
      <c r="B121"/>
      <c r="C121"/>
      <c r="D121"/>
      <c r="E121"/>
      <c r="F121"/>
    </row>
    <row r="122" spans="1:6" x14ac:dyDescent="0.25">
      <c r="A122"/>
      <c r="B122"/>
      <c r="C122"/>
      <c r="D122"/>
      <c r="E122"/>
      <c r="F122"/>
    </row>
    <row r="123" spans="1:6" x14ac:dyDescent="0.25">
      <c r="A123"/>
      <c r="B123"/>
      <c r="C123"/>
      <c r="D123"/>
      <c r="E123"/>
      <c r="F123"/>
    </row>
    <row r="124" spans="1:6" x14ac:dyDescent="0.25">
      <c r="A124"/>
      <c r="B124"/>
      <c r="C124"/>
      <c r="D124"/>
      <c r="E124"/>
      <c r="F124"/>
    </row>
    <row r="125" spans="1:6" x14ac:dyDescent="0.25">
      <c r="A125"/>
      <c r="B125"/>
      <c r="C125"/>
      <c r="D125"/>
      <c r="E125"/>
      <c r="F125"/>
    </row>
    <row r="126" spans="1:6" x14ac:dyDescent="0.25">
      <c r="A126"/>
      <c r="B126"/>
      <c r="C126"/>
      <c r="D126"/>
      <c r="E126"/>
      <c r="F126"/>
    </row>
    <row r="127" spans="1:6" x14ac:dyDescent="0.25">
      <c r="A127"/>
      <c r="B127"/>
      <c r="C127"/>
      <c r="D127"/>
      <c r="E127"/>
      <c r="F127"/>
    </row>
    <row r="128" spans="1:6" x14ac:dyDescent="0.25">
      <c r="A128"/>
      <c r="B128"/>
      <c r="C128"/>
      <c r="D128"/>
      <c r="E128"/>
      <c r="F128"/>
    </row>
    <row r="129" spans="1:6" x14ac:dyDescent="0.25">
      <c r="A129"/>
      <c r="B129"/>
      <c r="C129"/>
      <c r="D129"/>
      <c r="E129"/>
      <c r="F129"/>
    </row>
    <row r="130" spans="1:6" x14ac:dyDescent="0.25">
      <c r="A130"/>
      <c r="B130"/>
      <c r="C130"/>
      <c r="D130"/>
      <c r="E130"/>
      <c r="F130"/>
    </row>
    <row r="131" spans="1:6" x14ac:dyDescent="0.25">
      <c r="A131"/>
      <c r="B131"/>
      <c r="C131"/>
      <c r="D131"/>
      <c r="E131"/>
      <c r="F131"/>
    </row>
    <row r="132" spans="1:6" x14ac:dyDescent="0.25">
      <c r="A132"/>
      <c r="B132"/>
      <c r="C132"/>
      <c r="D132"/>
      <c r="E132"/>
      <c r="F132"/>
    </row>
    <row r="133" spans="1:6" x14ac:dyDescent="0.25">
      <c r="A133"/>
      <c r="B133"/>
      <c r="C133"/>
      <c r="D133"/>
      <c r="E133"/>
      <c r="F133"/>
    </row>
    <row r="134" spans="1:6" x14ac:dyDescent="0.25">
      <c r="A134"/>
      <c r="B134"/>
      <c r="C134"/>
      <c r="D134"/>
      <c r="E134"/>
      <c r="F134"/>
    </row>
    <row r="135" spans="1:6" x14ac:dyDescent="0.25">
      <c r="A135"/>
      <c r="B135"/>
      <c r="C135"/>
      <c r="D135"/>
      <c r="E135"/>
      <c r="F135"/>
    </row>
    <row r="136" spans="1:6" x14ac:dyDescent="0.25">
      <c r="A136"/>
      <c r="B136"/>
      <c r="C136"/>
      <c r="D136"/>
      <c r="E136"/>
      <c r="F136"/>
    </row>
    <row r="137" spans="1:6" x14ac:dyDescent="0.25">
      <c r="A137"/>
      <c r="B137"/>
      <c r="C137"/>
      <c r="D137"/>
      <c r="E137"/>
      <c r="F137"/>
    </row>
    <row r="138" spans="1:6" x14ac:dyDescent="0.25">
      <c r="A138"/>
      <c r="B138"/>
      <c r="C138"/>
      <c r="D138"/>
      <c r="E138"/>
      <c r="F13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Drew</dc:creator>
  <cp:lastModifiedBy>Jake Drew</cp:lastModifiedBy>
  <dcterms:created xsi:type="dcterms:W3CDTF">2020-07-07T20:23:27Z</dcterms:created>
  <dcterms:modified xsi:type="dcterms:W3CDTF">2020-07-09T20:38:15Z</dcterms:modified>
</cp:coreProperties>
</file>