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GP\Protractor\SachinAhuja_4597_Protractor\"/>
    </mc:Choice>
  </mc:AlternateContent>
  <xr:revisionPtr revIDLastSave="0" documentId="13_ncr:1_{E9881657-18AA-4598-A590-4F3477521CEC}" xr6:coauthVersionLast="43" xr6:coauthVersionMax="43" xr10:uidLastSave="{00000000-0000-0000-0000-000000000000}"/>
  <bookViews>
    <workbookView xWindow="-110" yWindow="-110" windowWidth="19420" windowHeight="10420" tabRatio="691" activeTab="2" xr2:uid="{00000000-000D-0000-FFFF-FFFF00000000}"/>
  </bookViews>
  <sheets>
    <sheet name="Document Information " sheetId="13" r:id="rId1"/>
    <sheet name="Test Summary" sheetId="24" state="hidden" r:id="rId2"/>
    <sheet name="Protractor Test" sheetId="9" r:id="rId3"/>
  </sheets>
  <definedNames>
    <definedName name="_xlnm._FilterDatabase" localSheetId="2" hidden="1">'Protractor Test'!$G$3:$J$4</definedName>
  </definedNames>
  <calcPr calcId="191029"/>
  <customWorkbookViews>
    <customWorkbookView name="LAPTOP4 - Personal View" guid="{A807CF8A-385E-44A5-8395-192B3E452E77}" mergeInterval="0" personalView="1" maximized="1" windowWidth="1020" windowHeight="623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3" i="24" l="1"/>
  <c r="AB13" i="24"/>
  <c r="AA13" i="24"/>
  <c r="Z13" i="24"/>
  <c r="M13" i="24" s="1"/>
  <c r="Y13" i="24"/>
  <c r="X13" i="24"/>
  <c r="W13" i="24"/>
  <c r="V13" i="24"/>
  <c r="L13" i="24" s="1"/>
  <c r="U13" i="24"/>
  <c r="T13" i="24"/>
  <c r="S13" i="24"/>
  <c r="R13" i="24"/>
  <c r="N13" i="24" s="1"/>
  <c r="I13" i="24" s="1"/>
  <c r="AC12" i="24"/>
  <c r="AB12" i="24"/>
  <c r="AA12" i="24"/>
  <c r="Z12" i="24"/>
  <c r="M12" i="24" s="1"/>
  <c r="Y12" i="24"/>
  <c r="X12" i="24"/>
  <c r="W12" i="24"/>
  <c r="V12" i="24"/>
  <c r="L12" i="24" s="1"/>
  <c r="U12" i="24"/>
  <c r="Q12" i="24" s="1"/>
  <c r="T12" i="24"/>
  <c r="S12" i="24"/>
  <c r="R12" i="24"/>
  <c r="K12" i="24" s="1"/>
  <c r="AC11" i="24"/>
  <c r="AB11" i="24"/>
  <c r="AA11" i="24"/>
  <c r="Z11" i="24"/>
  <c r="M11" i="24" s="1"/>
  <c r="Y11" i="24"/>
  <c r="X11" i="24"/>
  <c r="W11" i="24"/>
  <c r="V11" i="24"/>
  <c r="L11" i="24" s="1"/>
  <c r="U11" i="24"/>
  <c r="T11" i="24"/>
  <c r="P11" i="24" s="1"/>
  <c r="S11" i="24"/>
  <c r="O11" i="24" s="1"/>
  <c r="R11" i="24"/>
  <c r="H11" i="24" s="1"/>
  <c r="AC10" i="24"/>
  <c r="AB10" i="24"/>
  <c r="AA10" i="24"/>
  <c r="Z10" i="24"/>
  <c r="M10" i="24" s="1"/>
  <c r="Y10" i="24"/>
  <c r="X10" i="24"/>
  <c r="W10" i="24"/>
  <c r="V10" i="24"/>
  <c r="L10" i="24" s="1"/>
  <c r="U10" i="24"/>
  <c r="Q10" i="24" s="1"/>
  <c r="T10" i="24"/>
  <c r="S10" i="24"/>
  <c r="O10" i="24" s="1"/>
  <c r="R10" i="24"/>
  <c r="AC9" i="24"/>
  <c r="AB9" i="24"/>
  <c r="AA9" i="24"/>
  <c r="Z9" i="24"/>
  <c r="M9" i="24" s="1"/>
  <c r="Y9" i="24"/>
  <c r="X9" i="24"/>
  <c r="W9" i="24"/>
  <c r="V9" i="24"/>
  <c r="L9" i="24" s="1"/>
  <c r="U9" i="24"/>
  <c r="T9" i="24"/>
  <c r="P9" i="24" s="1"/>
  <c r="S9" i="24"/>
  <c r="O9" i="24" s="1"/>
  <c r="R9" i="24"/>
  <c r="N9" i="24" s="1"/>
  <c r="I9" i="24" s="1"/>
  <c r="AC8" i="24"/>
  <c r="AB8" i="24"/>
  <c r="AA8" i="24"/>
  <c r="Z8" i="24"/>
  <c r="M8" i="24" s="1"/>
  <c r="Y8" i="24"/>
  <c r="X8" i="24"/>
  <c r="W8" i="24"/>
  <c r="V8" i="24"/>
  <c r="L8" i="24" s="1"/>
  <c r="U8" i="24"/>
  <c r="Q8" i="24" s="1"/>
  <c r="T8" i="24"/>
  <c r="P8" i="24" s="1"/>
  <c r="S8" i="24"/>
  <c r="O8" i="24" s="1"/>
  <c r="R8" i="24"/>
  <c r="K8" i="24" s="1"/>
  <c r="AC7" i="24"/>
  <c r="AB7" i="24"/>
  <c r="AA7" i="24"/>
  <c r="Z7" i="24"/>
  <c r="M7" i="24" s="1"/>
  <c r="Y7" i="24"/>
  <c r="X7" i="24"/>
  <c r="W7" i="24"/>
  <c r="V7" i="24"/>
  <c r="L7" i="24" s="1"/>
  <c r="U7" i="24"/>
  <c r="T7" i="24"/>
  <c r="S7" i="24"/>
  <c r="R7" i="24"/>
  <c r="K7" i="24" s="1"/>
  <c r="AC6" i="24"/>
  <c r="AB6" i="24"/>
  <c r="AA6" i="24"/>
  <c r="Z6" i="24"/>
  <c r="M6" i="24" s="1"/>
  <c r="Y6" i="24"/>
  <c r="X6" i="24"/>
  <c r="W6" i="24"/>
  <c r="V6" i="24"/>
  <c r="L6" i="24" s="1"/>
  <c r="U6" i="24"/>
  <c r="T6" i="24"/>
  <c r="S6" i="24"/>
  <c r="R6" i="24"/>
  <c r="AC5" i="24"/>
  <c r="AB5" i="24"/>
  <c r="AA5" i="24"/>
  <c r="Z5" i="24"/>
  <c r="M5" i="24" s="1"/>
  <c r="Y5" i="24"/>
  <c r="X5" i="24"/>
  <c r="W5" i="24"/>
  <c r="V5" i="24"/>
  <c r="L5" i="24" s="1"/>
  <c r="U5" i="24"/>
  <c r="T5" i="24"/>
  <c r="S5" i="24"/>
  <c r="R5" i="24"/>
  <c r="K5" i="24" s="1"/>
  <c r="H9" i="24"/>
  <c r="K10" i="24"/>
  <c r="H12" i="24"/>
  <c r="K9" i="24" l="1"/>
  <c r="K13" i="24"/>
  <c r="N11" i="24"/>
  <c r="I11" i="24" s="1"/>
  <c r="Q9" i="24"/>
  <c r="Q13" i="24"/>
  <c r="P12" i="24"/>
  <c r="O12" i="24"/>
  <c r="J9" i="24"/>
  <c r="G12" i="24"/>
  <c r="G9" i="24"/>
  <c r="N10" i="24"/>
  <c r="J10" i="24" s="1"/>
  <c r="J11" i="24"/>
  <c r="N12" i="24"/>
  <c r="I12" i="24" s="1"/>
  <c r="P13" i="24"/>
  <c r="O13" i="24"/>
  <c r="J13" i="24" s="1"/>
  <c r="K11" i="24"/>
  <c r="H10" i="24"/>
  <c r="G10" i="24"/>
  <c r="H8" i="24"/>
  <c r="P10" i="24"/>
  <c r="Q11" i="24"/>
  <c r="N6" i="24"/>
  <c r="I6" i="24" s="1"/>
  <c r="Q5" i="24"/>
  <c r="P7" i="24"/>
  <c r="Q7" i="24"/>
  <c r="O5" i="24"/>
  <c r="O7" i="24"/>
  <c r="Q6" i="24"/>
  <c r="H6" i="24"/>
  <c r="O6" i="24"/>
  <c r="G6" i="24"/>
  <c r="K6" i="24"/>
  <c r="P6" i="24"/>
  <c r="G5" i="24"/>
  <c r="H5" i="24"/>
  <c r="N5" i="24"/>
  <c r="I5" i="24" s="1"/>
  <c r="P5" i="24"/>
  <c r="G7" i="24"/>
  <c r="I10" i="24"/>
  <c r="H7" i="24"/>
  <c r="G8" i="24"/>
  <c r="H13" i="24"/>
  <c r="N8" i="24"/>
  <c r="I8" i="24" s="1"/>
  <c r="G11" i="24"/>
  <c r="G13" i="24"/>
  <c r="N7" i="24"/>
  <c r="J12" i="24" l="1"/>
  <c r="J6" i="24"/>
  <c r="J5" i="24"/>
  <c r="I7" i="24"/>
  <c r="J7" i="24"/>
  <c r="J8" i="24"/>
</calcChain>
</file>

<file path=xl/sharedStrings.xml><?xml version="1.0" encoding="utf-8"?>
<sst xmlns="http://schemas.openxmlformats.org/spreadsheetml/2006/main" count="117" uniqueCount="92">
  <si>
    <t>Description</t>
  </si>
  <si>
    <t>Version #</t>
  </si>
  <si>
    <t>Author</t>
  </si>
  <si>
    <t>Document Information</t>
  </si>
  <si>
    <t>Document Change History</t>
  </si>
  <si>
    <t>Comments</t>
  </si>
  <si>
    <t>Test Case ID</t>
  </si>
  <si>
    <t>Input Steps to be Taken</t>
  </si>
  <si>
    <t>Priority</t>
  </si>
  <si>
    <t>Expected Results</t>
  </si>
  <si>
    <t>Reviewed By</t>
  </si>
  <si>
    <t>Template Control No:</t>
  </si>
  <si>
    <t>Project Name:</t>
  </si>
  <si>
    <t>Client Name:</t>
  </si>
  <si>
    <t>Environment</t>
  </si>
  <si>
    <t>Executed By</t>
  </si>
  <si>
    <t>Module</t>
  </si>
  <si>
    <t>Round</t>
  </si>
  <si>
    <t>[Round 1]</t>
  </si>
  <si>
    <t>[Round 2]</t>
  </si>
  <si>
    <t>[Round 3]</t>
  </si>
  <si>
    <t>Test Report</t>
  </si>
  <si>
    <t>Test Execution Summary</t>
  </si>
  <si>
    <t>Test Coverage</t>
  </si>
  <si>
    <t>P</t>
  </si>
  <si>
    <t>F</t>
  </si>
  <si>
    <t>B</t>
  </si>
  <si>
    <t>NT</t>
  </si>
  <si>
    <t>High Priority</t>
  </si>
  <si>
    <t>Medium Priority</t>
  </si>
  <si>
    <t>Low Priority</t>
  </si>
  <si>
    <t>H</t>
  </si>
  <si>
    <t>M</t>
  </si>
  <si>
    <t>L</t>
  </si>
  <si>
    <t>Overall Quality</t>
  </si>
  <si>
    <t>Total Test Cases</t>
  </si>
  <si>
    <t>P →Passed</t>
  </si>
  <si>
    <t>F →Failed</t>
  </si>
  <si>
    <t>B →Blocked</t>
  </si>
  <si>
    <t>NT→Not Tested</t>
  </si>
  <si>
    <t>Date of Testing</t>
  </si>
  <si>
    <t>Signoff Comments</t>
  </si>
  <si>
    <t>Module 1</t>
  </si>
  <si>
    <t>Module 2</t>
  </si>
  <si>
    <t>Module 3</t>
  </si>
  <si>
    <t>Total Fail%</t>
  </si>
  <si>
    <t>Total Pass%</t>
  </si>
  <si>
    <t>InsPIRE SE TE 14 v3.0</t>
  </si>
  <si>
    <t>Sachin Ahuja</t>
  </si>
  <si>
    <t>Initial Draft</t>
  </si>
  <si>
    <t>High</t>
  </si>
  <si>
    <r>
      <t xml:space="preserve">Date </t>
    </r>
    <r>
      <rPr>
        <sz val="11"/>
        <color indexed="57"/>
        <rFont val="Cambria"/>
        <family val="1"/>
      </rPr>
      <t>(DD-MON-YY)</t>
    </r>
  </si>
  <si>
    <t>NAGARRO</t>
  </si>
  <si>
    <t>NAG_NAGP_1</t>
  </si>
  <si>
    <t>NAG_NAGP_2</t>
  </si>
  <si>
    <t>NAG_NAGP_3</t>
  </si>
  <si>
    <t>NAG_NAGP_4</t>
  </si>
  <si>
    <t>NAG_NAGP_5</t>
  </si>
  <si>
    <t>NAG_NAGP_6</t>
  </si>
  <si>
    <t>NAG_NAGP_7</t>
  </si>
  <si>
    <t>Test Name</t>
  </si>
  <si>
    <t>NAQP</t>
  </si>
  <si>
    <t>Validate the Angular Application "http://www.way2automation.com/angularjs-protractor/banking/#/login" using Protractor Cucumber Framework</t>
  </si>
  <si>
    <t>Test_Validate_CustomerLogin</t>
  </si>
  <si>
    <t>Validate the Customer login into the application</t>
  </si>
  <si>
    <t>1. Launch Browser
2. Navigate to "http://www.way2automation.com/angularjs-protractor/banking/#/login"
3. Click on Customer Login Button
4. Select a user from the dropdown
5. Click Login button</t>
  </si>
  <si>
    <t>1. Login button should be hidden before selecting Customer Name.
2. Customer name selected in the dropdown should matches with name on page after Login.</t>
  </si>
  <si>
    <t>Test_Validate_DepositAmount</t>
  </si>
  <si>
    <t>Validate that customer is able to deposit amount in his account.</t>
  </si>
  <si>
    <t>Validate that customer is able to see all transaction.</t>
  </si>
  <si>
    <t>Validate the Reset button transaction screen.</t>
  </si>
  <si>
    <t>1. Launch Browser
2. Navigate to "http://www.way2automation.com/angularjs-protractor/banking/#/login"
3. Click on Customer Login Button
4. Select a user from the dropdown
5. Click Login button
6. Click Transaction button
7. Click reset</t>
  </si>
  <si>
    <t>1. It should delete all the transaction in that account.
2. Balance should be 0
3. Refresh the page should remove reset button.</t>
  </si>
  <si>
    <t>1. Launch Browser
2. Navigate to "http://www.way2automation.com/angularjs-protractor/banking/#/login"
3. Click on Customer Login Button
4. Select a user from the dropdown
5. Click Login button
6. Click Deposit button
7. Get the balance 
8. Type amount picked from data provider
9. Click Deposit</t>
  </si>
  <si>
    <t>Balance should get incremented with the amount deposited.</t>
  </si>
  <si>
    <t>Test_Validate_WithdrawAmount</t>
  </si>
  <si>
    <t>Validate that customer is able to withdraw amount in his account.</t>
  </si>
  <si>
    <t>1. Launch Browser
2. Navigate to "http://www.way2automation.com/angularjs-protractor/banking/#/login"
3. Click on Customer Login Button
4. Select a user from the dropdown
5. Click Login button
6. Click Withdraw button
7. Get the balance 
8. Type amount picked from data provider
9. Click Withdraw</t>
  </si>
  <si>
    <t>Balance should get decremented with the amount withdraw.</t>
  </si>
  <si>
    <t>Test_Validate_TransactionReset</t>
  </si>
  <si>
    <t>Test_Validate_Transactions</t>
  </si>
  <si>
    <t>1. Launch Browser
2. Navigate to "http://www.way2automation.com/angularjs-protractor/banking/#/login"
3. Click on Customer Login Button
4. Select a user from the dropdown
5. Click Login button
6. Add some amount
6. Withdraw some amount
7. Get the balance 
8. Click Transaction</t>
  </si>
  <si>
    <t>Grid should have both the enteries.</t>
  </si>
  <si>
    <t>Test Cases Protractor</t>
  </si>
  <si>
    <t>Test_Validate_AddCustomer</t>
  </si>
  <si>
    <t>Validate that Manager is able to add new customer.</t>
  </si>
  <si>
    <t>1. Launch Browser
2. Navigate to "http://www.way2automation.com/angularjs-protractor/banking/#/login"
3. Click on Manager Login Button
4. Click Add Customer
5. Enter details picked from Data Provider
6. Click Add Customer
7. Click on Customer button</t>
  </si>
  <si>
    <t>Customer added should exist in the list.</t>
  </si>
  <si>
    <t>Test_Validate_OpenAccount</t>
  </si>
  <si>
    <t>Validate that Manager is able to open new account.</t>
  </si>
  <si>
    <t>1. Launch Browser
2. Navigate to "http://www.way2automation.com/angularjs-protractor/banking/#/login"
3. Click on Manager Login Button
4. Click Open Account
5. Select Customer Name
6. Select Currency
7. Click Process
8. Click on Customer button</t>
  </si>
  <si>
    <t>Customer should get a new 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</si>
</sst>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0.0"/>
    <numFmt numFmtId="166" formatCode="[$-409]d\-mmm\-yy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14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sz val="11"/>
      <color indexed="57"/>
      <name val="Cambria"/>
      <family val="1"/>
    </font>
    <font>
      <b/>
      <sz val="14"/>
      <color theme="1"/>
      <name val="Georgia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0"/>
      <name val="Calibri"/>
      <family val="2"/>
      <scheme val="minor"/>
    </font>
    <font>
      <b/>
      <sz val="10"/>
      <name val="Georgia"/>
      <family val="1"/>
    </font>
    <font>
      <sz val="10"/>
      <name val="Georgia"/>
      <family val="1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2"/>
      <name val="Cambria"/>
      <family val="1"/>
      <scheme val="major"/>
    </font>
    <font>
      <b/>
      <sz val="12"/>
      <name val="Georgia"/>
      <family val="1"/>
    </font>
    <font>
      <sz val="12"/>
      <color theme="1"/>
      <name val="Cambria"/>
      <family val="1"/>
      <scheme val="major"/>
    </font>
    <font>
      <sz val="8"/>
      <name val="Arial"/>
      <family val="2"/>
    </font>
    <font>
      <b/>
      <sz val="14"/>
      <color theme="1"/>
      <name val="Georgia"/>
      <family val="1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Georgia"/>
      <family val="1"/>
    </font>
    <font>
      <b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8224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FCAE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77111117893"/>
      </right>
      <top style="thin">
        <color theme="0" tint="-0.2499465926084170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/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>
      <alignment vertical="center" wrapText="1"/>
    </xf>
    <xf numFmtId="0" fontId="4" fillId="0" borderId="0">
      <alignment vertical="center" wrapText="1"/>
    </xf>
    <xf numFmtId="0" fontId="4" fillId="0" borderId="0">
      <alignment vertical="center" wrapText="1"/>
    </xf>
    <xf numFmtId="0" fontId="1" fillId="0" borderId="0">
      <alignment vertical="center" wrapText="1"/>
    </xf>
    <xf numFmtId="0" fontId="3" fillId="2" borderId="1" applyNumberFormat="0" applyFont="0" applyFill="0" applyBorder="0">
      <alignment horizontal="left" vertical="center" wrapText="1"/>
    </xf>
  </cellStyleXfs>
  <cellXfs count="116">
    <xf numFmtId="0" fontId="0" fillId="0" borderId="0" xfId="0"/>
    <xf numFmtId="0" fontId="1" fillId="0" borderId="0" xfId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10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4" borderId="14" xfId="0" applyFill="1" applyBorder="1" applyAlignment="1">
      <alignment vertical="center"/>
    </xf>
    <xf numFmtId="0" fontId="6" fillId="3" borderId="15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 indent="1"/>
    </xf>
    <xf numFmtId="0" fontId="0" fillId="4" borderId="13" xfId="0" applyFill="1" applyBorder="1" applyAlignment="1">
      <alignment horizontal="center" vertical="center"/>
    </xf>
    <xf numFmtId="0" fontId="7" fillId="3" borderId="12" xfId="1" applyFont="1" applyFill="1" applyBorder="1" applyAlignment="1">
      <alignment vertical="center"/>
    </xf>
    <xf numFmtId="0" fontId="7" fillId="3" borderId="16" xfId="1" applyFont="1" applyFill="1" applyBorder="1" applyAlignment="1">
      <alignment vertical="center"/>
    </xf>
    <xf numFmtId="9" fontId="0" fillId="4" borderId="17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9" fontId="0" fillId="0" borderId="17" xfId="0" applyNumberFormat="1" applyBorder="1" applyAlignment="1">
      <alignment vertical="center"/>
    </xf>
    <xf numFmtId="9" fontId="0" fillId="0" borderId="17" xfId="0" applyNumberFormat="1" applyBorder="1" applyAlignment="1">
      <alignment horizontal="center" vertical="center"/>
    </xf>
    <xf numFmtId="0" fontId="6" fillId="3" borderId="19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0" fillId="0" borderId="17" xfId="0" applyBorder="1" applyAlignment="1">
      <alignment horizontal="left" vertical="center" indent="1"/>
    </xf>
    <xf numFmtId="0" fontId="11" fillId="0" borderId="0" xfId="6" applyFont="1">
      <alignment vertical="center" wrapText="1"/>
    </xf>
    <xf numFmtId="0" fontId="12" fillId="0" borderId="0" xfId="0" applyFont="1"/>
    <xf numFmtId="0" fontId="11" fillId="0" borderId="5" xfId="3" applyFont="1" applyBorder="1"/>
    <xf numFmtId="0" fontId="13" fillId="0" borderId="0" xfId="6" applyFont="1" applyAlignment="1">
      <alignment horizontal="center" vertical="center" wrapText="1"/>
    </xf>
    <xf numFmtId="0" fontId="13" fillId="0" borderId="6" xfId="6" applyFont="1" applyBorder="1" applyAlignment="1">
      <alignment horizontal="center" vertical="center" wrapText="1"/>
    </xf>
    <xf numFmtId="0" fontId="14" fillId="0" borderId="5" xfId="4" applyFont="1" applyBorder="1"/>
    <xf numFmtId="0" fontId="17" fillId="0" borderId="6" xfId="1" applyFont="1" applyBorder="1"/>
    <xf numFmtId="0" fontId="17" fillId="0" borderId="0" xfId="1" applyFont="1"/>
    <xf numFmtId="0" fontId="19" fillId="0" borderId="5" xfId="4" applyFont="1" applyBorder="1"/>
    <xf numFmtId="0" fontId="19" fillId="0" borderId="0" xfId="1" applyFont="1"/>
    <xf numFmtId="0" fontId="19" fillId="0" borderId="6" xfId="1" applyFont="1" applyBorder="1"/>
    <xf numFmtId="0" fontId="15" fillId="0" borderId="21" xfId="8" applyFont="1" applyBorder="1" applyAlignment="1">
      <alignment vertical="center"/>
    </xf>
    <xf numFmtId="0" fontId="21" fillId="0" borderId="5" xfId="4" applyFont="1" applyBorder="1"/>
    <xf numFmtId="0" fontId="22" fillId="5" borderId="22" xfId="2" applyFont="1" applyFill="1" applyBorder="1" applyAlignment="1" applyProtection="1">
      <alignment horizontal="center" vertical="center"/>
      <protection locked="0"/>
    </xf>
    <xf numFmtId="0" fontId="23" fillId="0" borderId="0" xfId="1" applyFont="1"/>
    <xf numFmtId="165" fontId="14" fillId="0" borderId="2" xfId="5" applyNumberFormat="1" applyFont="1" applyBorder="1" applyAlignment="1">
      <alignment horizontal="center" vertical="center" wrapText="1"/>
    </xf>
    <xf numFmtId="0" fontId="14" fillId="0" borderId="3" xfId="5" applyFont="1" applyBorder="1" applyAlignment="1">
      <alignment horizontal="left" vertical="center" wrapText="1"/>
    </xf>
    <xf numFmtId="166" fontId="14" fillId="0" borderId="3" xfId="5" applyNumberFormat="1" applyFont="1" applyBorder="1" applyAlignment="1">
      <alignment horizontal="center" vertical="center" wrapText="1"/>
    </xf>
    <xf numFmtId="0" fontId="14" fillId="0" borderId="3" xfId="5" applyFont="1" applyBorder="1">
      <alignment vertical="center" wrapText="1"/>
    </xf>
    <xf numFmtId="165" fontId="14" fillId="0" borderId="0" xfId="5" applyNumberFormat="1" applyFont="1" applyAlignment="1">
      <alignment horizontal="center" vertical="center" wrapText="1"/>
    </xf>
    <xf numFmtId="0" fontId="14" fillId="0" borderId="0" xfId="5" applyFont="1" applyAlignment="1">
      <alignment horizontal="left" vertical="center" wrapText="1"/>
    </xf>
    <xf numFmtId="15" fontId="14" fillId="0" borderId="0" xfId="5" applyNumberFormat="1" applyFont="1" applyAlignment="1">
      <alignment horizontal="center" vertical="center" wrapText="1"/>
    </xf>
    <xf numFmtId="0" fontId="14" fillId="0" borderId="0" xfId="5" applyFont="1">
      <alignment vertical="center" wrapText="1"/>
    </xf>
    <xf numFmtId="0" fontId="21" fillId="0" borderId="6" xfId="0" applyFont="1" applyBorder="1" applyAlignment="1">
      <alignment vertical="center"/>
    </xf>
    <xf numFmtId="0" fontId="11" fillId="0" borderId="7" xfId="3" applyFont="1" applyBorder="1"/>
    <xf numFmtId="0" fontId="11" fillId="0" borderId="4" xfId="6" applyFont="1" applyBorder="1">
      <alignment vertical="center" wrapText="1"/>
    </xf>
    <xf numFmtId="0" fontId="13" fillId="0" borderId="4" xfId="6" applyFont="1" applyBorder="1" applyAlignment="1">
      <alignment horizontal="center" vertical="center" wrapText="1"/>
    </xf>
    <xf numFmtId="0" fontId="13" fillId="0" borderId="8" xfId="6" applyFont="1" applyBorder="1" applyAlignment="1">
      <alignment horizontal="center" vertical="center" wrapText="1"/>
    </xf>
    <xf numFmtId="0" fontId="11" fillId="0" borderId="0" xfId="3" applyFont="1"/>
    <xf numFmtId="15" fontId="11" fillId="0" borderId="0" xfId="6" applyNumberFormat="1" applyFont="1">
      <alignment vertical="center" wrapText="1"/>
    </xf>
    <xf numFmtId="0" fontId="24" fillId="0" borderId="0" xfId="6" applyFont="1" applyAlignment="1">
      <alignment horizontal="justify" vertical="center" wrapText="1"/>
    </xf>
    <xf numFmtId="0" fontId="26" fillId="0" borderId="0" xfId="1" applyFont="1" applyAlignment="1">
      <alignment vertical="center" wrapText="1"/>
    </xf>
    <xf numFmtId="0" fontId="27" fillId="0" borderId="5" xfId="1" applyFont="1" applyBorder="1" applyAlignment="1">
      <alignment horizontal="left" vertical="top" wrapText="1"/>
    </xf>
    <xf numFmtId="0" fontId="27" fillId="0" borderId="0" xfId="1" applyFont="1" applyAlignment="1">
      <alignment horizontal="left" vertical="top" wrapText="1"/>
    </xf>
    <xf numFmtId="0" fontId="27" fillId="0" borderId="4" xfId="1" applyFont="1" applyBorder="1" applyAlignment="1">
      <alignment horizontal="left" vertical="top" wrapText="1"/>
    </xf>
    <xf numFmtId="0" fontId="28" fillId="6" borderId="0" xfId="0" applyFont="1" applyFill="1" applyAlignment="1">
      <alignment vertical="center" wrapText="1"/>
    </xf>
    <xf numFmtId="0" fontId="27" fillId="0" borderId="0" xfId="1" applyFont="1" applyAlignment="1">
      <alignment vertical="center" wrapText="1"/>
    </xf>
    <xf numFmtId="0" fontId="28" fillId="6" borderId="4" xfId="0" applyFont="1" applyFill="1" applyBorder="1" applyAlignment="1">
      <alignment vertical="center" wrapText="1"/>
    </xf>
    <xf numFmtId="0" fontId="29" fillId="4" borderId="41" xfId="1" applyFont="1" applyFill="1" applyBorder="1" applyAlignment="1">
      <alignment horizontal="left" vertical="center"/>
    </xf>
    <xf numFmtId="0" fontId="29" fillId="4" borderId="43" xfId="1" applyFont="1" applyFill="1" applyBorder="1" applyAlignment="1">
      <alignment horizontal="left" vertical="center"/>
    </xf>
    <xf numFmtId="0" fontId="14" fillId="0" borderId="40" xfId="1" applyFont="1" applyBorder="1" applyAlignment="1">
      <alignment horizontal="center" wrapText="1"/>
    </xf>
    <xf numFmtId="0" fontId="14" fillId="0" borderId="40" xfId="1" applyFont="1" applyBorder="1" applyAlignment="1">
      <alignment horizontal="left" wrapText="1"/>
    </xf>
    <xf numFmtId="0" fontId="27" fillId="0" borderId="0" xfId="1" applyFont="1" applyBorder="1" applyAlignment="1">
      <alignment horizontal="left" vertical="top" wrapText="1"/>
    </xf>
    <xf numFmtId="0" fontId="14" fillId="0" borderId="40" xfId="1" applyFont="1" applyBorder="1" applyAlignment="1">
      <alignment horizontal="left" wrapText="1"/>
    </xf>
    <xf numFmtId="0" fontId="20" fillId="0" borderId="0" xfId="7" applyFont="1" applyAlignment="1">
      <alignment horizontal="left" vertical="center" wrapText="1"/>
    </xf>
    <xf numFmtId="0" fontId="15" fillId="4" borderId="24" xfId="8" applyFont="1" applyFill="1" applyBorder="1" applyAlignment="1" applyProtection="1">
      <alignment horizontal="left" vertical="center" wrapText="1"/>
      <protection locked="0"/>
    </xf>
    <xf numFmtId="0" fontId="15" fillId="4" borderId="25" xfId="8" applyFont="1" applyFill="1" applyBorder="1" applyAlignment="1" applyProtection="1">
      <alignment horizontal="left" vertical="center" wrapText="1"/>
      <protection locked="0"/>
    </xf>
    <xf numFmtId="0" fontId="18" fillId="0" borderId="9" xfId="7" applyFont="1" applyBorder="1" applyAlignment="1">
      <alignment horizontal="left" vertical="center" wrapText="1"/>
    </xf>
    <xf numFmtId="0" fontId="10" fillId="5" borderId="23" xfId="2" applyFont="1" applyFill="1" applyBorder="1" applyAlignment="1">
      <alignment horizontal="left" vertical="center"/>
    </xf>
    <xf numFmtId="0" fontId="15" fillId="6" borderId="24" xfId="8" applyFont="1" applyFill="1" applyBorder="1" applyAlignment="1" applyProtection="1">
      <alignment horizontal="left" vertical="center" wrapText="1"/>
      <protection locked="0"/>
    </xf>
    <xf numFmtId="0" fontId="15" fillId="6" borderId="25" xfId="8" applyFont="1" applyFill="1" applyBorder="1" applyAlignment="1" applyProtection="1">
      <alignment horizontal="left" vertical="center" wrapText="1"/>
      <protection locked="0"/>
    </xf>
    <xf numFmtId="0" fontId="16" fillId="6" borderId="25" xfId="2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indent="1"/>
    </xf>
    <xf numFmtId="0" fontId="0" fillId="0" borderId="32" xfId="0" applyBorder="1" applyAlignment="1">
      <alignment horizontal="left" vertical="center" indent="1"/>
    </xf>
    <xf numFmtId="0" fontId="0" fillId="0" borderId="33" xfId="0" applyBorder="1" applyAlignment="1">
      <alignment horizontal="left" vertical="center" indent="1"/>
    </xf>
    <xf numFmtId="0" fontId="0" fillId="0" borderId="34" xfId="0" applyBorder="1" applyAlignment="1">
      <alignment horizontal="left" vertical="center" indent="1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 wrapText="1"/>
    </xf>
    <xf numFmtId="0" fontId="6" fillId="3" borderId="36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left" vertical="center" indent="1"/>
    </xf>
    <xf numFmtId="0" fontId="8" fillId="3" borderId="30" xfId="0" applyFont="1" applyFill="1" applyBorder="1" applyAlignment="1">
      <alignment horizontal="left" vertical="center" inden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14" fillId="0" borderId="40" xfId="1" applyFont="1" applyBorder="1" applyAlignment="1">
      <alignment horizontal="left" wrapText="1" shrinkToFit="1"/>
    </xf>
    <xf numFmtId="0" fontId="27" fillId="0" borderId="40" xfId="1" applyFont="1" applyBorder="1" applyAlignment="1">
      <alignment horizontal="left" wrapText="1" shrinkToFit="1"/>
    </xf>
    <xf numFmtId="0" fontId="14" fillId="0" borderId="40" xfId="1" applyFont="1" applyBorder="1" applyAlignment="1">
      <alignment horizontal="left" wrapText="1"/>
    </xf>
    <xf numFmtId="0" fontId="25" fillId="5" borderId="23" xfId="2" applyFont="1" applyFill="1" applyBorder="1" applyAlignment="1">
      <alignment horizontal="left" vertical="center"/>
    </xf>
    <xf numFmtId="0" fontId="28" fillId="6" borderId="37" xfId="0" applyFont="1" applyFill="1" applyBorder="1" applyAlignment="1">
      <alignment horizontal="center" vertical="center" wrapText="1"/>
    </xf>
    <xf numFmtId="0" fontId="28" fillId="6" borderId="38" xfId="0" applyFont="1" applyFill="1" applyBorder="1" applyAlignment="1">
      <alignment horizontal="center" vertical="center" wrapText="1"/>
    </xf>
    <xf numFmtId="0" fontId="10" fillId="5" borderId="23" xfId="2" applyFont="1" applyFill="1" applyBorder="1" applyAlignment="1">
      <alignment horizontal="left" vertical="center" wrapText="1"/>
    </xf>
    <xf numFmtId="0" fontId="25" fillId="5" borderId="23" xfId="2" applyFont="1" applyFill="1" applyBorder="1" applyAlignment="1">
      <alignment horizontal="left" vertical="center" wrapText="1"/>
    </xf>
    <xf numFmtId="0" fontId="28" fillId="6" borderId="0" xfId="0" applyFont="1" applyFill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4" borderId="42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 wrapText="1"/>
    </xf>
    <xf numFmtId="0" fontId="29" fillId="4" borderId="43" xfId="1" applyFont="1" applyFill="1" applyBorder="1" applyAlignment="1">
      <alignment horizontal="left" vertical="center"/>
    </xf>
    <xf numFmtId="0" fontId="28" fillId="6" borderId="20" xfId="0" applyFont="1" applyFill="1" applyBorder="1" applyAlignment="1">
      <alignment horizontal="center" vertical="center" wrapText="1"/>
    </xf>
    <xf numFmtId="0" fontId="28" fillId="6" borderId="39" xfId="0" applyFont="1" applyFill="1" applyBorder="1" applyAlignment="1">
      <alignment horizontal="center" vertical="center" wrapText="1"/>
    </xf>
    <xf numFmtId="0" fontId="28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14" fillId="0" borderId="44" xfId="1" applyFont="1" applyBorder="1" applyAlignment="1">
      <alignment horizontal="left" wrapText="1" shrinkToFit="1"/>
    </xf>
    <xf numFmtId="0" fontId="14" fillId="0" borderId="45" xfId="1" applyFont="1" applyBorder="1" applyAlignment="1">
      <alignment horizontal="left" wrapText="1" shrinkToFit="1"/>
    </xf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_Sheet1" xfId="3" xr:uid="{00000000-0005-0000-0000-000003000000}"/>
    <cellStyle name="Normal_Sheet2" xfId="4" xr:uid="{00000000-0005-0000-0000-000004000000}"/>
    <cellStyle name="Normal_Training Need Analysis Sheet Template" xfId="5" xr:uid="{00000000-0005-0000-0000-000005000000}"/>
    <cellStyle name="Normal_Training Need Analysis Sheet Template_Sheet1" xfId="6" xr:uid="{00000000-0005-0000-0000-000006000000}"/>
    <cellStyle name="Normal_Training Need Analysis Sheet Template_Sheet2" xfId="7" xr:uid="{00000000-0005-0000-0000-000007000000}"/>
    <cellStyle name="Normal_Training Need Analysis Sheet Template_Sheet2 2" xfId="8" xr:uid="{00000000-0005-0000-0000-000008000000}"/>
    <cellStyle name="Wrap Text" xfId="9" xr:uid="{00000000-0005-0000-0000-000009000000}"/>
  </cellStyles>
  <dxfs count="12"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4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hyperlink" Target="#Help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85725</xdr:colOff>
      <xdr:row>12</xdr:row>
      <xdr:rowOff>133350</xdr:rowOff>
    </xdr:from>
    <xdr:to>
      <xdr:col>4</xdr:col>
      <xdr:colOff>1438275</xdr:colOff>
      <xdr:row>15</xdr:row>
      <xdr:rowOff>114300</xdr:rowOff>
    </xdr:to>
    <xdr:pic>
      <xdr:nvPicPr>
        <xdr:cNvPr id="1033" name="Picture 2" descr="120X40.png">
          <a:extLst>
            <a:ext uri="{FF2B5EF4-FFF2-40B4-BE49-F238E27FC236}">
              <a16:creationId xmlns:a16="http://schemas.microsoft.com/office/drawing/2014/main" id="{0482FAF3-F16B-4AD2-9C70-2436270E8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581275"/>
          <a:ext cx="1352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0</xdr:row>
      <xdr:rowOff>76200</xdr:rowOff>
    </xdr:from>
    <xdr:to>
      <xdr:col>9</xdr:col>
      <xdr:colOff>561975</xdr:colOff>
      <xdr:row>0</xdr:row>
      <xdr:rowOff>333375</xdr:rowOff>
    </xdr:to>
    <xdr:pic>
      <xdr:nvPicPr>
        <xdr:cNvPr id="3089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4C055727-86E6-4FCF-8E32-4FD436F9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496550" y="7620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600075</xdr:colOff>
      <xdr:row>0</xdr:row>
      <xdr:rowOff>85725</xdr:rowOff>
    </xdr:from>
    <xdr:to>
      <xdr:col>8</xdr:col>
      <xdr:colOff>200025</xdr:colOff>
      <xdr:row>0</xdr:row>
      <xdr:rowOff>304800</xdr:rowOff>
    </xdr:to>
    <xdr:pic>
      <xdr:nvPicPr>
        <xdr:cNvPr id="3090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C1FF2AA-FBCF-4430-8F74-2A0F84666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0325" y="85725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0</xdr:row>
      <xdr:rowOff>95250</xdr:rowOff>
    </xdr:from>
    <xdr:to>
      <xdr:col>9</xdr:col>
      <xdr:colOff>828675</xdr:colOff>
      <xdr:row>0</xdr:row>
      <xdr:rowOff>352425</xdr:rowOff>
    </xdr:to>
    <xdr:pic>
      <xdr:nvPicPr>
        <xdr:cNvPr id="4114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2AD4AB20-8163-4C62-B329-372D68738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0020300" y="95250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552450</xdr:colOff>
      <xdr:row>0</xdr:row>
      <xdr:rowOff>76200</xdr:rowOff>
    </xdr:from>
    <xdr:to>
      <xdr:col>8</xdr:col>
      <xdr:colOff>762000</xdr:colOff>
      <xdr:row>0</xdr:row>
      <xdr:rowOff>295275</xdr:rowOff>
    </xdr:to>
    <xdr:pic>
      <xdr:nvPicPr>
        <xdr:cNvPr id="4115" name="Picture 4" descr="C:\Documents and Settings\neeru473\My Documents\My Pictures\Help Icon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06B47FC-AB77-4321-9C3C-56A285FFE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6200"/>
          <a:ext cx="2095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11</xdr:col>
      <xdr:colOff>762000</xdr:colOff>
      <xdr:row>0</xdr:row>
      <xdr:rowOff>95250</xdr:rowOff>
    </xdr:from>
    <xdr:ext cx="942975" cy="257175"/>
    <xdr:pic>
      <xdr:nvPicPr>
        <xdr:cNvPr id="7" name="Picture 1" descr="C:\Documents and Settings\ashok586\Desktop\nagarro_white_logo.png">
          <a:extLst>
            <a:ext uri="{FF2B5EF4-FFF2-40B4-BE49-F238E27FC236}">
              <a16:creationId xmlns:a16="http://schemas.microsoft.com/office/drawing/2014/main" id="{E8CD59B0-0A2E-456E-BA77-34F3DA8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6923"/>
        <a:stretch>
          <a:fillRect/>
        </a:stretch>
      </xdr:blipFill>
      <xdr:spPr bwMode="auto">
        <a:xfrm>
          <a:off x="11341100" y="95250"/>
          <a:ext cx="9429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workbookViewId="0">
      <selection activeCell="D11" sqref="D11"/>
    </sheetView>
  </sheetViews>
  <sheetFormatPr defaultColWidth="9.1796875" defaultRowHeight="12.75" customHeight="1" x14ac:dyDescent="0.35"/>
  <cols>
    <col min="1" max="1" width="2.54296875" style="30" customWidth="1"/>
    <col min="2" max="2" width="15.7265625" style="30" customWidth="1"/>
    <col min="3" max="3" width="30.7265625" style="30" customWidth="1"/>
    <col min="4" max="4" width="20.54296875" style="30" customWidth="1"/>
    <col min="5" max="5" width="24.1796875" style="30" customWidth="1"/>
    <col min="6" max="6" width="53.81640625" style="30" customWidth="1"/>
    <col min="7" max="7" width="3" style="30" customWidth="1"/>
    <col min="8" max="8" width="5.7265625" style="30" customWidth="1"/>
    <col min="9" max="16384" width="9.1796875" style="30"/>
  </cols>
  <sheetData>
    <row r="1" spans="1:8" ht="24" customHeight="1" x14ac:dyDescent="0.35">
      <c r="A1" s="77" t="s">
        <v>83</v>
      </c>
      <c r="B1" s="77"/>
      <c r="C1" s="77"/>
      <c r="D1" s="77"/>
      <c r="E1" s="77"/>
      <c r="F1" s="77"/>
      <c r="G1" s="77"/>
      <c r="H1" s="29"/>
    </row>
    <row r="2" spans="1:8" ht="12.75" customHeight="1" x14ac:dyDescent="0.35">
      <c r="A2" s="31"/>
      <c r="B2" s="29"/>
      <c r="C2" s="32"/>
      <c r="D2" s="32"/>
      <c r="E2" s="32"/>
      <c r="F2" s="32"/>
      <c r="G2" s="33"/>
      <c r="H2" s="29"/>
    </row>
    <row r="3" spans="1:8" s="36" customFormat="1" ht="18" customHeight="1" x14ac:dyDescent="0.3">
      <c r="A3" s="34"/>
      <c r="B3" s="78" t="s">
        <v>3</v>
      </c>
      <c r="C3" s="79"/>
      <c r="D3" s="80"/>
      <c r="E3" s="80"/>
      <c r="F3" s="80"/>
      <c r="G3" s="35"/>
    </row>
    <row r="4" spans="1:8" s="36" customFormat="1" ht="18" customHeight="1" x14ac:dyDescent="0.3">
      <c r="A4" s="34"/>
      <c r="B4" s="74" t="s">
        <v>12</v>
      </c>
      <c r="C4" s="75"/>
      <c r="D4" s="76" t="s">
        <v>61</v>
      </c>
      <c r="E4" s="76"/>
      <c r="F4" s="76"/>
      <c r="G4" s="35"/>
    </row>
    <row r="5" spans="1:8" s="36" customFormat="1" ht="18" customHeight="1" x14ac:dyDescent="0.3">
      <c r="A5" s="34"/>
      <c r="B5" s="74" t="s">
        <v>13</v>
      </c>
      <c r="C5" s="75"/>
      <c r="D5" s="76" t="s">
        <v>52</v>
      </c>
      <c r="E5" s="76"/>
      <c r="F5" s="76"/>
      <c r="G5" s="35"/>
    </row>
    <row r="6" spans="1:8" s="36" customFormat="1" ht="18" customHeight="1" x14ac:dyDescent="0.3">
      <c r="A6" s="34"/>
      <c r="B6" s="74" t="s">
        <v>11</v>
      </c>
      <c r="C6" s="75"/>
      <c r="D6" s="76" t="s">
        <v>47</v>
      </c>
      <c r="E6" s="76"/>
      <c r="F6" s="76"/>
      <c r="G6" s="35"/>
    </row>
    <row r="7" spans="1:8" s="38" customFormat="1" ht="12.75" customHeight="1" x14ac:dyDescent="0.25">
      <c r="A7" s="37"/>
      <c r="B7" s="73"/>
      <c r="C7" s="73"/>
      <c r="D7" s="73"/>
      <c r="G7" s="39"/>
    </row>
    <row r="8" spans="1:8" s="38" customFormat="1" ht="12.75" customHeight="1" x14ac:dyDescent="0.25">
      <c r="A8" s="37"/>
      <c r="B8" s="40" t="s">
        <v>4</v>
      </c>
      <c r="C8" s="40"/>
      <c r="D8" s="40"/>
      <c r="G8" s="39"/>
    </row>
    <row r="9" spans="1:8" s="43" customFormat="1" ht="18" customHeight="1" x14ac:dyDescent="0.3">
      <c r="A9" s="41"/>
      <c r="B9" s="42" t="s">
        <v>1</v>
      </c>
      <c r="C9" s="42" t="s">
        <v>2</v>
      </c>
      <c r="D9" s="42" t="s">
        <v>51</v>
      </c>
      <c r="E9" s="42" t="s">
        <v>10</v>
      </c>
      <c r="F9" s="42" t="s">
        <v>5</v>
      </c>
      <c r="G9" s="39"/>
      <c r="H9" s="38"/>
    </row>
    <row r="10" spans="1:8" s="43" customFormat="1" ht="12.75" customHeight="1" x14ac:dyDescent="0.3">
      <c r="A10" s="41"/>
      <c r="B10" s="44">
        <v>0.1</v>
      </c>
      <c r="C10" s="45" t="s">
        <v>48</v>
      </c>
      <c r="D10" s="46">
        <v>43648</v>
      </c>
      <c r="E10" s="45"/>
      <c r="F10" s="47" t="s">
        <v>49</v>
      </c>
      <c r="G10" s="39"/>
      <c r="H10" s="38"/>
    </row>
    <row r="11" spans="1:8" s="43" customFormat="1" ht="12.75" customHeight="1" x14ac:dyDescent="0.3">
      <c r="A11" s="41"/>
      <c r="B11" s="44"/>
      <c r="C11" s="45"/>
      <c r="D11" s="46"/>
      <c r="E11" s="45"/>
      <c r="F11" s="47"/>
      <c r="G11" s="39"/>
      <c r="H11" s="38"/>
    </row>
    <row r="12" spans="1:8" s="43" customFormat="1" ht="15" customHeight="1" x14ac:dyDescent="0.3">
      <c r="A12" s="41"/>
      <c r="B12" s="48"/>
      <c r="C12" s="49"/>
      <c r="D12" s="50"/>
      <c r="E12" s="49"/>
      <c r="F12" s="51"/>
      <c r="G12" s="52"/>
    </row>
    <row r="13" spans="1:8" ht="15" customHeight="1" x14ac:dyDescent="0.35">
      <c r="A13" s="31"/>
      <c r="B13" s="29"/>
      <c r="C13" s="32"/>
      <c r="D13" s="32"/>
      <c r="E13" s="32"/>
      <c r="F13" s="32"/>
      <c r="G13" s="33"/>
      <c r="H13" s="29"/>
    </row>
    <row r="14" spans="1:8" ht="15" customHeight="1" x14ac:dyDescent="0.35">
      <c r="A14" s="31"/>
      <c r="B14" s="29"/>
      <c r="C14" s="32"/>
      <c r="D14" s="32"/>
      <c r="E14" s="32"/>
      <c r="F14" s="32"/>
      <c r="G14" s="33"/>
      <c r="H14" s="29"/>
    </row>
    <row r="15" spans="1:8" ht="15" customHeight="1" x14ac:dyDescent="0.35">
      <c r="A15" s="31"/>
      <c r="B15" s="29"/>
      <c r="C15" s="32"/>
      <c r="D15" s="32"/>
      <c r="E15" s="32"/>
      <c r="F15" s="32"/>
      <c r="G15" s="33"/>
      <c r="H15" s="29"/>
    </row>
    <row r="16" spans="1:8" ht="15" customHeight="1" x14ac:dyDescent="0.35">
      <c r="A16" s="31"/>
      <c r="B16" s="29"/>
      <c r="C16" s="32"/>
      <c r="D16" s="32"/>
      <c r="E16" s="32"/>
      <c r="F16" s="32"/>
      <c r="G16" s="33"/>
      <c r="H16" s="29"/>
    </row>
    <row r="17" spans="1:8" ht="15" customHeight="1" x14ac:dyDescent="0.35">
      <c r="A17" s="53"/>
      <c r="B17" s="54"/>
      <c r="C17" s="55"/>
      <c r="D17" s="55"/>
      <c r="E17" s="55"/>
      <c r="F17" s="55"/>
      <c r="G17" s="56"/>
      <c r="H17" s="29"/>
    </row>
    <row r="18" spans="1:8" ht="12.75" customHeight="1" x14ac:dyDescent="0.35">
      <c r="A18" s="57"/>
      <c r="B18" s="29"/>
      <c r="C18" s="32"/>
      <c r="D18" s="32"/>
      <c r="E18" s="32"/>
      <c r="F18" s="32"/>
      <c r="G18" s="32"/>
      <c r="H18" s="29"/>
    </row>
    <row r="19" spans="1:8" ht="12.75" customHeight="1" x14ac:dyDescent="0.35">
      <c r="A19" s="57"/>
      <c r="B19" s="29"/>
      <c r="C19" s="32"/>
      <c r="D19" s="32"/>
      <c r="E19" s="32"/>
      <c r="F19" s="32"/>
      <c r="G19" s="32"/>
      <c r="H19" s="29"/>
    </row>
    <row r="20" spans="1:8" ht="12.75" customHeight="1" x14ac:dyDescent="0.35">
      <c r="A20" s="57"/>
      <c r="B20" s="29"/>
      <c r="C20" s="29"/>
      <c r="D20" s="29"/>
      <c r="E20" s="58"/>
      <c r="F20" s="59"/>
      <c r="G20" s="59"/>
      <c r="H20" s="29"/>
    </row>
    <row r="21" spans="1:8" ht="12.75" customHeight="1" x14ac:dyDescent="0.35">
      <c r="A21" s="57"/>
      <c r="B21" s="29"/>
      <c r="C21" s="29"/>
      <c r="D21" s="29"/>
      <c r="E21" s="58"/>
      <c r="F21" s="59"/>
      <c r="G21" s="59"/>
      <c r="H21" s="29"/>
    </row>
    <row r="22" spans="1:8" ht="12.75" customHeight="1" x14ac:dyDescent="0.35">
      <c r="A22" s="57"/>
      <c r="B22" s="29"/>
      <c r="C22" s="29"/>
      <c r="D22" s="29"/>
      <c r="E22" s="58"/>
      <c r="F22" s="59"/>
      <c r="G22" s="59"/>
      <c r="H22" s="29"/>
    </row>
    <row r="23" spans="1:8" ht="12.75" customHeight="1" x14ac:dyDescent="0.35">
      <c r="A23" s="57"/>
      <c r="B23" s="29"/>
      <c r="C23" s="29"/>
      <c r="D23" s="29"/>
      <c r="E23" s="58"/>
      <c r="F23" s="59"/>
      <c r="G23" s="59"/>
      <c r="H23" s="29"/>
    </row>
    <row r="24" spans="1:8" ht="12.75" customHeight="1" x14ac:dyDescent="0.35">
      <c r="A24" s="57"/>
      <c r="B24" s="29"/>
      <c r="C24" s="29"/>
      <c r="D24" s="29"/>
      <c r="E24" s="58"/>
      <c r="F24" s="59"/>
      <c r="G24" s="59"/>
      <c r="H24" s="29"/>
    </row>
    <row r="25" spans="1:8" ht="12.75" customHeight="1" x14ac:dyDescent="0.35">
      <c r="A25" s="57"/>
      <c r="B25" s="29"/>
      <c r="C25" s="29"/>
      <c r="D25" s="29"/>
      <c r="E25" s="29"/>
      <c r="F25" s="29"/>
      <c r="G25" s="29"/>
      <c r="H25" s="29"/>
    </row>
  </sheetData>
  <mergeCells count="9">
    <mergeCell ref="B7:D7"/>
    <mergeCell ref="B6:C6"/>
    <mergeCell ref="D6:F6"/>
    <mergeCell ref="A1:G1"/>
    <mergeCell ref="B3:F3"/>
    <mergeCell ref="B4:C4"/>
    <mergeCell ref="D4:F4"/>
    <mergeCell ref="B5:C5"/>
    <mergeCell ref="D5:F5"/>
  </mergeCells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Right="0"/>
  </sheetPr>
  <dimension ref="A1:AC13"/>
  <sheetViews>
    <sheetView showGridLines="0" workbookViewId="0"/>
  </sheetViews>
  <sheetFormatPr defaultColWidth="9.1796875" defaultRowHeight="14.5" outlineLevelCol="1" x14ac:dyDescent="0.35"/>
  <cols>
    <col min="1" max="1" width="21.26953125" style="2" customWidth="1"/>
    <col min="2" max="2" width="19.54296875" style="2" customWidth="1"/>
    <col min="3" max="3" width="11.81640625" style="2" customWidth="1"/>
    <col min="4" max="4" width="18.7265625" style="2" customWidth="1"/>
    <col min="5" max="5" width="29.1796875" style="2" customWidth="1"/>
    <col min="6" max="6" width="33.7265625" style="2" customWidth="1"/>
    <col min="7" max="7" width="10" style="2" customWidth="1"/>
    <col min="8" max="10" width="9.1796875" style="2" customWidth="1"/>
    <col min="11" max="29" width="5.7265625" style="2" customWidth="1" outlineLevel="1"/>
    <col min="30" max="16384" width="9.1796875" style="2"/>
  </cols>
  <sheetData>
    <row r="1" spans="1:29" s="1" customFormat="1" ht="30" customHeight="1" x14ac:dyDescent="0.35">
      <c r="A1" s="13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6"/>
    </row>
    <row r="2" spans="1:29" x14ac:dyDescent="0.35">
      <c r="A2" s="9"/>
      <c r="U2" s="8" t="s">
        <v>36</v>
      </c>
      <c r="V2" s="8"/>
      <c r="W2" s="8" t="s">
        <v>37</v>
      </c>
      <c r="X2" s="8"/>
      <c r="Y2" s="8" t="s">
        <v>38</v>
      </c>
      <c r="Z2" s="8"/>
      <c r="AA2" s="8"/>
      <c r="AB2" s="14" t="s">
        <v>39</v>
      </c>
      <c r="AC2" s="10"/>
    </row>
    <row r="3" spans="1:29" s="3" customFormat="1" ht="18" customHeight="1" x14ac:dyDescent="0.35">
      <c r="A3" s="91" t="s">
        <v>22</v>
      </c>
      <c r="B3" s="92"/>
      <c r="C3" s="93" t="s">
        <v>40</v>
      </c>
      <c r="D3" s="95" t="s">
        <v>15</v>
      </c>
      <c r="E3" s="95" t="s">
        <v>14</v>
      </c>
      <c r="F3" s="95" t="s">
        <v>41</v>
      </c>
      <c r="G3" s="93" t="s">
        <v>34</v>
      </c>
      <c r="H3" s="88" t="s">
        <v>23</v>
      </c>
      <c r="I3" s="88" t="s">
        <v>46</v>
      </c>
      <c r="J3" s="88" t="s">
        <v>45</v>
      </c>
      <c r="K3" s="85" t="s">
        <v>23</v>
      </c>
      <c r="L3" s="86"/>
      <c r="M3" s="87"/>
      <c r="N3" s="85" t="s">
        <v>35</v>
      </c>
      <c r="O3" s="86"/>
      <c r="P3" s="86"/>
      <c r="Q3" s="86"/>
      <c r="R3" s="85" t="s">
        <v>28</v>
      </c>
      <c r="S3" s="86"/>
      <c r="T3" s="86"/>
      <c r="U3" s="86"/>
      <c r="V3" s="85" t="s">
        <v>29</v>
      </c>
      <c r="W3" s="86"/>
      <c r="X3" s="86"/>
      <c r="Y3" s="86"/>
      <c r="Z3" s="85" t="s">
        <v>30</v>
      </c>
      <c r="AA3" s="86"/>
      <c r="AB3" s="86"/>
      <c r="AC3" s="90"/>
    </row>
    <row r="4" spans="1:29" s="3" customFormat="1" ht="18" customHeight="1" x14ac:dyDescent="0.35">
      <c r="A4" s="25" t="s">
        <v>16</v>
      </c>
      <c r="B4" s="26" t="s">
        <v>17</v>
      </c>
      <c r="C4" s="94"/>
      <c r="D4" s="96"/>
      <c r="E4" s="96"/>
      <c r="F4" s="96"/>
      <c r="G4" s="94"/>
      <c r="H4" s="89"/>
      <c r="I4" s="89"/>
      <c r="J4" s="89"/>
      <c r="K4" s="4" t="s">
        <v>31</v>
      </c>
      <c r="L4" s="4" t="s">
        <v>32</v>
      </c>
      <c r="M4" s="4" t="s">
        <v>33</v>
      </c>
      <c r="N4" s="4" t="s">
        <v>24</v>
      </c>
      <c r="O4" s="4" t="s">
        <v>25</v>
      </c>
      <c r="P4" s="4" t="s">
        <v>26</v>
      </c>
      <c r="Q4" s="4" t="s">
        <v>27</v>
      </c>
      <c r="R4" s="4" t="s">
        <v>24</v>
      </c>
      <c r="S4" s="4" t="s">
        <v>25</v>
      </c>
      <c r="T4" s="4" t="s">
        <v>26</v>
      </c>
      <c r="U4" s="4" t="s">
        <v>27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24</v>
      </c>
      <c r="AA4" s="4" t="s">
        <v>25</v>
      </c>
      <c r="AB4" s="4" t="s">
        <v>26</v>
      </c>
      <c r="AC4" s="11" t="s">
        <v>27</v>
      </c>
    </row>
    <row r="5" spans="1:29" ht="15" customHeight="1" x14ac:dyDescent="0.35">
      <c r="A5" s="81" t="s">
        <v>42</v>
      </c>
      <c r="B5" s="27" t="s">
        <v>18</v>
      </c>
      <c r="C5" s="20"/>
      <c r="D5" s="21"/>
      <c r="E5" s="5"/>
      <c r="F5" s="5"/>
      <c r="G5" s="5" t="str">
        <f t="shared" ref="G5:G13" si="0">IFERROR((R5*6+V5*3+Z5)/(SUM(R5:U5)*6+SUM(V5:Y5)*3+SUM(Z5:AC5)),"")</f>
        <v/>
      </c>
      <c r="H5" s="5" t="str">
        <f t="shared" ref="H5:H13" si="1">IFERROR((SUM(R5:S5)*6+SUM(V5:W5)*3+SUM(Z5:AA5))/(SUM(R5:U5)*6+SUM(V5:Y5)*3+SUM(Z5:AC5)),"")</f>
        <v/>
      </c>
      <c r="I5" s="5" t="str">
        <f>IFERROR($N5/SUM($N5:$Q5),"")</f>
        <v/>
      </c>
      <c r="J5" s="5" t="str">
        <f>IFERROR($O5/SUM($N5:$Q5),"")</f>
        <v/>
      </c>
      <c r="K5" s="6" t="str">
        <f t="shared" ref="K5:K13" si="2">IFERROR(SUM(R5:S5)/SUM(R5:U5),"")</f>
        <v/>
      </c>
      <c r="L5" s="6" t="str">
        <f t="shared" ref="L5:L13" si="3">IFERROR(SUM(V5:W5)/SUM(V5:Y5),"")</f>
        <v/>
      </c>
      <c r="M5" s="6" t="str">
        <f t="shared" ref="M5:M13" si="4">IFERROR(SUM(Z5:AA5)/SUM(Z5:AC5),"")</f>
        <v/>
      </c>
      <c r="N5" s="7" t="e">
        <f t="shared" ref="N5:Q7" si="5">R5+V5+Z5</f>
        <v>#REF!</v>
      </c>
      <c r="O5" s="7" t="e">
        <f t="shared" si="5"/>
        <v>#REF!</v>
      </c>
      <c r="P5" s="7" t="e">
        <f t="shared" si="5"/>
        <v>#REF!</v>
      </c>
      <c r="Q5" s="7" t="e">
        <f t="shared" si="5"/>
        <v>#REF!</v>
      </c>
      <c r="R5" s="7" t="e">
        <f>COUNTIFS('Protractor Test'!$G$5:$G$10,"High",'Protractor Test'!#REF!,"Passed")</f>
        <v>#REF!</v>
      </c>
      <c r="S5" s="7" t="e">
        <f>COUNTIFS('Protractor Test'!$G$5:$G$10,"High",'Protractor Test'!#REF!,"Failed")</f>
        <v>#REF!</v>
      </c>
      <c r="T5" s="7" t="e">
        <f>COUNTIFS('Protractor Test'!$G$5:$G$10,"High",'Protractor Test'!#REF!,"Blocked")</f>
        <v>#REF!</v>
      </c>
      <c r="U5" s="7" t="e">
        <f>COUNTIFS('Protractor Test'!$G$5:$G$10,"High",'Protractor Test'!#REF!,"")</f>
        <v>#REF!</v>
      </c>
      <c r="V5" s="7" t="e">
        <f>COUNTIFS('Protractor Test'!$G$5:$G$10,"Medium",'Protractor Test'!#REF!,"Passed")</f>
        <v>#REF!</v>
      </c>
      <c r="W5" s="7" t="e">
        <f>COUNTIFS('Protractor Test'!$G$5:$G$10,"Medium",'Protractor Test'!#REF!,"Failed")</f>
        <v>#REF!</v>
      </c>
      <c r="X5" s="7" t="e">
        <f>COUNTIFS('Protractor Test'!$G$5:$G$10,"Medium",'Protractor Test'!#REF!,"Blocked")</f>
        <v>#REF!</v>
      </c>
      <c r="Y5" s="7" t="e">
        <f>COUNTIFS('Protractor Test'!$G$5:$G$10,"Medium",'Protractor Test'!#REF!,"")</f>
        <v>#REF!</v>
      </c>
      <c r="Z5" s="7" t="e">
        <f>COUNTIFS('Protractor Test'!$G$5:$G$10,"Low",'Protractor Test'!#REF!,"Passed")</f>
        <v>#REF!</v>
      </c>
      <c r="AA5" s="7" t="e">
        <f>COUNTIFS('Protractor Test'!$G$5:$G$10,"Low",'Protractor Test'!#REF!,"Failed")</f>
        <v>#REF!</v>
      </c>
      <c r="AB5" s="7" t="e">
        <f>COUNTIFS('Protractor Test'!$G$5:$G$10,"Low",'Protractor Test'!#REF!,"Blocked")</f>
        <v>#REF!</v>
      </c>
      <c r="AC5" s="12" t="e">
        <f>COUNTIFS('Protractor Test'!$G$5:$G$10,"Low",'Protractor Test'!#REF!,"")</f>
        <v>#REF!</v>
      </c>
    </row>
    <row r="6" spans="1:29" ht="15" customHeight="1" x14ac:dyDescent="0.35">
      <c r="A6" s="82"/>
      <c r="B6" s="27" t="s">
        <v>19</v>
      </c>
      <c r="C6" s="20"/>
      <c r="D6" s="21"/>
      <c r="E6" s="5"/>
      <c r="F6" s="5"/>
      <c r="G6" s="5" t="str">
        <f t="shared" si="0"/>
        <v/>
      </c>
      <c r="H6" s="5" t="str">
        <f t="shared" si="1"/>
        <v/>
      </c>
      <c r="I6" s="5" t="str">
        <f t="shared" ref="I6:I13" si="6">IFERROR($N6/SUM($N6:$Q6),"")</f>
        <v/>
      </c>
      <c r="J6" s="5" t="str">
        <f t="shared" ref="J6:J13" si="7">IFERROR($O6/SUM($N6:$Q6),"")</f>
        <v/>
      </c>
      <c r="K6" s="6" t="str">
        <f t="shared" si="2"/>
        <v/>
      </c>
      <c r="L6" s="6" t="str">
        <f t="shared" si="3"/>
        <v/>
      </c>
      <c r="M6" s="6" t="str">
        <f t="shared" si="4"/>
        <v/>
      </c>
      <c r="N6" s="7" t="e">
        <f t="shared" si="5"/>
        <v>#REF!</v>
      </c>
      <c r="O6" s="7" t="e">
        <f t="shared" si="5"/>
        <v>#REF!</v>
      </c>
      <c r="P6" s="7" t="e">
        <f t="shared" si="5"/>
        <v>#REF!</v>
      </c>
      <c r="Q6" s="7" t="e">
        <f t="shared" si="5"/>
        <v>#REF!</v>
      </c>
      <c r="R6" s="7" t="e">
        <f>COUNTIFS('Protractor Test'!$G$5:$G$10,"High",'Protractor Test'!#REF!,"Passed")</f>
        <v>#REF!</v>
      </c>
      <c r="S6" s="7" t="e">
        <f>COUNTIFS('Protractor Test'!$G$5:$G$10,"High",'Protractor Test'!#REF!,"Failed")</f>
        <v>#REF!</v>
      </c>
      <c r="T6" s="7" t="e">
        <f>COUNTIFS('Protractor Test'!$G$5:$G$10,"High",'Protractor Test'!#REF!,"Blocked")</f>
        <v>#REF!</v>
      </c>
      <c r="U6" s="7" t="e">
        <f>COUNTIFS('Protractor Test'!$G$5:$G$10,"High",'Protractor Test'!#REF!,"")</f>
        <v>#REF!</v>
      </c>
      <c r="V6" s="7" t="e">
        <f>COUNTIFS('Protractor Test'!$G$5:$G$10,"Medium",'Protractor Test'!#REF!,"Passed")</f>
        <v>#REF!</v>
      </c>
      <c r="W6" s="7" t="e">
        <f>COUNTIFS('Protractor Test'!$G$5:$G$10,"Medium",'Protractor Test'!#REF!,"Failed")</f>
        <v>#REF!</v>
      </c>
      <c r="X6" s="7" t="e">
        <f>COUNTIFS('Protractor Test'!$G$5:$G$10,"Medium",'Protractor Test'!#REF!,"Blocked")</f>
        <v>#REF!</v>
      </c>
      <c r="Y6" s="7" t="e">
        <f>COUNTIFS('Protractor Test'!$G$5:$G$10,"Medium",'Protractor Test'!#REF!,"")</f>
        <v>#REF!</v>
      </c>
      <c r="Z6" s="7" t="e">
        <f>COUNTIFS('Protractor Test'!$G$5:$G$10,"Low",'Protractor Test'!#REF!,"Passed")</f>
        <v>#REF!</v>
      </c>
      <c r="AA6" s="7" t="e">
        <f>COUNTIFS('Protractor Test'!$G$5:$G$10,"Low",'Protractor Test'!#REF!,"Failed")</f>
        <v>#REF!</v>
      </c>
      <c r="AB6" s="7" t="e">
        <f>COUNTIFS('Protractor Test'!$G$5:$G$10,"Low",'Protractor Test'!#REF!,"Blocked")</f>
        <v>#REF!</v>
      </c>
      <c r="AC6" s="12" t="e">
        <f>COUNTIFS('Protractor Test'!$G$5:$G$10,"Low",'Protractor Test'!#REF!,"")</f>
        <v>#REF!</v>
      </c>
    </row>
    <row r="7" spans="1:29" ht="15" customHeight="1" x14ac:dyDescent="0.35">
      <c r="A7" s="83"/>
      <c r="B7" s="28" t="s">
        <v>20</v>
      </c>
      <c r="C7" s="22"/>
      <c r="D7" s="23"/>
      <c r="E7" s="24"/>
      <c r="F7" s="24"/>
      <c r="G7" s="5" t="str">
        <f t="shared" si="0"/>
        <v/>
      </c>
      <c r="H7" s="5" t="str">
        <f t="shared" si="1"/>
        <v/>
      </c>
      <c r="I7" s="5" t="str">
        <f t="shared" si="6"/>
        <v/>
      </c>
      <c r="J7" s="5" t="str">
        <f t="shared" si="7"/>
        <v/>
      </c>
      <c r="K7" s="17" t="str">
        <f t="shared" si="2"/>
        <v/>
      </c>
      <c r="L7" s="17" t="str">
        <f t="shared" si="3"/>
        <v/>
      </c>
      <c r="M7" s="17" t="str">
        <f t="shared" si="4"/>
        <v/>
      </c>
      <c r="N7" s="18" t="e">
        <f t="shared" si="5"/>
        <v>#REF!</v>
      </c>
      <c r="O7" s="18" t="e">
        <f t="shared" si="5"/>
        <v>#REF!</v>
      </c>
      <c r="P7" s="18" t="e">
        <f t="shared" si="5"/>
        <v>#REF!</v>
      </c>
      <c r="Q7" s="18" t="e">
        <f t="shared" si="5"/>
        <v>#REF!</v>
      </c>
      <c r="R7" s="18" t="e">
        <f>COUNTIFS('Protractor Test'!$G$5:$G$10,"High",'Protractor Test'!#REF!,"Passed")</f>
        <v>#REF!</v>
      </c>
      <c r="S7" s="18" t="e">
        <f>COUNTIFS('Protractor Test'!$G$5:$G$10,"High",'Protractor Test'!#REF!,"Failed")</f>
        <v>#REF!</v>
      </c>
      <c r="T7" s="18" t="e">
        <f>COUNTIFS('Protractor Test'!$G$5:$G$10,"High",'Protractor Test'!#REF!,"Blocked")</f>
        <v>#REF!</v>
      </c>
      <c r="U7" s="18" t="e">
        <f>COUNTIFS('Protractor Test'!$G$5:$G$10,"High",'Protractor Test'!#REF!,"")</f>
        <v>#REF!</v>
      </c>
      <c r="V7" s="18" t="e">
        <f>COUNTIFS('Protractor Test'!$G$5:$G$10,"Medium",'Protractor Test'!#REF!,"Passed")</f>
        <v>#REF!</v>
      </c>
      <c r="W7" s="18" t="e">
        <f>COUNTIFS('Protractor Test'!$G$5:$G$10,"Medium",'Protractor Test'!#REF!,"Failed")</f>
        <v>#REF!</v>
      </c>
      <c r="X7" s="18" t="e">
        <f>COUNTIFS('Protractor Test'!$G$5:$G$10,"Medium",'Protractor Test'!#REF!,"Blocked")</f>
        <v>#REF!</v>
      </c>
      <c r="Y7" s="18" t="e">
        <f>COUNTIFS('Protractor Test'!$G$5:$G$10,"Medium",'Protractor Test'!#REF!,"")</f>
        <v>#REF!</v>
      </c>
      <c r="Z7" s="18" t="e">
        <f>COUNTIFS('Protractor Test'!$G$5:$G$10,"Low",'Protractor Test'!#REF!,"Passed")</f>
        <v>#REF!</v>
      </c>
      <c r="AA7" s="18" t="e">
        <f>COUNTIFS('Protractor Test'!$G$5:$G$10,"Low",'Protractor Test'!#REF!,"Failed")</f>
        <v>#REF!</v>
      </c>
      <c r="AB7" s="18" t="e">
        <f>COUNTIFS('Protractor Test'!$G$5:$G$10,"Low",'Protractor Test'!#REF!,"Blocked")</f>
        <v>#REF!</v>
      </c>
      <c r="AC7" s="19" t="e">
        <f>COUNTIFS('Protractor Test'!$G$5:$G$10,"Low",'Protractor Test'!#REF!,"")</f>
        <v>#REF!</v>
      </c>
    </row>
    <row r="8" spans="1:29" ht="15" customHeight="1" x14ac:dyDescent="0.35">
      <c r="A8" s="81" t="s">
        <v>43</v>
      </c>
      <c r="B8" s="27" t="s">
        <v>18</v>
      </c>
      <c r="C8" s="20"/>
      <c r="D8" s="21"/>
      <c r="E8" s="5"/>
      <c r="F8" s="5"/>
      <c r="G8" s="5" t="str">
        <f t="shared" si="0"/>
        <v/>
      </c>
      <c r="H8" s="5" t="str">
        <f t="shared" si="1"/>
        <v/>
      </c>
      <c r="I8" s="5" t="str">
        <f t="shared" si="6"/>
        <v/>
      </c>
      <c r="J8" s="5" t="str">
        <f t="shared" si="7"/>
        <v/>
      </c>
      <c r="K8" s="6" t="str">
        <f t="shared" si="2"/>
        <v/>
      </c>
      <c r="L8" s="6" t="str">
        <f t="shared" si="3"/>
        <v/>
      </c>
      <c r="M8" s="6" t="str">
        <f t="shared" si="4"/>
        <v/>
      </c>
      <c r="N8" s="7" t="e">
        <f t="shared" ref="N8:N13" si="8">R8+V8+Z8</f>
        <v>#REF!</v>
      </c>
      <c r="O8" s="7" t="e">
        <f t="shared" ref="O8:O13" si="9">S8+W8+AA8</f>
        <v>#REF!</v>
      </c>
      <c r="P8" s="7" t="e">
        <f t="shared" ref="P8:P13" si="10">T8+X8+AB8</f>
        <v>#REF!</v>
      </c>
      <c r="Q8" s="7" t="e">
        <f t="shared" ref="Q8:Q13" si="11">U8+Y8+AC8</f>
        <v>#REF!</v>
      </c>
      <c r="R8" s="7" t="e">
        <f>COUNTIFS(#REF!,"High",#REF!,"Passed")</f>
        <v>#REF!</v>
      </c>
      <c r="S8" s="7" t="e">
        <f>COUNTIFS(#REF!,"High",#REF!,"Failed")</f>
        <v>#REF!</v>
      </c>
      <c r="T8" s="7" t="e">
        <f>COUNTIFS(#REF!,"High",#REF!,"Blocked")</f>
        <v>#REF!</v>
      </c>
      <c r="U8" s="7" t="e">
        <f>COUNTIFS(#REF!,"High",#REF!,"")</f>
        <v>#REF!</v>
      </c>
      <c r="V8" s="7" t="e">
        <f>COUNTIFS(#REF!,"Medium",#REF!,"Passed")</f>
        <v>#REF!</v>
      </c>
      <c r="W8" s="7" t="e">
        <f>COUNTIFS(#REF!,"Medium",#REF!,"Failed")</f>
        <v>#REF!</v>
      </c>
      <c r="X8" s="7" t="e">
        <f>COUNTIFS(#REF!,"Medium",#REF!,"Blocked")</f>
        <v>#REF!</v>
      </c>
      <c r="Y8" s="7" t="e">
        <f>COUNTIFS(#REF!,"Medium",#REF!,"")</f>
        <v>#REF!</v>
      </c>
      <c r="Z8" s="7" t="e">
        <f>COUNTIFS(#REF!,"Low",#REF!,"Passed")</f>
        <v>#REF!</v>
      </c>
      <c r="AA8" s="7" t="e">
        <f>COUNTIFS(#REF!,"Low",#REF!,"Failed")</f>
        <v>#REF!</v>
      </c>
      <c r="AB8" s="7" t="e">
        <f>COUNTIFS(#REF!,"Low",#REF!,"Blocked")</f>
        <v>#REF!</v>
      </c>
      <c r="AC8" s="12" t="e">
        <f>COUNTIFS(#REF!,"Low",#REF!,"")</f>
        <v>#REF!</v>
      </c>
    </row>
    <row r="9" spans="1:29" ht="15" customHeight="1" x14ac:dyDescent="0.35">
      <c r="A9" s="82"/>
      <c r="B9" s="27" t="s">
        <v>19</v>
      </c>
      <c r="C9" s="20"/>
      <c r="D9" s="21"/>
      <c r="E9" s="5"/>
      <c r="F9" s="5"/>
      <c r="G9" s="5" t="str">
        <f t="shared" si="0"/>
        <v/>
      </c>
      <c r="H9" s="5" t="str">
        <f t="shared" si="1"/>
        <v/>
      </c>
      <c r="I9" s="5" t="str">
        <f t="shared" si="6"/>
        <v/>
      </c>
      <c r="J9" s="5" t="str">
        <f t="shared" si="7"/>
        <v/>
      </c>
      <c r="K9" s="6" t="str">
        <f t="shared" si="2"/>
        <v/>
      </c>
      <c r="L9" s="6" t="str">
        <f t="shared" si="3"/>
        <v/>
      </c>
      <c r="M9" s="6" t="str">
        <f t="shared" si="4"/>
        <v/>
      </c>
      <c r="N9" s="7" t="e">
        <f t="shared" si="8"/>
        <v>#REF!</v>
      </c>
      <c r="O9" s="7" t="e">
        <f t="shared" si="9"/>
        <v>#REF!</v>
      </c>
      <c r="P9" s="7" t="e">
        <f t="shared" si="10"/>
        <v>#REF!</v>
      </c>
      <c r="Q9" s="7" t="e">
        <f t="shared" si="11"/>
        <v>#REF!</v>
      </c>
      <c r="R9" s="7" t="e">
        <f>COUNTIFS(#REF!,"High",#REF!,"Passed")</f>
        <v>#REF!</v>
      </c>
      <c r="S9" s="7" t="e">
        <f>COUNTIFS(#REF!,"High",#REF!,"Failed")</f>
        <v>#REF!</v>
      </c>
      <c r="T9" s="7" t="e">
        <f>COUNTIFS(#REF!,"High",#REF!,"Blocked")</f>
        <v>#REF!</v>
      </c>
      <c r="U9" s="7" t="e">
        <f>COUNTIFS(#REF!,"High",#REF!,"")</f>
        <v>#REF!</v>
      </c>
      <c r="V9" s="7" t="e">
        <f>COUNTIFS(#REF!,"Medium",#REF!,"Passed")</f>
        <v>#REF!</v>
      </c>
      <c r="W9" s="7" t="e">
        <f>COUNTIFS(#REF!,"Medium",#REF!,"Failed")</f>
        <v>#REF!</v>
      </c>
      <c r="X9" s="7" t="e">
        <f>COUNTIFS(#REF!,"Medium",#REF!,"Blocked")</f>
        <v>#REF!</v>
      </c>
      <c r="Y9" s="7" t="e">
        <f>COUNTIFS(#REF!,"Medium",#REF!,"")</f>
        <v>#REF!</v>
      </c>
      <c r="Z9" s="7" t="e">
        <f>COUNTIFS(#REF!,"Low",#REF!,"Passed")</f>
        <v>#REF!</v>
      </c>
      <c r="AA9" s="7" t="e">
        <f>COUNTIFS(#REF!,"Low",#REF!,"Failed")</f>
        <v>#REF!</v>
      </c>
      <c r="AB9" s="7" t="e">
        <f>COUNTIFS(#REF!,"Low",#REF!,"Blocked")</f>
        <v>#REF!</v>
      </c>
      <c r="AC9" s="12" t="e">
        <f>COUNTIFS(#REF!,"Low",#REF!,"")</f>
        <v>#REF!</v>
      </c>
    </row>
    <row r="10" spans="1:29" ht="15" customHeight="1" x14ac:dyDescent="0.35">
      <c r="A10" s="83"/>
      <c r="B10" s="28" t="s">
        <v>20</v>
      </c>
      <c r="C10" s="22"/>
      <c r="D10" s="23"/>
      <c r="E10" s="24"/>
      <c r="F10" s="24"/>
      <c r="G10" s="5" t="str">
        <f t="shared" si="0"/>
        <v/>
      </c>
      <c r="H10" s="5" t="str">
        <f t="shared" si="1"/>
        <v/>
      </c>
      <c r="I10" s="5" t="str">
        <f t="shared" si="6"/>
        <v/>
      </c>
      <c r="J10" s="5" t="str">
        <f t="shared" si="7"/>
        <v/>
      </c>
      <c r="K10" s="17" t="str">
        <f t="shared" si="2"/>
        <v/>
      </c>
      <c r="L10" s="17" t="str">
        <f t="shared" si="3"/>
        <v/>
      </c>
      <c r="M10" s="17" t="str">
        <f t="shared" si="4"/>
        <v/>
      </c>
      <c r="N10" s="18" t="e">
        <f t="shared" si="8"/>
        <v>#REF!</v>
      </c>
      <c r="O10" s="18" t="e">
        <f t="shared" si="9"/>
        <v>#REF!</v>
      </c>
      <c r="P10" s="18" t="e">
        <f t="shared" si="10"/>
        <v>#REF!</v>
      </c>
      <c r="Q10" s="18" t="e">
        <f t="shared" si="11"/>
        <v>#REF!</v>
      </c>
      <c r="R10" s="18" t="e">
        <f>COUNTIFS(#REF!,"High",#REF!,"Passed")</f>
        <v>#REF!</v>
      </c>
      <c r="S10" s="18" t="e">
        <f>COUNTIFS(#REF!,"High",#REF!,"Failed")</f>
        <v>#REF!</v>
      </c>
      <c r="T10" s="18" t="e">
        <f>COUNTIFS(#REF!,"High",#REF!,"Blocked")</f>
        <v>#REF!</v>
      </c>
      <c r="U10" s="18" t="e">
        <f>COUNTIFS(#REF!,"High",#REF!,"")</f>
        <v>#REF!</v>
      </c>
      <c r="V10" s="18" t="e">
        <f>COUNTIFS(#REF!,"Medium",#REF!,"Passed")</f>
        <v>#REF!</v>
      </c>
      <c r="W10" s="18" t="e">
        <f>COUNTIFS(#REF!,"Medium",#REF!,"Failed")</f>
        <v>#REF!</v>
      </c>
      <c r="X10" s="18" t="e">
        <f>COUNTIFS(#REF!,"Medium",#REF!,"Blocked")</f>
        <v>#REF!</v>
      </c>
      <c r="Y10" s="18" t="e">
        <f>COUNTIFS(#REF!,"Medium",#REF!,"")</f>
        <v>#REF!</v>
      </c>
      <c r="Z10" s="18" t="e">
        <f>COUNTIFS(#REF!,"Low",#REF!,"Passed")</f>
        <v>#REF!</v>
      </c>
      <c r="AA10" s="18" t="e">
        <f>COUNTIFS(#REF!,"Low",#REF!,"Failed")</f>
        <v>#REF!</v>
      </c>
      <c r="AB10" s="18" t="e">
        <f>COUNTIFS(#REF!,"Low",#REF!,"Blocked")</f>
        <v>#REF!</v>
      </c>
      <c r="AC10" s="19" t="e">
        <f>COUNTIFS(#REF!,"Low",#REF!,"")</f>
        <v>#REF!</v>
      </c>
    </row>
    <row r="11" spans="1:29" ht="15" customHeight="1" x14ac:dyDescent="0.35">
      <c r="A11" s="81" t="s">
        <v>44</v>
      </c>
      <c r="B11" s="27" t="s">
        <v>18</v>
      </c>
      <c r="C11" s="20"/>
      <c r="D11" s="21"/>
      <c r="E11" s="5"/>
      <c r="F11" s="5"/>
      <c r="G11" s="5" t="str">
        <f t="shared" si="0"/>
        <v/>
      </c>
      <c r="H11" s="5" t="str">
        <f t="shared" si="1"/>
        <v/>
      </c>
      <c r="I11" s="5" t="str">
        <f t="shared" si="6"/>
        <v/>
      </c>
      <c r="J11" s="5" t="str">
        <f t="shared" si="7"/>
        <v/>
      </c>
      <c r="K11" s="6" t="str">
        <f t="shared" si="2"/>
        <v/>
      </c>
      <c r="L11" s="6" t="str">
        <f t="shared" si="3"/>
        <v/>
      </c>
      <c r="M11" s="6" t="str">
        <f t="shared" si="4"/>
        <v/>
      </c>
      <c r="N11" s="7" t="e">
        <f t="shared" si="8"/>
        <v>#REF!</v>
      </c>
      <c r="O11" s="7" t="e">
        <f t="shared" si="9"/>
        <v>#REF!</v>
      </c>
      <c r="P11" s="7" t="e">
        <f t="shared" si="10"/>
        <v>#REF!</v>
      </c>
      <c r="Q11" s="7" t="e">
        <f t="shared" si="11"/>
        <v>#REF!</v>
      </c>
      <c r="R11" s="7" t="e">
        <f>COUNTIFS(#REF!,"High",#REF!,"Passed")</f>
        <v>#REF!</v>
      </c>
      <c r="S11" s="7" t="e">
        <f>COUNTIFS(#REF!,"High",#REF!,"Failed")</f>
        <v>#REF!</v>
      </c>
      <c r="T11" s="7" t="e">
        <f>COUNTIFS(#REF!,"High",#REF!,"Blocked")</f>
        <v>#REF!</v>
      </c>
      <c r="U11" s="7" t="e">
        <f>COUNTIFS(#REF!,"High",#REF!,"")</f>
        <v>#REF!</v>
      </c>
      <c r="V11" s="7" t="e">
        <f>COUNTIFS(#REF!,"Medium",#REF!,"Passed")</f>
        <v>#REF!</v>
      </c>
      <c r="W11" s="7" t="e">
        <f>COUNTIFS(#REF!,"Medium",#REF!,"Failed")</f>
        <v>#REF!</v>
      </c>
      <c r="X11" s="7" t="e">
        <f>COUNTIFS(#REF!,"Medium",#REF!,"Blocked")</f>
        <v>#REF!</v>
      </c>
      <c r="Y11" s="7" t="e">
        <f>COUNTIFS(#REF!,"Medium",#REF!,"")</f>
        <v>#REF!</v>
      </c>
      <c r="Z11" s="7" t="e">
        <f>COUNTIFS(#REF!,"Low",#REF!,"Passed")</f>
        <v>#REF!</v>
      </c>
      <c r="AA11" s="7" t="e">
        <f>COUNTIFS(#REF!,"Low",#REF!,"Failed")</f>
        <v>#REF!</v>
      </c>
      <c r="AB11" s="7" t="e">
        <f>COUNTIFS(#REF!,"Low",#REF!,"Blocked")</f>
        <v>#REF!</v>
      </c>
      <c r="AC11" s="12" t="e">
        <f>COUNTIFS(#REF!,"Low",#REF!,"")</f>
        <v>#REF!</v>
      </c>
    </row>
    <row r="12" spans="1:29" ht="15" customHeight="1" x14ac:dyDescent="0.35">
      <c r="A12" s="82"/>
      <c r="B12" s="27" t="s">
        <v>19</v>
      </c>
      <c r="C12" s="20"/>
      <c r="D12" s="21"/>
      <c r="E12" s="5"/>
      <c r="F12" s="5"/>
      <c r="G12" s="5" t="str">
        <f t="shared" si="0"/>
        <v/>
      </c>
      <c r="H12" s="5" t="str">
        <f t="shared" si="1"/>
        <v/>
      </c>
      <c r="I12" s="5" t="str">
        <f t="shared" si="6"/>
        <v/>
      </c>
      <c r="J12" s="5" t="str">
        <f t="shared" si="7"/>
        <v/>
      </c>
      <c r="K12" s="6" t="str">
        <f t="shared" si="2"/>
        <v/>
      </c>
      <c r="L12" s="6" t="str">
        <f t="shared" si="3"/>
        <v/>
      </c>
      <c r="M12" s="6" t="str">
        <f t="shared" si="4"/>
        <v/>
      </c>
      <c r="N12" s="7" t="e">
        <f t="shared" si="8"/>
        <v>#REF!</v>
      </c>
      <c r="O12" s="7" t="e">
        <f t="shared" si="9"/>
        <v>#REF!</v>
      </c>
      <c r="P12" s="7" t="e">
        <f t="shared" si="10"/>
        <v>#REF!</v>
      </c>
      <c r="Q12" s="7" t="e">
        <f t="shared" si="11"/>
        <v>#REF!</v>
      </c>
      <c r="R12" s="7" t="e">
        <f>COUNTIFS(#REF!,"High",#REF!,"Passed")</f>
        <v>#REF!</v>
      </c>
      <c r="S12" s="7" t="e">
        <f>COUNTIFS(#REF!,"High",#REF!,"Failed")</f>
        <v>#REF!</v>
      </c>
      <c r="T12" s="7" t="e">
        <f>COUNTIFS(#REF!,"High",#REF!,"Blocked")</f>
        <v>#REF!</v>
      </c>
      <c r="U12" s="7" t="e">
        <f>COUNTIFS(#REF!,"High",#REF!,"")</f>
        <v>#REF!</v>
      </c>
      <c r="V12" s="7" t="e">
        <f>COUNTIFS(#REF!,"Medium",#REF!,"Passed")</f>
        <v>#REF!</v>
      </c>
      <c r="W12" s="7" t="e">
        <f>COUNTIFS(#REF!,"Medium",#REF!,"Failed")</f>
        <v>#REF!</v>
      </c>
      <c r="X12" s="7" t="e">
        <f>COUNTIFS(#REF!,"Medium",#REF!,"Blocked")</f>
        <v>#REF!</v>
      </c>
      <c r="Y12" s="7" t="e">
        <f>COUNTIFS(#REF!,"Medium",#REF!,"")</f>
        <v>#REF!</v>
      </c>
      <c r="Z12" s="7" t="e">
        <f>COUNTIFS(#REF!,"Low",#REF!,"Passed")</f>
        <v>#REF!</v>
      </c>
      <c r="AA12" s="7" t="e">
        <f>COUNTIFS(#REF!,"Low",#REF!,"Failed")</f>
        <v>#REF!</v>
      </c>
      <c r="AB12" s="7" t="e">
        <f>COUNTIFS(#REF!,"Low",#REF!,"Blocked")</f>
        <v>#REF!</v>
      </c>
      <c r="AC12" s="12" t="e">
        <f>COUNTIFS(#REF!,"Low",#REF!,"")</f>
        <v>#REF!</v>
      </c>
    </row>
    <row r="13" spans="1:29" ht="15" customHeight="1" x14ac:dyDescent="0.35">
      <c r="A13" s="84"/>
      <c r="B13" s="28" t="s">
        <v>20</v>
      </c>
      <c r="C13" s="22"/>
      <c r="D13" s="23"/>
      <c r="E13" s="24"/>
      <c r="F13" s="24"/>
      <c r="G13" s="5" t="str">
        <f t="shared" si="0"/>
        <v/>
      </c>
      <c r="H13" s="5" t="str">
        <f t="shared" si="1"/>
        <v/>
      </c>
      <c r="I13" s="5" t="str">
        <f t="shared" si="6"/>
        <v/>
      </c>
      <c r="J13" s="5" t="str">
        <f t="shared" si="7"/>
        <v/>
      </c>
      <c r="K13" s="17" t="str">
        <f t="shared" si="2"/>
        <v/>
      </c>
      <c r="L13" s="17" t="str">
        <f t="shared" si="3"/>
        <v/>
      </c>
      <c r="M13" s="17" t="str">
        <f t="shared" si="4"/>
        <v/>
      </c>
      <c r="N13" s="18" t="e">
        <f t="shared" si="8"/>
        <v>#REF!</v>
      </c>
      <c r="O13" s="18" t="e">
        <f t="shared" si="9"/>
        <v>#REF!</v>
      </c>
      <c r="P13" s="18" t="e">
        <f t="shared" si="10"/>
        <v>#REF!</v>
      </c>
      <c r="Q13" s="18" t="e">
        <f t="shared" si="11"/>
        <v>#REF!</v>
      </c>
      <c r="R13" s="18" t="e">
        <f>COUNTIFS(#REF!,"High",#REF!,"Passed")</f>
        <v>#REF!</v>
      </c>
      <c r="S13" s="18" t="e">
        <f>COUNTIFS(#REF!,"High",#REF!,"Failed")</f>
        <v>#REF!</v>
      </c>
      <c r="T13" s="18" t="e">
        <f>COUNTIFS(#REF!,"High",#REF!,"Blocked")</f>
        <v>#REF!</v>
      </c>
      <c r="U13" s="18" t="e">
        <f>COUNTIFS(#REF!,"High",#REF!,"")</f>
        <v>#REF!</v>
      </c>
      <c r="V13" s="18" t="e">
        <f>COUNTIFS(#REF!,"Medium",#REF!,"Passed")</f>
        <v>#REF!</v>
      </c>
      <c r="W13" s="18" t="e">
        <f>COUNTIFS(#REF!,"Medium",#REF!,"Failed")</f>
        <v>#REF!</v>
      </c>
      <c r="X13" s="18" t="e">
        <f>COUNTIFS(#REF!,"Medium",#REF!,"Blocked")</f>
        <v>#REF!</v>
      </c>
      <c r="Y13" s="18" t="e">
        <f>COUNTIFS(#REF!,"Medium",#REF!,"")</f>
        <v>#REF!</v>
      </c>
      <c r="Z13" s="18" t="e">
        <f>COUNTIFS(#REF!,"Low",#REF!,"Passed")</f>
        <v>#REF!</v>
      </c>
      <c r="AA13" s="18" t="e">
        <f>COUNTIFS(#REF!,"Low",#REF!,"Failed")</f>
        <v>#REF!</v>
      </c>
      <c r="AB13" s="18" t="e">
        <f>COUNTIFS(#REF!,"Low",#REF!,"Blocked")</f>
        <v>#REF!</v>
      </c>
      <c r="AC13" s="19" t="e">
        <f>COUNTIFS(#REF!,"Low",#REF!,"")</f>
        <v>#REF!</v>
      </c>
    </row>
  </sheetData>
  <mergeCells count="17">
    <mergeCell ref="Z3:AC3"/>
    <mergeCell ref="A3:B3"/>
    <mergeCell ref="N3:Q3"/>
    <mergeCell ref="G3:G4"/>
    <mergeCell ref="R3:U3"/>
    <mergeCell ref="V3:Y3"/>
    <mergeCell ref="C3:C4"/>
    <mergeCell ref="D3:D4"/>
    <mergeCell ref="E3:E4"/>
    <mergeCell ref="F3:F4"/>
    <mergeCell ref="A5:A7"/>
    <mergeCell ref="A8:A10"/>
    <mergeCell ref="A11:A13"/>
    <mergeCell ref="K3:M3"/>
    <mergeCell ref="H3:H4"/>
    <mergeCell ref="I3:I4"/>
    <mergeCell ref="J3:J4"/>
  </mergeCells>
  <conditionalFormatting sqref="G5:J7 H6:J13">
    <cfRule type="containsBlanks" priority="45" stopIfTrue="1">
      <formula>LEN(TRIM(G5))=0</formula>
    </cfRule>
    <cfRule type="cellIs" dxfId="11" priority="52" stopIfTrue="1" operator="lessThan">
      <formula>0.5</formula>
    </cfRule>
    <cfRule type="cellIs" dxfId="10" priority="53" stopIfTrue="1" operator="between">
      <formula>0.5</formula>
      <formula>0.8</formula>
    </cfRule>
    <cfRule type="cellIs" dxfId="9" priority="54" stopIfTrue="1" operator="greaterThanOrEqual">
      <formula>0.8</formula>
    </cfRule>
  </conditionalFormatting>
  <conditionalFormatting sqref="H5:J13">
    <cfRule type="cellIs" dxfId="8" priority="36" stopIfTrue="1" operator="equal">
      <formula>0</formula>
    </cfRule>
  </conditionalFormatting>
  <conditionalFormatting sqref="G8:J10">
    <cfRule type="containsBlanks" priority="7" stopIfTrue="1">
      <formula>LEN(TRIM(G8))=0</formula>
    </cfRule>
    <cfRule type="cellIs" dxfId="7" priority="8" stopIfTrue="1" operator="lessThan">
      <formula>0.5</formula>
    </cfRule>
    <cfRule type="cellIs" dxfId="6" priority="9" stopIfTrue="1" operator="between">
      <formula>0.5</formula>
      <formula>0.8</formula>
    </cfRule>
    <cfRule type="cellIs" dxfId="5" priority="10" stopIfTrue="1" operator="greaterThanOrEqual">
      <formula>0.8</formula>
    </cfRule>
  </conditionalFormatting>
  <conditionalFormatting sqref="H8:J10">
    <cfRule type="cellIs" dxfId="4" priority="6" stopIfTrue="1" operator="equal">
      <formula>0</formula>
    </cfRule>
  </conditionalFormatting>
  <conditionalFormatting sqref="G11:J13">
    <cfRule type="containsBlanks" priority="2" stopIfTrue="1">
      <formula>LEN(TRIM(G11))=0</formula>
    </cfRule>
    <cfRule type="cellIs" dxfId="3" priority="3" stopIfTrue="1" operator="lessThan">
      <formula>0.5</formula>
    </cfRule>
    <cfRule type="cellIs" dxfId="2" priority="4" stopIfTrue="1" operator="between">
      <formula>0.5</formula>
      <formula>0.8</formula>
    </cfRule>
    <cfRule type="cellIs" dxfId="1" priority="5" stopIfTrue="1" operator="greaterThanOrEqual">
      <formula>0.8</formula>
    </cfRule>
  </conditionalFormatting>
  <conditionalFormatting sqref="H11:J13">
    <cfRule type="cellIs" dxfId="0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2"/>
  <sheetViews>
    <sheetView showGridLines="0" tabSelected="1" zoomScaleNormal="100" workbookViewId="0">
      <pane ySplit="4" topLeftCell="A5" activePane="bottomLeft" state="frozen"/>
      <selection pane="bottomLeft" activeCell="E6" sqref="E6:F6"/>
    </sheetView>
  </sheetViews>
  <sheetFormatPr defaultColWidth="9.1796875" defaultRowHeight="12.5" x14ac:dyDescent="0.35"/>
  <cols>
    <col min="1" max="1" width="15.54296875" style="60" customWidth="1"/>
    <col min="2" max="2" width="24.26953125" style="60" customWidth="1"/>
    <col min="3" max="3" width="17.7265625" style="60" customWidth="1"/>
    <col min="4" max="4" width="15.453125" style="60" customWidth="1"/>
    <col min="5" max="5" width="24.26953125" style="60" customWidth="1"/>
    <col min="6" max="6" width="32.453125" style="60" customWidth="1"/>
    <col min="7" max="7" width="17" style="60" customWidth="1"/>
    <col min="8" max="8" width="16.453125" style="60" customWidth="1"/>
    <col min="9" max="9" width="12.54296875" style="60" customWidth="1"/>
    <col min="10" max="11" width="14" style="60" customWidth="1"/>
    <col min="12" max="12" width="0" style="60" hidden="1" customWidth="1"/>
    <col min="13" max="16384" width="9.1796875" style="60"/>
  </cols>
  <sheetData>
    <row r="1" spans="1:12" ht="52.5" customHeight="1" x14ac:dyDescent="0.35">
      <c r="A1" s="103" t="s">
        <v>62</v>
      </c>
      <c r="B1" s="103"/>
      <c r="C1" s="104"/>
      <c r="D1" s="104"/>
      <c r="E1" s="104"/>
      <c r="F1" s="104"/>
      <c r="G1" s="104"/>
      <c r="H1" s="104"/>
      <c r="I1" s="100"/>
      <c r="J1" s="100"/>
      <c r="K1" s="100"/>
      <c r="L1" s="100"/>
    </row>
    <row r="2" spans="1:12" ht="12.75" customHeight="1" x14ac:dyDescent="0.35">
      <c r="A2" s="61"/>
      <c r="B2" s="71"/>
      <c r="C2" s="62"/>
      <c r="D2" s="63"/>
      <c r="E2" s="62"/>
      <c r="F2" s="62"/>
      <c r="G2" s="62"/>
      <c r="H2" s="62"/>
      <c r="I2" s="63"/>
      <c r="J2" s="62"/>
      <c r="K2" s="62"/>
    </row>
    <row r="3" spans="1:12" s="65" customFormat="1" ht="18" customHeight="1" x14ac:dyDescent="0.35">
      <c r="A3" s="110" t="s">
        <v>6</v>
      </c>
      <c r="B3" s="110" t="s">
        <v>60</v>
      </c>
      <c r="C3" s="101" t="s">
        <v>0</v>
      </c>
      <c r="D3" s="112"/>
      <c r="E3" s="101" t="s">
        <v>7</v>
      </c>
      <c r="F3" s="112"/>
      <c r="G3" s="101" t="s">
        <v>8</v>
      </c>
      <c r="H3" s="101" t="s">
        <v>9</v>
      </c>
      <c r="I3" s="105"/>
      <c r="J3" s="64"/>
      <c r="K3" s="101"/>
    </row>
    <row r="4" spans="1:12" s="65" customFormat="1" ht="18" customHeight="1" x14ac:dyDescent="0.35">
      <c r="A4" s="111"/>
      <c r="B4" s="111"/>
      <c r="C4" s="102"/>
      <c r="D4" s="113"/>
      <c r="E4" s="102"/>
      <c r="F4" s="113"/>
      <c r="G4" s="102"/>
      <c r="H4" s="102"/>
      <c r="I4" s="106"/>
      <c r="J4" s="66"/>
      <c r="K4" s="102"/>
    </row>
    <row r="5" spans="1:12" s="65" customFormat="1" ht="41" customHeight="1" x14ac:dyDescent="0.35">
      <c r="A5" s="107"/>
      <c r="B5" s="108"/>
      <c r="C5" s="109"/>
      <c r="D5" s="109"/>
      <c r="E5" s="109"/>
      <c r="F5" s="109"/>
      <c r="G5" s="68"/>
      <c r="H5" s="68"/>
      <c r="I5" s="68"/>
      <c r="J5" s="67"/>
      <c r="K5" s="67"/>
    </row>
    <row r="6" spans="1:12" s="65" customFormat="1" ht="72" customHeight="1" x14ac:dyDescent="0.3">
      <c r="A6" s="69" t="s">
        <v>53</v>
      </c>
      <c r="B6" s="69" t="s">
        <v>84</v>
      </c>
      <c r="C6" s="114" t="s">
        <v>85</v>
      </c>
      <c r="D6" s="115"/>
      <c r="E6" s="114" t="s">
        <v>86</v>
      </c>
      <c r="F6" s="115"/>
      <c r="G6" s="69" t="s">
        <v>50</v>
      </c>
      <c r="H6" s="99" t="s">
        <v>87</v>
      </c>
      <c r="I6" s="99"/>
      <c r="J6" s="99"/>
      <c r="K6" s="70"/>
    </row>
    <row r="7" spans="1:12" s="65" customFormat="1" ht="72" customHeight="1" x14ac:dyDescent="0.3">
      <c r="A7" s="69" t="s">
        <v>54</v>
      </c>
      <c r="B7" s="69" t="s">
        <v>88</v>
      </c>
      <c r="C7" s="114" t="s">
        <v>89</v>
      </c>
      <c r="D7" s="115"/>
      <c r="E7" s="114" t="s">
        <v>90</v>
      </c>
      <c r="F7" s="115"/>
      <c r="G7" s="69" t="s">
        <v>50</v>
      </c>
      <c r="H7" s="99" t="s">
        <v>91</v>
      </c>
      <c r="I7" s="99"/>
      <c r="J7" s="99"/>
      <c r="K7" s="70"/>
    </row>
    <row r="8" spans="1:12" s="65" customFormat="1" ht="72" customHeight="1" x14ac:dyDescent="0.3">
      <c r="A8" s="69" t="s">
        <v>55</v>
      </c>
      <c r="B8" s="69" t="s">
        <v>63</v>
      </c>
      <c r="C8" s="97" t="s">
        <v>64</v>
      </c>
      <c r="D8" s="98"/>
      <c r="E8" s="97" t="s">
        <v>65</v>
      </c>
      <c r="F8" s="97"/>
      <c r="G8" s="69" t="s">
        <v>50</v>
      </c>
      <c r="H8" s="99" t="s">
        <v>66</v>
      </c>
      <c r="I8" s="99"/>
      <c r="J8" s="99"/>
      <c r="K8" s="72"/>
    </row>
    <row r="9" spans="1:12" s="65" customFormat="1" ht="72" customHeight="1" x14ac:dyDescent="0.3">
      <c r="A9" s="69" t="s">
        <v>56</v>
      </c>
      <c r="B9" s="69" t="s">
        <v>67</v>
      </c>
      <c r="C9" s="97" t="s">
        <v>68</v>
      </c>
      <c r="D9" s="98"/>
      <c r="E9" s="97" t="s">
        <v>73</v>
      </c>
      <c r="F9" s="97"/>
      <c r="G9" s="69" t="s">
        <v>50</v>
      </c>
      <c r="H9" s="99" t="s">
        <v>74</v>
      </c>
      <c r="I9" s="99"/>
      <c r="J9" s="99"/>
      <c r="K9" s="72"/>
    </row>
    <row r="10" spans="1:12" s="65" customFormat="1" ht="72" customHeight="1" x14ac:dyDescent="0.3">
      <c r="A10" s="69" t="s">
        <v>57</v>
      </c>
      <c r="B10" s="69" t="s">
        <v>75</v>
      </c>
      <c r="C10" s="97" t="s">
        <v>76</v>
      </c>
      <c r="D10" s="98"/>
      <c r="E10" s="97" t="s">
        <v>77</v>
      </c>
      <c r="F10" s="97"/>
      <c r="G10" s="69" t="s">
        <v>50</v>
      </c>
      <c r="H10" s="99" t="s">
        <v>78</v>
      </c>
      <c r="I10" s="99"/>
      <c r="J10" s="99"/>
      <c r="K10" s="72"/>
    </row>
    <row r="11" spans="1:12" s="65" customFormat="1" ht="72" customHeight="1" x14ac:dyDescent="0.3">
      <c r="A11" s="69" t="s">
        <v>58</v>
      </c>
      <c r="B11" s="69" t="s">
        <v>79</v>
      </c>
      <c r="C11" s="114" t="s">
        <v>70</v>
      </c>
      <c r="D11" s="115"/>
      <c r="E11" s="114" t="s">
        <v>71</v>
      </c>
      <c r="F11" s="115"/>
      <c r="G11" s="69" t="s">
        <v>50</v>
      </c>
      <c r="H11" s="99" t="s">
        <v>72</v>
      </c>
      <c r="I11" s="99"/>
      <c r="J11" s="99"/>
      <c r="K11" s="72"/>
    </row>
    <row r="12" spans="1:12" s="65" customFormat="1" ht="72" customHeight="1" x14ac:dyDescent="0.3">
      <c r="A12" s="69" t="s">
        <v>59</v>
      </c>
      <c r="B12" s="69" t="s">
        <v>80</v>
      </c>
      <c r="C12" s="114" t="s">
        <v>69</v>
      </c>
      <c r="D12" s="115"/>
      <c r="E12" s="114" t="s">
        <v>81</v>
      </c>
      <c r="F12" s="115"/>
      <c r="G12" s="69" t="s">
        <v>50</v>
      </c>
      <c r="H12" s="99" t="s">
        <v>82</v>
      </c>
      <c r="I12" s="99"/>
      <c r="J12" s="99"/>
      <c r="K12" s="72"/>
    </row>
  </sheetData>
  <mergeCells count="32">
    <mergeCell ref="C11:D11"/>
    <mergeCell ref="E11:F11"/>
    <mergeCell ref="H11:J11"/>
    <mergeCell ref="C12:D12"/>
    <mergeCell ref="E12:F12"/>
    <mergeCell ref="H12:J12"/>
    <mergeCell ref="A3:A4"/>
    <mergeCell ref="C3:D4"/>
    <mergeCell ref="E3:F4"/>
    <mergeCell ref="B3:B4"/>
    <mergeCell ref="E10:F10"/>
    <mergeCell ref="C10:D10"/>
    <mergeCell ref="H10:J10"/>
    <mergeCell ref="C9:D9"/>
    <mergeCell ref="E9:F9"/>
    <mergeCell ref="H9:J9"/>
    <mergeCell ref="K1:L1"/>
    <mergeCell ref="K3:K4"/>
    <mergeCell ref="A1:H1"/>
    <mergeCell ref="I1:J1"/>
    <mergeCell ref="G3:G4"/>
    <mergeCell ref="H3:I4"/>
    <mergeCell ref="A5:F5"/>
    <mergeCell ref="C6:D6"/>
    <mergeCell ref="E6:F6"/>
    <mergeCell ref="H6:J6"/>
    <mergeCell ref="C8:D8"/>
    <mergeCell ref="E8:F8"/>
    <mergeCell ref="H8:J8"/>
    <mergeCell ref="C7:D7"/>
    <mergeCell ref="E7:F7"/>
    <mergeCell ref="H7:J7"/>
  </mergeCells>
  <phoneticPr fontId="2" type="noConversion"/>
  <dataValidations count="2">
    <dataValidation type="list" allowBlank="1" showInputMessage="1" showErrorMessage="1" sqref="G13:K63538" xr:uid="{00000000-0002-0000-0200-000000000000}">
      <formula1>#REF!</formula1>
    </dataValidation>
    <dataValidation type="list" allowBlank="1" showInputMessage="1" showErrorMessage="1" sqref="G6:G12" xr:uid="{00000000-0002-0000-0200-000001000000}">
      <formula1>"High, Medium, Low"</formula1>
    </dataValidation>
  </dataValidations>
  <pageMargins left="0.75" right="0.75" top="1" bottom="1" header="0.5" footer="0.5"/>
  <pageSetup orientation="landscape" r:id="rId1"/>
  <headerFooter alignWithMargins="0">
    <oddHeader>&amp;L[Name of the Project]&amp;RTest Cases _x.x</oddHeader>
    <oddFooter>&amp;LNagarro&amp;CConfidential&amp;R&amp;P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078E69B5F9F6458DD37FFF31D6AF41" ma:contentTypeVersion="7" ma:contentTypeDescription="Create a new document." ma:contentTypeScope="" ma:versionID="671caed847e6c3e832e18b1bc5db60ff">
  <xsd:schema xmlns:xsd="http://www.w3.org/2001/XMLSchema" xmlns:xs="http://www.w3.org/2001/XMLSchema" xmlns:p="http://schemas.microsoft.com/office/2006/metadata/properties" xmlns:ns2="494dda22-c3f0-4107-887e-c3dccc46fbb5" xmlns:ns3="761615e3-01a8-40e1-b62c-47fc18b88ee3" xmlns:ns4="0be0e6d5-be74-4ab1-9e2e-2a03a1317613" targetNamespace="http://schemas.microsoft.com/office/2006/metadata/properties" ma:root="true" ma:fieldsID="0324ee0ca32bf3a69896cc2ce0249cd1" ns2:_="" ns3:_="" ns4:_="">
    <xsd:import namespace="494dda22-c3f0-4107-887e-c3dccc46fbb5"/>
    <xsd:import namespace="761615e3-01a8-40e1-b62c-47fc18b88ee3"/>
    <xsd:import namespace="0be0e6d5-be74-4ab1-9e2e-2a03a13176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4dda22-c3f0-4107-887e-c3dccc46fbb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1615e3-01a8-40e1-b62c-47fc18b88ee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0e6d5-be74-4ab1-9e2e-2a03a13176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76C75E-1541-4771-89BF-E3DDFAB0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4dda22-c3f0-4107-887e-c3dccc46fbb5"/>
    <ds:schemaRef ds:uri="761615e3-01a8-40e1-b62c-47fc18b88ee3"/>
    <ds:schemaRef ds:uri="0be0e6d5-be74-4ab1-9e2e-2a03a13176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A50CCC-0B20-471C-BFFD-D190C934FBCB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0be0e6d5-be74-4ab1-9e2e-2a03a1317613"/>
    <ds:schemaRef ds:uri="http://schemas.microsoft.com/office/infopath/2007/PartnerControls"/>
    <ds:schemaRef ds:uri="761615e3-01a8-40e1-b62c-47fc18b88ee3"/>
    <ds:schemaRef ds:uri="494dda22-c3f0-4107-887e-c3dccc46fbb5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1F42F32-08AC-4997-88D2-3D0B05886A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Document Information </vt:lpstr>
      <vt:lpstr>Test Summary</vt:lpstr>
      <vt:lpstr>Protractor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Template</dc:title>
  <dc:creator>InsPIRE</dc:creator>
  <cp:lastModifiedBy>Sachin Ahuja</cp:lastModifiedBy>
  <dcterms:created xsi:type="dcterms:W3CDTF">2009-02-17T05:32:56Z</dcterms:created>
  <dcterms:modified xsi:type="dcterms:W3CDTF">2019-07-02T09:08:30Z</dcterms:modified>
</cp:coreProperties>
</file>