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pivotCache/pivotCacheDefinition9.xml" ContentType="application/vnd.openxmlformats-officedocument.spreadsheetml.pivotCacheDefinition+xml"/>
  <Override PartName="/xl/pivotCache/pivotCacheRecords9.xml" ContentType="application/vnd.openxmlformats-officedocument.spreadsheetml.pivotCacheRecords+xml"/>
  <Override PartName="/xl/pivotCache/pivotCacheDefinition10.xml" ContentType="application/vnd.openxmlformats-officedocument.spreadsheetml.pivotCacheDefinition+xml"/>
  <Override PartName="/xl/pivotCache/pivotCacheRecords10.xml" ContentType="application/vnd.openxmlformats-officedocument.spreadsheetml.pivotCacheRecords+xml"/>
  <Override PartName="/xl/pivotCache/pivotCacheDefinition11.xml" ContentType="application/vnd.openxmlformats-officedocument.spreadsheetml.pivotCacheDefinition+xml"/>
  <Override PartName="/xl/pivotCache/pivotCacheRecords1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2.xml" ContentType="application/vnd.openxmlformats-officedocument.spreadsheetml.pivotTab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9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pivotTables/pivotTable10.xml" ContentType="application/vnd.openxmlformats-officedocument.spreadsheetml.pivotTable+xml"/>
  <Override PartName="/xl/drawings/drawing7.xml" ContentType="application/vnd.openxmlformats-officedocument.drawing+xml"/>
  <Override PartName="/xl/charts/chart11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8.xml" ContentType="application/vnd.openxmlformats-officedocument.drawing+xml"/>
  <Override PartName="/xl/charts/chart12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pivotTables/pivotTable11.xml" ContentType="application/vnd.openxmlformats-officedocument.spreadsheetml.pivotTable+xml"/>
  <Override PartName="/xl/drawings/drawing9.xml" ContentType="application/vnd.openxmlformats-officedocument.drawing+xml"/>
  <Override PartName="/xl/charts/chart13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0.xml" ContentType="application/vnd.openxmlformats-officedocument.drawing+xml"/>
  <Override PartName="/xl/charts/chart14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5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updateLinks="never" hidePivotFieldList="1"/>
  <mc:AlternateContent xmlns:mc="http://schemas.openxmlformats.org/markup-compatibility/2006">
    <mc:Choice Requires="x15">
      <x15ac:absPath xmlns:x15ac="http://schemas.microsoft.com/office/spreadsheetml/2010/11/ac" url="D:\Deakin Sem 2\Foundation Skills In Data Analysis\Assignment 2\"/>
    </mc:Choice>
  </mc:AlternateContent>
  <xr:revisionPtr revIDLastSave="0" documentId="13_ncr:1_{4D4F8FAD-48EB-45A8-B554-2B091C2D2111}" xr6:coauthVersionLast="47" xr6:coauthVersionMax="47" xr10:uidLastSave="{00000000-0000-0000-0000-000000000000}"/>
  <bookViews>
    <workbookView xWindow="-120" yWindow="-120" windowWidth="29040" windowHeight="15840" tabRatio="709" activeTab="2" xr2:uid="{00000000-000D-0000-FFFF-FFFF00000000}"/>
  </bookViews>
  <sheets>
    <sheet name="Data Description" sheetId="2" r:id="rId1"/>
    <sheet name="Data Set" sheetId="24" r:id="rId2"/>
    <sheet name="Q1(a)" sheetId="8" r:id="rId3"/>
    <sheet name="Q1(b)" sheetId="9" r:id="rId4"/>
    <sheet name="Q2(a)" sheetId="10" r:id="rId5"/>
    <sheet name="Q2(b)" sheetId="11" r:id="rId6"/>
    <sheet name="Q2(c)" sheetId="25" r:id="rId7"/>
    <sheet name="Q3(a)" sheetId="13" r:id="rId8"/>
    <sheet name="Q3(b)" sheetId="14" r:id="rId9"/>
    <sheet name="Q4(a)" sheetId="15" r:id="rId10"/>
    <sheet name="Q4(b)" sheetId="16" r:id="rId11"/>
    <sheet name="Q5" sheetId="22" r:id="rId12"/>
    <sheet name="CI_Mean" sheetId="17" r:id="rId13"/>
    <sheet name="CI_Proportion" sheetId="18" r:id="rId14"/>
    <sheet name="SampleSize" sheetId="19" r:id="rId15"/>
    <sheet name="HT Mean" sheetId="20" r:id="rId16"/>
    <sheet name="HT Proportion" sheetId="21" r:id="rId17"/>
  </sheets>
  <externalReferences>
    <externalReference r:id="rId18"/>
    <externalReference r:id="rId19"/>
    <externalReference r:id="rId20"/>
  </externalReferences>
  <definedNames>
    <definedName name="_Bins1" localSheetId="13">ROUND((MOD(ROW(OFFSET([1]Working!$AA$1,0,0,_NumClasses1-1,1)),1)+[1]Analysis!$B$4)+(ROW(OFFSET([1]Working!$AA$1,0,0,_NumClasses1-1,1))-1)*_Spacing1,0)</definedName>
    <definedName name="_Bins1" localSheetId="15">ROUND((MOD(ROW(OFFSET([1]Working!$AA$1,0,0,_NumClasses1-1,1)),1)+[1]Analysis!$B$4)+(ROW(OFFSET([1]Working!$AA$1,0,0,_NumClasses1-1,1))-1)*_Spacing1,0)</definedName>
    <definedName name="_Bins1" localSheetId="16">ROUND((MOD(ROW(OFFSET([1]Working!$AA$1,0,0,_NumClasses1-1,1)),1)+[1]Analysis!$B$4)+(ROW(OFFSET([1]Working!$AA$1,0,0,_NumClasses1-1,1))-1)*_Spacing1,0)</definedName>
    <definedName name="_Bins1" localSheetId="14">ROUND((MOD(ROW(OFFSET([1]Working!$AA$1,0,0,_NumClasses1-1,1)),1)+[1]Analysis!$B$4)+(ROW(OFFSET([1]Working!$AA$1,0,0,_NumClasses1-1,1))-1)*_Spacing1,0)</definedName>
    <definedName name="_Bins1">ROUND((MOD(ROW(OFFSET([1]Working!$AA$1,0,0,_NumClasses1-1,1)),1)+[1]Analysis!$B$4)+(ROW(OFFSET([1]Working!$AA$1,0,0,_NumClasses1-1,1))-1)*_Spacing1,0)</definedName>
    <definedName name="_Bins1_Displaced" localSheetId="13">ROUND((MOD(ROW(OFFSET([1]Working!$AA$1,0,0,_NumClasses1-1,1)),1)+[1]Analysis!$B$4)+(ROW(OFFSET([1]Working!$AA$1,0,0,_NumClasses1-1,1))-2)*_Spacing1,0)</definedName>
    <definedName name="_Bins1_Displaced" localSheetId="15">ROUND((MOD(ROW(OFFSET([1]Working!$AA$1,0,0,_NumClasses1-1,1)),1)+[1]Analysis!$B$4)+(ROW(OFFSET([1]Working!$AA$1,0,0,_NumClasses1-1,1))-2)*_Spacing1,0)</definedName>
    <definedName name="_Bins1_Displaced" localSheetId="16">ROUND((MOD(ROW(OFFSET([1]Working!$AA$1,0,0,_NumClasses1-1,1)),1)+[1]Analysis!$B$4)+(ROW(OFFSET([1]Working!$AA$1,0,0,_NumClasses1-1,1))-2)*_Spacing1,0)</definedName>
    <definedName name="_Bins1_Displaced" localSheetId="14">ROUND((MOD(ROW(OFFSET([1]Working!$AA$1,0,0,_NumClasses1-1,1)),1)+[1]Analysis!$B$4)+(ROW(OFFSET([1]Working!$AA$1,0,0,_NumClasses1-1,1))-2)*_Spacing1,0)</definedName>
    <definedName name="_Bins1_Displaced">ROUND((MOD(ROW(OFFSET([1]Working!$AA$1,0,0,_NumClasses1-1,1)),1)+[1]Analysis!$B$4)+(ROW(OFFSET([1]Working!$AA$1,0,0,_NumClasses1-1,1))-2)*_Spacing1,0)</definedName>
    <definedName name="_Conditions3">[1]Analysis!$C$128:$F$128</definedName>
    <definedName name="_xlnm._FilterDatabase" localSheetId="0" hidden="1">'Data Description'!$A$1:$B$16</definedName>
    <definedName name="_xlnm._FilterDatabase" localSheetId="1" hidden="1">'Data Set'!$A$1:$P$401</definedName>
    <definedName name="_xlnm._FilterDatabase" localSheetId="2" hidden="1">'Q1(a)'!$B$2:$B$402</definedName>
    <definedName name="_xlnm._FilterDatabase" localSheetId="4" hidden="1">'Q2(a)'!$A$2:$B$402</definedName>
    <definedName name="_xlnm._FilterDatabase" localSheetId="5" hidden="1">'Q2(b)'!$A$2:$B$402</definedName>
    <definedName name="_xlnm._FilterDatabase" localSheetId="6" hidden="1">'Q2(c)'!$A$1:$B$401</definedName>
    <definedName name="_xlnm._FilterDatabase" localSheetId="7" hidden="1">'Q3(a)'!$A$1:$A$401</definedName>
    <definedName name="_xlnm._FilterDatabase" localSheetId="9" hidden="1">'Q4(a)'!$A$1:$A$401</definedName>
    <definedName name="_Frequency1" localSheetId="13">FREQUENCY(_HousePrices,CI_Proportion!_Bins1)</definedName>
    <definedName name="_Frequency1" localSheetId="15">FREQUENCY(_HousePrices,'HT Mean'!_Bins1)</definedName>
    <definedName name="_Frequency1" localSheetId="16">FREQUENCY(_HousePrices,'HT Proportion'!_Bins1)</definedName>
    <definedName name="_Frequency1" localSheetId="14">FREQUENCY(_HousePrices,SampleSize!_Bins1)</definedName>
    <definedName name="_Frequency1">FREQUENCY(_HousePrices,_Bins1)</definedName>
    <definedName name="_HorLabels1" localSheetId="13">IF(ROW(OFFSET([1]Working!$AA$1,0,0,_NumClasses1,1))=1,"Up to "&amp;[1]Analysis!$B$4,IF(ROW(OFFSET([1]Working!$AA$1,0,0,_NumClasses1,1))=_NumClasses1,"Greater than "&amp;[1]Analysis!$B$5,"Greater than " &amp;CI_Proportion!_Bins1_Displaced&amp;" to "&amp;CI_Proportion!_Bins1))</definedName>
    <definedName name="_HorLabels1" localSheetId="15">IF(ROW(OFFSET([1]Working!$AA$1,0,0,_NumClasses1,1))=1,"Up to "&amp;[1]Analysis!$B$4,IF(ROW(OFFSET([1]Working!$AA$1,0,0,_NumClasses1,1))=_NumClasses1,"Greater than "&amp;[1]Analysis!$B$5,"Greater than " &amp;'HT Mean'!_Bins1_Displaced&amp;" to "&amp;'HT Mean'!_Bins1))</definedName>
    <definedName name="_HorLabels1" localSheetId="16">IF(ROW(OFFSET([1]Working!$AA$1,0,0,_NumClasses1,1))=1,"Up to "&amp;[1]Analysis!$B$4,IF(ROW(OFFSET([1]Working!$AA$1,0,0,_NumClasses1,1))=_NumClasses1,"Greater than "&amp;[1]Analysis!$B$5,"Greater than " &amp;'HT Proportion'!_Bins1_Displaced&amp;" to "&amp;'HT Proportion'!_Bins1))</definedName>
    <definedName name="_HorLabels1" localSheetId="14">IF(ROW(OFFSET([1]Working!$AA$1,0,0,_NumClasses1,1))=1,"Up to "&amp;[1]Analysis!$B$4,IF(ROW(OFFSET([1]Working!$AA$1,0,0,_NumClasses1,1))=_NumClasses1,"Greater than "&amp;[1]Analysis!$B$5,"Greater than " &amp;SampleSize!_Bins1_Displaced&amp;" to "&amp;SampleSize!_Bins1))</definedName>
    <definedName name="_HorLabels1">IF(ROW(OFFSET([1]Working!$AA$1,0,0,_NumClasses1,1))=1,"Up to "&amp;[1]Analysis!$B$4,IF(ROW(OFFSET([1]Working!$AA$1,0,0,_NumClasses1,1))=_NumClasses1,"Greater than "&amp;[1]Analysis!$B$5,"Greater than " &amp;_Bins1_Displaced&amp;" to "&amp;_Bins1))</definedName>
    <definedName name="_HousePrices">[1]NewData!$B$2:$B$121</definedName>
    <definedName name="_HousePrices1A">IF([1]NewData!$T$2:$T$121=1,[1]NewData!$B$2:$B$121,"")</definedName>
    <definedName name="_HousePrices1B">IF([1]NewData!$T$2:$T$121=2,[1]NewData!$B$2:$B$121,"")</definedName>
    <definedName name="_HousePrices1C">IF([1]NewData!$T$2:$T$121=3,[1]NewData!$B$2:$B$121,"")</definedName>
    <definedName name="_HousePrices3_Excellent">IF([1]NewData!$W$2:$W$121=4,[1]NewData!$B$2:$B$121,"")</definedName>
    <definedName name="_HousePrices3_Good">IF([1]NewData!$W$2:$W$121=3,[1]NewData!$B$2:$B$121,"")</definedName>
    <definedName name="_HousePrices3_Poor">IF([1]NewData!$W$2:$W$121=2,[1]NewData!$B$2:$B$121,"")</definedName>
    <definedName name="_HousePrices3_VeryPoor">IF([1]NewData!$W$2:$W$121=1,[1]NewData!$B$2:$B$121,"")</definedName>
    <definedName name="_HousePrices4_Owner">IF([1]NewData!$X$2:$X$121=3,[1]NewData!$B$2:$B$121,"")</definedName>
    <definedName name="_HousePrices4_Rented">IF([1]NewData!$X$2:$X$121=2,[1]NewData!$B$2:$B$121,"")</definedName>
    <definedName name="_HousePrices4_Vacant">IF([1]NewData!$X$2:$X$121=1,[1]NewData!$B$2:$B$121,"")</definedName>
    <definedName name="_Mean2BySuburb">[1]Analysis!$C$57:$E$57</definedName>
    <definedName name="_Mean3ByCondition">[1]Analysis!$C$130:$F$130</definedName>
    <definedName name="_Mean4ByRentalStatus">[1]Analysis!$C$191:$E$191</definedName>
    <definedName name="_NumClasses1">MAX(1,[1]Analysis!$B$6)</definedName>
    <definedName name="_RelFrequency1" localSheetId="13">CI_Proportion!_Frequency1/[1]Analysis!$B$9*100</definedName>
    <definedName name="_RelFrequency1" localSheetId="15">'HT Mean'!_Frequency1/[1]Analysis!$B$9*100</definedName>
    <definedName name="_RelFrequency1" localSheetId="16">'HT Proportion'!_Frequency1/[1]Analysis!$B$9*100</definedName>
    <definedName name="_RelFrequency1" localSheetId="14">SampleSize!_Frequency1/[1]Analysis!$B$9*100</definedName>
    <definedName name="_RelFrequency1">_Frequency1/[1]Analysis!$B$9*100</definedName>
    <definedName name="_RelFrequency2A" localSheetId="13">FREQUENCY(_HousePrices1A,CI_Proportion!_Bins1)/[1]Analysis!$C$56*100</definedName>
    <definedName name="_RelFrequency2A" localSheetId="15">FREQUENCY(_HousePrices1A,'HT Mean'!_Bins1)/[1]Analysis!$C$56*100</definedName>
    <definedName name="_RelFrequency2A" localSheetId="16">FREQUENCY(_HousePrices1A,'HT Proportion'!_Bins1)/[1]Analysis!$C$56*100</definedName>
    <definedName name="_RelFrequency2A" localSheetId="14">FREQUENCY(_HousePrices1A,SampleSize!_Bins1)/[1]Analysis!$C$56*100</definedName>
    <definedName name="_RelFrequency2A">FREQUENCY(_HousePrices1A,_Bins1)/[1]Analysis!$C$56*100</definedName>
    <definedName name="_RelFrequency2B" localSheetId="13">FREQUENCY(_HousePrices1B,CI_Proportion!_Bins1)/[1]Analysis!$D$56*100</definedName>
    <definedName name="_RelFrequency2B" localSheetId="15">FREQUENCY(_HousePrices1B,'HT Mean'!_Bins1)/[1]Analysis!$D$56*100</definedName>
    <definedName name="_RelFrequency2B" localSheetId="16">FREQUENCY(_HousePrices1B,'HT Proportion'!_Bins1)/[1]Analysis!$D$56*100</definedName>
    <definedName name="_RelFrequency2B" localSheetId="14">FREQUENCY(_HousePrices1B,SampleSize!_Bins1)/[1]Analysis!$D$56*100</definedName>
    <definedName name="_RelFrequency2B">FREQUENCY(_HousePrices1B,_Bins1)/[1]Analysis!$D$56*100</definedName>
    <definedName name="_RelFrequency2C" localSheetId="13">FREQUENCY(_HousePrices1C,CI_Proportion!_Bins1)/[1]Analysis!$E$56*100</definedName>
    <definedName name="_RelFrequency2C" localSheetId="15">FREQUENCY(_HousePrices1C,'HT Mean'!_Bins1)/[1]Analysis!$E$56*100</definedName>
    <definedName name="_RelFrequency2C" localSheetId="16">FREQUENCY(_HousePrices1C,'HT Proportion'!_Bins1)/[1]Analysis!$E$56*100</definedName>
    <definedName name="_RelFrequency2C" localSheetId="14">FREQUENCY(_HousePrices1C,SampleSize!_Bins1)/[1]Analysis!$E$56*100</definedName>
    <definedName name="_RelFrequency2C">FREQUENCY(_HousePrices1C,_Bins1)/[1]Analysis!$E$56*100</definedName>
    <definedName name="_RelFrequency3b_Excellent" localSheetId="13">FREQUENCY(_HousePrices3_Excellent,CI_Proportion!_Bins1)/[1]Analysis!$F$129*100</definedName>
    <definedName name="_RelFrequency3b_Excellent" localSheetId="15">FREQUENCY(_HousePrices3_Excellent,'HT Mean'!_Bins1)/[1]Analysis!$F$129*100</definedName>
    <definedName name="_RelFrequency3b_Excellent" localSheetId="16">FREQUENCY(_HousePrices3_Excellent,'HT Proportion'!_Bins1)/[1]Analysis!$F$129*100</definedName>
    <definedName name="_RelFrequency3b_Excellent" localSheetId="14">FREQUENCY(_HousePrices3_Excellent,SampleSize!_Bins1)/[1]Analysis!$F$129*100</definedName>
    <definedName name="_RelFrequency3b_Excellent">FREQUENCY(_HousePrices3_Excellent,_Bins1)/[1]Analysis!$F$129*100</definedName>
    <definedName name="_RelFrequency3b_Good" localSheetId="13">FREQUENCY(_HousePrices3_Good,CI_Proportion!_Bins1)/[1]Analysis!$E$129*100</definedName>
    <definedName name="_RelFrequency3b_Good" localSheetId="15">FREQUENCY(_HousePrices3_Good,'HT Mean'!_Bins1)/[1]Analysis!$E$129*100</definedName>
    <definedName name="_RelFrequency3b_Good" localSheetId="16">FREQUENCY(_HousePrices3_Good,'HT Proportion'!_Bins1)/[1]Analysis!$E$129*100</definedName>
    <definedName name="_RelFrequency3b_Good" localSheetId="14">FREQUENCY(_HousePrices3_Good,SampleSize!_Bins1)/[1]Analysis!$E$129*100</definedName>
    <definedName name="_RelFrequency3b_Good">FREQUENCY(_HousePrices3_Good,_Bins1)/[1]Analysis!$E$129*100</definedName>
    <definedName name="_RelFrequency3b_Poor" localSheetId="13">FREQUENCY(_HousePrices3_Poor,CI_Proportion!_Bins1)/[1]Analysis!$D$129*100</definedName>
    <definedName name="_RelFrequency3b_Poor" localSheetId="15">FREQUENCY(_HousePrices3_Poor,'HT Mean'!_Bins1)/[1]Analysis!$D$129*100</definedName>
    <definedName name="_RelFrequency3b_Poor" localSheetId="16">FREQUENCY(_HousePrices3_Poor,'HT Proportion'!_Bins1)/[1]Analysis!$D$129*100</definedName>
    <definedName name="_RelFrequency3b_Poor" localSheetId="14">FREQUENCY(_HousePrices3_Poor,SampleSize!_Bins1)/[1]Analysis!$D$129*100</definedName>
    <definedName name="_RelFrequency3b_Poor">FREQUENCY(_HousePrices3_Poor,_Bins1)/[1]Analysis!$D$129*100</definedName>
    <definedName name="_RelFrequency3b_VeryPoor" localSheetId="13">FREQUENCY(_HousePrices3_VeryPoor,CI_Proportion!_Bins1)/[1]Analysis!$C$129*100</definedName>
    <definedName name="_RelFrequency3b_VeryPoor" localSheetId="15">FREQUENCY(_HousePrices3_VeryPoor,'HT Mean'!_Bins1)/[1]Analysis!$C$129*100</definedName>
    <definedName name="_RelFrequency3b_VeryPoor" localSheetId="16">FREQUENCY(_HousePrices3_VeryPoor,'HT Proportion'!_Bins1)/[1]Analysis!$C$129*100</definedName>
    <definedName name="_RelFrequency3b_VeryPoor" localSheetId="14">FREQUENCY(_HousePrices3_VeryPoor,SampleSize!_Bins1)/[1]Analysis!$C$129*100</definedName>
    <definedName name="_RelFrequency3b_VeryPoor">FREQUENCY(_HousePrices3_VeryPoor,_Bins1)/[1]Analysis!$C$129*100</definedName>
    <definedName name="_RelFrequency4_Owner" localSheetId="13">FREQUENCY(_HousePrices4_Owner,CI_Proportion!_Bins1)/[1]Analysis!$E$190*100</definedName>
    <definedName name="_RelFrequency4_Owner" localSheetId="15">FREQUENCY(_HousePrices4_Owner,'HT Mean'!_Bins1)/[1]Analysis!$E$190*100</definedName>
    <definedName name="_RelFrequency4_Owner" localSheetId="16">FREQUENCY(_HousePrices4_Owner,'HT Proportion'!_Bins1)/[1]Analysis!$E$190*100</definedName>
    <definedName name="_RelFrequency4_Owner" localSheetId="14">FREQUENCY(_HousePrices4_Owner,SampleSize!_Bins1)/[1]Analysis!$E$190*100</definedName>
    <definedName name="_RelFrequency4_Owner">FREQUENCY(_HousePrices4_Owner,_Bins1)/[1]Analysis!$E$190*100</definedName>
    <definedName name="_RelFrequency4_Rented" localSheetId="13">FREQUENCY(_HousePrices4_Rented,CI_Proportion!_Bins1)/[1]Analysis!$D$190*100</definedName>
    <definedName name="_RelFrequency4_Rented" localSheetId="15">FREQUENCY(_HousePrices4_Rented,'HT Mean'!_Bins1)/[1]Analysis!$D$190*100</definedName>
    <definedName name="_RelFrequency4_Rented" localSheetId="16">FREQUENCY(_HousePrices4_Rented,'HT Proportion'!_Bins1)/[1]Analysis!$D$190*100</definedName>
    <definedName name="_RelFrequency4_Rented" localSheetId="14">FREQUENCY(_HousePrices4_Rented,SampleSize!_Bins1)/[1]Analysis!$D$190*100</definedName>
    <definedName name="_RelFrequency4_Rented">FREQUENCY(_HousePrices4_Rented,_Bins1)/[1]Analysis!$D$190*100</definedName>
    <definedName name="_RelFrequency4_Vacant" localSheetId="13">FREQUENCY(_HousePrices4_Vacant,CI_Proportion!_Bins1)/[1]Analysis!$C$190*100</definedName>
    <definedName name="_RelFrequency4_Vacant" localSheetId="15">FREQUENCY(_HousePrices4_Vacant,'HT Mean'!_Bins1)/[1]Analysis!$C$190*100</definedName>
    <definedName name="_RelFrequency4_Vacant" localSheetId="16">FREQUENCY(_HousePrices4_Vacant,'HT Proportion'!_Bins1)/[1]Analysis!$C$190*100</definedName>
    <definedName name="_RelFrequency4_Vacant" localSheetId="14">FREQUENCY(_HousePrices4_Vacant,SampleSize!_Bins1)/[1]Analysis!$C$190*100</definedName>
    <definedName name="_RelFrequency4_Vacant">FREQUENCY(_HousePrices4_Vacant,_Bins1)/[1]Analysis!$C$190*100</definedName>
    <definedName name="_RentalStatus4">[1]Analysis!$C$189:$E$189</definedName>
    <definedName name="_Spacing1">([1]Analysis!$B$5-[1]Analysis!$B$4)/([1]Analysis!$B$6-2)</definedName>
    <definedName name="_Suburbs2">[1]Analysis!$C$55:$E$55</definedName>
    <definedName name="_xlchart.v1.0" hidden="1">'Q1(a)'!$B$2</definedName>
    <definedName name="_xlchart.v1.1" hidden="1">'Q1(a)'!$B$3:$B$402</definedName>
    <definedName name="AA" localSheetId="12">#REF!</definedName>
    <definedName name="AA" localSheetId="13">#REF!</definedName>
    <definedName name="AA" localSheetId="15">#REF!</definedName>
    <definedName name="AA" localSheetId="16">#REF!</definedName>
    <definedName name="AA" localSheetId="14">#REF!</definedName>
    <definedName name="AA">#REF!</definedName>
    <definedName name="AAA" localSheetId="12">#REF!</definedName>
    <definedName name="AAA" localSheetId="13">#REF!</definedName>
    <definedName name="AAA" localSheetId="15">#REF!</definedName>
    <definedName name="AAA" localSheetId="16">#REF!</definedName>
    <definedName name="AAA" localSheetId="14">#REF!</definedName>
    <definedName name="AAA">#REF!</definedName>
    <definedName name="aaaaa" localSheetId="12">#REF!</definedName>
    <definedName name="aaaaa" localSheetId="13">#REF!</definedName>
    <definedName name="aaaaa" localSheetId="15">#REF!</definedName>
    <definedName name="aaaaa" localSheetId="16">#REF!</definedName>
    <definedName name="aaaaa" localSheetId="14">#REF!</definedName>
    <definedName name="aaaaa">#REF!</definedName>
    <definedName name="aaaaaa" localSheetId="12">#REF!</definedName>
    <definedName name="aaaaaa" localSheetId="13">#REF!</definedName>
    <definedName name="aaaaaa" localSheetId="15">#REF!</definedName>
    <definedName name="aaaaaa" localSheetId="16">#REF!</definedName>
    <definedName name="aaaaaa" localSheetId="14">#REF!</definedName>
    <definedName name="aaaaaa">#REF!</definedName>
    <definedName name="AAD" localSheetId="12">#REF!</definedName>
    <definedName name="AAD" localSheetId="13">#REF!</definedName>
    <definedName name="AAD" localSheetId="15">#REF!</definedName>
    <definedName name="AAD" localSheetId="16">#REF!</definedName>
    <definedName name="AAD" localSheetId="14">#REF!</definedName>
    <definedName name="AAD">#REF!</definedName>
    <definedName name="ab" localSheetId="12">#REF!</definedName>
    <definedName name="ab" localSheetId="13">#REF!</definedName>
    <definedName name="ab" localSheetId="15">#REF!</definedName>
    <definedName name="ab" localSheetId="16">#REF!</definedName>
    <definedName name="ab" localSheetId="14">#REF!</definedName>
    <definedName name="ab">#REF!</definedName>
    <definedName name="ABS" localSheetId="12">#REF!</definedName>
    <definedName name="ABS" localSheetId="13">#REF!</definedName>
    <definedName name="ABS" localSheetId="15">#REF!</definedName>
    <definedName name="ABS" localSheetId="16">#REF!</definedName>
    <definedName name="ABS" localSheetId="14">#REF!</definedName>
    <definedName name="ABS">#REF!</definedName>
    <definedName name="advb" localSheetId="12">#REF!</definedName>
    <definedName name="advb" localSheetId="13">#REF!</definedName>
    <definedName name="advb" localSheetId="15">#REF!</definedName>
    <definedName name="advb" localSheetId="16">#REF!</definedName>
    <definedName name="advb" localSheetId="14">#REF!</definedName>
    <definedName name="advb">#REF!</definedName>
    <definedName name="ae" localSheetId="12">#REF!</definedName>
    <definedName name="ae" localSheetId="13">#REF!</definedName>
    <definedName name="ae" localSheetId="15">#REF!</definedName>
    <definedName name="ae" localSheetId="16">#REF!</definedName>
    <definedName name="ae" localSheetId="14">#REF!</definedName>
    <definedName name="ae">#REF!</definedName>
    <definedName name="Age" localSheetId="12">#REF!</definedName>
    <definedName name="Age" localSheetId="13">#REF!</definedName>
    <definedName name="Age" localSheetId="15">#REF!</definedName>
    <definedName name="Age" localSheetId="16">#REF!</definedName>
    <definedName name="Age" localSheetId="14">#REF!</definedName>
    <definedName name="Age">#REF!</definedName>
    <definedName name="aq" localSheetId="12">#REF!</definedName>
    <definedName name="aq" localSheetId="13">#REF!</definedName>
    <definedName name="aq" localSheetId="15">#REF!</definedName>
    <definedName name="aq" localSheetId="16">#REF!</definedName>
    <definedName name="aq" localSheetId="14">#REF!</definedName>
    <definedName name="aq">#REF!</definedName>
    <definedName name="as" localSheetId="12">#REF!</definedName>
    <definedName name="as" localSheetId="13">#REF!</definedName>
    <definedName name="as" localSheetId="15">#REF!</definedName>
    <definedName name="as" localSheetId="16">#REF!</definedName>
    <definedName name="as" localSheetId="14">#REF!</definedName>
    <definedName name="as">#REF!</definedName>
    <definedName name="asd" localSheetId="12">#REF!</definedName>
    <definedName name="asd" localSheetId="13">#REF!</definedName>
    <definedName name="asd" localSheetId="15">#REF!</definedName>
    <definedName name="asd" localSheetId="16">#REF!</definedName>
    <definedName name="asd" localSheetId="14">#REF!</definedName>
    <definedName name="asd">#REF!</definedName>
    <definedName name="ase" localSheetId="12">#REF!</definedName>
    <definedName name="ase" localSheetId="13">#REF!</definedName>
    <definedName name="ase" localSheetId="15">#REF!</definedName>
    <definedName name="ase" localSheetId="16">#REF!</definedName>
    <definedName name="ase" localSheetId="14">#REF!</definedName>
    <definedName name="ase">#REF!</definedName>
    <definedName name="at" localSheetId="12">#REF!</definedName>
    <definedName name="at" localSheetId="13">#REF!</definedName>
    <definedName name="at" localSheetId="15">#REF!</definedName>
    <definedName name="at" localSheetId="16">#REF!</definedName>
    <definedName name="at" localSheetId="14">#REF!</definedName>
    <definedName name="at">#REF!</definedName>
    <definedName name="AtConrobar" localSheetId="12">#REF!</definedName>
    <definedName name="AtConrobar" localSheetId="13">#REF!</definedName>
    <definedName name="AtConrobar" localSheetId="15">#REF!</definedName>
    <definedName name="AtConrobar" localSheetId="16">#REF!</definedName>
    <definedName name="AtConrobar" localSheetId="14">#REF!</definedName>
    <definedName name="AtConrobar">#REF!</definedName>
    <definedName name="bjs" localSheetId="12">#REF!</definedName>
    <definedName name="bjs" localSheetId="13">#REF!</definedName>
    <definedName name="bjs" localSheetId="15">#REF!</definedName>
    <definedName name="bjs" localSheetId="16">#REF!</definedName>
    <definedName name="bjs" localSheetId="14">#REF!</definedName>
    <definedName name="bjs">#REF!</definedName>
    <definedName name="bnm" localSheetId="12">#REF!</definedName>
    <definedName name="bnm" localSheetId="13">#REF!</definedName>
    <definedName name="bnm" localSheetId="15">#REF!</definedName>
    <definedName name="bnm" localSheetId="16">#REF!</definedName>
    <definedName name="bnm" localSheetId="14">#REF!</definedName>
    <definedName name="bnm">#REF!</definedName>
    <definedName name="co" localSheetId="12">#REF!</definedName>
    <definedName name="co" localSheetId="13">#REF!</definedName>
    <definedName name="co" localSheetId="15">#REF!</definedName>
    <definedName name="co" localSheetId="16">#REF!</definedName>
    <definedName name="co" localSheetId="14">#REF!</definedName>
    <definedName name="co">#REF!</definedName>
    <definedName name="CorpCult" localSheetId="12">#REF!</definedName>
    <definedName name="CorpCult" localSheetId="13">#REF!</definedName>
    <definedName name="CorpCult" localSheetId="15">#REF!</definedName>
    <definedName name="CorpCult" localSheetId="16">#REF!</definedName>
    <definedName name="CorpCult" localSheetId="14">#REF!</definedName>
    <definedName name="CorpCult">#REF!</definedName>
    <definedName name="cvb" localSheetId="12">#REF!</definedName>
    <definedName name="cvb" localSheetId="13">#REF!</definedName>
    <definedName name="cvb" localSheetId="15">#REF!</definedName>
    <definedName name="cvb" localSheetId="16">#REF!</definedName>
    <definedName name="cvb" localSheetId="14">#REF!</definedName>
    <definedName name="cvb">#REF!</definedName>
    <definedName name="da" localSheetId="12">#REF!</definedName>
    <definedName name="da" localSheetId="13">#REF!</definedName>
    <definedName name="da" localSheetId="15">#REF!</definedName>
    <definedName name="da" localSheetId="16">#REF!</definedName>
    <definedName name="da" localSheetId="14">#REF!</definedName>
    <definedName name="da">#REF!</definedName>
    <definedName name="Dataset" localSheetId="12">#REF!</definedName>
    <definedName name="Dataset" localSheetId="13">#REF!</definedName>
    <definedName name="Dataset" localSheetId="15">#REF!</definedName>
    <definedName name="Dataset" localSheetId="16">#REF!</definedName>
    <definedName name="Dataset" localSheetId="14">#REF!</definedName>
    <definedName name="Dataset">#REF!</definedName>
    <definedName name="datasetH" localSheetId="12">#REF!</definedName>
    <definedName name="datasetH" localSheetId="13">#REF!</definedName>
    <definedName name="datasetH" localSheetId="15">#REF!</definedName>
    <definedName name="datasetH" localSheetId="16">#REF!</definedName>
    <definedName name="datasetH" localSheetId="14">#REF!</definedName>
    <definedName name="datasetH">#REF!</definedName>
    <definedName name="DaysAbsent" localSheetId="12">#REF!</definedName>
    <definedName name="DaysAbsent" localSheetId="13">#REF!</definedName>
    <definedName name="DaysAbsent" localSheetId="15">#REF!</definedName>
    <definedName name="DaysAbsent" localSheetId="16">#REF!</definedName>
    <definedName name="DaysAbsent" localSheetId="14">#REF!</definedName>
    <definedName name="DaysAbsent">#REF!</definedName>
    <definedName name="dddddd" localSheetId="12">#REF!</definedName>
    <definedName name="dddddd" localSheetId="13">#REF!</definedName>
    <definedName name="dddddd" localSheetId="15">#REF!</definedName>
    <definedName name="dddddd" localSheetId="16">#REF!</definedName>
    <definedName name="dddddd" localSheetId="14">#REF!</definedName>
    <definedName name="dddddd">#REF!</definedName>
    <definedName name="ddddq" localSheetId="12">#REF!</definedName>
    <definedName name="ddddq" localSheetId="13">#REF!</definedName>
    <definedName name="ddddq" localSheetId="15">#REF!</definedName>
    <definedName name="ddddq" localSheetId="16">#REF!</definedName>
    <definedName name="ddddq" localSheetId="14">#REF!</definedName>
    <definedName name="ddddq">#REF!</definedName>
    <definedName name="ddds" localSheetId="12">#REF!</definedName>
    <definedName name="ddds" localSheetId="13">#REF!</definedName>
    <definedName name="ddds" localSheetId="15">#REF!</definedName>
    <definedName name="ddds" localSheetId="16">#REF!</definedName>
    <definedName name="ddds" localSheetId="14">#REF!</definedName>
    <definedName name="ddds">#REF!</definedName>
    <definedName name="Department" localSheetId="12">#REF!</definedName>
    <definedName name="Department" localSheetId="13">#REF!</definedName>
    <definedName name="Department" localSheetId="15">#REF!</definedName>
    <definedName name="Department" localSheetId="16">#REF!</definedName>
    <definedName name="Department" localSheetId="14">#REF!</definedName>
    <definedName name="Department">#REF!</definedName>
    <definedName name="DepartmentNum" localSheetId="12">#REF!</definedName>
    <definedName name="DepartmentNum" localSheetId="13">#REF!</definedName>
    <definedName name="DepartmentNum" localSheetId="15">#REF!</definedName>
    <definedName name="DepartmentNum" localSheetId="16">#REF!</definedName>
    <definedName name="DepartmentNum" localSheetId="14">#REF!</definedName>
    <definedName name="DepartmentNum">#REF!</definedName>
    <definedName name="DEPT" localSheetId="12">#REF!</definedName>
    <definedName name="DEPT" localSheetId="13">#REF!</definedName>
    <definedName name="DEPT" localSheetId="15">#REF!</definedName>
    <definedName name="DEPT" localSheetId="16">#REF!</definedName>
    <definedName name="DEPT" localSheetId="14">#REF!</definedName>
    <definedName name="DEPT">#REF!</definedName>
    <definedName name="dfg" localSheetId="12">#REF!</definedName>
    <definedName name="dfg" localSheetId="13">#REF!</definedName>
    <definedName name="dfg" localSheetId="15">#REF!</definedName>
    <definedName name="dfg" localSheetId="16">#REF!</definedName>
    <definedName name="dfg" localSheetId="14">#REF!</definedName>
    <definedName name="dfg">#REF!</definedName>
    <definedName name="dfgs" localSheetId="12">#REF!</definedName>
    <definedName name="dfgs" localSheetId="13">#REF!</definedName>
    <definedName name="dfgs" localSheetId="15">#REF!</definedName>
    <definedName name="dfgs" localSheetId="16">#REF!</definedName>
    <definedName name="dfgs" localSheetId="14">#REF!</definedName>
    <definedName name="dfgs">#REF!</definedName>
    <definedName name="dh" localSheetId="12">#REF!</definedName>
    <definedName name="dh" localSheetId="13">#REF!</definedName>
    <definedName name="dh" localSheetId="15">#REF!</definedName>
    <definedName name="dh" localSheetId="16">#REF!</definedName>
    <definedName name="dh" localSheetId="14">#REF!</definedName>
    <definedName name="dh">#REF!</definedName>
    <definedName name="dhj" localSheetId="12">#REF!</definedName>
    <definedName name="dhj" localSheetId="13">#REF!</definedName>
    <definedName name="dhj" localSheetId="15">#REF!</definedName>
    <definedName name="dhj" localSheetId="16">#REF!</definedName>
    <definedName name="dhj" localSheetId="14">#REF!</definedName>
    <definedName name="dhj">#REF!</definedName>
    <definedName name="DPN" localSheetId="12">#REF!</definedName>
    <definedName name="DPN" localSheetId="13">#REF!</definedName>
    <definedName name="DPN" localSheetId="15">#REF!</definedName>
    <definedName name="DPN" localSheetId="16">#REF!</definedName>
    <definedName name="DPN" localSheetId="14">#REF!</definedName>
    <definedName name="DPN">#REF!</definedName>
    <definedName name="dvb" localSheetId="12">#REF!</definedName>
    <definedName name="dvb" localSheetId="13">#REF!</definedName>
    <definedName name="dvb" localSheetId="15">#REF!</definedName>
    <definedName name="dvb" localSheetId="16">#REF!</definedName>
    <definedName name="dvb" localSheetId="14">#REF!</definedName>
    <definedName name="dvb">#REF!</definedName>
    <definedName name="dvbb" localSheetId="12">#REF!</definedName>
    <definedName name="dvbb" localSheetId="13">#REF!</definedName>
    <definedName name="dvbb" localSheetId="15">#REF!</definedName>
    <definedName name="dvbb" localSheetId="16">#REF!</definedName>
    <definedName name="dvbb" localSheetId="14">#REF!</definedName>
    <definedName name="dvbb">#REF!</definedName>
    <definedName name="ED" localSheetId="12">#REF!</definedName>
    <definedName name="ED" localSheetId="13">#REF!</definedName>
    <definedName name="ED" localSheetId="15">#REF!</definedName>
    <definedName name="ED" localSheetId="16">#REF!</definedName>
    <definedName name="ED" localSheetId="14">#REF!</definedName>
    <definedName name="ED">#REF!</definedName>
    <definedName name="EducYrs" localSheetId="12">#REF!</definedName>
    <definedName name="EducYrs" localSheetId="13">#REF!</definedName>
    <definedName name="EducYrs" localSheetId="15">#REF!</definedName>
    <definedName name="EducYrs" localSheetId="16">#REF!</definedName>
    <definedName name="EducYrs" localSheetId="14">#REF!</definedName>
    <definedName name="EducYrs">#REF!</definedName>
    <definedName name="edy" localSheetId="12">#REF!</definedName>
    <definedName name="edy" localSheetId="13">#REF!</definedName>
    <definedName name="edy" localSheetId="15">#REF!</definedName>
    <definedName name="edy" localSheetId="16">#REF!</definedName>
    <definedName name="edy" localSheetId="14">#REF!</definedName>
    <definedName name="edy">#REF!</definedName>
    <definedName name="ef" localSheetId="12">#REF!</definedName>
    <definedName name="ef" localSheetId="13">#REF!</definedName>
    <definedName name="ef" localSheetId="15">#REF!</definedName>
    <definedName name="ef" localSheetId="16">#REF!</definedName>
    <definedName name="ef" localSheetId="14">#REF!</definedName>
    <definedName name="ef">#REF!</definedName>
    <definedName name="ery" localSheetId="12">#REF!</definedName>
    <definedName name="ery" localSheetId="13">#REF!</definedName>
    <definedName name="ery" localSheetId="15">#REF!</definedName>
    <definedName name="ery" localSheetId="16">#REF!</definedName>
    <definedName name="ery" localSheetId="14">#REF!</definedName>
    <definedName name="ery">#REF!</definedName>
    <definedName name="fdg" localSheetId="12">#REF!</definedName>
    <definedName name="fdg" localSheetId="13">#REF!</definedName>
    <definedName name="fdg" localSheetId="15">#REF!</definedName>
    <definedName name="fdg" localSheetId="16">#REF!</definedName>
    <definedName name="fdg" localSheetId="14">#REF!</definedName>
    <definedName name="fdg">#REF!</definedName>
    <definedName name="fds" localSheetId="12">#REF!</definedName>
    <definedName name="fds" localSheetId="13">#REF!</definedName>
    <definedName name="fds" localSheetId="15">#REF!</definedName>
    <definedName name="fds" localSheetId="16">#REF!</definedName>
    <definedName name="fds" localSheetId="14">#REF!</definedName>
    <definedName name="fds">#REF!</definedName>
    <definedName name="fdt" localSheetId="12">#REF!</definedName>
    <definedName name="fdt" localSheetId="13">#REF!</definedName>
    <definedName name="fdt" localSheetId="15">#REF!</definedName>
    <definedName name="fdt" localSheetId="16">#REF!</definedName>
    <definedName name="fdt" localSheetId="14">#REF!</definedName>
    <definedName name="fdt">#REF!</definedName>
    <definedName name="fff" localSheetId="12">#REF!</definedName>
    <definedName name="fff" localSheetId="13">#REF!</definedName>
    <definedName name="fff" localSheetId="15">#REF!</definedName>
    <definedName name="fff" localSheetId="16">#REF!</definedName>
    <definedName name="fff" localSheetId="14">#REF!</definedName>
    <definedName name="fff">#REF!</definedName>
    <definedName name="ffff" localSheetId="12">#REF!</definedName>
    <definedName name="ffff" localSheetId="13">#REF!</definedName>
    <definedName name="ffff" localSheetId="15">#REF!</definedName>
    <definedName name="ffff" localSheetId="16">#REF!</definedName>
    <definedName name="ffff" localSheetId="14">#REF!</definedName>
    <definedName name="ffff">#REF!</definedName>
    <definedName name="fffff" localSheetId="12">#REF!</definedName>
    <definedName name="fffff" localSheetId="13">#REF!</definedName>
    <definedName name="fffff" localSheetId="15">#REF!</definedName>
    <definedName name="fffff" localSheetId="16">#REF!</definedName>
    <definedName name="fffff" localSheetId="14">#REF!</definedName>
    <definedName name="fffff">#REF!</definedName>
    <definedName name="ffffg" localSheetId="12">#REF!</definedName>
    <definedName name="ffffg" localSheetId="13">#REF!</definedName>
    <definedName name="ffffg" localSheetId="15">#REF!</definedName>
    <definedName name="ffffg" localSheetId="16">#REF!</definedName>
    <definedName name="ffffg" localSheetId="14">#REF!</definedName>
    <definedName name="ffffg">#REF!</definedName>
    <definedName name="fg" localSheetId="12">#REF!</definedName>
    <definedName name="fg" localSheetId="13">#REF!</definedName>
    <definedName name="fg" localSheetId="15">#REF!</definedName>
    <definedName name="fg" localSheetId="16">#REF!</definedName>
    <definedName name="fg" localSheetId="14">#REF!</definedName>
    <definedName name="fg">#REF!</definedName>
    <definedName name="fgh" localSheetId="12">#REF!</definedName>
    <definedName name="fgh" localSheetId="13">#REF!</definedName>
    <definedName name="fgh" localSheetId="15">#REF!</definedName>
    <definedName name="fgh" localSheetId="16">#REF!</definedName>
    <definedName name="fgh" localSheetId="14">#REF!</definedName>
    <definedName name="fgh">#REF!</definedName>
    <definedName name="Gender" localSheetId="12">#REF!</definedName>
    <definedName name="Gender" localSheetId="13">#REF!</definedName>
    <definedName name="Gender" localSheetId="15">#REF!</definedName>
    <definedName name="Gender" localSheetId="16">#REF!</definedName>
    <definedName name="Gender" localSheetId="14">#REF!</definedName>
    <definedName name="Gender">#REF!</definedName>
    <definedName name="gggd" localSheetId="12">#REF!</definedName>
    <definedName name="gggd" localSheetId="13">#REF!</definedName>
    <definedName name="gggd" localSheetId="15">#REF!</definedName>
    <definedName name="gggd" localSheetId="16">#REF!</definedName>
    <definedName name="gggd" localSheetId="14">#REF!</definedName>
    <definedName name="gggd">#REF!</definedName>
    <definedName name="ggh" localSheetId="12">#REF!</definedName>
    <definedName name="ggh" localSheetId="13">#REF!</definedName>
    <definedName name="ggh" localSheetId="15">#REF!</definedName>
    <definedName name="ggh" localSheetId="16">#REF!</definedName>
    <definedName name="ggh" localSheetId="14">#REF!</definedName>
    <definedName name="ggh">#REF!</definedName>
    <definedName name="ghj" localSheetId="12">#REF!</definedName>
    <definedName name="ghj" localSheetId="13">#REF!</definedName>
    <definedName name="ghj" localSheetId="15">#REF!</definedName>
    <definedName name="ghj" localSheetId="16">#REF!</definedName>
    <definedName name="ghj" localSheetId="14">#REF!</definedName>
    <definedName name="ghj">#REF!</definedName>
    <definedName name="GN" localSheetId="12">#REF!</definedName>
    <definedName name="GN" localSheetId="13">#REF!</definedName>
    <definedName name="GN" localSheetId="15">#REF!</definedName>
    <definedName name="GN" localSheetId="16">#REF!</definedName>
    <definedName name="GN" localSheetId="14">#REF!</definedName>
    <definedName name="GN">#REF!</definedName>
    <definedName name="gnh" localSheetId="12">#REF!</definedName>
    <definedName name="gnh" localSheetId="13">#REF!</definedName>
    <definedName name="gnh" localSheetId="15">#REF!</definedName>
    <definedName name="gnh" localSheetId="16">#REF!</definedName>
    <definedName name="gnh" localSheetId="14">#REF!</definedName>
    <definedName name="gnh">#REF!</definedName>
    <definedName name="HBN" localSheetId="12">#REF!</definedName>
    <definedName name="HBN" localSheetId="13">#REF!</definedName>
    <definedName name="HBN" localSheetId="15">#REF!</definedName>
    <definedName name="HBN" localSheetId="16">#REF!</definedName>
    <definedName name="HBN" localSheetId="14">#REF!</definedName>
    <definedName name="HBN">#REF!</definedName>
    <definedName name="hhh" localSheetId="12">#REF!</definedName>
    <definedName name="hhh" localSheetId="13">#REF!</definedName>
    <definedName name="hhh" localSheetId="15">#REF!</definedName>
    <definedName name="hhh" localSheetId="16">#REF!</definedName>
    <definedName name="hhh" localSheetId="14">#REF!</definedName>
    <definedName name="hhh">#REF!</definedName>
    <definedName name="HomeBrand">'[2]Stores-Data'!#REF!</definedName>
    <definedName name="jbdf" localSheetId="12">#REF!</definedName>
    <definedName name="jbdf" localSheetId="13">#REF!</definedName>
    <definedName name="jbdf" localSheetId="15">#REF!</definedName>
    <definedName name="jbdf" localSheetId="16">#REF!</definedName>
    <definedName name="jbdf" localSheetId="14">#REF!</definedName>
    <definedName name="jbdf">#REF!</definedName>
    <definedName name="JBS" localSheetId="12">#REF!</definedName>
    <definedName name="JBS" localSheetId="13">#REF!</definedName>
    <definedName name="JBS" localSheetId="15">#REF!</definedName>
    <definedName name="JBS" localSheetId="16">#REF!</definedName>
    <definedName name="JBS" localSheetId="14">#REF!</definedName>
    <definedName name="JBS">#REF!</definedName>
    <definedName name="JJ" localSheetId="12">#REF!</definedName>
    <definedName name="JJ" localSheetId="13">#REF!</definedName>
    <definedName name="JJ" localSheetId="15">#REF!</definedName>
    <definedName name="JJ" localSheetId="16">#REF!</definedName>
    <definedName name="JJ" localSheetId="14">#REF!</definedName>
    <definedName name="JJ">#REF!</definedName>
    <definedName name="JJJ" localSheetId="12">#REF!</definedName>
    <definedName name="JJJ" localSheetId="13">#REF!</definedName>
    <definedName name="JJJ" localSheetId="15">#REF!</definedName>
    <definedName name="JJJ" localSheetId="16">#REF!</definedName>
    <definedName name="JJJ" localSheetId="14">#REF!</definedName>
    <definedName name="JJJ">#REF!</definedName>
    <definedName name="jjy" localSheetId="12">#REF!</definedName>
    <definedName name="jjy" localSheetId="13">#REF!</definedName>
    <definedName name="jjy" localSheetId="15">#REF!</definedName>
    <definedName name="jjy" localSheetId="16">#REF!</definedName>
    <definedName name="jjy" localSheetId="14">#REF!</definedName>
    <definedName name="jjy">#REF!</definedName>
    <definedName name="jls" localSheetId="12">#REF!</definedName>
    <definedName name="jls" localSheetId="13">#REF!</definedName>
    <definedName name="jls" localSheetId="15">#REF!</definedName>
    <definedName name="jls" localSheetId="16">#REF!</definedName>
    <definedName name="jls" localSheetId="14">#REF!</definedName>
    <definedName name="jls">#REF!</definedName>
    <definedName name="jnur" localSheetId="12">#REF!</definedName>
    <definedName name="jnur" localSheetId="13">#REF!</definedName>
    <definedName name="jnur" localSheetId="15">#REF!</definedName>
    <definedName name="jnur" localSheetId="16">#REF!</definedName>
    <definedName name="jnur" localSheetId="14">#REF!</definedName>
    <definedName name="jnur">#REF!</definedName>
    <definedName name="JobSat" localSheetId="12">#REF!</definedName>
    <definedName name="JobSat" localSheetId="13">#REF!</definedName>
    <definedName name="JobSat" localSheetId="15">#REF!</definedName>
    <definedName name="JobSat" localSheetId="16">#REF!</definedName>
    <definedName name="JobSat" localSheetId="14">#REF!</definedName>
    <definedName name="JobSat">#REF!</definedName>
    <definedName name="JobSecure" localSheetId="12">#REF!</definedName>
    <definedName name="JobSecure" localSheetId="13">#REF!</definedName>
    <definedName name="JobSecure" localSheetId="15">#REF!</definedName>
    <definedName name="JobSecure" localSheetId="16">#REF!</definedName>
    <definedName name="JobSecure" localSheetId="14">#REF!</definedName>
    <definedName name="JobSecure">#REF!</definedName>
    <definedName name="JobSecureNum" localSheetId="12">#REF!</definedName>
    <definedName name="JobSecureNum" localSheetId="13">#REF!</definedName>
    <definedName name="JobSecureNum" localSheetId="15">#REF!</definedName>
    <definedName name="JobSecureNum" localSheetId="16">#REF!</definedName>
    <definedName name="JobSecureNum" localSheetId="14">#REF!</definedName>
    <definedName name="JobSecureNum">#REF!</definedName>
    <definedName name="JS" localSheetId="12">#REF!</definedName>
    <definedName name="JS" localSheetId="13">#REF!</definedName>
    <definedName name="JS" localSheetId="15">#REF!</definedName>
    <definedName name="JS" localSheetId="16">#REF!</definedName>
    <definedName name="JS" localSheetId="14">#REF!</definedName>
    <definedName name="JS">#REF!</definedName>
    <definedName name="jst" localSheetId="12">#REF!</definedName>
    <definedName name="jst" localSheetId="13">#REF!</definedName>
    <definedName name="jst" localSheetId="15">#REF!</definedName>
    <definedName name="jst" localSheetId="16">#REF!</definedName>
    <definedName name="jst" localSheetId="14">#REF!</definedName>
    <definedName name="jst">#REF!</definedName>
    <definedName name="juyt" localSheetId="12">#REF!</definedName>
    <definedName name="juyt" localSheetId="13">#REF!</definedName>
    <definedName name="juyt" localSheetId="15">#REF!</definedName>
    <definedName name="juyt" localSheetId="16">#REF!</definedName>
    <definedName name="juyt" localSheetId="14">#REF!</definedName>
    <definedName name="juyt">#REF!</definedName>
    <definedName name="khj" localSheetId="12">#REF!</definedName>
    <definedName name="khj" localSheetId="13">#REF!</definedName>
    <definedName name="khj" localSheetId="15">#REF!</definedName>
    <definedName name="khj" localSheetId="16">#REF!</definedName>
    <definedName name="khj" localSheetId="14">#REF!</definedName>
    <definedName name="khj">#REF!</definedName>
    <definedName name="khl" localSheetId="12">#REF!</definedName>
    <definedName name="khl" localSheetId="13">#REF!</definedName>
    <definedName name="khl" localSheetId="15">#REF!</definedName>
    <definedName name="khl" localSheetId="16">#REF!</definedName>
    <definedName name="khl" localSheetId="14">#REF!</definedName>
    <definedName name="khl">#REF!</definedName>
    <definedName name="kilometres" localSheetId="12">#REF!</definedName>
    <definedName name="kilometres" localSheetId="13">#REF!</definedName>
    <definedName name="kilometres" localSheetId="15">#REF!</definedName>
    <definedName name="kilometres" localSheetId="16">#REF!</definedName>
    <definedName name="kilometres" localSheetId="14">#REF!</definedName>
    <definedName name="kilometres">#REF!</definedName>
    <definedName name="KK" localSheetId="12">#REF!</definedName>
    <definedName name="KK" localSheetId="13">#REF!</definedName>
    <definedName name="KK" localSheetId="15">#REF!</definedName>
    <definedName name="KK" localSheetId="16">#REF!</definedName>
    <definedName name="KK" localSheetId="14">#REF!</definedName>
    <definedName name="KK">#REF!</definedName>
    <definedName name="KKK" localSheetId="12">#REF!</definedName>
    <definedName name="KKK" localSheetId="13">#REF!</definedName>
    <definedName name="KKK" localSheetId="15">#REF!</definedName>
    <definedName name="KKK" localSheetId="16">#REF!</definedName>
    <definedName name="KKK" localSheetId="14">#REF!</definedName>
    <definedName name="KKK">#REF!</definedName>
    <definedName name="kkkky" localSheetId="12">#REF!</definedName>
    <definedName name="kkkky" localSheetId="13">#REF!</definedName>
    <definedName name="kkkky" localSheetId="15">#REF!</definedName>
    <definedName name="kkkky" localSheetId="16">#REF!</definedName>
    <definedName name="kkkky" localSheetId="14">#REF!</definedName>
    <definedName name="kkkky">#REF!</definedName>
    <definedName name="kkkt" localSheetId="12">#REF!</definedName>
    <definedName name="kkkt" localSheetId="13">#REF!</definedName>
    <definedName name="kkkt" localSheetId="15">#REF!</definedName>
    <definedName name="kkkt" localSheetId="16">#REF!</definedName>
    <definedName name="kkkt" localSheetId="14">#REF!</definedName>
    <definedName name="kkkt">#REF!</definedName>
    <definedName name="kmg" localSheetId="12">#REF!</definedName>
    <definedName name="kmg" localSheetId="13">#REF!</definedName>
    <definedName name="kmg" localSheetId="15">#REF!</definedName>
    <definedName name="kmg" localSheetId="16">#REF!</definedName>
    <definedName name="kmg" localSheetId="14">#REF!</definedName>
    <definedName name="kmg">#REF!</definedName>
    <definedName name="KML" localSheetId="12">#REF!</definedName>
    <definedName name="KML" localSheetId="13">#REF!</definedName>
    <definedName name="KML" localSheetId="15">#REF!</definedName>
    <definedName name="KML" localSheetId="16">#REF!</definedName>
    <definedName name="KML" localSheetId="14">#REF!</definedName>
    <definedName name="KML">#REF!</definedName>
    <definedName name="npd" localSheetId="12">#REF!</definedName>
    <definedName name="npd" localSheetId="13">#REF!</definedName>
    <definedName name="npd" localSheetId="15">#REF!</definedName>
    <definedName name="npd" localSheetId="16">#REF!</definedName>
    <definedName name="npd" localSheetId="14">#REF!</definedName>
    <definedName name="npd">#REF!</definedName>
    <definedName name="olm" localSheetId="12">#REF!</definedName>
    <definedName name="olm" localSheetId="13">#REF!</definedName>
    <definedName name="olm" localSheetId="15">#REF!</definedName>
    <definedName name="olm" localSheetId="16">#REF!</definedName>
    <definedName name="olm" localSheetId="14">#REF!</definedName>
    <definedName name="olm">#REF!</definedName>
    <definedName name="pde" localSheetId="12">#REF!</definedName>
    <definedName name="pde" localSheetId="13">#REF!</definedName>
    <definedName name="pde" localSheetId="15">#REF!</definedName>
    <definedName name="pde" localSheetId="16">#REF!</definedName>
    <definedName name="pde" localSheetId="14">#REF!</definedName>
    <definedName name="pde">#REF!</definedName>
    <definedName name="pet" localSheetId="12">#REF!</definedName>
    <definedName name="pet" localSheetId="13">#REF!</definedName>
    <definedName name="pet" localSheetId="15">#REF!</definedName>
    <definedName name="pet" localSheetId="16">#REF!</definedName>
    <definedName name="pet" localSheetId="14">#REF!</definedName>
    <definedName name="pet">#REF!</definedName>
    <definedName name="pfgt" localSheetId="12">#REF!</definedName>
    <definedName name="pfgt" localSheetId="13">#REF!</definedName>
    <definedName name="pfgt" localSheetId="15">#REF!</definedName>
    <definedName name="pfgt" localSheetId="16">#REF!</definedName>
    <definedName name="pfgt" localSheetId="14">#REF!</definedName>
    <definedName name="pfgt">#REF!</definedName>
    <definedName name="pol" localSheetId="12">#REF!</definedName>
    <definedName name="pol" localSheetId="13">#REF!</definedName>
    <definedName name="pol" localSheetId="15">#REF!</definedName>
    <definedName name="pol" localSheetId="16">#REF!</definedName>
    <definedName name="pol" localSheetId="14">#REF!</definedName>
    <definedName name="pol">#REF!</definedName>
    <definedName name="Position" localSheetId="12">#REF!</definedName>
    <definedName name="Position" localSheetId="13">#REF!</definedName>
    <definedName name="Position" localSheetId="15">#REF!</definedName>
    <definedName name="Position" localSheetId="16">#REF!</definedName>
    <definedName name="Position" localSheetId="14">#REF!</definedName>
    <definedName name="Position">#REF!</definedName>
    <definedName name="PP" localSheetId="12">#REF!</definedName>
    <definedName name="PP" localSheetId="13">#REF!</definedName>
    <definedName name="PP" localSheetId="15">#REF!</definedName>
    <definedName name="PP" localSheetId="16">#REF!</definedName>
    <definedName name="PP" localSheetId="14">#REF!</definedName>
    <definedName name="PP">#REF!</definedName>
    <definedName name="ppppp" localSheetId="12">#REF!</definedName>
    <definedName name="ppppp" localSheetId="13">#REF!</definedName>
    <definedName name="ppppp" localSheetId="15">#REF!</definedName>
    <definedName name="ppppp" localSheetId="16">#REF!</definedName>
    <definedName name="ppppp" localSheetId="14">#REF!</definedName>
    <definedName name="ppppp">#REF!</definedName>
    <definedName name="PROD" localSheetId="12">#REF!</definedName>
    <definedName name="PROD" localSheetId="13">#REF!</definedName>
    <definedName name="PROD" localSheetId="15">#REF!</definedName>
    <definedName name="PROD" localSheetId="16">#REF!</definedName>
    <definedName name="PROD" localSheetId="14">#REF!</definedName>
    <definedName name="PROD">#REF!</definedName>
    <definedName name="Productivity" localSheetId="12">#REF!</definedName>
    <definedName name="Productivity" localSheetId="13">#REF!</definedName>
    <definedName name="Productivity" localSheetId="15">#REF!</definedName>
    <definedName name="Productivity" localSheetId="16">#REF!</definedName>
    <definedName name="Productivity" localSheetId="14">#REF!</definedName>
    <definedName name="Productivity">#REF!</definedName>
    <definedName name="qqqq" localSheetId="12">#REF!</definedName>
    <definedName name="qqqq" localSheetId="13">#REF!</definedName>
    <definedName name="qqqq" localSheetId="15">#REF!</definedName>
    <definedName name="qqqq" localSheetId="16">#REF!</definedName>
    <definedName name="qqqq" localSheetId="14">#REF!</definedName>
    <definedName name="qqqq">#REF!</definedName>
    <definedName name="qw" localSheetId="12">#REF!</definedName>
    <definedName name="qw" localSheetId="13">#REF!</definedName>
    <definedName name="qw" localSheetId="15">#REF!</definedName>
    <definedName name="qw" localSheetId="16">#REF!</definedName>
    <definedName name="qw" localSheetId="14">#REF!</definedName>
    <definedName name="qw">#REF!</definedName>
    <definedName name="RentalStatus">'[3]Houses Database'!$X$2:$X$121</definedName>
    <definedName name="sda" localSheetId="12">#REF!</definedName>
    <definedName name="sda" localSheetId="13">#REF!</definedName>
    <definedName name="sda" localSheetId="15">#REF!</definedName>
    <definedName name="sda" localSheetId="16">#REF!</definedName>
    <definedName name="sda" localSheetId="14">#REF!</definedName>
    <definedName name="sda">#REF!</definedName>
    <definedName name="UOvTime" localSheetId="12">#REF!</definedName>
    <definedName name="UOvTime" localSheetId="13">#REF!</definedName>
    <definedName name="UOvTime" localSheetId="15">#REF!</definedName>
    <definedName name="UOvTime" localSheetId="16">#REF!</definedName>
    <definedName name="UOvTime" localSheetId="14">#REF!</definedName>
    <definedName name="UOvTime">#REF!</definedName>
    <definedName name="upo" localSheetId="12">#REF!</definedName>
    <definedName name="upo" localSheetId="13">#REF!</definedName>
    <definedName name="upo" localSheetId="15">#REF!</definedName>
    <definedName name="upo" localSheetId="16">#REF!</definedName>
    <definedName name="upo" localSheetId="14">#REF!</definedName>
    <definedName name="upo">#REF!</definedName>
    <definedName name="utyi" localSheetId="12">#REF!</definedName>
    <definedName name="utyi" localSheetId="13">#REF!</definedName>
    <definedName name="utyi" localSheetId="15">#REF!</definedName>
    <definedName name="utyi" localSheetId="16">#REF!</definedName>
    <definedName name="utyi" localSheetId="14">#REF!</definedName>
    <definedName name="utyi">#REF!</definedName>
    <definedName name="UU" localSheetId="12">#REF!</definedName>
    <definedName name="UU" localSheetId="13">#REF!</definedName>
    <definedName name="UU" localSheetId="15">#REF!</definedName>
    <definedName name="UU" localSheetId="16">#REF!</definedName>
    <definedName name="UU" localSheetId="14">#REF!</definedName>
    <definedName name="UU">#REF!</definedName>
    <definedName name="UUU" localSheetId="12">#REF!</definedName>
    <definedName name="UUU" localSheetId="13">#REF!</definedName>
    <definedName name="UUU" localSheetId="15">#REF!</definedName>
    <definedName name="UUU" localSheetId="16">#REF!</definedName>
    <definedName name="UUU" localSheetId="14">#REF!</definedName>
    <definedName name="UUU">#REF!</definedName>
    <definedName name="UUUUUU" localSheetId="12">#REF!</definedName>
    <definedName name="UUUUUU" localSheetId="13">#REF!</definedName>
    <definedName name="UUUUUU" localSheetId="15">#REF!</definedName>
    <definedName name="UUUUUU" localSheetId="16">#REF!</definedName>
    <definedName name="UUUUUU" localSheetId="14">#REF!</definedName>
    <definedName name="UUUUUU">#REF!</definedName>
    <definedName name="uyt" localSheetId="12">#REF!</definedName>
    <definedName name="uyt" localSheetId="13">#REF!</definedName>
    <definedName name="uyt" localSheetId="15">#REF!</definedName>
    <definedName name="uyt" localSheetId="16">#REF!</definedName>
    <definedName name="uyt" localSheetId="14">#REF!</definedName>
    <definedName name="uyt">#REF!</definedName>
    <definedName name="WK" localSheetId="12">#REF!</definedName>
    <definedName name="WK" localSheetId="13">#REF!</definedName>
    <definedName name="WK" localSheetId="15">#REF!</definedName>
    <definedName name="WK" localSheetId="16">#REF!</definedName>
    <definedName name="WK" localSheetId="14">#REF!</definedName>
    <definedName name="WK">#REF!</definedName>
    <definedName name="WkSalary" localSheetId="12">#REF!</definedName>
    <definedName name="WkSalary" localSheetId="13">#REF!</definedName>
    <definedName name="WkSalary" localSheetId="15">#REF!</definedName>
    <definedName name="WkSalary" localSheetId="16">#REF!</definedName>
    <definedName name="WkSalary" localSheetId="14">#REF!</definedName>
    <definedName name="WkSalary">#REF!</definedName>
    <definedName name="wre" localSheetId="12">#REF!</definedName>
    <definedName name="wre" localSheetId="13">#REF!</definedName>
    <definedName name="wre" localSheetId="15">#REF!</definedName>
    <definedName name="wre" localSheetId="16">#REF!</definedName>
    <definedName name="wre" localSheetId="14">#REF!</definedName>
    <definedName name="wre">#REF!</definedName>
    <definedName name="wwww" localSheetId="12">#REF!</definedName>
    <definedName name="wwww" localSheetId="13">#REF!</definedName>
    <definedName name="wwww" localSheetId="15">#REF!</definedName>
    <definedName name="wwww" localSheetId="16">#REF!</definedName>
    <definedName name="wwww" localSheetId="14">#REF!</definedName>
    <definedName name="wwww">#REF!</definedName>
  </definedNames>
  <calcPr calcId="191029"/>
  <pivotCaches>
    <pivotCache cacheId="0" r:id="rId21"/>
    <pivotCache cacheId="1" r:id="rId22"/>
    <pivotCache cacheId="2" r:id="rId23"/>
    <pivotCache cacheId="3" r:id="rId24"/>
    <pivotCache cacheId="4" r:id="rId25"/>
    <pivotCache cacheId="5" r:id="rId26"/>
    <pivotCache cacheId="6" r:id="rId27"/>
    <pivotCache cacheId="7" r:id="rId28"/>
    <pivotCache cacheId="8" r:id="rId29"/>
    <pivotCache cacheId="9" r:id="rId30"/>
    <pivotCache cacheId="10" r:id="rId3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49" i="22" l="1"/>
  <c r="P31" i="22"/>
  <c r="F48" i="22" l="1"/>
  <c r="F18" i="22"/>
  <c r="I28" i="16" l="1"/>
  <c r="I27" i="16"/>
  <c r="F15" i="15"/>
  <c r="G23" i="8"/>
  <c r="H33" i="10"/>
  <c r="H34" i="10"/>
  <c r="H32" i="10"/>
  <c r="H31" i="10"/>
  <c r="H30" i="10"/>
  <c r="H26" i="10"/>
  <c r="H22" i="10"/>
  <c r="H25" i="10"/>
  <c r="H24" i="10"/>
  <c r="H23" i="10"/>
  <c r="H27" i="10" l="1"/>
  <c r="H35" i="10"/>
  <c r="F24" i="25"/>
  <c r="G23" i="25" s="1"/>
  <c r="E12" i="25"/>
  <c r="E13" i="25" s="1"/>
  <c r="E11" i="25"/>
  <c r="E10" i="25"/>
  <c r="G22" i="25" l="1"/>
  <c r="G21" i="25"/>
  <c r="G20" i="25"/>
  <c r="G18" i="25"/>
  <c r="G19" i="25"/>
  <c r="G24" i="25" l="1"/>
  <c r="E7" i="16" l="1"/>
  <c r="F4" i="14"/>
  <c r="F6" i="9"/>
  <c r="K16" i="15"/>
  <c r="K15" i="15"/>
  <c r="K14" i="15"/>
  <c r="K13" i="15"/>
  <c r="K12" i="15"/>
  <c r="K11" i="15"/>
  <c r="K10" i="15"/>
  <c r="E6" i="16"/>
  <c r="E5" i="16"/>
  <c r="E4" i="16"/>
  <c r="E3" i="16"/>
  <c r="E2" i="16"/>
  <c r="F3" i="14"/>
  <c r="F2" i="14"/>
  <c r="H20" i="13" l="1"/>
  <c r="H19" i="13"/>
  <c r="H18" i="13"/>
  <c r="H17" i="13"/>
  <c r="H16" i="13"/>
  <c r="H15" i="13"/>
  <c r="J6" i="15" l="1"/>
  <c r="B59" i="22"/>
  <c r="P54" i="22"/>
  <c r="P48" i="22"/>
  <c r="P36" i="22"/>
  <c r="P30" i="22"/>
  <c r="F54" i="22"/>
  <c r="F36" i="22"/>
  <c r="F30" i="22"/>
  <c r="J3" i="15"/>
  <c r="J4" i="15"/>
  <c r="G8" i="13"/>
  <c r="G7" i="13"/>
  <c r="P44" i="22" l="1"/>
  <c r="P26" i="22"/>
  <c r="F44" i="22"/>
  <c r="F26" i="22"/>
  <c r="F31" i="22" s="1"/>
  <c r="F34" i="22" s="1"/>
  <c r="F49" i="22" l="1"/>
  <c r="F52" i="22" s="1"/>
  <c r="B60" i="22"/>
  <c r="P52" i="22"/>
  <c r="M59" i="22"/>
  <c r="P34" i="22"/>
  <c r="M58" i="22"/>
  <c r="J5" i="15"/>
  <c r="J16" i="15"/>
  <c r="G20" i="13"/>
  <c r="H14" i="13" s="1"/>
  <c r="G9" i="13"/>
  <c r="G10" i="13" s="1"/>
  <c r="P18" i="22"/>
  <c r="P8" i="22" s="1"/>
  <c r="P12" i="22"/>
  <c r="F12" i="22"/>
  <c r="M57" i="22" l="1"/>
  <c r="P13" i="22"/>
  <c r="P16" i="22"/>
  <c r="F8" i="22"/>
  <c r="L20" i="16"/>
  <c r="L19" i="16"/>
  <c r="L17" i="16"/>
  <c r="L12" i="16"/>
  <c r="L18" i="16"/>
  <c r="F14" i="15"/>
  <c r="F18" i="15" s="1"/>
  <c r="F13" i="22" l="1"/>
  <c r="F16" i="22" s="1"/>
  <c r="B58" i="22"/>
  <c r="F19" i="15"/>
  <c r="F12" i="15"/>
  <c r="F11" i="15"/>
  <c r="E9" i="14"/>
  <c r="E8" i="14"/>
  <c r="I19" i="14"/>
  <c r="I18" i="14"/>
  <c r="I15" i="14"/>
  <c r="I14" i="14"/>
  <c r="I13" i="14"/>
  <c r="I12" i="14"/>
  <c r="D16" i="13"/>
  <c r="D17" i="13" s="1"/>
  <c r="D10" i="13"/>
  <c r="D9" i="13"/>
  <c r="D15" i="13" s="1"/>
  <c r="F20" i="15" l="1"/>
  <c r="D18" i="13"/>
  <c r="D21" i="13" s="1"/>
  <c r="P23" i="10"/>
  <c r="P19" i="10"/>
  <c r="P21" i="10"/>
  <c r="G26" i="8"/>
  <c r="G25" i="8"/>
  <c r="G24" i="8"/>
  <c r="G22" i="8"/>
  <c r="F3" i="9"/>
  <c r="F4" i="9"/>
  <c r="F5" i="9"/>
  <c r="F2" i="9"/>
  <c r="D22" i="13" l="1"/>
  <c r="G30" i="8"/>
  <c r="G32" i="8" s="1"/>
  <c r="G31" i="8" l="1"/>
</calcChain>
</file>

<file path=xl/sharedStrings.xml><?xml version="1.0" encoding="utf-8"?>
<sst xmlns="http://schemas.openxmlformats.org/spreadsheetml/2006/main" count="7391" uniqueCount="242">
  <si>
    <t>Gender</t>
  </si>
  <si>
    <t>Variable Name</t>
  </si>
  <si>
    <t>Description</t>
  </si>
  <si>
    <t>Categorical Data</t>
  </si>
  <si>
    <r>
      <t>Confidence Interval for proportion (</t>
    </r>
    <r>
      <rPr>
        <b/>
        <sz val="10"/>
        <rFont val="Symbol"/>
        <family val="1"/>
        <charset val="2"/>
      </rPr>
      <t>p</t>
    </r>
    <r>
      <rPr>
        <b/>
        <sz val="10"/>
        <rFont val="Arial"/>
        <family val="2"/>
      </rPr>
      <t>)</t>
    </r>
  </si>
  <si>
    <t>Data</t>
  </si>
  <si>
    <r>
      <t>Sample Size (</t>
    </r>
    <r>
      <rPr>
        <b/>
        <sz val="10"/>
        <color rgb="FF3333FF"/>
        <rFont val="Arial"/>
        <family val="2"/>
      </rPr>
      <t>n</t>
    </r>
    <r>
      <rPr>
        <sz val="10"/>
        <rFont val="Arial"/>
        <family val="2"/>
      </rPr>
      <t>)</t>
    </r>
  </si>
  <si>
    <t>Count of Successes</t>
  </si>
  <si>
    <t>Confidence Level</t>
  </si>
  <si>
    <t>Intermediate Calculations</t>
  </si>
  <si>
    <r>
      <t>Sample Proportion (</t>
    </r>
    <r>
      <rPr>
        <b/>
        <sz val="10"/>
        <color rgb="FF3333FF"/>
        <rFont val="Arial"/>
        <family val="2"/>
      </rPr>
      <t>p</t>
    </r>
    <r>
      <rPr>
        <sz val="10"/>
        <rFont val="Arial"/>
        <family val="2"/>
      </rPr>
      <t>)</t>
    </r>
  </si>
  <si>
    <t>Z Value</t>
  </si>
  <si>
    <t>Standard Error of the Proportion (                                )</t>
  </si>
  <si>
    <r>
      <t>Sampling Error/Margin of Error (</t>
    </r>
    <r>
      <rPr>
        <b/>
        <sz val="10"/>
        <color rgb="FF3333FF"/>
        <rFont val="Arial"/>
        <family val="2"/>
      </rPr>
      <t>= SE * Z Value</t>
    </r>
    <r>
      <rPr>
        <sz val="10"/>
        <rFont val="Arial"/>
        <family val="2"/>
      </rPr>
      <t>)</t>
    </r>
  </si>
  <si>
    <t>Confidence Interval</t>
  </si>
  <si>
    <r>
      <t>Interval Lower Limit (</t>
    </r>
    <r>
      <rPr>
        <sz val="10"/>
        <color rgb="FF0000FF"/>
        <rFont val="Arial"/>
        <family val="2"/>
      </rPr>
      <t>= Sample Proportion - ME</t>
    </r>
    <r>
      <rPr>
        <sz val="10"/>
        <rFont val="Arial"/>
        <family val="2"/>
      </rPr>
      <t>)</t>
    </r>
  </si>
  <si>
    <r>
      <t>Interval Upper Limit (</t>
    </r>
    <r>
      <rPr>
        <sz val="10"/>
        <color rgb="FF0000FF"/>
        <rFont val="Arial"/>
        <family val="2"/>
      </rPr>
      <t>= Sample Proportion + ME</t>
    </r>
    <r>
      <rPr>
        <sz val="10"/>
        <rFont val="Arial"/>
        <family val="2"/>
      </rPr>
      <t>)</t>
    </r>
  </si>
  <si>
    <t>Numerical Data</t>
  </si>
  <si>
    <r>
      <rPr>
        <b/>
        <sz val="11"/>
        <color rgb="FFFF0000"/>
        <rFont val="Symbol"/>
        <family val="1"/>
        <charset val="2"/>
      </rPr>
      <t>s</t>
    </r>
    <r>
      <rPr>
        <sz val="11"/>
        <rFont val="Arial"/>
        <family val="2"/>
      </rPr>
      <t xml:space="preserve"> </t>
    </r>
    <r>
      <rPr>
        <b/>
        <sz val="11"/>
        <rFont val="Calibri"/>
        <family val="2"/>
        <scheme val="minor"/>
      </rPr>
      <t>Known</t>
    </r>
  </si>
  <si>
    <r>
      <rPr>
        <b/>
        <sz val="11"/>
        <color rgb="FFFF0000"/>
        <rFont val="Symbol"/>
        <family val="1"/>
        <charset val="2"/>
      </rPr>
      <t>s</t>
    </r>
    <r>
      <rPr>
        <sz val="11"/>
        <rFont val="Symbol"/>
        <family val="1"/>
        <charset val="2"/>
      </rPr>
      <t xml:space="preserve"> </t>
    </r>
    <r>
      <rPr>
        <b/>
        <sz val="11"/>
        <rFont val="Calibri"/>
        <family val="2"/>
        <scheme val="minor"/>
      </rPr>
      <t>Unknown</t>
    </r>
  </si>
  <si>
    <r>
      <t>Confidence Interval for mean (</t>
    </r>
    <r>
      <rPr>
        <b/>
        <sz val="10"/>
        <rFont val="Symbol"/>
        <family val="1"/>
        <charset val="2"/>
      </rPr>
      <t>m</t>
    </r>
    <r>
      <rPr>
        <b/>
        <sz val="10"/>
        <rFont val="Arial"/>
        <family val="2"/>
      </rPr>
      <t>)</t>
    </r>
  </si>
  <si>
    <r>
      <t>Population Standard Deviation (</t>
    </r>
    <r>
      <rPr>
        <b/>
        <sz val="10"/>
        <color rgb="FF3333FF"/>
        <rFont val="Symbol"/>
        <family val="1"/>
        <charset val="2"/>
      </rPr>
      <t>s</t>
    </r>
    <r>
      <rPr>
        <sz val="10"/>
        <rFont val="Arial"/>
        <family val="2"/>
      </rPr>
      <t>)</t>
    </r>
  </si>
  <si>
    <r>
      <t>Sample Standard Deviation (</t>
    </r>
    <r>
      <rPr>
        <b/>
        <sz val="10"/>
        <color rgb="FF3333FF"/>
        <rFont val="Arial"/>
        <family val="2"/>
      </rPr>
      <t>s</t>
    </r>
    <r>
      <rPr>
        <sz val="10"/>
        <rFont val="Arial"/>
        <family val="2"/>
      </rPr>
      <t>)</t>
    </r>
  </si>
  <si>
    <t>Sample Mean (  )</t>
  </si>
  <si>
    <r>
      <t>Sample Mean (</t>
    </r>
    <r>
      <rPr>
        <b/>
        <sz val="10"/>
        <color rgb="FF3333FF"/>
        <rFont val="Arial"/>
        <family val="2"/>
      </rPr>
      <t xml:space="preserve">  </t>
    </r>
    <r>
      <rPr>
        <sz val="10"/>
        <rFont val="Arial"/>
        <family val="2"/>
      </rPr>
      <t>)</t>
    </r>
  </si>
  <si>
    <t xml:space="preserve">Confidence Level </t>
  </si>
  <si>
    <t>Standard Error of the Mean (                 )</t>
  </si>
  <si>
    <r>
      <t>Degrees of Freedom (</t>
    </r>
    <r>
      <rPr>
        <b/>
        <sz val="10"/>
        <color rgb="FF3333FF"/>
        <rFont val="Arial"/>
        <family val="2"/>
      </rPr>
      <t>df = n-1</t>
    </r>
    <r>
      <rPr>
        <sz val="10"/>
        <rFont val="Arial"/>
        <family val="2"/>
      </rPr>
      <t>)</t>
    </r>
  </si>
  <si>
    <r>
      <t>Sampling Error/Margin of Error (</t>
    </r>
    <r>
      <rPr>
        <b/>
        <sz val="10"/>
        <color rgb="FF3333FF"/>
        <rFont val="Arial"/>
        <family val="2"/>
      </rPr>
      <t>= SE *Z Value</t>
    </r>
    <r>
      <rPr>
        <sz val="10"/>
        <rFont val="Arial"/>
        <family val="2"/>
      </rPr>
      <t>)</t>
    </r>
  </si>
  <si>
    <r>
      <t>t</t>
    </r>
    <r>
      <rPr>
        <sz val="10"/>
        <rFont val="Arial"/>
        <family val="2"/>
      </rPr>
      <t xml:space="preserve">  Value</t>
    </r>
  </si>
  <si>
    <r>
      <t xml:space="preserve">Sampling Error/Margin of Error </t>
    </r>
    <r>
      <rPr>
        <sz val="10"/>
        <color rgb="FF0000FF"/>
        <rFont val="Arial"/>
        <family val="2"/>
      </rPr>
      <t>(</t>
    </r>
    <r>
      <rPr>
        <b/>
        <sz val="10"/>
        <color rgb="FF0000FF"/>
        <rFont val="Arial"/>
        <family val="2"/>
      </rPr>
      <t>= SE * t Value</t>
    </r>
    <r>
      <rPr>
        <sz val="10"/>
        <color rgb="FF0000FF"/>
        <rFont val="Arial"/>
        <family val="2"/>
      </rPr>
      <t>)</t>
    </r>
  </si>
  <si>
    <r>
      <t>Interval Lower Limit (</t>
    </r>
    <r>
      <rPr>
        <sz val="10"/>
        <color rgb="FF0000FF"/>
        <rFont val="Arial"/>
        <family val="2"/>
      </rPr>
      <t>= Sample Mean - ME</t>
    </r>
    <r>
      <rPr>
        <sz val="10"/>
        <rFont val="Arial"/>
        <family val="2"/>
      </rPr>
      <t>)</t>
    </r>
  </si>
  <si>
    <r>
      <t>Interval Upper Limit (</t>
    </r>
    <r>
      <rPr>
        <sz val="10"/>
        <color rgb="FF0000FF"/>
        <rFont val="Arial"/>
        <family val="2"/>
      </rPr>
      <t>= Sample Mean + ME</t>
    </r>
    <r>
      <rPr>
        <sz val="10"/>
        <rFont val="Arial"/>
        <family val="2"/>
      </rPr>
      <t>)</t>
    </r>
  </si>
  <si>
    <t>Sample size for a Proportion</t>
  </si>
  <si>
    <t>Sample size for a Mean</t>
  </si>
  <si>
    <r>
      <t xml:space="preserve">Estimate of True Proportion ( </t>
    </r>
    <r>
      <rPr>
        <b/>
        <sz val="11"/>
        <color rgb="FF3333FF"/>
        <rFont val="Calibri"/>
        <family val="2"/>
        <scheme val="minor"/>
      </rPr>
      <t xml:space="preserve">p or </t>
    </r>
    <r>
      <rPr>
        <b/>
        <sz val="11"/>
        <color rgb="FF3333FF"/>
        <rFont val="Symbol"/>
        <family val="1"/>
        <charset val="2"/>
      </rPr>
      <t xml:space="preserve">p </t>
    </r>
    <r>
      <rPr>
        <sz val="11"/>
        <rFont val="Calibri"/>
        <family val="2"/>
        <scheme val="minor"/>
      </rPr>
      <t>)</t>
    </r>
  </si>
  <si>
    <r>
      <t>Population OR Sample Standard Deviation (</t>
    </r>
    <r>
      <rPr>
        <b/>
        <sz val="11"/>
        <color rgb="FF3333FF"/>
        <rFont val="Calibri"/>
        <family val="2"/>
        <scheme val="minor"/>
      </rPr>
      <t xml:space="preserve"> </t>
    </r>
    <r>
      <rPr>
        <b/>
        <sz val="11"/>
        <color rgb="FF3333FF"/>
        <rFont val="Symbol"/>
        <family val="1"/>
        <charset val="2"/>
      </rPr>
      <t>s</t>
    </r>
    <r>
      <rPr>
        <sz val="11"/>
        <rFont val="Calibri"/>
        <family val="2"/>
      </rPr>
      <t xml:space="preserve"> or </t>
    </r>
    <r>
      <rPr>
        <b/>
        <sz val="11"/>
        <color rgb="FF3333FF"/>
        <rFont val="Calibri"/>
        <family val="2"/>
      </rPr>
      <t>s</t>
    </r>
    <r>
      <rPr>
        <sz val="11"/>
        <rFont val="Calibri"/>
        <family val="2"/>
        <scheme val="minor"/>
      </rPr>
      <t>)</t>
    </r>
  </si>
  <si>
    <t>Sampling Error/Margin of Error</t>
  </si>
  <si>
    <r>
      <rPr>
        <i/>
        <sz val="11"/>
        <rFont val="Calibri"/>
        <family val="2"/>
        <scheme val="minor"/>
      </rPr>
      <t>Z</t>
    </r>
    <r>
      <rPr>
        <sz val="11"/>
        <rFont val="Calibri"/>
        <family val="2"/>
        <scheme val="minor"/>
      </rPr>
      <t xml:space="preserve"> value</t>
    </r>
  </si>
  <si>
    <t>Calculated Sample Size</t>
  </si>
  <si>
    <t>Result</t>
  </si>
  <si>
    <t>Minimum Sample Size Needed</t>
  </si>
  <si>
    <t xml:space="preserve">Numerical Data </t>
  </si>
  <si>
    <r>
      <rPr>
        <b/>
        <sz val="11"/>
        <color theme="1"/>
        <rFont val="Symbol"/>
        <family val="1"/>
        <charset val="2"/>
      </rPr>
      <t>s</t>
    </r>
    <r>
      <rPr>
        <b/>
        <sz val="11"/>
        <color theme="1"/>
        <rFont val="Calibri"/>
        <family val="2"/>
      </rPr>
      <t xml:space="preserve"> Known</t>
    </r>
  </si>
  <si>
    <r>
      <rPr>
        <b/>
        <sz val="11"/>
        <color theme="1"/>
        <rFont val="Symbol"/>
        <family val="1"/>
        <charset val="2"/>
      </rPr>
      <t>s</t>
    </r>
    <r>
      <rPr>
        <b/>
        <sz val="11"/>
        <color theme="1"/>
        <rFont val="Calibri"/>
        <family val="2"/>
      </rPr>
      <t xml:space="preserve"> Unknown</t>
    </r>
  </si>
  <si>
    <t>Hypothesis Test for µ (Mean)</t>
  </si>
  <si>
    <t>Hypotheses</t>
  </si>
  <si>
    <t>Null Hypothesis</t>
  </si>
  <si>
    <t xml:space="preserve"> µ</t>
  </si>
  <si>
    <t>Alternative Hypothesis</t>
  </si>
  <si>
    <t>Test Type</t>
  </si>
  <si>
    <t>Level of significance</t>
  </si>
  <si>
    <t>α</t>
  </si>
  <si>
    <t>Critical Region</t>
  </si>
  <si>
    <t>Critical Value (s)</t>
  </si>
  <si>
    <t>Degrees of Freedom</t>
  </si>
  <si>
    <t>Population Standard Deviation</t>
  </si>
  <si>
    <t>Sample Data</t>
  </si>
  <si>
    <t>Sample Standard Deviation</t>
  </si>
  <si>
    <t>Sample Mean</t>
  </si>
  <si>
    <t>Sample Size</t>
  </si>
  <si>
    <t>Standard Error of the Mean</t>
  </si>
  <si>
    <r>
      <t>t</t>
    </r>
    <r>
      <rPr>
        <sz val="11"/>
        <rFont val="Calibri"/>
        <family val="2"/>
        <scheme val="minor"/>
      </rPr>
      <t xml:space="preserve"> Sample Statistic</t>
    </r>
  </si>
  <si>
    <r>
      <t>Z</t>
    </r>
    <r>
      <rPr>
        <sz val="11"/>
        <rFont val="Calibri"/>
        <family val="2"/>
        <scheme val="minor"/>
      </rPr>
      <t xml:space="preserve"> Sample Statistic</t>
    </r>
  </si>
  <si>
    <t>p-value</t>
  </si>
  <si>
    <t>Decision</t>
  </si>
  <si>
    <t>Categorical data</t>
  </si>
  <si>
    <t>Hypothesis Test for π (Proportion)</t>
  </si>
  <si>
    <t>π</t>
  </si>
  <si>
    <t>Count of 'Successes'</t>
  </si>
  <si>
    <t>Sample proportion, p</t>
  </si>
  <si>
    <t>Standard Error</t>
  </si>
  <si>
    <t>Z Sample Statistic</t>
  </si>
  <si>
    <t>Male</t>
  </si>
  <si>
    <t>Female</t>
  </si>
  <si>
    <t>No</t>
  </si>
  <si>
    <t>Yes</t>
  </si>
  <si>
    <t>Gender of the respondent {Male;Female;Other}</t>
  </si>
  <si>
    <t>WorkHrs</t>
  </si>
  <si>
    <t>Age</t>
  </si>
  <si>
    <t>Income</t>
  </si>
  <si>
    <t>JobSatisfaction</t>
  </si>
  <si>
    <t>JobCharacteristics</t>
  </si>
  <si>
    <t>MemberUnion</t>
  </si>
  <si>
    <t>Promotions</t>
  </si>
  <si>
    <t>ManEmployeeRel</t>
  </si>
  <si>
    <t>ProudOrg</t>
  </si>
  <si>
    <t>StayOrg</t>
  </si>
  <si>
    <t>GetAhead</t>
  </si>
  <si>
    <t>WorkYears</t>
  </si>
  <si>
    <t>GenderPromotion</t>
  </si>
  <si>
    <t>Advancement</t>
  </si>
  <si>
    <t>Age of the employee last birthday in years</t>
  </si>
  <si>
    <t>Level of satisfaction with Job {Very Satisfied;Moderately Satisfied;A Little Dissatisfied;Very Dissatisfied}</t>
  </si>
  <si>
    <t>Most important Job Characteristics to you {High income;No danger of being fired;Flexible hours;Opportunities for advancement;Enjoying the work}</t>
  </si>
  <si>
    <t>The way most people get ahead in their job {Hard Work;Hard Work and Luck;Luck}</t>
  </si>
  <si>
    <t>Currently a member of a union {Yes;No}</t>
  </si>
  <si>
    <t>Years worked fulltime since the age of 16</t>
  </si>
  <si>
    <t>Number of promotions with the organisation</t>
  </si>
  <si>
    <t>How you believe your job advancement has been in the organisation {Advanced rapidly;Made steady advances;Stayed at about the same level;Lost some ground}</t>
  </si>
  <si>
    <t>Typical number of hours worked by an employee in a week</t>
  </si>
  <si>
    <t>Whether promotion opportunities are better or worse for persons of your gender {Better;Worse;Has no effect}</t>
  </si>
  <si>
    <t>How proud you are working for the organisation {Very Proud;Somewhat Proud;Indifferent;Not at all Proud}</t>
  </si>
  <si>
    <t>If employee would turn down another job for more pay in order to stay with the organisation {Very Likely;Likely;Not Sure;Unlikely;Very Unlikely}</t>
  </si>
  <si>
    <t>How an employee describes the relations in the workplace between management and employees {Very Good;Good;So so;Bad;Very Bad}</t>
  </si>
  <si>
    <t>Other</t>
  </si>
  <si>
    <t>Work</t>
  </si>
  <si>
    <t>Very Sat</t>
  </si>
  <si>
    <t>High Inc</t>
  </si>
  <si>
    <t>Better</t>
  </si>
  <si>
    <t>V Good</t>
  </si>
  <si>
    <t>V Proud</t>
  </si>
  <si>
    <t>V Likely</t>
  </si>
  <si>
    <t>Rapid</t>
  </si>
  <si>
    <t>Mod Sat</t>
  </si>
  <si>
    <t>Luck</t>
  </si>
  <si>
    <t>Not Fired</t>
  </si>
  <si>
    <t>Steady</t>
  </si>
  <si>
    <t>Some Proud</t>
  </si>
  <si>
    <t>Likely</t>
  </si>
  <si>
    <t>Good</t>
  </si>
  <si>
    <t>Worse</t>
  </si>
  <si>
    <t>Flex Hours</t>
  </si>
  <si>
    <t>Work&amp;Luck</t>
  </si>
  <si>
    <t>Little Dissat</t>
  </si>
  <si>
    <t>So So</t>
  </si>
  <si>
    <t>No Effect</t>
  </si>
  <si>
    <t>Same</t>
  </si>
  <si>
    <t>Not Sure</t>
  </si>
  <si>
    <t>Ind Proud</t>
  </si>
  <si>
    <t>Opp Advance</t>
  </si>
  <si>
    <t>Very Dissat</t>
  </si>
  <si>
    <t>Unlikely</t>
  </si>
  <si>
    <t>No Proud</t>
  </si>
  <si>
    <t>Bad</t>
  </si>
  <si>
    <t>Lost</t>
  </si>
  <si>
    <t>Enjoy Work</t>
  </si>
  <si>
    <t>V Unlikely</t>
  </si>
  <si>
    <t>V Bad</t>
  </si>
  <si>
    <t>Income last financial year in thousands of dollars</t>
  </si>
  <si>
    <t>Record No</t>
  </si>
  <si>
    <t>Mean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</si>
  <si>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</si>
  <si>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</si>
  <si>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</si>
  <si>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</si>
  <si>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</si>
  <si>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</si>
  <si>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</si>
  <si>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</si>
  <si>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</si>
  <si>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</si>
  <si>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</si>
  <si>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 xml:space="preserve">Summary Statistic </t>
  </si>
  <si>
    <t xml:space="preserve">Minimum </t>
  </si>
  <si>
    <t xml:space="preserve">Lower Quartile </t>
  </si>
  <si>
    <t xml:space="preserve">Upper Quartile </t>
  </si>
  <si>
    <t xml:space="preserve">Maximum </t>
  </si>
  <si>
    <t xml:space="preserve">IQR </t>
  </si>
  <si>
    <t>Lower Fence</t>
  </si>
  <si>
    <t>Upper Fence</t>
  </si>
  <si>
    <t>Outlier Check</t>
  </si>
  <si>
    <t>This box plot shows Right-skewed distribution.</t>
  </si>
  <si>
    <t>Row Labels</t>
  </si>
  <si>
    <t>Grand Total</t>
  </si>
  <si>
    <t xml:space="preserve">Sample Covariance </t>
  </si>
  <si>
    <t>Sample Coefficient of Correlation</t>
  </si>
  <si>
    <t>R</t>
  </si>
  <si>
    <t>Count of JobSatisfaction</t>
  </si>
  <si>
    <t>Count of ProudOrg</t>
  </si>
  <si>
    <t>Assumptions</t>
  </si>
  <si>
    <r>
      <t xml:space="preserve">np </t>
    </r>
    <r>
      <rPr>
        <sz val="11"/>
        <color theme="1"/>
        <rFont val="Calibri"/>
        <family val="2"/>
      </rPr>
      <t>≥ 5</t>
    </r>
  </si>
  <si>
    <r>
      <t xml:space="preserve">n (1-p) </t>
    </r>
    <r>
      <rPr>
        <sz val="11"/>
        <color theme="1"/>
        <rFont val="Calibri"/>
        <family val="2"/>
      </rPr>
      <t>≥ 5</t>
    </r>
  </si>
  <si>
    <t>≥</t>
  </si>
  <si>
    <t xml:space="preserve"> ≥ 5</t>
  </si>
  <si>
    <t>&lt;</t>
  </si>
  <si>
    <t>Lower Tail</t>
  </si>
  <si>
    <t>Income (000's)</t>
  </si>
  <si>
    <t>Income (000's) (Increasing Order)</t>
  </si>
  <si>
    <t>Age (Years)</t>
  </si>
  <si>
    <t>We reject the null hypothesis.</t>
  </si>
  <si>
    <t>≤</t>
  </si>
  <si>
    <t>&gt;</t>
  </si>
  <si>
    <t>Upper Tail</t>
  </si>
  <si>
    <t>Count of JobCharacteristics</t>
  </si>
  <si>
    <t>a)</t>
  </si>
  <si>
    <t>b)</t>
  </si>
  <si>
    <t>Count of ManEmployeeRel</t>
  </si>
  <si>
    <t>Count of MemberUnion</t>
  </si>
  <si>
    <t>Column Labels</t>
  </si>
  <si>
    <t>Determining Interval Size</t>
  </si>
  <si>
    <t>Total</t>
  </si>
  <si>
    <t>Min</t>
  </si>
  <si>
    <t>Max</t>
  </si>
  <si>
    <t>Sampling Error</t>
  </si>
  <si>
    <t>Width of Interval</t>
  </si>
  <si>
    <t>28  to ≤  38</t>
  </si>
  <si>
    <t>38 to ≤ 48</t>
  </si>
  <si>
    <t>48 to ≤ 58</t>
  </si>
  <si>
    <t>58 to ≤ 68</t>
  </si>
  <si>
    <t>68 to ≤ 78</t>
  </si>
  <si>
    <t>WorkHrs(28  to ≤  38)</t>
  </si>
  <si>
    <t>WorkHrs(38 to ≤ 48)</t>
  </si>
  <si>
    <t>WorkHrs(48 to ≤ 58)</t>
  </si>
  <si>
    <t>WorkHrs(58 to ≤ 68)</t>
  </si>
  <si>
    <t>WorkHrs(68 to ≤ 78)</t>
  </si>
  <si>
    <t>WorkHrs(78 or more)</t>
  </si>
  <si>
    <r>
      <t xml:space="preserve">20.20 to </t>
    </r>
    <r>
      <rPr>
        <sz val="11"/>
        <color theme="1"/>
        <rFont val="Calibri"/>
        <family val="2"/>
      </rPr>
      <t>≤ 47.2</t>
    </r>
    <r>
      <rPr>
        <sz val="11"/>
        <color theme="1"/>
        <rFont val="Calibri"/>
        <family val="2"/>
        <scheme val="minor"/>
      </rPr>
      <t>0</t>
    </r>
  </si>
  <si>
    <t>47.20 to ≤ 74.20</t>
  </si>
  <si>
    <t>74.20 to ≤ 101.20</t>
  </si>
  <si>
    <t>101.20 to ≤ 128.20</t>
  </si>
  <si>
    <t>128.20 to ≤ 155.20</t>
  </si>
  <si>
    <t>More than 78</t>
  </si>
  <si>
    <t xml:space="preserve">More than 155.20 </t>
  </si>
  <si>
    <t>Income (000's) (20.20 to ≤ 47.20)</t>
  </si>
  <si>
    <t>Income (000's) (47.20 to ≤ 74.20)</t>
  </si>
  <si>
    <t>Income (000's) (74.20 to ≤ 101.20)</t>
  </si>
  <si>
    <t>Income (000's) (101.20 to ≤ 128.20)</t>
  </si>
  <si>
    <t>Income (000's) (128.20 to ≤ 155.20)</t>
  </si>
  <si>
    <t>Income (000's) (More than 155.20 )</t>
  </si>
  <si>
    <t>Percentage</t>
  </si>
  <si>
    <t>Interval (000's)</t>
  </si>
  <si>
    <t>Interval (Hours)</t>
  </si>
  <si>
    <t>Count (Employees)</t>
  </si>
  <si>
    <t>Percentage (Employees)</t>
  </si>
  <si>
    <t>18 to ≤ 27</t>
  </si>
  <si>
    <t>27 to ≤ 36</t>
  </si>
  <si>
    <t>36 to ≤ 45</t>
  </si>
  <si>
    <t>45 to ≤ 54</t>
  </si>
  <si>
    <t>54 to ≤ 63</t>
  </si>
  <si>
    <t>More than 63</t>
  </si>
  <si>
    <t>Age (Years) (18 to ≤ 27)</t>
  </si>
  <si>
    <t>Age (Years) (27 to ≤ 36)</t>
  </si>
  <si>
    <t>Age (Years) (36 to ≤ 45)</t>
  </si>
  <si>
    <t>Age (Years) (45 to ≤ 54)</t>
  </si>
  <si>
    <t>Age (Years) (54 to ≤ 63)</t>
  </si>
  <si>
    <t>Age (Years) (More than 63)</t>
  </si>
  <si>
    <t>Summary Statistic (WorkYears)</t>
  </si>
  <si>
    <t>Summary Statistic (Income 000's)</t>
  </si>
  <si>
    <t>IQR</t>
  </si>
  <si>
    <t>Interval (Age - Years)</t>
  </si>
  <si>
    <t>WorkHrs (Weekly)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</si>
</sst>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0"/>
    <numFmt numFmtId="165" formatCode="0.0%"/>
    <numFmt numFmtId="166" formatCode="0.000000"/>
    <numFmt numFmtId="167" formatCode="0.000"/>
    <numFmt numFmtId="168" formatCode="0.00000%"/>
    <numFmt numFmtId="169" formatCode="_-[$$-409]* #,##0.00_ ;_-[$$-409]* \-#,##0.00\ ;_-[$$-409]* &quot;-&quot;??_ ;_-@_ 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rgb="FFFF0000"/>
      <name val="Arial"/>
      <family val="2"/>
    </font>
    <font>
      <b/>
      <sz val="10"/>
      <name val="Arial"/>
      <family val="2"/>
    </font>
    <font>
      <b/>
      <sz val="10"/>
      <name val="Symbol"/>
      <family val="1"/>
      <charset val="2"/>
    </font>
    <font>
      <sz val="10"/>
      <name val="Arial"/>
      <family val="2"/>
    </font>
    <font>
      <b/>
      <sz val="10"/>
      <color rgb="FF3333FF"/>
      <name val="Arial"/>
      <family val="2"/>
    </font>
    <font>
      <sz val="10"/>
      <color rgb="FF0000FF"/>
      <name val="Arial"/>
      <family val="2"/>
    </font>
    <font>
      <sz val="11"/>
      <name val="Arial"/>
      <family val="2"/>
    </font>
    <font>
      <b/>
      <sz val="11"/>
      <color rgb="FFFF0000"/>
      <name val="Symbol"/>
      <family val="1"/>
      <charset val="2"/>
    </font>
    <font>
      <b/>
      <sz val="11"/>
      <name val="Calibri"/>
      <family val="2"/>
      <scheme val="minor"/>
    </font>
    <font>
      <sz val="11"/>
      <name val="Symbol"/>
      <family val="1"/>
      <charset val="2"/>
    </font>
    <font>
      <b/>
      <sz val="10"/>
      <color rgb="FF3333FF"/>
      <name val="Symbol"/>
      <family val="1"/>
      <charset val="2"/>
    </font>
    <font>
      <i/>
      <sz val="10"/>
      <name val="Arial"/>
      <family val="2"/>
    </font>
    <font>
      <b/>
      <sz val="10"/>
      <color rgb="FF0000FF"/>
      <name val="Arial"/>
      <family val="2"/>
    </font>
    <font>
      <sz val="11"/>
      <name val="Calibri"/>
      <family val="2"/>
      <scheme val="minor"/>
    </font>
    <font>
      <b/>
      <sz val="11"/>
      <color rgb="FF3333FF"/>
      <name val="Calibri"/>
      <family val="2"/>
      <scheme val="minor"/>
    </font>
    <font>
      <b/>
      <sz val="11"/>
      <color rgb="FF3333FF"/>
      <name val="Symbol"/>
      <family val="1"/>
      <charset val="2"/>
    </font>
    <font>
      <sz val="11"/>
      <name val="Calibri"/>
      <family val="2"/>
    </font>
    <font>
      <b/>
      <sz val="11"/>
      <color rgb="FF3333FF"/>
      <name val="Calibri"/>
      <family val="2"/>
    </font>
    <font>
      <i/>
      <sz val="1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theme="1"/>
      <name val="Symbol"/>
      <family val="1"/>
      <charset val="2"/>
    </font>
    <font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Symbol"/>
      <family val="1"/>
      <charset val="2"/>
    </font>
  </fonts>
  <fills count="11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79998168889431442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9">
    <xf numFmtId="0" fontId="0" fillId="0" borderId="0"/>
    <xf numFmtId="0" fontId="4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1" fillId="0" borderId="0"/>
    <xf numFmtId="9" fontId="8" fillId="0" borderId="0" applyFont="0" applyFill="0" applyBorder="0" applyAlignment="0" applyProtection="0"/>
    <xf numFmtId="0" fontId="8" fillId="0" borderId="0"/>
    <xf numFmtId="9" fontId="1" fillId="0" borderId="0" applyFont="0" applyFill="0" applyBorder="0" applyAlignment="0" applyProtection="0"/>
  </cellStyleXfs>
  <cellXfs count="188">
    <xf numFmtId="0" fontId="0" fillId="0" borderId="0" xfId="0"/>
    <xf numFmtId="0" fontId="3" fillId="2" borderId="0" xfId="0" applyFont="1" applyFill="1" applyAlignment="1">
      <alignment horizontal="right"/>
    </xf>
    <xf numFmtId="9" fontId="6" fillId="5" borderId="4" xfId="2" applyFont="1" applyFill="1" applyBorder="1"/>
    <xf numFmtId="9" fontId="8" fillId="0" borderId="4" xfId="2" applyFont="1" applyFill="1" applyBorder="1"/>
    <xf numFmtId="10" fontId="6" fillId="6" borderId="4" xfId="2" applyNumberFormat="1" applyFont="1" applyFill="1" applyBorder="1"/>
    <xf numFmtId="10" fontId="6" fillId="6" borderId="8" xfId="2" applyNumberFormat="1" applyFont="1" applyFill="1" applyBorder="1"/>
    <xf numFmtId="9" fontId="6" fillId="5" borderId="4" xfId="2" applyFont="1" applyFill="1" applyBorder="1" applyProtection="1">
      <protection locked="0"/>
    </xf>
    <xf numFmtId="9" fontId="6" fillId="0" borderId="12" xfId="2" applyFont="1" applyFill="1" applyBorder="1" applyProtection="1">
      <protection locked="0"/>
    </xf>
    <xf numFmtId="0" fontId="13" fillId="0" borderId="11" xfId="3" applyFont="1" applyBorder="1" applyAlignment="1">
      <alignment horizontal="center"/>
    </xf>
    <xf numFmtId="0" fontId="13" fillId="0" borderId="12" xfId="3" applyFont="1" applyBorder="1" applyAlignment="1">
      <alignment horizontal="center"/>
    </xf>
    <xf numFmtId="9" fontId="13" fillId="5" borderId="4" xfId="2" applyFont="1" applyFill="1" applyBorder="1" applyAlignment="1" applyProtection="1">
      <alignment horizontal="center"/>
      <protection locked="0"/>
    </xf>
    <xf numFmtId="2" fontId="13" fillId="5" borderId="4" xfId="3" applyNumberFormat="1" applyFont="1" applyFill="1" applyBorder="1" applyAlignment="1" applyProtection="1">
      <alignment horizontal="center"/>
      <protection locked="0"/>
    </xf>
    <xf numFmtId="165" fontId="13" fillId="5" borderId="4" xfId="2" applyNumberFormat="1" applyFont="1" applyFill="1" applyBorder="1" applyAlignment="1" applyProtection="1">
      <alignment horizontal="center"/>
      <protection locked="0"/>
    </xf>
    <xf numFmtId="0" fontId="13" fillId="5" borderId="4" xfId="3" applyFont="1" applyFill="1" applyBorder="1" applyAlignment="1" applyProtection="1">
      <alignment horizontal="center"/>
      <protection locked="0"/>
    </xf>
    <xf numFmtId="9" fontId="13" fillId="5" borderId="4" xfId="4" applyFont="1" applyFill="1" applyBorder="1" applyAlignment="1" applyProtection="1">
      <alignment horizontal="center"/>
      <protection locked="0"/>
    </xf>
    <xf numFmtId="9" fontId="13" fillId="0" borderId="12" xfId="4" applyFont="1" applyFill="1" applyBorder="1" applyProtection="1">
      <protection locked="0"/>
    </xf>
    <xf numFmtId="0" fontId="13" fillId="7" borderId="7" xfId="3" applyFont="1" applyFill="1" applyBorder="1"/>
    <xf numFmtId="1" fontId="13" fillId="6" borderId="8" xfId="3" applyNumberFormat="1" applyFont="1" applyFill="1" applyBorder="1" applyAlignment="1">
      <alignment horizontal="center"/>
    </xf>
    <xf numFmtId="0" fontId="25" fillId="3" borderId="0" xfId="5" applyFont="1" applyFill="1"/>
    <xf numFmtId="0" fontId="1" fillId="0" borderId="0" xfId="5"/>
    <xf numFmtId="0" fontId="26" fillId="3" borderId="0" xfId="5" applyFont="1" applyFill="1"/>
    <xf numFmtId="0" fontId="18" fillId="8" borderId="17" xfId="3" applyFont="1" applyFill="1" applyBorder="1" applyAlignment="1">
      <alignment horizontal="center"/>
    </xf>
    <xf numFmtId="0" fontId="18" fillId="8" borderId="4" xfId="3" applyFont="1" applyFill="1" applyBorder="1" applyAlignment="1" applyProtection="1">
      <alignment horizontal="center"/>
      <protection locked="0"/>
    </xf>
    <xf numFmtId="0" fontId="18" fillId="5" borderId="17" xfId="3" applyFont="1" applyFill="1" applyBorder="1" applyAlignment="1">
      <alignment horizontal="center"/>
    </xf>
    <xf numFmtId="0" fontId="18" fillId="5" borderId="4" xfId="3" applyFont="1" applyFill="1" applyBorder="1" applyAlignment="1" applyProtection="1">
      <alignment horizontal="center"/>
      <protection locked="0"/>
    </xf>
    <xf numFmtId="0" fontId="13" fillId="8" borderId="4" xfId="3" applyFont="1" applyFill="1" applyBorder="1" applyAlignment="1" applyProtection="1">
      <alignment horizontal="center"/>
      <protection locked="0"/>
    </xf>
    <xf numFmtId="0" fontId="18" fillId="6" borderId="4" xfId="3" applyFont="1" applyFill="1" applyBorder="1" applyAlignment="1">
      <alignment horizontal="center"/>
    </xf>
    <xf numFmtId="0" fontId="18" fillId="0" borderId="11" xfId="3" applyFont="1" applyBorder="1"/>
    <xf numFmtId="2" fontId="13" fillId="8" borderId="4" xfId="3" applyNumberFormat="1" applyFont="1" applyFill="1" applyBorder="1" applyProtection="1">
      <protection locked="0"/>
    </xf>
    <xf numFmtId="2" fontId="13" fillId="5" borderId="4" xfId="3" applyNumberFormat="1" applyFont="1" applyFill="1" applyBorder="1" applyProtection="1">
      <protection locked="0"/>
    </xf>
    <xf numFmtId="0" fontId="18" fillId="9" borderId="6" xfId="3" applyFont="1" applyFill="1" applyBorder="1"/>
    <xf numFmtId="0" fontId="18" fillId="8" borderId="14" xfId="3" applyFont="1" applyFill="1" applyBorder="1" applyAlignment="1">
      <alignment horizontal="center"/>
    </xf>
    <xf numFmtId="0" fontId="13" fillId="5" borderId="4" xfId="3" applyFont="1" applyFill="1" applyBorder="1" applyProtection="1">
      <protection locked="0"/>
    </xf>
    <xf numFmtId="0" fontId="13" fillId="8" borderId="4" xfId="3" applyFont="1" applyFill="1" applyBorder="1" applyProtection="1">
      <protection locked="0"/>
    </xf>
    <xf numFmtId="0" fontId="28" fillId="0" borderId="0" xfId="0" applyFont="1"/>
    <xf numFmtId="0" fontId="0" fillId="0" borderId="0" xfId="5" applyFont="1"/>
    <xf numFmtId="0" fontId="2" fillId="0" borderId="0" xfId="0" applyFont="1"/>
    <xf numFmtId="9" fontId="18" fillId="5" borderId="4" xfId="6" applyFont="1" applyFill="1" applyBorder="1" applyAlignment="1" applyProtection="1">
      <alignment horizontal="center"/>
      <protection locked="0"/>
    </xf>
    <xf numFmtId="9" fontId="13" fillId="5" borderId="4" xfId="4" applyFont="1" applyFill="1" applyBorder="1" applyAlignment="1">
      <alignment horizontal="center"/>
    </xf>
    <xf numFmtId="10" fontId="18" fillId="0" borderId="4" xfId="4" applyNumberFormat="1" applyFont="1" applyFill="1" applyBorder="1"/>
    <xf numFmtId="0" fontId="0" fillId="0" borderId="0" xfId="0" applyAlignment="1">
      <alignment horizontal="right"/>
    </xf>
    <xf numFmtId="0" fontId="5" fillId="3" borderId="0" xfId="7" applyFont="1" applyFill="1"/>
    <xf numFmtId="0" fontId="8" fillId="0" borderId="0" xfId="7"/>
    <xf numFmtId="0" fontId="11" fillId="3" borderId="0" xfId="7" applyFont="1" applyFill="1"/>
    <xf numFmtId="0" fontId="6" fillId="0" borderId="11" xfId="7" applyFont="1" applyBorder="1" applyAlignment="1">
      <alignment horizontal="center"/>
    </xf>
    <xf numFmtId="0" fontId="6" fillId="0" borderId="12" xfId="7" applyFont="1" applyBorder="1" applyAlignment="1">
      <alignment horizontal="center"/>
    </xf>
    <xf numFmtId="0" fontId="8" fillId="0" borderId="3" xfId="7" applyBorder="1"/>
    <xf numFmtId="0" fontId="6" fillId="5" borderId="4" xfId="7" applyFont="1" applyFill="1" applyBorder="1" applyProtection="1">
      <protection locked="0"/>
    </xf>
    <xf numFmtId="0" fontId="6" fillId="0" borderId="11" xfId="7" applyFont="1" applyBorder="1"/>
    <xf numFmtId="164" fontId="8" fillId="0" borderId="4" xfId="7" applyNumberFormat="1" applyBorder="1"/>
    <xf numFmtId="0" fontId="8" fillId="0" borderId="4" xfId="7" applyBorder="1"/>
    <xf numFmtId="0" fontId="16" fillId="0" borderId="3" xfId="7" applyFont="1" applyBorder="1"/>
    <xf numFmtId="0" fontId="8" fillId="0" borderId="13" xfId="7" applyBorder="1"/>
    <xf numFmtId="0" fontId="8" fillId="0" borderId="14" xfId="7" applyBorder="1"/>
    <xf numFmtId="0" fontId="6" fillId="4" borderId="5" xfId="7" applyFont="1" applyFill="1" applyBorder="1" applyAlignment="1">
      <alignment horizontal="center"/>
    </xf>
    <xf numFmtId="0" fontId="6" fillId="4" borderId="6" xfId="7" applyFont="1" applyFill="1" applyBorder="1" applyAlignment="1">
      <alignment horizontal="center"/>
    </xf>
    <xf numFmtId="2" fontId="6" fillId="6" borderId="4" xfId="7" applyNumberFormat="1" applyFont="1" applyFill="1" applyBorder="1"/>
    <xf numFmtId="0" fontId="8" fillId="0" borderId="7" xfId="7" applyBorder="1"/>
    <xf numFmtId="2" fontId="6" fillId="6" borderId="8" xfId="7" applyNumberFormat="1" applyFont="1" applyFill="1" applyBorder="1"/>
    <xf numFmtId="0" fontId="8" fillId="0" borderId="3" xfId="7" applyBorder="1" applyAlignment="1">
      <alignment horizontal="center"/>
    </xf>
    <xf numFmtId="0" fontId="8" fillId="0" borderId="4" xfId="7" applyBorder="1" applyAlignment="1">
      <alignment horizontal="center"/>
    </xf>
    <xf numFmtId="0" fontId="18" fillId="0" borderId="3" xfId="3" applyFont="1" applyBorder="1"/>
    <xf numFmtId="0" fontId="13" fillId="0" borderId="11" xfId="3" applyFont="1" applyBorder="1"/>
    <xf numFmtId="0" fontId="24" fillId="0" borderId="4" xfId="7" applyFont="1" applyBorder="1"/>
    <xf numFmtId="164" fontId="18" fillId="0" borderId="4" xfId="3" applyNumberFormat="1" applyFont="1" applyBorder="1"/>
    <xf numFmtId="0" fontId="18" fillId="0" borderId="13" xfId="3" applyFont="1" applyBorder="1"/>
    <xf numFmtId="0" fontId="18" fillId="0" borderId="14" xfId="3" applyFont="1" applyBorder="1"/>
    <xf numFmtId="0" fontId="18" fillId="0" borderId="17" xfId="3" applyFont="1" applyBorder="1" applyAlignment="1">
      <alignment horizontal="left"/>
    </xf>
    <xf numFmtId="0" fontId="18" fillId="0" borderId="5" xfId="3" applyFont="1" applyBorder="1"/>
    <xf numFmtId="0" fontId="18" fillId="0" borderId="16" xfId="3" applyFont="1" applyBorder="1"/>
    <xf numFmtId="0" fontId="18" fillId="0" borderId="0" xfId="3" applyFont="1"/>
    <xf numFmtId="0" fontId="18" fillId="0" borderId="17" xfId="3" applyFont="1" applyBorder="1" applyAlignment="1">
      <alignment horizontal="center"/>
    </xf>
    <xf numFmtId="164" fontId="18" fillId="9" borderId="14" xfId="3" applyNumberFormat="1" applyFont="1" applyFill="1" applyBorder="1"/>
    <xf numFmtId="0" fontId="18" fillId="0" borderId="5" xfId="3" applyFont="1" applyBorder="1" applyAlignment="1">
      <alignment horizontal="left"/>
    </xf>
    <xf numFmtId="0" fontId="18" fillId="0" borderId="16" xfId="3" applyFont="1" applyBorder="1" applyAlignment="1">
      <alignment horizontal="left"/>
    </xf>
    <xf numFmtId="164" fontId="18" fillId="0" borderId="14" xfId="3" applyNumberFormat="1" applyFont="1" applyBorder="1"/>
    <xf numFmtId="164" fontId="18" fillId="6" borderId="14" xfId="3" applyNumberFormat="1" applyFont="1" applyFill="1" applyBorder="1"/>
    <xf numFmtId="164" fontId="18" fillId="0" borderId="6" xfId="3" applyNumberFormat="1" applyFont="1" applyBorder="1"/>
    <xf numFmtId="0" fontId="3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3" fillId="2" borderId="0" xfId="0" applyFont="1" applyFill="1" applyAlignment="1">
      <alignment horizontal="left"/>
    </xf>
    <xf numFmtId="0" fontId="0" fillId="0" borderId="0" xfId="0" applyAlignment="1">
      <alignment horizontal="left"/>
    </xf>
    <xf numFmtId="1" fontId="3" fillId="2" borderId="0" xfId="0" applyNumberFormat="1" applyFont="1" applyFill="1" applyAlignment="1">
      <alignment horizontal="center"/>
    </xf>
    <xf numFmtId="1" fontId="0" fillId="0" borderId="0" xfId="0" applyNumberFormat="1" applyAlignment="1">
      <alignment horizontal="center"/>
    </xf>
    <xf numFmtId="0" fontId="3" fillId="2" borderId="17" xfId="0" applyFont="1" applyFill="1" applyBorder="1"/>
    <xf numFmtId="0" fontId="0" fillId="0" borderId="17" xfId="0" applyBorder="1"/>
    <xf numFmtId="0" fontId="0" fillId="0" borderId="22" xfId="0" applyBorder="1"/>
    <xf numFmtId="0" fontId="29" fillId="0" borderId="15" xfId="0" applyFont="1" applyBorder="1" applyAlignment="1">
      <alignment horizontal="centerContinuous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31" xfId="0" applyBorder="1"/>
    <xf numFmtId="0" fontId="0" fillId="0" borderId="32" xfId="0" applyBorder="1"/>
    <xf numFmtId="0" fontId="0" fillId="0" borderId="28" xfId="0" applyBorder="1"/>
    <xf numFmtId="0" fontId="3" fillId="2" borderId="17" xfId="0" applyFont="1" applyFill="1" applyBorder="1" applyAlignment="1">
      <alignment horizontal="right"/>
    </xf>
    <xf numFmtId="0" fontId="0" fillId="0" borderId="0" xfId="0" pivotButton="1"/>
    <xf numFmtId="0" fontId="3" fillId="2" borderId="17" xfId="0" applyFont="1" applyFill="1" applyBorder="1" applyAlignment="1">
      <alignment horizontal="center"/>
    </xf>
    <xf numFmtId="0" fontId="3" fillId="2" borderId="17" xfId="0" applyFont="1" applyFill="1" applyBorder="1" applyAlignment="1">
      <alignment horizontal="left"/>
    </xf>
    <xf numFmtId="0" fontId="29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left"/>
    </xf>
    <xf numFmtId="0" fontId="21" fillId="5" borderId="17" xfId="3" applyFont="1" applyFill="1" applyBorder="1" applyAlignment="1">
      <alignment horizontal="center"/>
    </xf>
    <xf numFmtId="168" fontId="28" fillId="0" borderId="17" xfId="8" applyNumberFormat="1" applyFont="1" applyBorder="1"/>
    <xf numFmtId="0" fontId="31" fillId="0" borderId="0" xfId="0" applyFont="1" applyAlignment="1">
      <alignment horizontal="center"/>
    </xf>
    <xf numFmtId="9" fontId="18" fillId="5" borderId="4" xfId="4" applyFont="1" applyFill="1" applyBorder="1" applyAlignment="1">
      <alignment horizontal="center"/>
    </xf>
    <xf numFmtId="168" fontId="18" fillId="0" borderId="6" xfId="8" applyNumberFormat="1" applyFont="1" applyBorder="1"/>
    <xf numFmtId="9" fontId="13" fillId="5" borderId="4" xfId="8" applyFont="1" applyFill="1" applyBorder="1" applyAlignment="1" applyProtection="1">
      <alignment horizontal="center"/>
      <protection locked="0"/>
    </xf>
    <xf numFmtId="164" fontId="24" fillId="0" borderId="4" xfId="0" applyNumberFormat="1" applyFont="1" applyBorder="1"/>
    <xf numFmtId="166" fontId="0" fillId="0" borderId="0" xfId="0" applyNumberFormat="1"/>
    <xf numFmtId="167" fontId="13" fillId="5" borderId="4" xfId="8" applyNumberFormat="1" applyFont="1" applyFill="1" applyBorder="1" applyAlignment="1" applyProtection="1">
      <alignment horizontal="center"/>
      <protection locked="0"/>
    </xf>
    <xf numFmtId="0" fontId="3" fillId="0" borderId="17" xfId="0" applyFont="1" applyBorder="1"/>
    <xf numFmtId="0" fontId="3" fillId="0" borderId="17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3" fillId="0" borderId="33" xfId="0" applyFont="1" applyBorder="1" applyAlignment="1">
      <alignment horizontal="center"/>
    </xf>
    <xf numFmtId="0" fontId="0" fillId="0" borderId="18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2" fontId="0" fillId="0" borderId="0" xfId="0" applyNumberFormat="1" applyAlignment="1">
      <alignment horizontal="right"/>
    </xf>
    <xf numFmtId="9" fontId="0" fillId="0" borderId="17" xfId="0" applyNumberFormat="1" applyBorder="1"/>
    <xf numFmtId="167" fontId="0" fillId="0" borderId="17" xfId="0" applyNumberFormat="1" applyBorder="1"/>
    <xf numFmtId="167" fontId="13" fillId="5" borderId="4" xfId="3" applyNumberFormat="1" applyFont="1" applyFill="1" applyBorder="1" applyAlignment="1" applyProtection="1">
      <alignment horizontal="center"/>
      <protection locked="0"/>
    </xf>
    <xf numFmtId="10" fontId="0" fillId="0" borderId="17" xfId="8" applyNumberFormat="1" applyFont="1" applyBorder="1"/>
    <xf numFmtId="10" fontId="3" fillId="0" borderId="17" xfId="0" applyNumberFormat="1" applyFont="1" applyBorder="1"/>
    <xf numFmtId="10" fontId="0" fillId="0" borderId="17" xfId="8" applyNumberFormat="1" applyFont="1" applyBorder="1" applyAlignment="1">
      <alignment horizontal="center"/>
    </xf>
    <xf numFmtId="9" fontId="3" fillId="0" borderId="17" xfId="8" applyFont="1" applyBorder="1" applyAlignment="1">
      <alignment horizontal="center"/>
    </xf>
    <xf numFmtId="9" fontId="3" fillId="0" borderId="17" xfId="0" applyNumberFormat="1" applyFont="1" applyBorder="1" applyAlignment="1">
      <alignment horizontal="center"/>
    </xf>
    <xf numFmtId="164" fontId="0" fillId="0" borderId="0" xfId="0" applyNumberFormat="1"/>
    <xf numFmtId="1" fontId="0" fillId="0" borderId="28" xfId="0" applyNumberFormat="1" applyBorder="1"/>
    <xf numFmtId="169" fontId="0" fillId="0" borderId="12" xfId="0" applyNumberFormat="1" applyBorder="1"/>
    <xf numFmtId="169" fontId="0" fillId="0" borderId="28" xfId="0" applyNumberFormat="1" applyBorder="1"/>
    <xf numFmtId="1" fontId="0" fillId="0" borderId="32" xfId="0" applyNumberFormat="1" applyBorder="1"/>
    <xf numFmtId="2" fontId="0" fillId="0" borderId="31" xfId="0" applyNumberFormat="1" applyBorder="1"/>
    <xf numFmtId="169" fontId="0" fillId="0" borderId="31" xfId="0" applyNumberFormat="1" applyBorder="1"/>
    <xf numFmtId="169" fontId="0" fillId="0" borderId="32" xfId="0" applyNumberFormat="1" applyBorder="1"/>
    <xf numFmtId="0" fontId="3" fillId="6" borderId="17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10" borderId="23" xfId="0" applyFont="1" applyFill="1" applyBorder="1" applyAlignment="1">
      <alignment horizontal="center" vertical="center"/>
    </xf>
    <xf numFmtId="0" fontId="3" fillId="10" borderId="24" xfId="0" applyFont="1" applyFill="1" applyBorder="1" applyAlignment="1">
      <alignment horizontal="center" vertical="center"/>
    </xf>
    <xf numFmtId="0" fontId="3" fillId="10" borderId="25" xfId="0" applyFont="1" applyFill="1" applyBorder="1" applyAlignment="1">
      <alignment horizontal="center" vertical="center"/>
    </xf>
    <xf numFmtId="0" fontId="0" fillId="0" borderId="29" xfId="0" applyBorder="1" applyAlignment="1">
      <alignment horizontal="left"/>
    </xf>
    <xf numFmtId="0" fontId="0" fillId="0" borderId="3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26" xfId="0" applyBorder="1" applyAlignment="1">
      <alignment horizontal="left"/>
    </xf>
    <xf numFmtId="0" fontId="0" fillId="0" borderId="27" xfId="0" applyBorder="1" applyAlignment="1">
      <alignment horizontal="left"/>
    </xf>
    <xf numFmtId="0" fontId="0" fillId="0" borderId="11" xfId="0" applyBorder="1" applyAlignment="1">
      <alignment horizontal="left" wrapText="1"/>
    </xf>
    <xf numFmtId="0" fontId="0" fillId="0" borderId="12" xfId="0" applyBorder="1" applyAlignment="1">
      <alignment horizontal="left" wrapText="1"/>
    </xf>
    <xf numFmtId="0" fontId="0" fillId="0" borderId="26" xfId="0" applyBorder="1"/>
    <xf numFmtId="0" fontId="0" fillId="0" borderId="22" xfId="0" applyBorder="1"/>
    <xf numFmtId="0" fontId="0" fillId="0" borderId="0" xfId="0" applyAlignment="1">
      <alignment horizontal="left"/>
    </xf>
    <xf numFmtId="0" fontId="0" fillId="0" borderId="29" xfId="0" applyBorder="1" applyAlignment="1">
      <alignment horizontal="left" wrapText="1"/>
    </xf>
    <xf numFmtId="0" fontId="0" fillId="0" borderId="34" xfId="0" applyBorder="1" applyAlignment="1">
      <alignment horizontal="left" wrapText="1"/>
    </xf>
    <xf numFmtId="0" fontId="3" fillId="6" borderId="33" xfId="0" applyFont="1" applyFill="1" applyBorder="1" applyAlignment="1">
      <alignment horizontal="center"/>
    </xf>
    <xf numFmtId="0" fontId="3" fillId="6" borderId="18" xfId="0" applyFont="1" applyFill="1" applyBorder="1" applyAlignment="1">
      <alignment horizontal="center"/>
    </xf>
    <xf numFmtId="0" fontId="6" fillId="4" borderId="9" xfId="7" applyFont="1" applyFill="1" applyBorder="1" applyAlignment="1">
      <alignment horizontal="center"/>
    </xf>
    <xf numFmtId="0" fontId="6" fillId="4" borderId="10" xfId="7" applyFont="1" applyFill="1" applyBorder="1" applyAlignment="1">
      <alignment horizontal="center"/>
    </xf>
    <xf numFmtId="0" fontId="6" fillId="4" borderId="5" xfId="7" applyFont="1" applyFill="1" applyBorder="1" applyAlignment="1">
      <alignment horizontal="center"/>
    </xf>
    <xf numFmtId="0" fontId="6" fillId="4" borderId="6" xfId="7" applyFont="1" applyFill="1" applyBorder="1" applyAlignment="1">
      <alignment horizontal="center"/>
    </xf>
    <xf numFmtId="0" fontId="5" fillId="3" borderId="0" xfId="7" applyFont="1" applyFill="1" applyAlignment="1">
      <alignment horizontal="center"/>
    </xf>
    <xf numFmtId="0" fontId="6" fillId="4" borderId="1" xfId="7" applyFont="1" applyFill="1" applyBorder="1" applyAlignment="1">
      <alignment horizontal="center"/>
    </xf>
    <xf numFmtId="0" fontId="6" fillId="4" borderId="2" xfId="7" applyFont="1" applyFill="1" applyBorder="1" applyAlignment="1">
      <alignment horizontal="center"/>
    </xf>
    <xf numFmtId="0" fontId="6" fillId="4" borderId="3" xfId="7" applyFont="1" applyFill="1" applyBorder="1" applyAlignment="1">
      <alignment horizontal="center"/>
    </xf>
    <xf numFmtId="0" fontId="6" fillId="4" borderId="4" xfId="7" applyFont="1" applyFill="1" applyBorder="1" applyAlignment="1">
      <alignment horizontal="center"/>
    </xf>
    <xf numFmtId="0" fontId="18" fillId="6" borderId="19" xfId="3" applyFont="1" applyFill="1" applyBorder="1" applyAlignment="1">
      <alignment horizontal="left"/>
    </xf>
    <xf numFmtId="0" fontId="18" fillId="6" borderId="20" xfId="3" applyFont="1" applyFill="1" applyBorder="1" applyAlignment="1">
      <alignment horizontal="left"/>
    </xf>
    <xf numFmtId="0" fontId="18" fillId="6" borderId="21" xfId="3" applyFont="1" applyFill="1" applyBorder="1" applyAlignment="1">
      <alignment horizontal="left"/>
    </xf>
    <xf numFmtId="0" fontId="18" fillId="0" borderId="5" xfId="3" applyFont="1" applyBorder="1" applyAlignment="1">
      <alignment horizontal="left"/>
    </xf>
    <xf numFmtId="0" fontId="18" fillId="0" borderId="16" xfId="3" applyFont="1" applyBorder="1" applyAlignment="1">
      <alignment horizontal="left"/>
    </xf>
    <xf numFmtId="0" fontId="18" fillId="0" borderId="18" xfId="3" applyFont="1" applyBorder="1" applyAlignment="1">
      <alignment horizontal="left"/>
    </xf>
    <xf numFmtId="0" fontId="13" fillId="4" borderId="5" xfId="3" applyFont="1" applyFill="1" applyBorder="1" applyAlignment="1">
      <alignment horizontal="center"/>
    </xf>
    <xf numFmtId="0" fontId="13" fillId="4" borderId="16" xfId="3" applyFont="1" applyFill="1" applyBorder="1" applyAlignment="1">
      <alignment horizontal="center"/>
    </xf>
    <xf numFmtId="0" fontId="13" fillId="4" borderId="6" xfId="3" applyFont="1" applyFill="1" applyBorder="1" applyAlignment="1">
      <alignment horizontal="center"/>
    </xf>
    <xf numFmtId="0" fontId="18" fillId="0" borderId="5" xfId="3" applyFont="1" applyBorder="1" applyAlignment="1">
      <alignment horizontal="center"/>
    </xf>
    <xf numFmtId="0" fontId="18" fillId="0" borderId="16" xfId="3" applyFont="1" applyBorder="1" applyAlignment="1">
      <alignment horizontal="center"/>
    </xf>
    <xf numFmtId="0" fontId="18" fillId="0" borderId="6" xfId="3" applyFont="1" applyBorder="1" applyAlignment="1">
      <alignment horizontal="center"/>
    </xf>
    <xf numFmtId="0" fontId="23" fillId="0" borderId="5" xfId="3" applyFont="1" applyBorder="1" applyAlignment="1">
      <alignment horizontal="left"/>
    </xf>
    <xf numFmtId="0" fontId="23" fillId="0" borderId="16" xfId="3" applyFont="1" applyBorder="1" applyAlignment="1">
      <alignment horizontal="left"/>
    </xf>
    <xf numFmtId="0" fontId="23" fillId="0" borderId="18" xfId="3" applyFont="1" applyBorder="1" applyAlignment="1">
      <alignment horizontal="left"/>
    </xf>
    <xf numFmtId="0" fontId="18" fillId="0" borderId="3" xfId="3" applyFont="1" applyBorder="1" applyAlignment="1">
      <alignment horizontal="left"/>
    </xf>
    <xf numFmtId="0" fontId="18" fillId="0" borderId="17" xfId="3" applyFont="1" applyBorder="1" applyAlignment="1">
      <alignment horizontal="left"/>
    </xf>
    <xf numFmtId="0" fontId="13" fillId="4" borderId="9" xfId="3" applyFont="1" applyFill="1" applyBorder="1" applyAlignment="1">
      <alignment horizontal="center"/>
    </xf>
    <xf numFmtId="0" fontId="13" fillId="4" borderId="15" xfId="3" applyFont="1" applyFill="1" applyBorder="1" applyAlignment="1">
      <alignment horizontal="center"/>
    </xf>
    <xf numFmtId="0" fontId="13" fillId="4" borderId="10" xfId="3" applyFont="1" applyFill="1" applyBorder="1" applyAlignment="1">
      <alignment horizontal="center"/>
    </xf>
    <xf numFmtId="0" fontId="13" fillId="0" borderId="5" xfId="3" applyFont="1" applyBorder="1" applyAlignment="1">
      <alignment horizontal="center"/>
    </xf>
    <xf numFmtId="0" fontId="13" fillId="0" borderId="16" xfId="3" applyFont="1" applyBorder="1" applyAlignment="1">
      <alignment horizontal="center"/>
    </xf>
    <xf numFmtId="0" fontId="13" fillId="0" borderId="6" xfId="3" applyFont="1" applyBorder="1" applyAlignment="1">
      <alignment horizontal="center"/>
    </xf>
    <xf numFmtId="0" fontId="23" fillId="0" borderId="17" xfId="3" applyFont="1" applyBorder="1" applyAlignment="1">
      <alignment horizontal="left"/>
    </xf>
    <xf numFmtId="0" fontId="5" fillId="3" borderId="0" xfId="7" applyFont="1" applyFill="1" applyAlignment="1">
      <alignment horizontal="left"/>
    </xf>
    <xf numFmtId="0" fontId="5" fillId="3" borderId="0" xfId="0" applyFont="1" applyFill="1" applyAlignment="1">
      <alignment horizontal="left"/>
    </xf>
    <xf numFmtId="0" fontId="29" fillId="3" borderId="15" xfId="0" applyFont="1" applyFill="1" applyBorder="1" applyAlignment="1">
      <alignment horizontal="center"/>
    </xf>
  </cellXfs>
  <cellStyles count="9">
    <cellStyle name="Normal" xfId="0" builtinId="0"/>
    <cellStyle name="Normal 2" xfId="1" xr:uid="{00000000-0005-0000-0000-000001000000}"/>
    <cellStyle name="Normal 2 2" xfId="7" xr:uid="{FB3A6DE6-5F6D-47D0-929A-8179B10CE184}"/>
    <cellStyle name="Normal 3" xfId="5" xr:uid="{00000000-0005-0000-0000-000002000000}"/>
    <cellStyle name="Normal 3 2" xfId="3" xr:uid="{00000000-0005-0000-0000-000003000000}"/>
    <cellStyle name="Percent" xfId="8" builtinId="5"/>
    <cellStyle name="Percent 2" xfId="2" xr:uid="{00000000-0005-0000-0000-000004000000}"/>
    <cellStyle name="Percent 2 2" xfId="6" xr:uid="{00000000-0005-0000-0000-000005000000}"/>
    <cellStyle name="Percent 3 2" xfId="4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26" Type="http://schemas.openxmlformats.org/officeDocument/2006/relationships/pivotCacheDefinition" Target="pivotCache/pivotCacheDefinition6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pivotCacheDefinition" Target="pivotCache/pivotCacheDefinition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3.xml"/><Relationship Id="rId29" Type="http://schemas.openxmlformats.org/officeDocument/2006/relationships/pivotCacheDefinition" Target="pivotCache/pivotCacheDefinition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pivotCacheDefinition" Target="pivotCache/pivotCacheDefinition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pivotCacheDefinition" Target="pivotCache/pivotCacheDefinition3.xml"/><Relationship Id="rId28" Type="http://schemas.openxmlformats.org/officeDocument/2006/relationships/pivotCacheDefinition" Target="pivotCache/pivotCacheDefinition8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2.xml"/><Relationship Id="rId31" Type="http://schemas.openxmlformats.org/officeDocument/2006/relationships/pivotCacheDefinition" Target="pivotCache/pivotCacheDefinition1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2.xml"/><Relationship Id="rId27" Type="http://schemas.openxmlformats.org/officeDocument/2006/relationships/pivotCacheDefinition" Target="pivotCache/pivotCacheDefinition7.xml"/><Relationship Id="rId30" Type="http://schemas.openxmlformats.org/officeDocument/2006/relationships/pivotCacheDefinition" Target="pivotCache/pivotCacheDefinition1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[EmployeeSurvey_218676233.xlsx]Q1(b)!PivotTable3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Job Satisfaction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6.75%</a:t>
                </a: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howDataLabelsRange val="0"/>
            </c:ext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46.25%</a:t>
                </a: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howDataLabelsRange val="0"/>
            </c:ext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4.25%</a:t>
                </a: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howDataLabelsRange val="0"/>
            </c:ext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42.75%</a:t>
                </a: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howDataLabelsRange val="0"/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'Q1(b)'!$E$1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36EE-4CC8-B1FB-CFE0D6EA282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36EE-4CC8-B1FB-CFE0D6EA282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36EE-4CC8-B1FB-CFE0D6EA282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6EE-4CC8-B1FB-CFE0D6EA2824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6.75%</a:t>
                    </a:r>
                  </a:p>
                </c:rich>
              </c:tx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36EE-4CC8-B1FB-CFE0D6EA2824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42.75%</a:t>
                    </a:r>
                  </a:p>
                </c:rich>
              </c:tx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36EE-4CC8-B1FB-CFE0D6EA2824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4.25%</a:t>
                    </a:r>
                  </a:p>
                </c:rich>
              </c:tx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36EE-4CC8-B1FB-CFE0D6EA2824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46.25%</a:t>
                    </a:r>
                  </a:p>
                </c:rich>
              </c:tx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36EE-4CC8-B1FB-CFE0D6EA282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'Q1(b)'!$D$2:$D$6</c:f>
              <c:strCache>
                <c:ptCount val="4"/>
                <c:pt idx="0">
                  <c:v>Little Dissat</c:v>
                </c:pt>
                <c:pt idx="1">
                  <c:v>Mod Sat</c:v>
                </c:pt>
                <c:pt idx="2">
                  <c:v>Very Dissat</c:v>
                </c:pt>
                <c:pt idx="3">
                  <c:v>Very Sat</c:v>
                </c:pt>
              </c:strCache>
            </c:strRef>
          </c:cat>
          <c:val>
            <c:numRef>
              <c:f>'Q1(b)'!$E$2:$E$6</c:f>
              <c:numCache>
                <c:formatCode>General</c:formatCode>
                <c:ptCount val="4"/>
                <c:pt idx="0">
                  <c:v>27</c:v>
                </c:pt>
                <c:pt idx="1">
                  <c:v>171</c:v>
                </c:pt>
                <c:pt idx="2">
                  <c:v>17</c:v>
                </c:pt>
                <c:pt idx="3">
                  <c:v>185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EE-4CC8-B1FB-CFE0D6EA282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WorkHrs per week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'Q3(a)'!$G$13</c:f>
              <c:strCache>
                <c:ptCount val="1"/>
                <c:pt idx="0">
                  <c:v>Count (Employees)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'Q3(a)'!$F$14:$F$19</c:f>
              <c:strCache>
                <c:ptCount val="6"/>
                <c:pt idx="0">
                  <c:v>28  to ≤  38</c:v>
                </c:pt>
                <c:pt idx="1">
                  <c:v>38 to ≤ 48</c:v>
                </c:pt>
                <c:pt idx="2">
                  <c:v>48 to ≤ 58</c:v>
                </c:pt>
                <c:pt idx="3">
                  <c:v>58 to ≤ 68</c:v>
                </c:pt>
                <c:pt idx="4">
                  <c:v>68 to ≤ 78</c:v>
                </c:pt>
                <c:pt idx="5">
                  <c:v>More than 78</c:v>
                </c:pt>
              </c:strCache>
            </c:strRef>
          </c:cat>
          <c:val>
            <c:numRef>
              <c:f>'Q3(a)'!$G$14:$G$19</c:f>
              <c:numCache>
                <c:formatCode>General</c:formatCode>
                <c:ptCount val="6"/>
                <c:pt idx="0">
                  <c:v>44</c:v>
                </c:pt>
                <c:pt idx="1">
                  <c:v>236</c:v>
                </c:pt>
                <c:pt idx="2">
                  <c:v>67</c:v>
                </c:pt>
                <c:pt idx="3">
                  <c:v>37</c:v>
                </c:pt>
                <c:pt idx="4">
                  <c:v>10</c:v>
                </c:pt>
                <c:pt idx="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56-48EA-8C94-B9A7438C847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13081712"/>
        <c:axId val="313085456"/>
      </c:barChart>
      <c:catAx>
        <c:axId val="313081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WorkHrs</a:t>
                </a:r>
              </a:p>
            </c:rich>
          </c:tx>
          <c:layout>
            <c:manualLayout>
              <c:xMode val="edge"/>
              <c:yMode val="edge"/>
              <c:x val="0.49659601924759406"/>
              <c:y val="0.87868037328667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085456"/>
        <c:crosses val="autoZero"/>
        <c:auto val="1"/>
        <c:lblAlgn val="ctr"/>
        <c:lblOffset val="100"/>
        <c:noMultiLvlLbl val="0"/>
      </c:catAx>
      <c:valAx>
        <c:axId val="31308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No. of Employees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081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[EmployeeSurvey_218676233.xlsx]Q3(b)!PivotTable1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ProudOrg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69.72%</a:t>
                </a: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0"/>
            </c:ext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30.28%</a:t>
                </a: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0"/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'Q3(b)'!$E$1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B45-4F98-9483-6688F6BA9E6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B45-4F98-9483-6688F6BA9E6C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69.72%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9B45-4F98-9483-6688F6BA9E6C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30.28%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9B45-4F98-9483-6688F6BA9E6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'Q3(b)'!$D$2:$D$4</c:f>
              <c:strCache>
                <c:ptCount val="2"/>
                <c:pt idx="0">
                  <c:v>Some Proud</c:v>
                </c:pt>
                <c:pt idx="1">
                  <c:v>V Proud</c:v>
                </c:pt>
              </c:strCache>
            </c:strRef>
          </c:cat>
          <c:val>
            <c:numRef>
              <c:f>'Q3(b)'!$E$2:$E$4</c:f>
              <c:numCache>
                <c:formatCode>General</c:formatCode>
                <c:ptCount val="2"/>
                <c:pt idx="0">
                  <c:v>251</c:v>
                </c:pt>
                <c:pt idx="1">
                  <c:v>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A1-456D-8D56-023207E26D6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Annual Salary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'Q4(a)'!$J$9</c:f>
              <c:strCache>
                <c:ptCount val="1"/>
                <c:pt idx="0">
                  <c:v>Count (Employees)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'Q4(a)'!$I$10:$I$15</c:f>
              <c:strCache>
                <c:ptCount val="6"/>
                <c:pt idx="0">
                  <c:v>20.20 to ≤ 47.20</c:v>
                </c:pt>
                <c:pt idx="1">
                  <c:v>47.20 to ≤ 74.20</c:v>
                </c:pt>
                <c:pt idx="2">
                  <c:v>74.20 to ≤ 101.20</c:v>
                </c:pt>
                <c:pt idx="3">
                  <c:v>101.20 to ≤ 128.20</c:v>
                </c:pt>
                <c:pt idx="4">
                  <c:v>128.20 to ≤ 155.20</c:v>
                </c:pt>
                <c:pt idx="5">
                  <c:v>More than 155.20 </c:v>
                </c:pt>
              </c:strCache>
            </c:strRef>
          </c:cat>
          <c:val>
            <c:numRef>
              <c:f>'Q4(a)'!$J$10:$J$15</c:f>
              <c:numCache>
                <c:formatCode>General</c:formatCode>
                <c:ptCount val="6"/>
                <c:pt idx="0">
                  <c:v>169</c:v>
                </c:pt>
                <c:pt idx="1">
                  <c:v>127</c:v>
                </c:pt>
                <c:pt idx="2">
                  <c:v>68</c:v>
                </c:pt>
                <c:pt idx="3">
                  <c:v>26</c:v>
                </c:pt>
                <c:pt idx="4">
                  <c:v>6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FC-4B67-A629-65F96A60F5E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62943632"/>
        <c:axId val="162944048"/>
      </c:barChart>
      <c:catAx>
        <c:axId val="162943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Income (000's)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44048"/>
        <c:crosses val="autoZero"/>
        <c:auto val="1"/>
        <c:lblAlgn val="ctr"/>
        <c:lblOffset val="100"/>
        <c:noMultiLvlLbl val="0"/>
      </c:catAx>
      <c:valAx>
        <c:axId val="16294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No.</a:t>
                </a:r>
                <a:r>
                  <a:rPr lang="en-IN" baseline="0"/>
                  <a:t> of </a:t>
                </a:r>
                <a:r>
                  <a:rPr lang="en-IN"/>
                  <a:t>employees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43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[EmployeeSurvey_218676233.xlsx]Q4(b)!PivotTable2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Importance of  JobCharacteristics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'Q4(b)'!$D$1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'Q4(b)'!$C$2:$C$7</c:f>
              <c:strCache>
                <c:ptCount val="5"/>
                <c:pt idx="0">
                  <c:v>Enjoy Work</c:v>
                </c:pt>
                <c:pt idx="1">
                  <c:v>Flex Hours</c:v>
                </c:pt>
                <c:pt idx="2">
                  <c:v>High Inc</c:v>
                </c:pt>
                <c:pt idx="3">
                  <c:v>Not Fired</c:v>
                </c:pt>
                <c:pt idx="4">
                  <c:v>Opp Advance</c:v>
                </c:pt>
              </c:strCache>
            </c:strRef>
          </c:cat>
          <c:val>
            <c:numRef>
              <c:f>'Q4(b)'!$D$2:$D$7</c:f>
              <c:numCache>
                <c:formatCode>General</c:formatCode>
                <c:ptCount val="5"/>
                <c:pt idx="0">
                  <c:v>203</c:v>
                </c:pt>
                <c:pt idx="1">
                  <c:v>19</c:v>
                </c:pt>
                <c:pt idx="2">
                  <c:v>103</c:v>
                </c:pt>
                <c:pt idx="3">
                  <c:v>24</c:v>
                </c:pt>
                <c:pt idx="4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36-43B3-80AC-879027ED57A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88997968"/>
        <c:axId val="388991312"/>
      </c:barChart>
      <c:catAx>
        <c:axId val="388997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JobCharacteristics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991312"/>
        <c:crosses val="autoZero"/>
        <c:auto val="1"/>
        <c:lblAlgn val="ctr"/>
        <c:lblOffset val="100"/>
        <c:noMultiLvlLbl val="0"/>
      </c:catAx>
      <c:valAx>
        <c:axId val="38899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No. of employees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997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Confidence Level x Sampling Error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'Q5'!$B$57</c:f>
              <c:strCache>
                <c:ptCount val="1"/>
                <c:pt idx="0">
                  <c:v>Sampling Error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'Q5'!$A$58:$A$60</c:f>
              <c:numCache>
                <c:formatCode>0%</c:formatCode>
                <c:ptCount val="3"/>
                <c:pt idx="0">
                  <c:v>0.95</c:v>
                </c:pt>
                <c:pt idx="1">
                  <c:v>0.99</c:v>
                </c:pt>
                <c:pt idx="2">
                  <c:v>0.9</c:v>
                </c:pt>
              </c:numCache>
            </c:numRef>
          </c:xVal>
          <c:yVal>
            <c:numRef>
              <c:f>'Q5'!$B$58:$B$60</c:f>
              <c:numCache>
                <c:formatCode>0.000</c:formatCode>
                <c:ptCount val="3"/>
                <c:pt idx="0">
                  <c:v>489.9909961350134</c:v>
                </c:pt>
                <c:pt idx="1">
                  <c:v>643.95732588722501</c:v>
                </c:pt>
                <c:pt idx="2">
                  <c:v>411.2134067378679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5F-4BC5-92DB-F1FD6E6FEB4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62942800"/>
        <c:axId val="162943216"/>
      </c:scatterChart>
      <c:valAx>
        <c:axId val="162942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Confidence 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43216"/>
        <c:crosses val="autoZero"/>
        <c:crossBetween val="midCat"/>
      </c:valAx>
      <c:valAx>
        <c:axId val="16294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Sampling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42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Confidence Level</a:t>
            </a:r>
            <a:r>
              <a:rPr lang="en-US" baseline="0"/>
              <a:t> x Sampling Error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'Q5'!$M$56</c:f>
              <c:strCache>
                <c:ptCount val="1"/>
                <c:pt idx="0">
                  <c:v>Sampling Error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'Q5'!$L$57:$L$59</c:f>
              <c:numCache>
                <c:formatCode>0%</c:formatCode>
                <c:ptCount val="3"/>
                <c:pt idx="0">
                  <c:v>0.95</c:v>
                </c:pt>
                <c:pt idx="1">
                  <c:v>0.99</c:v>
                </c:pt>
                <c:pt idx="2">
                  <c:v>0.9</c:v>
                </c:pt>
              </c:numCache>
            </c:numRef>
          </c:xVal>
          <c:yVal>
            <c:numRef>
              <c:f>'Q5'!$M$57:$M$59</c:f>
              <c:numCache>
                <c:formatCode>0.000</c:formatCode>
                <c:ptCount val="3"/>
                <c:pt idx="0">
                  <c:v>1.6717240478185909E-2</c:v>
                </c:pt>
                <c:pt idx="1">
                  <c:v>2.1970178145028614E-2</c:v>
                </c:pt>
                <c:pt idx="2">
                  <c:v>1.4029550466263739E-2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F1-471F-B6B5-262F3CC6FB6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506997696"/>
        <c:axId val="506999360"/>
      </c:scatterChart>
      <c:valAx>
        <c:axId val="506997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Confidence 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999360"/>
        <c:crosses val="autoZero"/>
        <c:crossBetween val="midCat"/>
      </c:valAx>
      <c:valAx>
        <c:axId val="50699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Sampling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997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Income x WorkYears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'Q2(a)'!$B$2</c:f>
              <c:strCache>
                <c:ptCount val="1"/>
                <c:pt idx="0">
                  <c:v>Income (000's)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'Q2(a)'!$A$3:$A$402</c:f>
              <c:numCache>
                <c:formatCode>General</c:formatCode>
                <c:ptCount val="400"/>
                <c:pt idx="0">
                  <c:v>13</c:v>
                </c:pt>
                <c:pt idx="1">
                  <c:v>34</c:v>
                </c:pt>
                <c:pt idx="2">
                  <c:v>6</c:v>
                </c:pt>
                <c:pt idx="3">
                  <c:v>13</c:v>
                </c:pt>
                <c:pt idx="4">
                  <c:v>20</c:v>
                </c:pt>
                <c:pt idx="5">
                  <c:v>3</c:v>
                </c:pt>
                <c:pt idx="6">
                  <c:v>10</c:v>
                </c:pt>
                <c:pt idx="7">
                  <c:v>4</c:v>
                </c:pt>
                <c:pt idx="8">
                  <c:v>1</c:v>
                </c:pt>
                <c:pt idx="9">
                  <c:v>4</c:v>
                </c:pt>
                <c:pt idx="10">
                  <c:v>18</c:v>
                </c:pt>
                <c:pt idx="11">
                  <c:v>25</c:v>
                </c:pt>
                <c:pt idx="12">
                  <c:v>35</c:v>
                </c:pt>
                <c:pt idx="13">
                  <c:v>19</c:v>
                </c:pt>
                <c:pt idx="14">
                  <c:v>20</c:v>
                </c:pt>
                <c:pt idx="15">
                  <c:v>18</c:v>
                </c:pt>
                <c:pt idx="16">
                  <c:v>20</c:v>
                </c:pt>
                <c:pt idx="17">
                  <c:v>10</c:v>
                </c:pt>
                <c:pt idx="18">
                  <c:v>22</c:v>
                </c:pt>
                <c:pt idx="19">
                  <c:v>16</c:v>
                </c:pt>
                <c:pt idx="20">
                  <c:v>26</c:v>
                </c:pt>
                <c:pt idx="21">
                  <c:v>5</c:v>
                </c:pt>
                <c:pt idx="22">
                  <c:v>10</c:v>
                </c:pt>
                <c:pt idx="23">
                  <c:v>15</c:v>
                </c:pt>
                <c:pt idx="24">
                  <c:v>20</c:v>
                </c:pt>
                <c:pt idx="25">
                  <c:v>10</c:v>
                </c:pt>
                <c:pt idx="26">
                  <c:v>20</c:v>
                </c:pt>
                <c:pt idx="27">
                  <c:v>23</c:v>
                </c:pt>
                <c:pt idx="28">
                  <c:v>6</c:v>
                </c:pt>
                <c:pt idx="29">
                  <c:v>14</c:v>
                </c:pt>
                <c:pt idx="30">
                  <c:v>2</c:v>
                </c:pt>
                <c:pt idx="31">
                  <c:v>20</c:v>
                </c:pt>
                <c:pt idx="32">
                  <c:v>7</c:v>
                </c:pt>
                <c:pt idx="33">
                  <c:v>8</c:v>
                </c:pt>
                <c:pt idx="34">
                  <c:v>15</c:v>
                </c:pt>
                <c:pt idx="35">
                  <c:v>26</c:v>
                </c:pt>
                <c:pt idx="36">
                  <c:v>9</c:v>
                </c:pt>
                <c:pt idx="37">
                  <c:v>27</c:v>
                </c:pt>
                <c:pt idx="38">
                  <c:v>6</c:v>
                </c:pt>
                <c:pt idx="39">
                  <c:v>10</c:v>
                </c:pt>
                <c:pt idx="40">
                  <c:v>11</c:v>
                </c:pt>
                <c:pt idx="41">
                  <c:v>14</c:v>
                </c:pt>
                <c:pt idx="42">
                  <c:v>10</c:v>
                </c:pt>
                <c:pt idx="43">
                  <c:v>3</c:v>
                </c:pt>
                <c:pt idx="44">
                  <c:v>4</c:v>
                </c:pt>
                <c:pt idx="45">
                  <c:v>17</c:v>
                </c:pt>
                <c:pt idx="46">
                  <c:v>34</c:v>
                </c:pt>
                <c:pt idx="47">
                  <c:v>6</c:v>
                </c:pt>
                <c:pt idx="48">
                  <c:v>15</c:v>
                </c:pt>
                <c:pt idx="49">
                  <c:v>16</c:v>
                </c:pt>
                <c:pt idx="50">
                  <c:v>5</c:v>
                </c:pt>
                <c:pt idx="51">
                  <c:v>21</c:v>
                </c:pt>
                <c:pt idx="52">
                  <c:v>34</c:v>
                </c:pt>
                <c:pt idx="53">
                  <c:v>24</c:v>
                </c:pt>
                <c:pt idx="54">
                  <c:v>20</c:v>
                </c:pt>
                <c:pt idx="55">
                  <c:v>27</c:v>
                </c:pt>
                <c:pt idx="56">
                  <c:v>9</c:v>
                </c:pt>
                <c:pt idx="57">
                  <c:v>6</c:v>
                </c:pt>
                <c:pt idx="58">
                  <c:v>19</c:v>
                </c:pt>
                <c:pt idx="59">
                  <c:v>3</c:v>
                </c:pt>
                <c:pt idx="60">
                  <c:v>33</c:v>
                </c:pt>
                <c:pt idx="61">
                  <c:v>10</c:v>
                </c:pt>
                <c:pt idx="62">
                  <c:v>13</c:v>
                </c:pt>
                <c:pt idx="63">
                  <c:v>20</c:v>
                </c:pt>
                <c:pt idx="64">
                  <c:v>3</c:v>
                </c:pt>
                <c:pt idx="65">
                  <c:v>24</c:v>
                </c:pt>
                <c:pt idx="66">
                  <c:v>13</c:v>
                </c:pt>
                <c:pt idx="67">
                  <c:v>16</c:v>
                </c:pt>
                <c:pt idx="68">
                  <c:v>24</c:v>
                </c:pt>
                <c:pt idx="69">
                  <c:v>15</c:v>
                </c:pt>
                <c:pt idx="70">
                  <c:v>27</c:v>
                </c:pt>
                <c:pt idx="71">
                  <c:v>5</c:v>
                </c:pt>
                <c:pt idx="72">
                  <c:v>20</c:v>
                </c:pt>
                <c:pt idx="73">
                  <c:v>20</c:v>
                </c:pt>
                <c:pt idx="74">
                  <c:v>27</c:v>
                </c:pt>
                <c:pt idx="75">
                  <c:v>7</c:v>
                </c:pt>
                <c:pt idx="76">
                  <c:v>13</c:v>
                </c:pt>
                <c:pt idx="77">
                  <c:v>15</c:v>
                </c:pt>
                <c:pt idx="78">
                  <c:v>16</c:v>
                </c:pt>
                <c:pt idx="79">
                  <c:v>34</c:v>
                </c:pt>
                <c:pt idx="80">
                  <c:v>27</c:v>
                </c:pt>
                <c:pt idx="81">
                  <c:v>8</c:v>
                </c:pt>
                <c:pt idx="82">
                  <c:v>10</c:v>
                </c:pt>
                <c:pt idx="83">
                  <c:v>14</c:v>
                </c:pt>
                <c:pt idx="84">
                  <c:v>20</c:v>
                </c:pt>
                <c:pt idx="85">
                  <c:v>10</c:v>
                </c:pt>
                <c:pt idx="86">
                  <c:v>17</c:v>
                </c:pt>
                <c:pt idx="87">
                  <c:v>20</c:v>
                </c:pt>
                <c:pt idx="88">
                  <c:v>9</c:v>
                </c:pt>
                <c:pt idx="89">
                  <c:v>10</c:v>
                </c:pt>
                <c:pt idx="90">
                  <c:v>17</c:v>
                </c:pt>
                <c:pt idx="91">
                  <c:v>10</c:v>
                </c:pt>
                <c:pt idx="92">
                  <c:v>4</c:v>
                </c:pt>
                <c:pt idx="93">
                  <c:v>5</c:v>
                </c:pt>
                <c:pt idx="94">
                  <c:v>22</c:v>
                </c:pt>
                <c:pt idx="95">
                  <c:v>24</c:v>
                </c:pt>
                <c:pt idx="96">
                  <c:v>45</c:v>
                </c:pt>
                <c:pt idx="97">
                  <c:v>23</c:v>
                </c:pt>
                <c:pt idx="98">
                  <c:v>20</c:v>
                </c:pt>
                <c:pt idx="99">
                  <c:v>24</c:v>
                </c:pt>
                <c:pt idx="100">
                  <c:v>24</c:v>
                </c:pt>
                <c:pt idx="101">
                  <c:v>12</c:v>
                </c:pt>
                <c:pt idx="102">
                  <c:v>16</c:v>
                </c:pt>
                <c:pt idx="103">
                  <c:v>16</c:v>
                </c:pt>
                <c:pt idx="104">
                  <c:v>42</c:v>
                </c:pt>
                <c:pt idx="105">
                  <c:v>8</c:v>
                </c:pt>
                <c:pt idx="106">
                  <c:v>10</c:v>
                </c:pt>
                <c:pt idx="107">
                  <c:v>16</c:v>
                </c:pt>
                <c:pt idx="108">
                  <c:v>18</c:v>
                </c:pt>
                <c:pt idx="109">
                  <c:v>30</c:v>
                </c:pt>
                <c:pt idx="110">
                  <c:v>27</c:v>
                </c:pt>
                <c:pt idx="111">
                  <c:v>15</c:v>
                </c:pt>
                <c:pt idx="112">
                  <c:v>27</c:v>
                </c:pt>
                <c:pt idx="113">
                  <c:v>12</c:v>
                </c:pt>
                <c:pt idx="114">
                  <c:v>14</c:v>
                </c:pt>
                <c:pt idx="115">
                  <c:v>8</c:v>
                </c:pt>
                <c:pt idx="116">
                  <c:v>15</c:v>
                </c:pt>
                <c:pt idx="117">
                  <c:v>25</c:v>
                </c:pt>
                <c:pt idx="118">
                  <c:v>18</c:v>
                </c:pt>
                <c:pt idx="119">
                  <c:v>3</c:v>
                </c:pt>
                <c:pt idx="120">
                  <c:v>46</c:v>
                </c:pt>
                <c:pt idx="121">
                  <c:v>4</c:v>
                </c:pt>
                <c:pt idx="122">
                  <c:v>11</c:v>
                </c:pt>
                <c:pt idx="123">
                  <c:v>27</c:v>
                </c:pt>
                <c:pt idx="124">
                  <c:v>20</c:v>
                </c:pt>
                <c:pt idx="125">
                  <c:v>27</c:v>
                </c:pt>
                <c:pt idx="126">
                  <c:v>20</c:v>
                </c:pt>
                <c:pt idx="127">
                  <c:v>9</c:v>
                </c:pt>
                <c:pt idx="128">
                  <c:v>19</c:v>
                </c:pt>
                <c:pt idx="129">
                  <c:v>10</c:v>
                </c:pt>
                <c:pt idx="130">
                  <c:v>17</c:v>
                </c:pt>
                <c:pt idx="131">
                  <c:v>20</c:v>
                </c:pt>
                <c:pt idx="132">
                  <c:v>24</c:v>
                </c:pt>
                <c:pt idx="133">
                  <c:v>28</c:v>
                </c:pt>
                <c:pt idx="134">
                  <c:v>22</c:v>
                </c:pt>
                <c:pt idx="135">
                  <c:v>12</c:v>
                </c:pt>
                <c:pt idx="136">
                  <c:v>12</c:v>
                </c:pt>
                <c:pt idx="137">
                  <c:v>15</c:v>
                </c:pt>
                <c:pt idx="138">
                  <c:v>15</c:v>
                </c:pt>
                <c:pt idx="139">
                  <c:v>44</c:v>
                </c:pt>
                <c:pt idx="140">
                  <c:v>21</c:v>
                </c:pt>
                <c:pt idx="141">
                  <c:v>32</c:v>
                </c:pt>
                <c:pt idx="142">
                  <c:v>4</c:v>
                </c:pt>
                <c:pt idx="143">
                  <c:v>8</c:v>
                </c:pt>
                <c:pt idx="144">
                  <c:v>7</c:v>
                </c:pt>
                <c:pt idx="145">
                  <c:v>6</c:v>
                </c:pt>
                <c:pt idx="146">
                  <c:v>10</c:v>
                </c:pt>
                <c:pt idx="147">
                  <c:v>12</c:v>
                </c:pt>
                <c:pt idx="148">
                  <c:v>23</c:v>
                </c:pt>
                <c:pt idx="149">
                  <c:v>24</c:v>
                </c:pt>
                <c:pt idx="150">
                  <c:v>24</c:v>
                </c:pt>
                <c:pt idx="151">
                  <c:v>25</c:v>
                </c:pt>
                <c:pt idx="152">
                  <c:v>35</c:v>
                </c:pt>
                <c:pt idx="153">
                  <c:v>32</c:v>
                </c:pt>
                <c:pt idx="154">
                  <c:v>12</c:v>
                </c:pt>
                <c:pt idx="155">
                  <c:v>13</c:v>
                </c:pt>
                <c:pt idx="156">
                  <c:v>15</c:v>
                </c:pt>
                <c:pt idx="157">
                  <c:v>21</c:v>
                </c:pt>
                <c:pt idx="158">
                  <c:v>7</c:v>
                </c:pt>
                <c:pt idx="159">
                  <c:v>15</c:v>
                </c:pt>
                <c:pt idx="160">
                  <c:v>16</c:v>
                </c:pt>
                <c:pt idx="161">
                  <c:v>12</c:v>
                </c:pt>
                <c:pt idx="162">
                  <c:v>25</c:v>
                </c:pt>
                <c:pt idx="163">
                  <c:v>37</c:v>
                </c:pt>
                <c:pt idx="164">
                  <c:v>22</c:v>
                </c:pt>
                <c:pt idx="165">
                  <c:v>9</c:v>
                </c:pt>
                <c:pt idx="166">
                  <c:v>11</c:v>
                </c:pt>
                <c:pt idx="167">
                  <c:v>11</c:v>
                </c:pt>
                <c:pt idx="168">
                  <c:v>16</c:v>
                </c:pt>
                <c:pt idx="169">
                  <c:v>25</c:v>
                </c:pt>
                <c:pt idx="170">
                  <c:v>40</c:v>
                </c:pt>
                <c:pt idx="171">
                  <c:v>10</c:v>
                </c:pt>
                <c:pt idx="172">
                  <c:v>26</c:v>
                </c:pt>
                <c:pt idx="173">
                  <c:v>28</c:v>
                </c:pt>
                <c:pt idx="174">
                  <c:v>33</c:v>
                </c:pt>
                <c:pt idx="175">
                  <c:v>30</c:v>
                </c:pt>
                <c:pt idx="176">
                  <c:v>7</c:v>
                </c:pt>
                <c:pt idx="177">
                  <c:v>27</c:v>
                </c:pt>
                <c:pt idx="178">
                  <c:v>14</c:v>
                </c:pt>
                <c:pt idx="179">
                  <c:v>16</c:v>
                </c:pt>
                <c:pt idx="180">
                  <c:v>35</c:v>
                </c:pt>
                <c:pt idx="181">
                  <c:v>30</c:v>
                </c:pt>
                <c:pt idx="182">
                  <c:v>9</c:v>
                </c:pt>
                <c:pt idx="183">
                  <c:v>15</c:v>
                </c:pt>
                <c:pt idx="184">
                  <c:v>16</c:v>
                </c:pt>
                <c:pt idx="185">
                  <c:v>20</c:v>
                </c:pt>
                <c:pt idx="186">
                  <c:v>22</c:v>
                </c:pt>
                <c:pt idx="187">
                  <c:v>27</c:v>
                </c:pt>
                <c:pt idx="188">
                  <c:v>19</c:v>
                </c:pt>
                <c:pt idx="189">
                  <c:v>21</c:v>
                </c:pt>
                <c:pt idx="190">
                  <c:v>11</c:v>
                </c:pt>
                <c:pt idx="191">
                  <c:v>25</c:v>
                </c:pt>
                <c:pt idx="192">
                  <c:v>25</c:v>
                </c:pt>
                <c:pt idx="193">
                  <c:v>45</c:v>
                </c:pt>
                <c:pt idx="194">
                  <c:v>11</c:v>
                </c:pt>
                <c:pt idx="195">
                  <c:v>19</c:v>
                </c:pt>
                <c:pt idx="196">
                  <c:v>8</c:v>
                </c:pt>
                <c:pt idx="197">
                  <c:v>10</c:v>
                </c:pt>
                <c:pt idx="198">
                  <c:v>13</c:v>
                </c:pt>
                <c:pt idx="199">
                  <c:v>22</c:v>
                </c:pt>
                <c:pt idx="200">
                  <c:v>23</c:v>
                </c:pt>
                <c:pt idx="201">
                  <c:v>40</c:v>
                </c:pt>
                <c:pt idx="202">
                  <c:v>54</c:v>
                </c:pt>
                <c:pt idx="203">
                  <c:v>9</c:v>
                </c:pt>
                <c:pt idx="204">
                  <c:v>20</c:v>
                </c:pt>
                <c:pt idx="205">
                  <c:v>43</c:v>
                </c:pt>
                <c:pt idx="206">
                  <c:v>19</c:v>
                </c:pt>
                <c:pt idx="207">
                  <c:v>26</c:v>
                </c:pt>
                <c:pt idx="208">
                  <c:v>18</c:v>
                </c:pt>
                <c:pt idx="209">
                  <c:v>20</c:v>
                </c:pt>
                <c:pt idx="210">
                  <c:v>11</c:v>
                </c:pt>
                <c:pt idx="211">
                  <c:v>15</c:v>
                </c:pt>
                <c:pt idx="212">
                  <c:v>23</c:v>
                </c:pt>
                <c:pt idx="213">
                  <c:v>21</c:v>
                </c:pt>
                <c:pt idx="214">
                  <c:v>23</c:v>
                </c:pt>
                <c:pt idx="215">
                  <c:v>20</c:v>
                </c:pt>
                <c:pt idx="216">
                  <c:v>17</c:v>
                </c:pt>
                <c:pt idx="217">
                  <c:v>29</c:v>
                </c:pt>
                <c:pt idx="218">
                  <c:v>31</c:v>
                </c:pt>
                <c:pt idx="219">
                  <c:v>9</c:v>
                </c:pt>
                <c:pt idx="220">
                  <c:v>28</c:v>
                </c:pt>
                <c:pt idx="221">
                  <c:v>20</c:v>
                </c:pt>
                <c:pt idx="222">
                  <c:v>27</c:v>
                </c:pt>
                <c:pt idx="223">
                  <c:v>26</c:v>
                </c:pt>
                <c:pt idx="224">
                  <c:v>20</c:v>
                </c:pt>
                <c:pt idx="225">
                  <c:v>25</c:v>
                </c:pt>
                <c:pt idx="226">
                  <c:v>8</c:v>
                </c:pt>
                <c:pt idx="227">
                  <c:v>17</c:v>
                </c:pt>
                <c:pt idx="228">
                  <c:v>6</c:v>
                </c:pt>
                <c:pt idx="229">
                  <c:v>14</c:v>
                </c:pt>
                <c:pt idx="230">
                  <c:v>21</c:v>
                </c:pt>
                <c:pt idx="231">
                  <c:v>10</c:v>
                </c:pt>
                <c:pt idx="232">
                  <c:v>18</c:v>
                </c:pt>
                <c:pt idx="233">
                  <c:v>11</c:v>
                </c:pt>
                <c:pt idx="234">
                  <c:v>25</c:v>
                </c:pt>
                <c:pt idx="235">
                  <c:v>21</c:v>
                </c:pt>
                <c:pt idx="236">
                  <c:v>7</c:v>
                </c:pt>
                <c:pt idx="237">
                  <c:v>23</c:v>
                </c:pt>
                <c:pt idx="238">
                  <c:v>38</c:v>
                </c:pt>
                <c:pt idx="239">
                  <c:v>6</c:v>
                </c:pt>
                <c:pt idx="240">
                  <c:v>15</c:v>
                </c:pt>
                <c:pt idx="241">
                  <c:v>16</c:v>
                </c:pt>
                <c:pt idx="242">
                  <c:v>25</c:v>
                </c:pt>
                <c:pt idx="243">
                  <c:v>14</c:v>
                </c:pt>
                <c:pt idx="244">
                  <c:v>33</c:v>
                </c:pt>
                <c:pt idx="245">
                  <c:v>15</c:v>
                </c:pt>
                <c:pt idx="246">
                  <c:v>22</c:v>
                </c:pt>
                <c:pt idx="247">
                  <c:v>25</c:v>
                </c:pt>
                <c:pt idx="248">
                  <c:v>33</c:v>
                </c:pt>
                <c:pt idx="249">
                  <c:v>37</c:v>
                </c:pt>
                <c:pt idx="250">
                  <c:v>13</c:v>
                </c:pt>
                <c:pt idx="251">
                  <c:v>4</c:v>
                </c:pt>
                <c:pt idx="252">
                  <c:v>16</c:v>
                </c:pt>
                <c:pt idx="253">
                  <c:v>20</c:v>
                </c:pt>
                <c:pt idx="254">
                  <c:v>21</c:v>
                </c:pt>
                <c:pt idx="255">
                  <c:v>9</c:v>
                </c:pt>
                <c:pt idx="256">
                  <c:v>18</c:v>
                </c:pt>
                <c:pt idx="257">
                  <c:v>24</c:v>
                </c:pt>
                <c:pt idx="258">
                  <c:v>41</c:v>
                </c:pt>
                <c:pt idx="259">
                  <c:v>45</c:v>
                </c:pt>
                <c:pt idx="260">
                  <c:v>34</c:v>
                </c:pt>
                <c:pt idx="261">
                  <c:v>20</c:v>
                </c:pt>
                <c:pt idx="262">
                  <c:v>2</c:v>
                </c:pt>
                <c:pt idx="263">
                  <c:v>14</c:v>
                </c:pt>
                <c:pt idx="264">
                  <c:v>11</c:v>
                </c:pt>
                <c:pt idx="265">
                  <c:v>11</c:v>
                </c:pt>
                <c:pt idx="266">
                  <c:v>42</c:v>
                </c:pt>
                <c:pt idx="267">
                  <c:v>22</c:v>
                </c:pt>
                <c:pt idx="268">
                  <c:v>35</c:v>
                </c:pt>
                <c:pt idx="269">
                  <c:v>7</c:v>
                </c:pt>
                <c:pt idx="270">
                  <c:v>19</c:v>
                </c:pt>
                <c:pt idx="271">
                  <c:v>12</c:v>
                </c:pt>
                <c:pt idx="272">
                  <c:v>17</c:v>
                </c:pt>
                <c:pt idx="273">
                  <c:v>20</c:v>
                </c:pt>
                <c:pt idx="274">
                  <c:v>14</c:v>
                </c:pt>
                <c:pt idx="275">
                  <c:v>25</c:v>
                </c:pt>
                <c:pt idx="276">
                  <c:v>32</c:v>
                </c:pt>
                <c:pt idx="277">
                  <c:v>14</c:v>
                </c:pt>
                <c:pt idx="278">
                  <c:v>28</c:v>
                </c:pt>
                <c:pt idx="279">
                  <c:v>12</c:v>
                </c:pt>
                <c:pt idx="280">
                  <c:v>13</c:v>
                </c:pt>
                <c:pt idx="281">
                  <c:v>10</c:v>
                </c:pt>
                <c:pt idx="282">
                  <c:v>12</c:v>
                </c:pt>
                <c:pt idx="283">
                  <c:v>31</c:v>
                </c:pt>
                <c:pt idx="284">
                  <c:v>13</c:v>
                </c:pt>
                <c:pt idx="285">
                  <c:v>17</c:v>
                </c:pt>
                <c:pt idx="286">
                  <c:v>20</c:v>
                </c:pt>
                <c:pt idx="287">
                  <c:v>40</c:v>
                </c:pt>
                <c:pt idx="288">
                  <c:v>36</c:v>
                </c:pt>
                <c:pt idx="289">
                  <c:v>7</c:v>
                </c:pt>
                <c:pt idx="290">
                  <c:v>10</c:v>
                </c:pt>
                <c:pt idx="291">
                  <c:v>16</c:v>
                </c:pt>
                <c:pt idx="292">
                  <c:v>21</c:v>
                </c:pt>
                <c:pt idx="293">
                  <c:v>25</c:v>
                </c:pt>
                <c:pt idx="294">
                  <c:v>21</c:v>
                </c:pt>
                <c:pt idx="295">
                  <c:v>23</c:v>
                </c:pt>
                <c:pt idx="296">
                  <c:v>19</c:v>
                </c:pt>
                <c:pt idx="297">
                  <c:v>10</c:v>
                </c:pt>
                <c:pt idx="298">
                  <c:v>24</c:v>
                </c:pt>
                <c:pt idx="299">
                  <c:v>26</c:v>
                </c:pt>
                <c:pt idx="300">
                  <c:v>30</c:v>
                </c:pt>
                <c:pt idx="301">
                  <c:v>32</c:v>
                </c:pt>
                <c:pt idx="302">
                  <c:v>8</c:v>
                </c:pt>
                <c:pt idx="303">
                  <c:v>24</c:v>
                </c:pt>
                <c:pt idx="304">
                  <c:v>15</c:v>
                </c:pt>
                <c:pt idx="305">
                  <c:v>24</c:v>
                </c:pt>
                <c:pt idx="306">
                  <c:v>6</c:v>
                </c:pt>
                <c:pt idx="307">
                  <c:v>18</c:v>
                </c:pt>
                <c:pt idx="308">
                  <c:v>8</c:v>
                </c:pt>
                <c:pt idx="309">
                  <c:v>27</c:v>
                </c:pt>
                <c:pt idx="310">
                  <c:v>30</c:v>
                </c:pt>
                <c:pt idx="311">
                  <c:v>24</c:v>
                </c:pt>
                <c:pt idx="312">
                  <c:v>8</c:v>
                </c:pt>
                <c:pt idx="313">
                  <c:v>20</c:v>
                </c:pt>
                <c:pt idx="314">
                  <c:v>19</c:v>
                </c:pt>
                <c:pt idx="315">
                  <c:v>8</c:v>
                </c:pt>
                <c:pt idx="316">
                  <c:v>30</c:v>
                </c:pt>
                <c:pt idx="317">
                  <c:v>42</c:v>
                </c:pt>
                <c:pt idx="318">
                  <c:v>25</c:v>
                </c:pt>
                <c:pt idx="319">
                  <c:v>14</c:v>
                </c:pt>
                <c:pt idx="320">
                  <c:v>12</c:v>
                </c:pt>
                <c:pt idx="321">
                  <c:v>24</c:v>
                </c:pt>
                <c:pt idx="322">
                  <c:v>35</c:v>
                </c:pt>
                <c:pt idx="323">
                  <c:v>26</c:v>
                </c:pt>
                <c:pt idx="324">
                  <c:v>45</c:v>
                </c:pt>
                <c:pt idx="325">
                  <c:v>11</c:v>
                </c:pt>
                <c:pt idx="326">
                  <c:v>16</c:v>
                </c:pt>
                <c:pt idx="327">
                  <c:v>13</c:v>
                </c:pt>
                <c:pt idx="328">
                  <c:v>12</c:v>
                </c:pt>
                <c:pt idx="329">
                  <c:v>26</c:v>
                </c:pt>
                <c:pt idx="330">
                  <c:v>16</c:v>
                </c:pt>
                <c:pt idx="331">
                  <c:v>18</c:v>
                </c:pt>
                <c:pt idx="332">
                  <c:v>27</c:v>
                </c:pt>
                <c:pt idx="333">
                  <c:v>12</c:v>
                </c:pt>
                <c:pt idx="334">
                  <c:v>18</c:v>
                </c:pt>
                <c:pt idx="335">
                  <c:v>35</c:v>
                </c:pt>
                <c:pt idx="336">
                  <c:v>38</c:v>
                </c:pt>
                <c:pt idx="337">
                  <c:v>18</c:v>
                </c:pt>
                <c:pt idx="338">
                  <c:v>25</c:v>
                </c:pt>
                <c:pt idx="339">
                  <c:v>22</c:v>
                </c:pt>
                <c:pt idx="340">
                  <c:v>27</c:v>
                </c:pt>
                <c:pt idx="341">
                  <c:v>28</c:v>
                </c:pt>
                <c:pt idx="342">
                  <c:v>13</c:v>
                </c:pt>
                <c:pt idx="343">
                  <c:v>45</c:v>
                </c:pt>
                <c:pt idx="344">
                  <c:v>18</c:v>
                </c:pt>
                <c:pt idx="345">
                  <c:v>14</c:v>
                </c:pt>
                <c:pt idx="346">
                  <c:v>30</c:v>
                </c:pt>
                <c:pt idx="347">
                  <c:v>15</c:v>
                </c:pt>
                <c:pt idx="348">
                  <c:v>17</c:v>
                </c:pt>
                <c:pt idx="349">
                  <c:v>24</c:v>
                </c:pt>
                <c:pt idx="350">
                  <c:v>32</c:v>
                </c:pt>
                <c:pt idx="351">
                  <c:v>25</c:v>
                </c:pt>
                <c:pt idx="352">
                  <c:v>45</c:v>
                </c:pt>
                <c:pt idx="353">
                  <c:v>16</c:v>
                </c:pt>
                <c:pt idx="354">
                  <c:v>15</c:v>
                </c:pt>
                <c:pt idx="355">
                  <c:v>15</c:v>
                </c:pt>
                <c:pt idx="356">
                  <c:v>18</c:v>
                </c:pt>
                <c:pt idx="357">
                  <c:v>15</c:v>
                </c:pt>
                <c:pt idx="358">
                  <c:v>19</c:v>
                </c:pt>
                <c:pt idx="359">
                  <c:v>32</c:v>
                </c:pt>
                <c:pt idx="360">
                  <c:v>20</c:v>
                </c:pt>
                <c:pt idx="361">
                  <c:v>35</c:v>
                </c:pt>
                <c:pt idx="362">
                  <c:v>20</c:v>
                </c:pt>
                <c:pt idx="363">
                  <c:v>36</c:v>
                </c:pt>
                <c:pt idx="364">
                  <c:v>14</c:v>
                </c:pt>
                <c:pt idx="365">
                  <c:v>37</c:v>
                </c:pt>
                <c:pt idx="366">
                  <c:v>29</c:v>
                </c:pt>
                <c:pt idx="367">
                  <c:v>12</c:v>
                </c:pt>
                <c:pt idx="368">
                  <c:v>27</c:v>
                </c:pt>
                <c:pt idx="369">
                  <c:v>49</c:v>
                </c:pt>
                <c:pt idx="370">
                  <c:v>16</c:v>
                </c:pt>
                <c:pt idx="371">
                  <c:v>8</c:v>
                </c:pt>
                <c:pt idx="372">
                  <c:v>31</c:v>
                </c:pt>
                <c:pt idx="373">
                  <c:v>15</c:v>
                </c:pt>
                <c:pt idx="374">
                  <c:v>42</c:v>
                </c:pt>
                <c:pt idx="375">
                  <c:v>38</c:v>
                </c:pt>
                <c:pt idx="376">
                  <c:v>26</c:v>
                </c:pt>
                <c:pt idx="377">
                  <c:v>30</c:v>
                </c:pt>
                <c:pt idx="378">
                  <c:v>20</c:v>
                </c:pt>
                <c:pt idx="379">
                  <c:v>45</c:v>
                </c:pt>
                <c:pt idx="380">
                  <c:v>20</c:v>
                </c:pt>
                <c:pt idx="381">
                  <c:v>27</c:v>
                </c:pt>
                <c:pt idx="382">
                  <c:v>22</c:v>
                </c:pt>
                <c:pt idx="383">
                  <c:v>34</c:v>
                </c:pt>
                <c:pt idx="384">
                  <c:v>48</c:v>
                </c:pt>
                <c:pt idx="385">
                  <c:v>18</c:v>
                </c:pt>
                <c:pt idx="386">
                  <c:v>30</c:v>
                </c:pt>
                <c:pt idx="387">
                  <c:v>15</c:v>
                </c:pt>
                <c:pt idx="388">
                  <c:v>25</c:v>
                </c:pt>
                <c:pt idx="389">
                  <c:v>19</c:v>
                </c:pt>
                <c:pt idx="390">
                  <c:v>23</c:v>
                </c:pt>
                <c:pt idx="391">
                  <c:v>21</c:v>
                </c:pt>
                <c:pt idx="392">
                  <c:v>35</c:v>
                </c:pt>
                <c:pt idx="393">
                  <c:v>23</c:v>
                </c:pt>
                <c:pt idx="394">
                  <c:v>38</c:v>
                </c:pt>
                <c:pt idx="395">
                  <c:v>30</c:v>
                </c:pt>
                <c:pt idx="396">
                  <c:v>23</c:v>
                </c:pt>
                <c:pt idx="397">
                  <c:v>14</c:v>
                </c:pt>
                <c:pt idx="398">
                  <c:v>36</c:v>
                </c:pt>
                <c:pt idx="399">
                  <c:v>35</c:v>
                </c:pt>
              </c:numCache>
            </c:numRef>
          </c:xVal>
          <c:yVal>
            <c:numRef>
              <c:f>'Q2(a)'!$B$3:$B$402</c:f>
              <c:numCache>
                <c:formatCode>General</c:formatCode>
                <c:ptCount val="400"/>
                <c:pt idx="0">
                  <c:v>20.2</c:v>
                </c:pt>
                <c:pt idx="1">
                  <c:v>20.399999999999999</c:v>
                </c:pt>
                <c:pt idx="2">
                  <c:v>20.6</c:v>
                </c:pt>
                <c:pt idx="3">
                  <c:v>20.6</c:v>
                </c:pt>
                <c:pt idx="4">
                  <c:v>20.6</c:v>
                </c:pt>
                <c:pt idx="5">
                  <c:v>21</c:v>
                </c:pt>
                <c:pt idx="6">
                  <c:v>21.6</c:v>
                </c:pt>
                <c:pt idx="7">
                  <c:v>22.2</c:v>
                </c:pt>
                <c:pt idx="8">
                  <c:v>23</c:v>
                </c:pt>
                <c:pt idx="9">
                  <c:v>23.2</c:v>
                </c:pt>
                <c:pt idx="10">
                  <c:v>23.6</c:v>
                </c:pt>
                <c:pt idx="11">
                  <c:v>23.6</c:v>
                </c:pt>
                <c:pt idx="12">
                  <c:v>23.8</c:v>
                </c:pt>
                <c:pt idx="13">
                  <c:v>24</c:v>
                </c:pt>
                <c:pt idx="14">
                  <c:v>24.2</c:v>
                </c:pt>
                <c:pt idx="15">
                  <c:v>25.2</c:v>
                </c:pt>
                <c:pt idx="16">
                  <c:v>26.2</c:v>
                </c:pt>
                <c:pt idx="17">
                  <c:v>26.4</c:v>
                </c:pt>
                <c:pt idx="18">
                  <c:v>26.4</c:v>
                </c:pt>
                <c:pt idx="19">
                  <c:v>26.6</c:v>
                </c:pt>
                <c:pt idx="20">
                  <c:v>26.8</c:v>
                </c:pt>
                <c:pt idx="21">
                  <c:v>27.2</c:v>
                </c:pt>
                <c:pt idx="22">
                  <c:v>27.4</c:v>
                </c:pt>
                <c:pt idx="23">
                  <c:v>27.4</c:v>
                </c:pt>
                <c:pt idx="24">
                  <c:v>27.4</c:v>
                </c:pt>
                <c:pt idx="25">
                  <c:v>27.8</c:v>
                </c:pt>
                <c:pt idx="26">
                  <c:v>28.4</c:v>
                </c:pt>
                <c:pt idx="27">
                  <c:v>28.4</c:v>
                </c:pt>
                <c:pt idx="28">
                  <c:v>28.8</c:v>
                </c:pt>
                <c:pt idx="29">
                  <c:v>28.8</c:v>
                </c:pt>
                <c:pt idx="30">
                  <c:v>29</c:v>
                </c:pt>
                <c:pt idx="31">
                  <c:v>29.2</c:v>
                </c:pt>
                <c:pt idx="32">
                  <c:v>29.4</c:v>
                </c:pt>
                <c:pt idx="33">
                  <c:v>29.4</c:v>
                </c:pt>
                <c:pt idx="34">
                  <c:v>29.4</c:v>
                </c:pt>
                <c:pt idx="35">
                  <c:v>29.4</c:v>
                </c:pt>
                <c:pt idx="36">
                  <c:v>29.8</c:v>
                </c:pt>
                <c:pt idx="37">
                  <c:v>29.8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30.4</c:v>
                </c:pt>
                <c:pt idx="43">
                  <c:v>30.6</c:v>
                </c:pt>
                <c:pt idx="44">
                  <c:v>30.6</c:v>
                </c:pt>
                <c:pt idx="45">
                  <c:v>30.6</c:v>
                </c:pt>
                <c:pt idx="46">
                  <c:v>30.6</c:v>
                </c:pt>
                <c:pt idx="47">
                  <c:v>30.8</c:v>
                </c:pt>
                <c:pt idx="48">
                  <c:v>30.8</c:v>
                </c:pt>
                <c:pt idx="49">
                  <c:v>30.8</c:v>
                </c:pt>
                <c:pt idx="50">
                  <c:v>31</c:v>
                </c:pt>
                <c:pt idx="51">
                  <c:v>31</c:v>
                </c:pt>
                <c:pt idx="52">
                  <c:v>31</c:v>
                </c:pt>
                <c:pt idx="53">
                  <c:v>31.2</c:v>
                </c:pt>
                <c:pt idx="54">
                  <c:v>31.6</c:v>
                </c:pt>
                <c:pt idx="55">
                  <c:v>31.6</c:v>
                </c:pt>
                <c:pt idx="56">
                  <c:v>31.8</c:v>
                </c:pt>
                <c:pt idx="57">
                  <c:v>32</c:v>
                </c:pt>
                <c:pt idx="58">
                  <c:v>32</c:v>
                </c:pt>
                <c:pt idx="59">
                  <c:v>32.200000000000003</c:v>
                </c:pt>
                <c:pt idx="60">
                  <c:v>32.200000000000003</c:v>
                </c:pt>
                <c:pt idx="61">
                  <c:v>32.4</c:v>
                </c:pt>
                <c:pt idx="62">
                  <c:v>32.4</c:v>
                </c:pt>
                <c:pt idx="63">
                  <c:v>32.4</c:v>
                </c:pt>
                <c:pt idx="64">
                  <c:v>32.6</c:v>
                </c:pt>
                <c:pt idx="65">
                  <c:v>32.6</c:v>
                </c:pt>
                <c:pt idx="66">
                  <c:v>32.799999999999997</c:v>
                </c:pt>
                <c:pt idx="67">
                  <c:v>32.799999999999997</c:v>
                </c:pt>
                <c:pt idx="68">
                  <c:v>32.799999999999997</c:v>
                </c:pt>
                <c:pt idx="69">
                  <c:v>33</c:v>
                </c:pt>
                <c:pt idx="70">
                  <c:v>33</c:v>
                </c:pt>
                <c:pt idx="71">
                  <c:v>33.200000000000003</c:v>
                </c:pt>
                <c:pt idx="72">
                  <c:v>33.4</c:v>
                </c:pt>
                <c:pt idx="73">
                  <c:v>33.4</c:v>
                </c:pt>
                <c:pt idx="74">
                  <c:v>33.6</c:v>
                </c:pt>
                <c:pt idx="75">
                  <c:v>34</c:v>
                </c:pt>
                <c:pt idx="76">
                  <c:v>34</c:v>
                </c:pt>
                <c:pt idx="77">
                  <c:v>34.200000000000003</c:v>
                </c:pt>
                <c:pt idx="78">
                  <c:v>34.6</c:v>
                </c:pt>
                <c:pt idx="79">
                  <c:v>34.799999999999997</c:v>
                </c:pt>
                <c:pt idx="80">
                  <c:v>35</c:v>
                </c:pt>
                <c:pt idx="81">
                  <c:v>35.200000000000003</c:v>
                </c:pt>
                <c:pt idx="82">
                  <c:v>35.200000000000003</c:v>
                </c:pt>
                <c:pt idx="83">
                  <c:v>35.4</c:v>
                </c:pt>
                <c:pt idx="84">
                  <c:v>35.4</c:v>
                </c:pt>
                <c:pt idx="85">
                  <c:v>35.6</c:v>
                </c:pt>
                <c:pt idx="86">
                  <c:v>35.6</c:v>
                </c:pt>
                <c:pt idx="87">
                  <c:v>35.6</c:v>
                </c:pt>
                <c:pt idx="88">
                  <c:v>35.799999999999997</c:v>
                </c:pt>
                <c:pt idx="89">
                  <c:v>35.799999999999997</c:v>
                </c:pt>
                <c:pt idx="90">
                  <c:v>35.799999999999997</c:v>
                </c:pt>
                <c:pt idx="91">
                  <c:v>36</c:v>
                </c:pt>
                <c:pt idx="92">
                  <c:v>36.200000000000003</c:v>
                </c:pt>
                <c:pt idx="93">
                  <c:v>36.200000000000003</c:v>
                </c:pt>
                <c:pt idx="94">
                  <c:v>36.200000000000003</c:v>
                </c:pt>
                <c:pt idx="95">
                  <c:v>36.200000000000003</c:v>
                </c:pt>
                <c:pt idx="96">
                  <c:v>36.4</c:v>
                </c:pt>
                <c:pt idx="97">
                  <c:v>36.799999999999997</c:v>
                </c:pt>
                <c:pt idx="98">
                  <c:v>37.4</c:v>
                </c:pt>
                <c:pt idx="99">
                  <c:v>37.4</c:v>
                </c:pt>
                <c:pt idx="100">
                  <c:v>37.6</c:v>
                </c:pt>
                <c:pt idx="101">
                  <c:v>37.799999999999997</c:v>
                </c:pt>
                <c:pt idx="102">
                  <c:v>37.799999999999997</c:v>
                </c:pt>
                <c:pt idx="103">
                  <c:v>38</c:v>
                </c:pt>
                <c:pt idx="104">
                  <c:v>38</c:v>
                </c:pt>
                <c:pt idx="105">
                  <c:v>38.6</c:v>
                </c:pt>
                <c:pt idx="106">
                  <c:v>38.6</c:v>
                </c:pt>
                <c:pt idx="107">
                  <c:v>38.6</c:v>
                </c:pt>
                <c:pt idx="108">
                  <c:v>38.6</c:v>
                </c:pt>
                <c:pt idx="109">
                  <c:v>38.6</c:v>
                </c:pt>
                <c:pt idx="110">
                  <c:v>39</c:v>
                </c:pt>
                <c:pt idx="111">
                  <c:v>39.4</c:v>
                </c:pt>
                <c:pt idx="112">
                  <c:v>39.4</c:v>
                </c:pt>
                <c:pt idx="113">
                  <c:v>39.6</c:v>
                </c:pt>
                <c:pt idx="114">
                  <c:v>39.799999999999997</c:v>
                </c:pt>
                <c:pt idx="115">
                  <c:v>40</c:v>
                </c:pt>
                <c:pt idx="116">
                  <c:v>40</c:v>
                </c:pt>
                <c:pt idx="117">
                  <c:v>40</c:v>
                </c:pt>
                <c:pt idx="118">
                  <c:v>40.200000000000003</c:v>
                </c:pt>
                <c:pt idx="119">
                  <c:v>40.4</c:v>
                </c:pt>
                <c:pt idx="120">
                  <c:v>40.4</c:v>
                </c:pt>
                <c:pt idx="121">
                  <c:v>40.799999999999997</c:v>
                </c:pt>
                <c:pt idx="122">
                  <c:v>40.799999999999997</c:v>
                </c:pt>
                <c:pt idx="123">
                  <c:v>40.799999999999997</c:v>
                </c:pt>
                <c:pt idx="124">
                  <c:v>41</c:v>
                </c:pt>
                <c:pt idx="125">
                  <c:v>41</c:v>
                </c:pt>
                <c:pt idx="126">
                  <c:v>41.2</c:v>
                </c:pt>
                <c:pt idx="127">
                  <c:v>41.6</c:v>
                </c:pt>
                <c:pt idx="128">
                  <c:v>41.6</c:v>
                </c:pt>
                <c:pt idx="129">
                  <c:v>42.2</c:v>
                </c:pt>
                <c:pt idx="130">
                  <c:v>42.2</c:v>
                </c:pt>
                <c:pt idx="131">
                  <c:v>42.4</c:v>
                </c:pt>
                <c:pt idx="132">
                  <c:v>42.6</c:v>
                </c:pt>
                <c:pt idx="133">
                  <c:v>42.6</c:v>
                </c:pt>
                <c:pt idx="134">
                  <c:v>42.8</c:v>
                </c:pt>
                <c:pt idx="135">
                  <c:v>43.2</c:v>
                </c:pt>
                <c:pt idx="136">
                  <c:v>43.2</c:v>
                </c:pt>
                <c:pt idx="137">
                  <c:v>43.4</c:v>
                </c:pt>
                <c:pt idx="138">
                  <c:v>43.4</c:v>
                </c:pt>
                <c:pt idx="139">
                  <c:v>43.6</c:v>
                </c:pt>
                <c:pt idx="140">
                  <c:v>43.8</c:v>
                </c:pt>
                <c:pt idx="141">
                  <c:v>43.8</c:v>
                </c:pt>
                <c:pt idx="142">
                  <c:v>44</c:v>
                </c:pt>
                <c:pt idx="143">
                  <c:v>44</c:v>
                </c:pt>
                <c:pt idx="144">
                  <c:v>44.2</c:v>
                </c:pt>
                <c:pt idx="145">
                  <c:v>45</c:v>
                </c:pt>
                <c:pt idx="146">
                  <c:v>45</c:v>
                </c:pt>
                <c:pt idx="147">
                  <c:v>45</c:v>
                </c:pt>
                <c:pt idx="148">
                  <c:v>45</c:v>
                </c:pt>
                <c:pt idx="149">
                  <c:v>45</c:v>
                </c:pt>
                <c:pt idx="150">
                  <c:v>45</c:v>
                </c:pt>
                <c:pt idx="151">
                  <c:v>45</c:v>
                </c:pt>
                <c:pt idx="152">
                  <c:v>45</c:v>
                </c:pt>
                <c:pt idx="153">
                  <c:v>45.2</c:v>
                </c:pt>
                <c:pt idx="154">
                  <c:v>45.4</c:v>
                </c:pt>
                <c:pt idx="155">
                  <c:v>45.4</c:v>
                </c:pt>
                <c:pt idx="156">
                  <c:v>45.4</c:v>
                </c:pt>
                <c:pt idx="157">
                  <c:v>45.4</c:v>
                </c:pt>
                <c:pt idx="158">
                  <c:v>45.6</c:v>
                </c:pt>
                <c:pt idx="159">
                  <c:v>46</c:v>
                </c:pt>
                <c:pt idx="160">
                  <c:v>46</c:v>
                </c:pt>
                <c:pt idx="161">
                  <c:v>46.2</c:v>
                </c:pt>
                <c:pt idx="162">
                  <c:v>46.2</c:v>
                </c:pt>
                <c:pt idx="163">
                  <c:v>46.4</c:v>
                </c:pt>
                <c:pt idx="164">
                  <c:v>46.6</c:v>
                </c:pt>
                <c:pt idx="165">
                  <c:v>46.8</c:v>
                </c:pt>
                <c:pt idx="166">
                  <c:v>46.8</c:v>
                </c:pt>
                <c:pt idx="167">
                  <c:v>47.2</c:v>
                </c:pt>
                <c:pt idx="168">
                  <c:v>47.2</c:v>
                </c:pt>
                <c:pt idx="169">
                  <c:v>47.4</c:v>
                </c:pt>
                <c:pt idx="170">
                  <c:v>47.4</c:v>
                </c:pt>
                <c:pt idx="171">
                  <c:v>47.8</c:v>
                </c:pt>
                <c:pt idx="172">
                  <c:v>47.8</c:v>
                </c:pt>
                <c:pt idx="173">
                  <c:v>47.8</c:v>
                </c:pt>
                <c:pt idx="174">
                  <c:v>48.2</c:v>
                </c:pt>
                <c:pt idx="175">
                  <c:v>48.4</c:v>
                </c:pt>
                <c:pt idx="176">
                  <c:v>48.6</c:v>
                </c:pt>
                <c:pt idx="177">
                  <c:v>49.4</c:v>
                </c:pt>
                <c:pt idx="178">
                  <c:v>49.6</c:v>
                </c:pt>
                <c:pt idx="179">
                  <c:v>50</c:v>
                </c:pt>
                <c:pt idx="180">
                  <c:v>50</c:v>
                </c:pt>
                <c:pt idx="181">
                  <c:v>50.2</c:v>
                </c:pt>
                <c:pt idx="182">
                  <c:v>50.4</c:v>
                </c:pt>
                <c:pt idx="183">
                  <c:v>50.4</c:v>
                </c:pt>
                <c:pt idx="184">
                  <c:v>50.4</c:v>
                </c:pt>
                <c:pt idx="185">
                  <c:v>50.4</c:v>
                </c:pt>
                <c:pt idx="186">
                  <c:v>50.4</c:v>
                </c:pt>
                <c:pt idx="187">
                  <c:v>50.4</c:v>
                </c:pt>
                <c:pt idx="188">
                  <c:v>50.8</c:v>
                </c:pt>
                <c:pt idx="189">
                  <c:v>51</c:v>
                </c:pt>
                <c:pt idx="190">
                  <c:v>51.4</c:v>
                </c:pt>
                <c:pt idx="191">
                  <c:v>51.4</c:v>
                </c:pt>
                <c:pt idx="192">
                  <c:v>51.4</c:v>
                </c:pt>
                <c:pt idx="193">
                  <c:v>51.6</c:v>
                </c:pt>
                <c:pt idx="194">
                  <c:v>51.8</c:v>
                </c:pt>
                <c:pt idx="195">
                  <c:v>51.8</c:v>
                </c:pt>
                <c:pt idx="196">
                  <c:v>52</c:v>
                </c:pt>
                <c:pt idx="197">
                  <c:v>52</c:v>
                </c:pt>
                <c:pt idx="198">
                  <c:v>52.2</c:v>
                </c:pt>
                <c:pt idx="199">
                  <c:v>52.2</c:v>
                </c:pt>
                <c:pt idx="200">
                  <c:v>52.6</c:v>
                </c:pt>
                <c:pt idx="201">
                  <c:v>52.8</c:v>
                </c:pt>
                <c:pt idx="202">
                  <c:v>52.8</c:v>
                </c:pt>
                <c:pt idx="203">
                  <c:v>53.2</c:v>
                </c:pt>
                <c:pt idx="204">
                  <c:v>53.2</c:v>
                </c:pt>
                <c:pt idx="205">
                  <c:v>53.2</c:v>
                </c:pt>
                <c:pt idx="206">
                  <c:v>53.4</c:v>
                </c:pt>
                <c:pt idx="207">
                  <c:v>53.4</c:v>
                </c:pt>
                <c:pt idx="208">
                  <c:v>53.6</c:v>
                </c:pt>
                <c:pt idx="209">
                  <c:v>53.6</c:v>
                </c:pt>
                <c:pt idx="210">
                  <c:v>53.8</c:v>
                </c:pt>
                <c:pt idx="211">
                  <c:v>54</c:v>
                </c:pt>
                <c:pt idx="212">
                  <c:v>54</c:v>
                </c:pt>
                <c:pt idx="213">
                  <c:v>54.2</c:v>
                </c:pt>
                <c:pt idx="214">
                  <c:v>54.2</c:v>
                </c:pt>
                <c:pt idx="215">
                  <c:v>54.6</c:v>
                </c:pt>
                <c:pt idx="216">
                  <c:v>55</c:v>
                </c:pt>
                <c:pt idx="217">
                  <c:v>55</c:v>
                </c:pt>
                <c:pt idx="218">
                  <c:v>55</c:v>
                </c:pt>
                <c:pt idx="219">
                  <c:v>55.2</c:v>
                </c:pt>
                <c:pt idx="220">
                  <c:v>55.2</c:v>
                </c:pt>
                <c:pt idx="221">
                  <c:v>55.8</c:v>
                </c:pt>
                <c:pt idx="222">
                  <c:v>55.8</c:v>
                </c:pt>
                <c:pt idx="223">
                  <c:v>56</c:v>
                </c:pt>
                <c:pt idx="224">
                  <c:v>56.2</c:v>
                </c:pt>
                <c:pt idx="225">
                  <c:v>56.2</c:v>
                </c:pt>
                <c:pt idx="226">
                  <c:v>56.8</c:v>
                </c:pt>
                <c:pt idx="227">
                  <c:v>57</c:v>
                </c:pt>
                <c:pt idx="228">
                  <c:v>57.2</c:v>
                </c:pt>
                <c:pt idx="229">
                  <c:v>57.2</c:v>
                </c:pt>
                <c:pt idx="230">
                  <c:v>57.2</c:v>
                </c:pt>
                <c:pt idx="231">
                  <c:v>57.8</c:v>
                </c:pt>
                <c:pt idx="232">
                  <c:v>58.4</c:v>
                </c:pt>
                <c:pt idx="233">
                  <c:v>58.6</c:v>
                </c:pt>
                <c:pt idx="234">
                  <c:v>58.8</c:v>
                </c:pt>
                <c:pt idx="235">
                  <c:v>59</c:v>
                </c:pt>
                <c:pt idx="236">
                  <c:v>59.4</c:v>
                </c:pt>
                <c:pt idx="237">
                  <c:v>59.6</c:v>
                </c:pt>
                <c:pt idx="238">
                  <c:v>59.8</c:v>
                </c:pt>
                <c:pt idx="239">
                  <c:v>60.4</c:v>
                </c:pt>
                <c:pt idx="240">
                  <c:v>60.6</c:v>
                </c:pt>
                <c:pt idx="241">
                  <c:v>60.6</c:v>
                </c:pt>
                <c:pt idx="242">
                  <c:v>60.6</c:v>
                </c:pt>
                <c:pt idx="243">
                  <c:v>60.8</c:v>
                </c:pt>
                <c:pt idx="244">
                  <c:v>60.8</c:v>
                </c:pt>
                <c:pt idx="245">
                  <c:v>61.2</c:v>
                </c:pt>
                <c:pt idx="246">
                  <c:v>61.4</c:v>
                </c:pt>
                <c:pt idx="247">
                  <c:v>61.6</c:v>
                </c:pt>
                <c:pt idx="248">
                  <c:v>61.8</c:v>
                </c:pt>
                <c:pt idx="249">
                  <c:v>61.8</c:v>
                </c:pt>
                <c:pt idx="250">
                  <c:v>62</c:v>
                </c:pt>
                <c:pt idx="251">
                  <c:v>62.2</c:v>
                </c:pt>
                <c:pt idx="252">
                  <c:v>62.4</c:v>
                </c:pt>
                <c:pt idx="253">
                  <c:v>62.4</c:v>
                </c:pt>
                <c:pt idx="254">
                  <c:v>62.4</c:v>
                </c:pt>
                <c:pt idx="255">
                  <c:v>62.6</c:v>
                </c:pt>
                <c:pt idx="256">
                  <c:v>62.6</c:v>
                </c:pt>
                <c:pt idx="257">
                  <c:v>62.8</c:v>
                </c:pt>
                <c:pt idx="258">
                  <c:v>62.8</c:v>
                </c:pt>
                <c:pt idx="259">
                  <c:v>63.6</c:v>
                </c:pt>
                <c:pt idx="260">
                  <c:v>63.8</c:v>
                </c:pt>
                <c:pt idx="261">
                  <c:v>64</c:v>
                </c:pt>
                <c:pt idx="262">
                  <c:v>64.400000000000006</c:v>
                </c:pt>
                <c:pt idx="263">
                  <c:v>64.400000000000006</c:v>
                </c:pt>
                <c:pt idx="264">
                  <c:v>64.599999999999994</c:v>
                </c:pt>
                <c:pt idx="265">
                  <c:v>64.8</c:v>
                </c:pt>
                <c:pt idx="266">
                  <c:v>65</c:v>
                </c:pt>
                <c:pt idx="267">
                  <c:v>65.599999999999994</c:v>
                </c:pt>
                <c:pt idx="268">
                  <c:v>66</c:v>
                </c:pt>
                <c:pt idx="269">
                  <c:v>66.2</c:v>
                </c:pt>
                <c:pt idx="270">
                  <c:v>66.2</c:v>
                </c:pt>
                <c:pt idx="271">
                  <c:v>66.599999999999994</c:v>
                </c:pt>
                <c:pt idx="272">
                  <c:v>66.599999999999994</c:v>
                </c:pt>
                <c:pt idx="273">
                  <c:v>66.599999999999994</c:v>
                </c:pt>
                <c:pt idx="274">
                  <c:v>66.8</c:v>
                </c:pt>
                <c:pt idx="275">
                  <c:v>67.400000000000006</c:v>
                </c:pt>
                <c:pt idx="276">
                  <c:v>67.400000000000006</c:v>
                </c:pt>
                <c:pt idx="277">
                  <c:v>67.599999999999994</c:v>
                </c:pt>
                <c:pt idx="278">
                  <c:v>67.8</c:v>
                </c:pt>
                <c:pt idx="279">
                  <c:v>68</c:v>
                </c:pt>
                <c:pt idx="280">
                  <c:v>68.8</c:v>
                </c:pt>
                <c:pt idx="281">
                  <c:v>69.2</c:v>
                </c:pt>
                <c:pt idx="282">
                  <c:v>70.2</c:v>
                </c:pt>
                <c:pt idx="283">
                  <c:v>70.2</c:v>
                </c:pt>
                <c:pt idx="284">
                  <c:v>71</c:v>
                </c:pt>
                <c:pt idx="285">
                  <c:v>71.400000000000006</c:v>
                </c:pt>
                <c:pt idx="286">
                  <c:v>71.400000000000006</c:v>
                </c:pt>
                <c:pt idx="287">
                  <c:v>71.400000000000006</c:v>
                </c:pt>
                <c:pt idx="288">
                  <c:v>72.2</c:v>
                </c:pt>
                <c:pt idx="289">
                  <c:v>72.599999999999994</c:v>
                </c:pt>
                <c:pt idx="290">
                  <c:v>72.599999999999994</c:v>
                </c:pt>
                <c:pt idx="291">
                  <c:v>72.599999999999994</c:v>
                </c:pt>
                <c:pt idx="292">
                  <c:v>73.2</c:v>
                </c:pt>
                <c:pt idx="293">
                  <c:v>73.2</c:v>
                </c:pt>
                <c:pt idx="294">
                  <c:v>73.8</c:v>
                </c:pt>
                <c:pt idx="295">
                  <c:v>73.8</c:v>
                </c:pt>
                <c:pt idx="296">
                  <c:v>74.400000000000006</c:v>
                </c:pt>
                <c:pt idx="297">
                  <c:v>74.599999999999994</c:v>
                </c:pt>
                <c:pt idx="298">
                  <c:v>75.400000000000006</c:v>
                </c:pt>
                <c:pt idx="299">
                  <c:v>75.400000000000006</c:v>
                </c:pt>
                <c:pt idx="300">
                  <c:v>75.8</c:v>
                </c:pt>
                <c:pt idx="301">
                  <c:v>76.2</c:v>
                </c:pt>
                <c:pt idx="302">
                  <c:v>76.400000000000006</c:v>
                </c:pt>
                <c:pt idx="303">
                  <c:v>76.599999999999994</c:v>
                </c:pt>
                <c:pt idx="304">
                  <c:v>76.8</c:v>
                </c:pt>
                <c:pt idx="305">
                  <c:v>76.8</c:v>
                </c:pt>
                <c:pt idx="306">
                  <c:v>77</c:v>
                </c:pt>
                <c:pt idx="307">
                  <c:v>77</c:v>
                </c:pt>
                <c:pt idx="308">
                  <c:v>77.400000000000006</c:v>
                </c:pt>
                <c:pt idx="309">
                  <c:v>78</c:v>
                </c:pt>
                <c:pt idx="310">
                  <c:v>78</c:v>
                </c:pt>
                <c:pt idx="311">
                  <c:v>78.2</c:v>
                </c:pt>
                <c:pt idx="312">
                  <c:v>78.400000000000006</c:v>
                </c:pt>
                <c:pt idx="313">
                  <c:v>78.400000000000006</c:v>
                </c:pt>
                <c:pt idx="314">
                  <c:v>78.8</c:v>
                </c:pt>
                <c:pt idx="315">
                  <c:v>79.2</c:v>
                </c:pt>
                <c:pt idx="316">
                  <c:v>79.2</c:v>
                </c:pt>
                <c:pt idx="317">
                  <c:v>79.599999999999994</c:v>
                </c:pt>
                <c:pt idx="318">
                  <c:v>80.2</c:v>
                </c:pt>
                <c:pt idx="319">
                  <c:v>80.400000000000006</c:v>
                </c:pt>
                <c:pt idx="320">
                  <c:v>81</c:v>
                </c:pt>
                <c:pt idx="321">
                  <c:v>81.400000000000006</c:v>
                </c:pt>
                <c:pt idx="322">
                  <c:v>81.599999999999994</c:v>
                </c:pt>
                <c:pt idx="323">
                  <c:v>82.2</c:v>
                </c:pt>
                <c:pt idx="324">
                  <c:v>82.2</c:v>
                </c:pt>
                <c:pt idx="325">
                  <c:v>82.4</c:v>
                </c:pt>
                <c:pt idx="326">
                  <c:v>82.4</c:v>
                </c:pt>
                <c:pt idx="327">
                  <c:v>82.6</c:v>
                </c:pt>
                <c:pt idx="328">
                  <c:v>83</c:v>
                </c:pt>
                <c:pt idx="329">
                  <c:v>83</c:v>
                </c:pt>
                <c:pt idx="330">
                  <c:v>84.6</c:v>
                </c:pt>
                <c:pt idx="331">
                  <c:v>84.6</c:v>
                </c:pt>
                <c:pt idx="332">
                  <c:v>85</c:v>
                </c:pt>
                <c:pt idx="333">
                  <c:v>85.2</c:v>
                </c:pt>
                <c:pt idx="334">
                  <c:v>85.4</c:v>
                </c:pt>
                <c:pt idx="335">
                  <c:v>85.4</c:v>
                </c:pt>
                <c:pt idx="336">
                  <c:v>85.6</c:v>
                </c:pt>
                <c:pt idx="337">
                  <c:v>86.6</c:v>
                </c:pt>
                <c:pt idx="338">
                  <c:v>86.8</c:v>
                </c:pt>
                <c:pt idx="339">
                  <c:v>87.2</c:v>
                </c:pt>
                <c:pt idx="340">
                  <c:v>87.2</c:v>
                </c:pt>
                <c:pt idx="341">
                  <c:v>88.8</c:v>
                </c:pt>
                <c:pt idx="342">
                  <c:v>89.4</c:v>
                </c:pt>
                <c:pt idx="343">
                  <c:v>89.4</c:v>
                </c:pt>
                <c:pt idx="344">
                  <c:v>89.6</c:v>
                </c:pt>
                <c:pt idx="345">
                  <c:v>90.6</c:v>
                </c:pt>
                <c:pt idx="346">
                  <c:v>90.6</c:v>
                </c:pt>
                <c:pt idx="347">
                  <c:v>91.4</c:v>
                </c:pt>
                <c:pt idx="348">
                  <c:v>91.4</c:v>
                </c:pt>
                <c:pt idx="349">
                  <c:v>91.6</c:v>
                </c:pt>
                <c:pt idx="350">
                  <c:v>93.2</c:v>
                </c:pt>
                <c:pt idx="351">
                  <c:v>93.8</c:v>
                </c:pt>
                <c:pt idx="352">
                  <c:v>94.2</c:v>
                </c:pt>
                <c:pt idx="353">
                  <c:v>94.4</c:v>
                </c:pt>
                <c:pt idx="354">
                  <c:v>95.4</c:v>
                </c:pt>
                <c:pt idx="355">
                  <c:v>96.8</c:v>
                </c:pt>
                <c:pt idx="356">
                  <c:v>96.8</c:v>
                </c:pt>
                <c:pt idx="357">
                  <c:v>97.2</c:v>
                </c:pt>
                <c:pt idx="358">
                  <c:v>97.4</c:v>
                </c:pt>
                <c:pt idx="359">
                  <c:v>100</c:v>
                </c:pt>
                <c:pt idx="360">
                  <c:v>100.2</c:v>
                </c:pt>
                <c:pt idx="361">
                  <c:v>100.8</c:v>
                </c:pt>
                <c:pt idx="362">
                  <c:v>101</c:v>
                </c:pt>
                <c:pt idx="363">
                  <c:v>101.2</c:v>
                </c:pt>
                <c:pt idx="364">
                  <c:v>101.8</c:v>
                </c:pt>
                <c:pt idx="365">
                  <c:v>102.4</c:v>
                </c:pt>
                <c:pt idx="366">
                  <c:v>102.8</c:v>
                </c:pt>
                <c:pt idx="367">
                  <c:v>103.2</c:v>
                </c:pt>
                <c:pt idx="368">
                  <c:v>103.6</c:v>
                </c:pt>
                <c:pt idx="369">
                  <c:v>103.6</c:v>
                </c:pt>
                <c:pt idx="370">
                  <c:v>103.8</c:v>
                </c:pt>
                <c:pt idx="371">
                  <c:v>105.2</c:v>
                </c:pt>
                <c:pt idx="372">
                  <c:v>105.4</c:v>
                </c:pt>
                <c:pt idx="373">
                  <c:v>105.6</c:v>
                </c:pt>
                <c:pt idx="374">
                  <c:v>107.4</c:v>
                </c:pt>
                <c:pt idx="375">
                  <c:v>107.6</c:v>
                </c:pt>
                <c:pt idx="376">
                  <c:v>108.4</c:v>
                </c:pt>
                <c:pt idx="377">
                  <c:v>109.2</c:v>
                </c:pt>
                <c:pt idx="378">
                  <c:v>109.8</c:v>
                </c:pt>
                <c:pt idx="379">
                  <c:v>110</c:v>
                </c:pt>
                <c:pt idx="380">
                  <c:v>110.6</c:v>
                </c:pt>
                <c:pt idx="381">
                  <c:v>113.4</c:v>
                </c:pt>
                <c:pt idx="382">
                  <c:v>115.6</c:v>
                </c:pt>
                <c:pt idx="383">
                  <c:v>116</c:v>
                </c:pt>
                <c:pt idx="384">
                  <c:v>116</c:v>
                </c:pt>
                <c:pt idx="385">
                  <c:v>118.6</c:v>
                </c:pt>
                <c:pt idx="386">
                  <c:v>118.6</c:v>
                </c:pt>
                <c:pt idx="387">
                  <c:v>121.6</c:v>
                </c:pt>
                <c:pt idx="388">
                  <c:v>123.4</c:v>
                </c:pt>
                <c:pt idx="389">
                  <c:v>125.6</c:v>
                </c:pt>
                <c:pt idx="390">
                  <c:v>128.4</c:v>
                </c:pt>
                <c:pt idx="391">
                  <c:v>129</c:v>
                </c:pt>
                <c:pt idx="392">
                  <c:v>134</c:v>
                </c:pt>
                <c:pt idx="393">
                  <c:v>151.19999999999999</c:v>
                </c:pt>
                <c:pt idx="394">
                  <c:v>152.80000000000001</c:v>
                </c:pt>
                <c:pt idx="395">
                  <c:v>153.19999999999999</c:v>
                </c:pt>
                <c:pt idx="396">
                  <c:v>156</c:v>
                </c:pt>
                <c:pt idx="397">
                  <c:v>156.6</c:v>
                </c:pt>
                <c:pt idx="398">
                  <c:v>163.4</c:v>
                </c:pt>
                <c:pt idx="399">
                  <c:v>183.8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2E-40C3-B27B-D5E66DE78A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5909823"/>
        <c:axId val="1515911487"/>
      </c:scatterChart>
      <c:valAx>
        <c:axId val="1515909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WorkYears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5911487"/>
        <c:crosses val="autoZero"/>
        <c:crossBetween val="midCat"/>
      </c:valAx>
      <c:valAx>
        <c:axId val="1515911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59098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[EmployeeSurvey_218676233.xlsx]Q2(b)!PivotTable5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Gender x MemberUnion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8.2581628592562116E-17"/>
              <c:y val="-3.1698855877220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'Q2(b)'!$E$2:$E$3</c:f>
              <c:strCache>
                <c:ptCount val="1"/>
                <c:pt idx="0">
                  <c:v>No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'Q2(b)'!$D$4:$D$7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Other</c:v>
                </c:pt>
              </c:strCache>
            </c:strRef>
          </c:cat>
          <c:val>
            <c:numRef>
              <c:f>'Q2(b)'!$E$4:$E$7</c:f>
              <c:numCache>
                <c:formatCode>General</c:formatCode>
                <c:ptCount val="3"/>
                <c:pt idx="0">
                  <c:v>141</c:v>
                </c:pt>
                <c:pt idx="1">
                  <c:v>177</c:v>
                </c:pt>
                <c:pt idx="2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58-4003-A3B9-97C2BCE696A8}"/>
            </c:ext>
          </c:extLst>
        </c:ser>
        <c:ser>
          <c:idx val="1"/>
          <c:order val="1"/>
          <c:tx>
            <c:strRef>
              <c:f>'Q2(b)'!$F$2:$F$3</c:f>
              <c:strCache>
                <c:ptCount val="1"/>
                <c:pt idx="0">
                  <c:v>Yes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9AA1-44FC-B854-8D5AFA9F0DA6}"/>
              </c:ext>
            </c:extLst>
          </c:dPt>
          <c:dLbls>
            <c:dLbl>
              <c:idx val="2"/>
              <c:layout>
                <c:manualLayout>
                  <c:x val="-8.2581628592562116E-17"/>
                  <c:y val="-3.1698855877220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AA1-44FC-B854-8D5AFA9F0DA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'Q2(b)'!$D$4:$D$7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Other</c:v>
                </c:pt>
              </c:strCache>
            </c:strRef>
          </c:cat>
          <c:val>
            <c:numRef>
              <c:f>'Q2(b)'!$F$4:$F$7</c:f>
              <c:numCache>
                <c:formatCode>General</c:formatCode>
                <c:ptCount val="3"/>
                <c:pt idx="0">
                  <c:v>21</c:v>
                </c:pt>
                <c:pt idx="1">
                  <c:v>43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AA1-44FC-B854-8D5AFA9F0DA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733395935"/>
        <c:axId val="1733394271"/>
      </c:barChart>
      <c:catAx>
        <c:axId val="17333959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3394271"/>
        <c:crosses val="autoZero"/>
        <c:auto val="1"/>
        <c:lblAlgn val="ctr"/>
        <c:lblOffset val="100"/>
        <c:noMultiLvlLbl val="0"/>
      </c:catAx>
      <c:valAx>
        <c:axId val="1733394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MemberUnion (Count)</a:t>
                </a:r>
              </a:p>
            </c:rich>
          </c:tx>
          <c:layout>
            <c:manualLayout>
              <c:xMode val="edge"/>
              <c:yMode val="edge"/>
              <c:x val="1.8098708945165638E-2"/>
              <c:y val="0.281679590086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3395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[EmployeeSurvey_218676233.xlsx]Q2(c)!PivotTable1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Count x ManEmployeeRel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'Q2(c)'!$N$1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'Q2(c)'!$M$2:$M$7</c:f>
              <c:strCache>
                <c:ptCount val="5"/>
                <c:pt idx="0">
                  <c:v>Bad</c:v>
                </c:pt>
                <c:pt idx="1">
                  <c:v>Good</c:v>
                </c:pt>
                <c:pt idx="2">
                  <c:v>So So</c:v>
                </c:pt>
                <c:pt idx="3">
                  <c:v>V Bad</c:v>
                </c:pt>
                <c:pt idx="4">
                  <c:v>V Good</c:v>
                </c:pt>
              </c:strCache>
            </c:strRef>
          </c:cat>
          <c:val>
            <c:numRef>
              <c:f>'Q2(c)'!$N$2:$N$7</c:f>
              <c:numCache>
                <c:formatCode>General</c:formatCode>
                <c:ptCount val="5"/>
                <c:pt idx="0">
                  <c:v>2</c:v>
                </c:pt>
                <c:pt idx="1">
                  <c:v>26</c:v>
                </c:pt>
                <c:pt idx="2">
                  <c:v>7</c:v>
                </c:pt>
                <c:pt idx="3">
                  <c:v>2</c:v>
                </c:pt>
                <c:pt idx="4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24-4C8B-8E5A-67C642E2197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79386159"/>
        <c:axId val="1079384911"/>
      </c:barChart>
      <c:catAx>
        <c:axId val="10793861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ManEmployeeRel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9384911"/>
        <c:crosses val="autoZero"/>
        <c:auto val="1"/>
        <c:lblAlgn val="ctr"/>
        <c:lblOffset val="100"/>
        <c:noMultiLvlLbl val="0"/>
      </c:catAx>
      <c:valAx>
        <c:axId val="1079384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No. of Employees</a:t>
                </a:r>
              </a:p>
            </c:rich>
          </c:tx>
          <c:layout>
            <c:manualLayout>
              <c:xMode val="edge"/>
              <c:yMode val="edge"/>
              <c:x val="2.6315783414886169E-2"/>
              <c:y val="0.294470105643320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9386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[EmployeeSurvey_218676233.xlsx]Q2(c)!PivotTable2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Count x ManEmployeeRel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'Q2(c)'!$U$1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'Q2(c)'!$T$2:$T$7</c:f>
              <c:strCache>
                <c:ptCount val="5"/>
                <c:pt idx="0">
                  <c:v>Bad</c:v>
                </c:pt>
                <c:pt idx="1">
                  <c:v>Good</c:v>
                </c:pt>
                <c:pt idx="2">
                  <c:v>So So</c:v>
                </c:pt>
                <c:pt idx="3">
                  <c:v>V Bad</c:v>
                </c:pt>
                <c:pt idx="4">
                  <c:v>V Good</c:v>
                </c:pt>
              </c:strCache>
            </c:strRef>
          </c:cat>
          <c:val>
            <c:numRef>
              <c:f>'Q2(c)'!$U$2:$U$7</c:f>
              <c:numCache>
                <c:formatCode>General</c:formatCode>
                <c:ptCount val="5"/>
                <c:pt idx="0">
                  <c:v>4</c:v>
                </c:pt>
                <c:pt idx="1">
                  <c:v>47</c:v>
                </c:pt>
                <c:pt idx="2">
                  <c:v>31</c:v>
                </c:pt>
                <c:pt idx="3">
                  <c:v>10</c:v>
                </c:pt>
                <c:pt idx="4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26-410F-A72A-DE7F883EB8A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189389935"/>
        <c:axId val="1189396591"/>
      </c:barChart>
      <c:catAx>
        <c:axId val="11893899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ManEmployeeRel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96591"/>
        <c:crosses val="autoZero"/>
        <c:auto val="1"/>
        <c:lblAlgn val="ctr"/>
        <c:lblOffset val="100"/>
        <c:noMultiLvlLbl val="0"/>
      </c:catAx>
      <c:valAx>
        <c:axId val="1189396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No. of Employees</a:t>
                </a:r>
              </a:p>
            </c:rich>
          </c:tx>
          <c:layout>
            <c:manualLayout>
              <c:xMode val="edge"/>
              <c:yMode val="edge"/>
              <c:x val="2.3762376237623763E-2"/>
              <c:y val="0.292200467848938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89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[EmployeeSurvey_218676233.xlsx]Q2(c)!PivotTable3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Count x ManEmployeeRel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'Q2(c)'!$AB$1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'Q2(c)'!$AA$2:$AA$7</c:f>
              <c:strCache>
                <c:ptCount val="5"/>
                <c:pt idx="0">
                  <c:v>Bad</c:v>
                </c:pt>
                <c:pt idx="1">
                  <c:v>Good</c:v>
                </c:pt>
                <c:pt idx="2">
                  <c:v>So So</c:v>
                </c:pt>
                <c:pt idx="3">
                  <c:v>V Bad</c:v>
                </c:pt>
                <c:pt idx="4">
                  <c:v>V Good</c:v>
                </c:pt>
              </c:strCache>
            </c:strRef>
          </c:cat>
          <c:val>
            <c:numRef>
              <c:f>'Q2(c)'!$AB$2:$AB$7</c:f>
              <c:numCache>
                <c:formatCode>General</c:formatCode>
                <c:ptCount val="5"/>
                <c:pt idx="0">
                  <c:v>7</c:v>
                </c:pt>
                <c:pt idx="1">
                  <c:v>44</c:v>
                </c:pt>
                <c:pt idx="2">
                  <c:v>37</c:v>
                </c:pt>
                <c:pt idx="3">
                  <c:v>5</c:v>
                </c:pt>
                <c:pt idx="4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14-4C79-AE26-EFA81FEE5C6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200915999"/>
        <c:axId val="1200911007"/>
      </c:barChart>
      <c:catAx>
        <c:axId val="12009159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ManEmployeeRel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911007"/>
        <c:crosses val="autoZero"/>
        <c:auto val="1"/>
        <c:lblAlgn val="ctr"/>
        <c:lblOffset val="100"/>
        <c:noMultiLvlLbl val="0"/>
      </c:catAx>
      <c:valAx>
        <c:axId val="1200911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No. of Employees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915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[EmployeeSurvey_218676233.xlsx]Q2(c)!PivotTable4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Count x ManEmployeeRel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'Q2(c)'!$AI$1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'Q2(c)'!$AH$2:$AH$7</c:f>
              <c:strCache>
                <c:ptCount val="5"/>
                <c:pt idx="0">
                  <c:v>Bad</c:v>
                </c:pt>
                <c:pt idx="1">
                  <c:v>Good</c:v>
                </c:pt>
                <c:pt idx="2">
                  <c:v>So So</c:v>
                </c:pt>
                <c:pt idx="3">
                  <c:v>V Bad</c:v>
                </c:pt>
                <c:pt idx="4">
                  <c:v>V Good</c:v>
                </c:pt>
              </c:strCache>
            </c:strRef>
          </c:cat>
          <c:val>
            <c:numRef>
              <c:f>'Q2(c)'!$AI$2:$AI$7</c:f>
              <c:numCache>
                <c:formatCode>General</c:formatCode>
                <c:ptCount val="5"/>
                <c:pt idx="0">
                  <c:v>3</c:v>
                </c:pt>
                <c:pt idx="1">
                  <c:v>17</c:v>
                </c:pt>
                <c:pt idx="2">
                  <c:v>19</c:v>
                </c:pt>
                <c:pt idx="3">
                  <c:v>3</c:v>
                </c:pt>
                <c:pt idx="4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04-4AAC-8B89-55BB1EA0812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680530335"/>
        <c:axId val="680526591"/>
      </c:barChart>
      <c:catAx>
        <c:axId val="6805303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ManEmployeeRel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526591"/>
        <c:crosses val="autoZero"/>
        <c:auto val="1"/>
        <c:lblAlgn val="ctr"/>
        <c:lblOffset val="100"/>
        <c:noMultiLvlLbl val="0"/>
      </c:catAx>
      <c:valAx>
        <c:axId val="680526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No. of Employees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530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[EmployeeSurvey_218676233.xlsx]Q2(c)!PivotTable5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Count x ManEmployeeRel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'Q2(c)'!$AP$1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'Q2(c)'!$AO$2:$AO$6</c:f>
              <c:strCache>
                <c:ptCount val="4"/>
                <c:pt idx="0">
                  <c:v>Bad</c:v>
                </c:pt>
                <c:pt idx="1">
                  <c:v>Good</c:v>
                </c:pt>
                <c:pt idx="2">
                  <c:v>So So</c:v>
                </c:pt>
                <c:pt idx="3">
                  <c:v>V Good</c:v>
                </c:pt>
              </c:strCache>
            </c:strRef>
          </c:cat>
          <c:val>
            <c:numRef>
              <c:f>'Q2(c)'!$AP$2:$AP$6</c:f>
              <c:numCache>
                <c:formatCode>General</c:formatCode>
                <c:ptCount val="4"/>
                <c:pt idx="0">
                  <c:v>3</c:v>
                </c:pt>
                <c:pt idx="1">
                  <c:v>10</c:v>
                </c:pt>
                <c:pt idx="2">
                  <c:v>8</c:v>
                </c:pt>
                <c:pt idx="3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FE-4BD2-87AF-7F9C4DDF568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200912255"/>
        <c:axId val="1200914751"/>
      </c:barChart>
      <c:catAx>
        <c:axId val="12009122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ManEmployeeRel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914751"/>
        <c:crosses val="autoZero"/>
        <c:auto val="1"/>
        <c:lblAlgn val="ctr"/>
        <c:lblOffset val="100"/>
        <c:noMultiLvlLbl val="0"/>
      </c:catAx>
      <c:valAx>
        <c:axId val="1200914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No. of Employees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9122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[EmployeeSurvey_218676233.xlsx]Q2(c)!PivotTable6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Count x ManEmployeeRel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'Q2(c)'!$AW$1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'Q2(c)'!$AV$2:$AV$4</c:f>
              <c:strCache>
                <c:ptCount val="2"/>
                <c:pt idx="0">
                  <c:v>Good</c:v>
                </c:pt>
                <c:pt idx="1">
                  <c:v>V Good</c:v>
                </c:pt>
              </c:strCache>
            </c:strRef>
          </c:cat>
          <c:val>
            <c:numRef>
              <c:f>'Q2(c)'!$AW$2:$AW$4</c:f>
              <c:numCache>
                <c:formatCode>General</c:formatCode>
                <c:ptCount val="2"/>
                <c:pt idx="0">
                  <c:v>4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8C-4544-8F97-C1DEA66C8A4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200905183"/>
        <c:axId val="1200915583"/>
      </c:barChart>
      <c:catAx>
        <c:axId val="12009051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ManEmployeeRel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915583"/>
        <c:crosses val="autoZero"/>
        <c:auto val="1"/>
        <c:lblAlgn val="ctr"/>
        <c:lblOffset val="100"/>
        <c:noMultiLvlLbl val="0"/>
      </c:catAx>
      <c:valAx>
        <c:axId val="1200915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No. of Employees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905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Income (Increasing Order)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Income (Increasing Order)</a:t>
          </a:r>
        </a:p>
      </cx:txPr>
    </cx:title>
    <cx:plotArea>
      <cx:plotAreaRegion>
        <cx:series layoutId="boxWhisker" uniqueId="{3A0CBCBD-4BF2-45DF-8C20-66D13D235C31}">
          <cx:tx>
            <cx:txData>
              <cx:f>_xlchart.v1.0</cx:f>
              <cx:v>Income (000's) (Increasing Order)</cx:v>
            </cx:txData>
          </cx:tx>
          <cx:dataLabels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609599</xdr:colOff>
      <xdr:row>3</xdr:row>
      <xdr:rowOff>0</xdr:rowOff>
    </xdr:from>
    <xdr:to>
      <xdr:col>16</xdr:col>
      <xdr:colOff>590549</xdr:colOff>
      <xdr:row>17</xdr:row>
      <xdr:rowOff>180975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3F06963F-516E-4244-87E8-3158D0BB711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477249" y="581025"/>
              <a:ext cx="4848225" cy="2857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9524</xdr:colOff>
      <xdr:row>55</xdr:row>
      <xdr:rowOff>9526</xdr:rowOff>
    </xdr:from>
    <xdr:to>
      <xdr:col>7</xdr:col>
      <xdr:colOff>0</xdr:colOff>
      <xdr:row>70</xdr:row>
      <xdr:rowOff>180976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5C946E-84D7-BF93-C70F-0BFA6B4E21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38098</xdr:colOff>
      <xdr:row>55</xdr:row>
      <xdr:rowOff>4762</xdr:rowOff>
    </xdr:from>
    <xdr:to>
      <xdr:col>19</xdr:col>
      <xdr:colOff>9524</xdr:colOff>
      <xdr:row>69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3136A23-1BAF-A3FD-B5B3-043132BBDA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853440</xdr:colOff>
      <xdr:row>9</xdr:row>
      <xdr:rowOff>19050</xdr:rowOff>
    </xdr:from>
    <xdr:ext cx="11323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9267029F-158E-4C4D-8CE8-AF672A2EA7F9}"/>
                </a:ext>
              </a:extLst>
            </xdr:cNvPr>
            <xdr:cNvSpPr txBox="1"/>
          </xdr:nvSpPr>
          <xdr:spPr>
            <a:xfrm>
              <a:off x="7616190" y="1514475"/>
              <a:ext cx="11323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AU" sz="1100" b="1" i="1">
                            <a:solidFill>
                              <a:srgbClr val="0000FF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accPr>
                      <m:e>
                        <m:r>
                          <a:rPr lang="en-AU" sz="1100" b="1" i="1">
                            <a:solidFill>
                              <a:srgbClr val="0000FF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𝒙</m:t>
                        </m:r>
                      </m:e>
                    </m:acc>
                  </m:oMath>
                </m:oMathPara>
              </a14:m>
              <a:endParaRPr lang="en-AU" sz="1100" b="1">
                <a:solidFill>
                  <a:srgbClr val="0000FF"/>
                </a:solidFill>
              </a:endParaRPr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9267029F-158E-4C4D-8CE8-AF672A2EA7F9}"/>
                </a:ext>
              </a:extLst>
            </xdr:cNvPr>
            <xdr:cNvSpPr txBox="1"/>
          </xdr:nvSpPr>
          <xdr:spPr>
            <a:xfrm>
              <a:off x="7616190" y="1514475"/>
              <a:ext cx="11323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AU" sz="1100" b="1" i="0">
                  <a:solidFill>
                    <a:srgbClr val="0000FF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𝒙 ̅</a:t>
              </a:r>
              <a:endParaRPr lang="en-AU" sz="1100" b="1">
                <a:solidFill>
                  <a:srgbClr val="0000FF"/>
                </a:solidFill>
              </a:endParaRPr>
            </a:p>
          </xdr:txBody>
        </xdr:sp>
      </mc:Fallback>
    </mc:AlternateContent>
    <xdr:clientData/>
  </xdr:oneCellAnchor>
  <xdr:oneCellAnchor>
    <xdr:from>
      <xdr:col>1</xdr:col>
      <xdr:colOff>853440</xdr:colOff>
      <xdr:row>9</xdr:row>
      <xdr:rowOff>15240</xdr:rowOff>
    </xdr:from>
    <xdr:ext cx="11323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386E5869-B0A1-4DE8-ACB1-A12DAB6E5C2E}"/>
                </a:ext>
              </a:extLst>
            </xdr:cNvPr>
            <xdr:cNvSpPr txBox="1"/>
          </xdr:nvSpPr>
          <xdr:spPr>
            <a:xfrm>
              <a:off x="1463040" y="1510665"/>
              <a:ext cx="11323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AU" sz="1100" i="1">
                            <a:solidFill>
                              <a:srgbClr val="0000FF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accPr>
                      <m:e>
                        <m:r>
                          <a:rPr lang="en-AU" sz="1100" b="1" i="1">
                            <a:solidFill>
                              <a:srgbClr val="0000FF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𝒙</m:t>
                        </m:r>
                      </m:e>
                    </m:acc>
                  </m:oMath>
                </m:oMathPara>
              </a14:m>
              <a:endParaRPr lang="en-AU" sz="1100">
                <a:solidFill>
                  <a:srgbClr val="0000FF"/>
                </a:solidFill>
              </a:endParaRPr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386E5869-B0A1-4DE8-ACB1-A12DAB6E5C2E}"/>
                </a:ext>
              </a:extLst>
            </xdr:cNvPr>
            <xdr:cNvSpPr txBox="1"/>
          </xdr:nvSpPr>
          <xdr:spPr>
            <a:xfrm>
              <a:off x="1463040" y="1510665"/>
              <a:ext cx="11323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AU" sz="1100" b="1" i="0">
                  <a:solidFill>
                    <a:srgbClr val="0000FF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𝒙 ̅</a:t>
              </a:r>
              <a:endParaRPr lang="en-AU" sz="1100">
                <a:solidFill>
                  <a:srgbClr val="0000FF"/>
                </a:solidFill>
              </a:endParaRPr>
            </a:p>
          </xdr:txBody>
        </xdr:sp>
      </mc:Fallback>
    </mc:AlternateContent>
    <xdr:clientData/>
  </xdr:oneCellAnchor>
  <xdr:oneCellAnchor>
    <xdr:from>
      <xdr:col>7</xdr:col>
      <xdr:colOff>1478280</xdr:colOff>
      <xdr:row>12</xdr:row>
      <xdr:rowOff>110490</xdr:rowOff>
    </xdr:from>
    <xdr:ext cx="65" cy="17222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CCF6A08-579E-4FD7-A4F5-880A3F4D140B}"/>
            </a:ext>
          </a:extLst>
        </xdr:cNvPr>
        <xdr:cNvSpPr txBox="1"/>
      </xdr:nvSpPr>
      <xdr:spPr>
        <a:xfrm>
          <a:off x="8241030" y="20916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AU" sz="1100"/>
        </a:p>
      </xdr:txBody>
    </xdr:sp>
    <xdr:clientData/>
  </xdr:oneCellAnchor>
  <xdr:oneCellAnchor>
    <xdr:from>
      <xdr:col>7</xdr:col>
      <xdr:colOff>1598294</xdr:colOff>
      <xdr:row>14</xdr:row>
      <xdr:rowOff>9525</xdr:rowOff>
    </xdr:from>
    <xdr:ext cx="725805" cy="17889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5C8A31A4-A0BB-4150-96CF-736C728E9524}"/>
                </a:ext>
              </a:extLst>
            </xdr:cNvPr>
            <xdr:cNvSpPr txBox="1"/>
          </xdr:nvSpPr>
          <xdr:spPr>
            <a:xfrm>
              <a:off x="8361044" y="2314575"/>
              <a:ext cx="725805" cy="17889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AU" sz="1100" b="1">
                  <a:solidFill>
                    <a:srgbClr val="0000FF"/>
                  </a:solidFill>
                </a:rPr>
                <a:t>SE </a:t>
              </a:r>
              <a14:m>
                <m:oMath xmlns:m="http://schemas.openxmlformats.org/officeDocument/2006/math">
                  <m:f>
                    <m:fPr>
                      <m:type m:val="lin"/>
                      <m:ctrlPr>
                        <a:rPr lang="en-AU" sz="1100" b="1" i="1">
                          <a:solidFill>
                            <a:srgbClr val="0000FF"/>
                          </a:solidFill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n-AU" sz="1100" b="1" i="1">
                          <a:solidFill>
                            <a:srgbClr val="0000FF"/>
                          </a:solidFill>
                          <a:latin typeface="Cambria Math" panose="02040503050406030204" pitchFamily="18" charset="0"/>
                        </a:rPr>
                        <m:t>=</m:t>
                      </m:r>
                      <m:r>
                        <a:rPr lang="en-AU" sz="1100" b="1" i="1">
                          <a:solidFill>
                            <a:srgbClr val="0000FF"/>
                          </a:solidFill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𝒔</m:t>
                      </m:r>
                    </m:num>
                    <m:den>
                      <m:rad>
                        <m:radPr>
                          <m:degHide m:val="on"/>
                          <m:ctrlPr>
                            <a:rPr lang="en-AU" sz="1100" b="1" i="1">
                              <a:solidFill>
                                <a:srgbClr val="0000FF"/>
                              </a:solidFill>
                              <a:latin typeface="Cambria Math" panose="02040503050406030204" pitchFamily="18" charset="0"/>
                            </a:rPr>
                          </m:ctrlPr>
                        </m:radPr>
                        <m:deg/>
                        <m:e>
                          <m:r>
                            <a:rPr lang="en-AU" sz="1100" b="1" i="1">
                              <a:solidFill>
                                <a:srgbClr val="0000FF"/>
                              </a:solidFill>
                              <a:latin typeface="Cambria Math" panose="02040503050406030204" pitchFamily="18" charset="0"/>
                            </a:rPr>
                            <m:t>𝒏</m:t>
                          </m:r>
                        </m:e>
                      </m:rad>
                    </m:den>
                  </m:f>
                </m:oMath>
              </a14:m>
              <a:endParaRPr lang="en-AU" sz="1100" b="1">
                <a:solidFill>
                  <a:srgbClr val="0000FF"/>
                </a:solidFill>
              </a:endParaRPr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5C8A31A4-A0BB-4150-96CF-736C728E9524}"/>
                </a:ext>
              </a:extLst>
            </xdr:cNvPr>
            <xdr:cNvSpPr txBox="1"/>
          </xdr:nvSpPr>
          <xdr:spPr>
            <a:xfrm>
              <a:off x="8361044" y="2314575"/>
              <a:ext cx="725805" cy="17889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AU" sz="1100" b="1">
                  <a:solidFill>
                    <a:srgbClr val="0000FF"/>
                  </a:solidFill>
                </a:rPr>
                <a:t>SE </a:t>
              </a:r>
              <a:r>
                <a:rPr lang="en-AU" sz="1100" b="1" i="0">
                  <a:solidFill>
                    <a:srgbClr val="0000FF"/>
                  </a:solidFill>
                  <a:latin typeface="Cambria Math" panose="02040503050406030204" pitchFamily="18" charset="0"/>
                </a:rPr>
                <a:t>〖=</a:t>
              </a:r>
              <a:r>
                <a:rPr lang="en-AU" sz="1100" b="1" i="0">
                  <a:solidFill>
                    <a:srgbClr val="0000FF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𝒔〗∕√</a:t>
              </a:r>
              <a:r>
                <a:rPr lang="en-AU" sz="1100" b="1" i="0">
                  <a:solidFill>
                    <a:srgbClr val="0000FF"/>
                  </a:solidFill>
                  <a:latin typeface="Cambria Math" panose="02040503050406030204" pitchFamily="18" charset="0"/>
                </a:rPr>
                <a:t>𝒏</a:t>
              </a:r>
              <a:endParaRPr lang="en-AU" sz="1100" b="1">
                <a:solidFill>
                  <a:srgbClr val="0000FF"/>
                </a:solidFill>
              </a:endParaRPr>
            </a:p>
          </xdr:txBody>
        </xdr:sp>
      </mc:Fallback>
    </mc:AlternateContent>
    <xdr:clientData/>
  </xdr:oneCellAnchor>
  <xdr:oneCellAnchor>
    <xdr:from>
      <xdr:col>1</xdr:col>
      <xdr:colOff>1602105</xdr:colOff>
      <xdr:row>14</xdr:row>
      <xdr:rowOff>0</xdr:rowOff>
    </xdr:from>
    <xdr:ext cx="662874" cy="17889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4BFFB865-C284-436F-99C9-B98CAAF49570}"/>
                </a:ext>
              </a:extLst>
            </xdr:cNvPr>
            <xdr:cNvSpPr txBox="1"/>
          </xdr:nvSpPr>
          <xdr:spPr>
            <a:xfrm>
              <a:off x="2211705" y="2305050"/>
              <a:ext cx="662874" cy="17889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AU" sz="1100" b="1">
                  <a:solidFill>
                    <a:srgbClr val="0000FF"/>
                  </a:solidFill>
                </a:rPr>
                <a:t>SE </a:t>
              </a:r>
              <a14:m>
                <m:oMath xmlns:m="http://schemas.openxmlformats.org/officeDocument/2006/math">
                  <m:f>
                    <m:fPr>
                      <m:type m:val="lin"/>
                      <m:ctrlPr>
                        <a:rPr lang="en-AU" sz="1100" b="1" i="1">
                          <a:solidFill>
                            <a:srgbClr val="0000FF"/>
                          </a:solidFill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n-AU" sz="1100" b="1" i="1">
                          <a:solidFill>
                            <a:srgbClr val="0000FF"/>
                          </a:solidFill>
                          <a:latin typeface="Cambria Math" panose="02040503050406030204" pitchFamily="18" charset="0"/>
                        </a:rPr>
                        <m:t>=</m:t>
                      </m:r>
                      <m:r>
                        <a:rPr lang="en-AU" sz="1100" b="1" i="1">
                          <a:solidFill>
                            <a:srgbClr val="0000FF"/>
                          </a:solidFill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𝝈</m:t>
                      </m:r>
                    </m:num>
                    <m:den>
                      <m:rad>
                        <m:radPr>
                          <m:degHide m:val="on"/>
                          <m:ctrlPr>
                            <a:rPr lang="en-AU" sz="1100" b="1" i="1">
                              <a:solidFill>
                                <a:srgbClr val="0000FF"/>
                              </a:solidFill>
                              <a:latin typeface="Cambria Math" panose="02040503050406030204" pitchFamily="18" charset="0"/>
                            </a:rPr>
                          </m:ctrlPr>
                        </m:radPr>
                        <m:deg/>
                        <m:e>
                          <m:r>
                            <a:rPr lang="en-AU" sz="1100" b="1" i="1">
                              <a:solidFill>
                                <a:srgbClr val="0000FF"/>
                              </a:solidFill>
                              <a:latin typeface="Cambria Math" panose="02040503050406030204" pitchFamily="18" charset="0"/>
                            </a:rPr>
                            <m:t>𝒏</m:t>
                          </m:r>
                        </m:e>
                      </m:rad>
                    </m:den>
                  </m:f>
                </m:oMath>
              </a14:m>
              <a:endParaRPr lang="en-AU" sz="1100" b="1">
                <a:solidFill>
                  <a:srgbClr val="0000FF"/>
                </a:solidFill>
              </a:endParaRPr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4BFFB865-C284-436F-99C9-B98CAAF49570}"/>
                </a:ext>
              </a:extLst>
            </xdr:cNvPr>
            <xdr:cNvSpPr txBox="1"/>
          </xdr:nvSpPr>
          <xdr:spPr>
            <a:xfrm>
              <a:off x="2211705" y="2305050"/>
              <a:ext cx="662874" cy="17889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AU" sz="1100" b="1">
                  <a:solidFill>
                    <a:srgbClr val="0000FF"/>
                  </a:solidFill>
                </a:rPr>
                <a:t>SE </a:t>
              </a:r>
              <a:r>
                <a:rPr lang="en-AU" sz="1100" b="1" i="0">
                  <a:solidFill>
                    <a:srgbClr val="0000FF"/>
                  </a:solidFill>
                  <a:latin typeface="Cambria Math" panose="02040503050406030204" pitchFamily="18" charset="0"/>
                </a:rPr>
                <a:t>〖=</a:t>
              </a:r>
              <a:r>
                <a:rPr lang="en-AU" sz="1100" b="1" i="0">
                  <a:solidFill>
                    <a:srgbClr val="0000FF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𝝈〗∕√</a:t>
              </a:r>
              <a:r>
                <a:rPr lang="en-AU" sz="1100" b="1" i="0">
                  <a:solidFill>
                    <a:srgbClr val="0000FF"/>
                  </a:solidFill>
                  <a:latin typeface="Cambria Math" panose="02040503050406030204" pitchFamily="18" charset="0"/>
                </a:rPr>
                <a:t>𝒏</a:t>
              </a:r>
              <a:endParaRPr lang="en-AU" sz="1100" b="1">
                <a:solidFill>
                  <a:srgbClr val="0000FF"/>
                </a:solidFill>
              </a:endParaRPr>
            </a:p>
          </xdr:txBody>
        </xdr:sp>
      </mc:Fallback>
    </mc:AlternateContent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1889760</xdr:colOff>
      <xdr:row>13</xdr:row>
      <xdr:rowOff>163830</xdr:rowOff>
    </xdr:from>
    <xdr:ext cx="1205266" cy="20499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E5FA8423-EF00-4D99-AEA6-2A54446A8E16}"/>
                </a:ext>
              </a:extLst>
            </xdr:cNvPr>
            <xdr:cNvSpPr txBox="1"/>
          </xdr:nvSpPr>
          <xdr:spPr>
            <a:xfrm>
              <a:off x="3108960" y="2278380"/>
              <a:ext cx="1205266" cy="2049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AU" sz="1100" b="1" i="1">
                        <a:solidFill>
                          <a:srgbClr val="0000FF"/>
                        </a:solidFill>
                        <a:latin typeface="Cambria Math" panose="02040503050406030204" pitchFamily="18" charset="0"/>
                      </a:rPr>
                      <m:t>𝑺𝑬</m:t>
                    </m:r>
                    <m:r>
                      <a:rPr lang="en-AU" sz="1100" b="1" i="1">
                        <a:solidFill>
                          <a:srgbClr val="0000FF"/>
                        </a:solidFill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AU" sz="1100" b="1" i="1">
                            <a:solidFill>
                              <a:srgbClr val="0000FF"/>
                            </a:solidFill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type m:val="lin"/>
                            <m:ctrlPr>
                              <a:rPr lang="en-AU" sz="1100" b="1" i="1">
                                <a:solidFill>
                                  <a:srgbClr val="0000FF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AU" sz="1100" b="1" i="1">
                                <a:solidFill>
                                  <a:srgbClr val="0000FF"/>
                                </a:solidFill>
                                <a:latin typeface="Cambria Math" panose="02040503050406030204" pitchFamily="18" charset="0"/>
                              </a:rPr>
                              <m:t>𝒑</m:t>
                            </m:r>
                            <m:r>
                              <a:rPr lang="en-AU" sz="1100" b="1" i="1">
                                <a:solidFill>
                                  <a:srgbClr val="0000FF"/>
                                </a:solidFill>
                                <a:latin typeface="Cambria Math" panose="02040503050406030204" pitchFamily="18" charset="0"/>
                              </a:rPr>
                              <m:t>(</m:t>
                            </m:r>
                            <m:r>
                              <a:rPr lang="en-AU" sz="1100" b="1" i="1">
                                <a:solidFill>
                                  <a:srgbClr val="0000FF"/>
                                </a:solidFill>
                                <a:latin typeface="Cambria Math" panose="02040503050406030204" pitchFamily="18" charset="0"/>
                              </a:rPr>
                              <m:t>𝟏</m:t>
                            </m:r>
                            <m:r>
                              <a:rPr lang="en-AU" sz="1100" b="1" i="1">
                                <a:solidFill>
                                  <a:srgbClr val="0000FF"/>
                                </a:solidFill>
                                <a:latin typeface="Cambria Math" panose="02040503050406030204" pitchFamily="18" charset="0"/>
                              </a:rPr>
                              <m:t>−</m:t>
                            </m:r>
                            <m:r>
                              <a:rPr lang="en-AU" sz="1100" b="1" i="1">
                                <a:solidFill>
                                  <a:srgbClr val="0000FF"/>
                                </a:solidFill>
                                <a:latin typeface="Cambria Math" panose="02040503050406030204" pitchFamily="18" charset="0"/>
                              </a:rPr>
                              <m:t>𝒑</m:t>
                            </m:r>
                            <m:r>
                              <a:rPr lang="en-AU" sz="1100" b="1" i="1">
                                <a:solidFill>
                                  <a:srgbClr val="0000FF"/>
                                </a:solidFill>
                                <a:latin typeface="Cambria Math" panose="02040503050406030204" pitchFamily="18" charset="0"/>
                              </a:rPr>
                              <m:t>)</m:t>
                            </m:r>
                          </m:num>
                          <m:den>
                            <m:r>
                              <a:rPr lang="en-AU" sz="1100" b="1" i="1">
                                <a:solidFill>
                                  <a:srgbClr val="0000FF"/>
                                </a:solidFill>
                                <a:latin typeface="Cambria Math" panose="02040503050406030204" pitchFamily="18" charset="0"/>
                              </a:rPr>
                              <m:t>𝒏</m:t>
                            </m:r>
                          </m:den>
                        </m:f>
                      </m:e>
                    </m:rad>
                  </m:oMath>
                </m:oMathPara>
              </a14:m>
              <a:endParaRPr lang="en-AU" sz="1100" b="1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E5FA8423-EF00-4D99-AEA6-2A54446A8E16}"/>
                </a:ext>
              </a:extLst>
            </xdr:cNvPr>
            <xdr:cNvSpPr txBox="1"/>
          </xdr:nvSpPr>
          <xdr:spPr>
            <a:xfrm>
              <a:off x="3108960" y="2278380"/>
              <a:ext cx="1205266" cy="2049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AU" sz="1100" b="1" i="0">
                  <a:solidFill>
                    <a:srgbClr val="0000FF"/>
                  </a:solidFill>
                  <a:latin typeface="Cambria Math" panose="02040503050406030204" pitchFamily="18" charset="0"/>
                </a:rPr>
                <a:t>𝑺𝑬=√(〖𝒑(𝟏−𝒑)〗∕𝒏)</a:t>
              </a:r>
              <a:endParaRPr lang="en-AU" sz="1100" b="1"/>
            </a:p>
          </xdr:txBody>
        </xdr:sp>
      </mc:Fallback>
    </mc:AlternateContent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30480</xdr:colOff>
      <xdr:row>14</xdr:row>
      <xdr:rowOff>121920</xdr:rowOff>
    </xdr:from>
    <xdr:ext cx="1246239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5F20716-9C3A-4516-A42A-43EFEB9DEE3D}"/>
            </a:ext>
          </a:extLst>
        </xdr:cNvPr>
        <xdr:cNvSpPr txBox="1"/>
      </xdr:nvSpPr>
      <xdr:spPr>
        <a:xfrm>
          <a:off x="3935730" y="2712720"/>
          <a:ext cx="1246239" cy="26456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AU" sz="1100" b="1">
              <a:solidFill>
                <a:srgbClr val="FF0000"/>
              </a:solidFill>
            </a:rPr>
            <a:t>Always</a:t>
          </a:r>
          <a:r>
            <a:rPr lang="en-AU" sz="1100" b="1" baseline="0">
              <a:solidFill>
                <a:srgbClr val="FF0000"/>
              </a:solidFill>
            </a:rPr>
            <a:t> Round up!</a:t>
          </a:r>
          <a:endParaRPr lang="en-AU" sz="1100" b="1">
            <a:solidFill>
              <a:srgbClr val="FF0000"/>
            </a:solidFill>
          </a:endParaRPr>
        </a:p>
      </xdr:txBody>
    </xdr:sp>
    <xdr:clientData/>
  </xdr:oneCellAnchor>
  <xdr:oneCellAnchor>
    <xdr:from>
      <xdr:col>8</xdr:col>
      <xdr:colOff>30480</xdr:colOff>
      <xdr:row>14</xdr:row>
      <xdr:rowOff>114300</xdr:rowOff>
    </xdr:from>
    <xdr:ext cx="1246239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472931F4-8C9E-43AB-AC43-E290B24F7962}"/>
            </a:ext>
          </a:extLst>
        </xdr:cNvPr>
        <xdr:cNvSpPr txBox="1"/>
      </xdr:nvSpPr>
      <xdr:spPr>
        <a:xfrm>
          <a:off x="9479280" y="2705100"/>
          <a:ext cx="1246239" cy="26456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AU" sz="1100" b="1">
              <a:solidFill>
                <a:srgbClr val="FF0000"/>
              </a:solidFill>
            </a:rPr>
            <a:t>Always</a:t>
          </a:r>
          <a:r>
            <a:rPr lang="en-AU" sz="1100" b="1" baseline="0">
              <a:solidFill>
                <a:srgbClr val="FF0000"/>
              </a:solidFill>
            </a:rPr>
            <a:t> Round up!</a:t>
          </a:r>
          <a:endParaRPr lang="en-AU" sz="1100" b="1">
            <a:solidFill>
              <a:srgbClr val="FF0000"/>
            </a:solidFill>
          </a:endParaRPr>
        </a:p>
      </xdr:txBody>
    </xdr:sp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403860</xdr:colOff>
      <xdr:row>11</xdr:row>
      <xdr:rowOff>53340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071897D-ED93-4D42-8E01-A34DDA223FBC}"/>
            </a:ext>
          </a:extLst>
        </xdr:cNvPr>
        <xdr:cNvSpPr txBox="1"/>
      </xdr:nvSpPr>
      <xdr:spPr>
        <a:xfrm>
          <a:off x="4223385" y="215836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AU" sz="1100"/>
        </a:p>
      </xdr:txBody>
    </xdr:sp>
    <xdr:clientData/>
  </xdr:oneCellAnchor>
  <xdr:twoCellAnchor>
    <xdr:from>
      <xdr:col>5</xdr:col>
      <xdr:colOff>32453</xdr:colOff>
      <xdr:row>5</xdr:row>
      <xdr:rowOff>137160</xdr:rowOff>
    </xdr:from>
    <xdr:to>
      <xdr:col>9</xdr:col>
      <xdr:colOff>0</xdr:colOff>
      <xdr:row>23</xdr:row>
      <xdr:rowOff>53340</xdr:rowOff>
    </xdr:to>
    <xdr:grpSp>
      <xdr:nvGrpSpPr>
        <xdr:cNvPr id="3" name="Group 2">
          <a:extLst>
            <a:ext uri="{FF2B5EF4-FFF2-40B4-BE49-F238E27FC236}">
              <a16:creationId xmlns:a16="http://schemas.microsoft.com/office/drawing/2014/main" id="{6F5DD06B-EDDB-4898-ACAB-1C10B95A758F}"/>
            </a:ext>
          </a:extLst>
        </xdr:cNvPr>
        <xdr:cNvGrpSpPr/>
      </xdr:nvGrpSpPr>
      <xdr:grpSpPr>
        <a:xfrm>
          <a:off x="3851978" y="1099185"/>
          <a:ext cx="2329747" cy="3345180"/>
          <a:chOff x="3976289" y="1059180"/>
          <a:chExt cx="1911151" cy="3208020"/>
        </a:xfrm>
      </xdr:grpSpPr>
      <xdr:sp macro="" textlink="">
        <xdr:nvSpPr>
          <xdr:cNvPr id="4" name="TextBox 3">
            <a:extLst>
              <a:ext uri="{FF2B5EF4-FFF2-40B4-BE49-F238E27FC236}">
                <a16:creationId xmlns:a16="http://schemas.microsoft.com/office/drawing/2014/main" id="{1C53EA8D-DE40-49E5-8AC7-81BF5022DFCA}"/>
              </a:ext>
            </a:extLst>
          </xdr:cNvPr>
          <xdr:cNvSpPr txBox="1"/>
        </xdr:nvSpPr>
        <xdr:spPr>
          <a:xfrm>
            <a:off x="3992880" y="1455420"/>
            <a:ext cx="1568250" cy="234080"/>
          </a:xfrm>
          <a:prstGeom prst="rect">
            <a:avLst/>
          </a:prstGeom>
          <a:solidFill>
            <a:schemeClr val="accent4">
              <a:lumMod val="20000"/>
              <a:lumOff val="80000"/>
            </a:schemeClr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AU" sz="1100"/>
              <a:t>(Lower/Upper/Two Tail)</a:t>
            </a:r>
          </a:p>
        </xdr:txBody>
      </xdr:sp>
      <xdr:sp macro="" textlink="">
        <xdr:nvSpPr>
          <xdr:cNvPr id="5" name="TextBox 4">
            <a:extLst>
              <a:ext uri="{FF2B5EF4-FFF2-40B4-BE49-F238E27FC236}">
                <a16:creationId xmlns:a16="http://schemas.microsoft.com/office/drawing/2014/main" id="{6BA74451-6F0E-4DF3-9788-A9F49C750CA7}"/>
              </a:ext>
            </a:extLst>
          </xdr:cNvPr>
          <xdr:cNvSpPr txBox="1"/>
        </xdr:nvSpPr>
        <xdr:spPr>
          <a:xfrm>
            <a:off x="4000500" y="1059180"/>
            <a:ext cx="1568250" cy="234080"/>
          </a:xfrm>
          <a:prstGeom prst="rect">
            <a:avLst/>
          </a:prstGeom>
          <a:solidFill>
            <a:schemeClr val="accent4">
              <a:lumMod val="20000"/>
              <a:lumOff val="80000"/>
            </a:schemeClr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AU" sz="1100" baseline="0">
                <a:sym typeface="Symbol" panose="05050102010706020507" pitchFamily="18" charset="2"/>
              </a:rPr>
              <a:t>Select from </a:t>
            </a:r>
            <a:r>
              <a:rPr lang="en-AU" sz="1100" baseline="0"/>
              <a:t>  ≤  ≥ </a:t>
            </a:r>
            <a:endParaRPr lang="en-AU" sz="1100"/>
          </a:p>
        </xdr:txBody>
      </xdr:sp>
      <xdr:sp macro="" textlink="">
        <xdr:nvSpPr>
          <xdr:cNvPr id="6" name="TextBox 5">
            <a:extLst>
              <a:ext uri="{FF2B5EF4-FFF2-40B4-BE49-F238E27FC236}">
                <a16:creationId xmlns:a16="http://schemas.microsoft.com/office/drawing/2014/main" id="{42F51352-85F1-4E2C-AD53-2DB8AEF7C3CA}"/>
              </a:ext>
            </a:extLst>
          </xdr:cNvPr>
          <xdr:cNvSpPr txBox="1"/>
        </xdr:nvSpPr>
        <xdr:spPr>
          <a:xfrm>
            <a:off x="3992880" y="1264920"/>
            <a:ext cx="1568250" cy="234080"/>
          </a:xfrm>
          <a:prstGeom prst="rect">
            <a:avLst/>
          </a:prstGeom>
          <a:solidFill>
            <a:schemeClr val="accent4">
              <a:lumMod val="20000"/>
              <a:lumOff val="80000"/>
            </a:schemeClr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AU" sz="1100" baseline="0">
                <a:sym typeface="Symbol" panose="05050102010706020507" pitchFamily="18" charset="2"/>
              </a:rPr>
              <a:t>Select from </a:t>
            </a:r>
            <a:r>
              <a:rPr lang="en-AU" sz="1100" baseline="0"/>
              <a:t>  &lt;  &gt; </a:t>
            </a:r>
            <a:endParaRPr lang="en-AU" sz="1100"/>
          </a:p>
        </xdr:txBody>
      </xdr:sp>
      <xdr:sp macro="" textlink="">
        <xdr:nvSpPr>
          <xdr:cNvPr id="7" name="TextBox 6">
            <a:extLst>
              <a:ext uri="{FF2B5EF4-FFF2-40B4-BE49-F238E27FC236}">
                <a16:creationId xmlns:a16="http://schemas.microsoft.com/office/drawing/2014/main" id="{263BFE4E-742A-43A6-B1E5-AC8CE0CCC90C}"/>
              </a:ext>
            </a:extLst>
          </xdr:cNvPr>
          <xdr:cNvSpPr txBox="1"/>
        </xdr:nvSpPr>
        <xdr:spPr>
          <a:xfrm>
            <a:off x="3976289" y="2194560"/>
            <a:ext cx="1911151" cy="259080"/>
          </a:xfrm>
          <a:prstGeom prst="rect">
            <a:avLst/>
          </a:prstGeom>
          <a:solidFill>
            <a:schemeClr val="accent4">
              <a:lumMod val="20000"/>
              <a:lumOff val="80000"/>
            </a:schemeClr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Table E.2</a:t>
            </a:r>
            <a:r>
              <a:rPr lang="en-AU" sz="110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en-AU" sz="1100" b="1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OR</a:t>
            </a:r>
            <a:r>
              <a:rPr lang="en-AU" sz="110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 =</a:t>
            </a:r>
            <a:r>
              <a:rPr lang="en-AU" sz="1100"/>
              <a:t>NORM.S.INV(probability)</a:t>
            </a:r>
          </a:p>
        </xdr:txBody>
      </xdr:sp>
      <xdr:sp macro="" textlink="">
        <xdr:nvSpPr>
          <xdr:cNvPr id="8" name="TextBox 7">
            <a:extLst>
              <a:ext uri="{FF2B5EF4-FFF2-40B4-BE49-F238E27FC236}">
                <a16:creationId xmlns:a16="http://schemas.microsoft.com/office/drawing/2014/main" id="{78D1F7AE-D436-4F48-BB85-D376ED244BC5}"/>
              </a:ext>
            </a:extLst>
          </xdr:cNvPr>
          <xdr:cNvSpPr txBox="1"/>
        </xdr:nvSpPr>
        <xdr:spPr>
          <a:xfrm>
            <a:off x="4015740" y="4030980"/>
            <a:ext cx="1756695" cy="236220"/>
          </a:xfrm>
          <a:prstGeom prst="rect">
            <a:avLst/>
          </a:prstGeom>
          <a:solidFill>
            <a:schemeClr val="accent4">
              <a:lumMod val="20000"/>
              <a:lumOff val="80000"/>
            </a:schemeClr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Table E.2</a:t>
            </a:r>
            <a:r>
              <a:rPr lang="en-AU" sz="110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en-AU" sz="1100" b="1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OR</a:t>
            </a:r>
            <a:r>
              <a:rPr lang="en-AU" sz="110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 =</a:t>
            </a:r>
            <a:r>
              <a:rPr lang="en-AU" sz="1100"/>
              <a:t>NORM.S.DIST(z,TRUE)</a:t>
            </a:r>
          </a:p>
        </xdr:txBody>
      </xdr:sp>
      <mc:AlternateContent xmlns:mc="http://schemas.openxmlformats.org/markup-compatibility/2006" xmlns:a14="http://schemas.microsoft.com/office/drawing/2010/main">
        <mc:Choice Requires="a14">
          <xdr:sp macro="" textlink="">
            <xdr:nvSpPr>
              <xdr:cNvPr id="9" name="TextBox 8">
                <a:extLst>
                  <a:ext uri="{FF2B5EF4-FFF2-40B4-BE49-F238E27FC236}">
                    <a16:creationId xmlns:a16="http://schemas.microsoft.com/office/drawing/2014/main" id="{6DC32E8E-5A91-4C8A-ADF8-069323D8F1A1}"/>
                  </a:ext>
                </a:extLst>
              </xdr:cNvPr>
              <xdr:cNvSpPr txBox="1"/>
            </xdr:nvSpPr>
            <xdr:spPr>
              <a:xfrm>
                <a:off x="4015740" y="3832860"/>
                <a:ext cx="1684020" cy="198120"/>
              </a:xfrm>
              <a:prstGeom prst="rect">
                <a:avLst/>
              </a:prstGeom>
              <a:solidFill>
                <a:schemeClr val="accent4">
                  <a:lumMod val="20000"/>
                  <a:lumOff val="80000"/>
                </a:schemeClr>
              </a:solidFill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noAutofit/>
              </a:bodyPr>
              <a:lstStyle/>
              <a:p>
                <a:r>
                  <a:rPr lang="en-AU" sz="1100"/>
                  <a:t>= (</a:t>
                </a:r>
                <a14:m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AU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AU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</m:oMath>
                </a14:m>
                <a:r>
                  <a:rPr lang="en-AU" sz="1100" baseline="0"/>
                  <a:t> -</a:t>
                </a:r>
                <a:r>
                  <a:rPr lang="en-AU" sz="1100" baseline="0">
                    <a:sym typeface="Symbol" panose="05050102010706020507" pitchFamily="18" charset="2"/>
                  </a:rPr>
                  <a:t></a:t>
                </a:r>
                <a:r>
                  <a:rPr lang="en-AU" sz="1100"/>
                  <a:t>)/Standard Error</a:t>
                </a:r>
              </a:p>
            </xdr:txBody>
          </xdr:sp>
        </mc:Choice>
        <mc:Fallback xmlns="">
          <xdr:sp macro="" textlink="">
            <xdr:nvSpPr>
              <xdr:cNvPr id="9" name="TextBox 8">
                <a:extLst>
                  <a:ext uri="{FF2B5EF4-FFF2-40B4-BE49-F238E27FC236}">
                    <a16:creationId xmlns:a16="http://schemas.microsoft.com/office/drawing/2014/main" id="{6DC32E8E-5A91-4C8A-ADF8-069323D8F1A1}"/>
                  </a:ext>
                </a:extLst>
              </xdr:cNvPr>
              <xdr:cNvSpPr txBox="1"/>
            </xdr:nvSpPr>
            <xdr:spPr>
              <a:xfrm>
                <a:off x="4015740" y="3832860"/>
                <a:ext cx="1684020" cy="198120"/>
              </a:xfrm>
              <a:prstGeom prst="rect">
                <a:avLst/>
              </a:prstGeom>
              <a:solidFill>
                <a:schemeClr val="accent4">
                  <a:lumMod val="20000"/>
                  <a:lumOff val="80000"/>
                </a:schemeClr>
              </a:solidFill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noAutofit/>
              </a:bodyPr>
              <a:lstStyle/>
              <a:p>
                <a:r>
                  <a:rPr lang="en-AU" sz="1100"/>
                  <a:t>= (</a:t>
                </a:r>
                <a:r>
                  <a:rPr lang="en-AU" sz="1100" b="0" i="0">
                    <a:latin typeface="Cambria Math" panose="02040503050406030204" pitchFamily="18" charset="0"/>
                  </a:rPr>
                  <a:t>𝑥 ̅</a:t>
                </a:r>
                <a:r>
                  <a:rPr lang="en-AU" sz="1100" baseline="0"/>
                  <a:t> -</a:t>
                </a:r>
                <a:r>
                  <a:rPr lang="en-AU" sz="1100" baseline="0">
                    <a:sym typeface="Symbol" panose="05050102010706020507" pitchFamily="18" charset="2"/>
                  </a:rPr>
                  <a:t></a:t>
                </a:r>
                <a:r>
                  <a:rPr lang="en-AU" sz="1100"/>
                  <a:t>)/Standard Error</a:t>
                </a:r>
              </a:p>
            </xdr:txBody>
          </xdr:sp>
        </mc:Fallback>
      </mc:AlternateContent>
      <xdr:sp macro="" textlink="">
        <xdr:nvSpPr>
          <xdr:cNvPr id="10" name="TextBox 9">
            <a:extLst>
              <a:ext uri="{FF2B5EF4-FFF2-40B4-BE49-F238E27FC236}">
                <a16:creationId xmlns:a16="http://schemas.microsoft.com/office/drawing/2014/main" id="{28D45F0D-FF0C-47D7-B3C7-B1438D31365D}"/>
              </a:ext>
            </a:extLst>
          </xdr:cNvPr>
          <xdr:cNvSpPr txBox="1"/>
        </xdr:nvSpPr>
        <xdr:spPr>
          <a:xfrm>
            <a:off x="4008120" y="3627120"/>
            <a:ext cx="685800" cy="213360"/>
          </a:xfrm>
          <a:prstGeom prst="rect">
            <a:avLst/>
          </a:prstGeom>
          <a:solidFill>
            <a:schemeClr val="accent4">
              <a:lumMod val="20000"/>
              <a:lumOff val="80000"/>
            </a:schemeClr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AU" sz="1100"/>
              <a:t>= </a:t>
            </a:r>
            <a:r>
              <a:rPr lang="en-AU" sz="1100">
                <a:sym typeface="Symbol" panose="05050102010706020507" pitchFamily="18" charset="2"/>
              </a:rPr>
              <a:t>/</a:t>
            </a:r>
            <a:r>
              <a:rPr lang="en-AU" sz="1100"/>
              <a:t>n</a:t>
            </a:r>
          </a:p>
        </xdr:txBody>
      </xdr:sp>
    </xdr:grpSp>
    <xdr:clientData/>
  </xdr:twoCellAnchor>
  <xdr:oneCellAnchor>
    <xdr:from>
      <xdr:col>14</xdr:col>
      <xdr:colOff>30480</xdr:colOff>
      <xdr:row>5</xdr:row>
      <xdr:rowOff>137160</xdr:rowOff>
    </xdr:from>
    <xdr:ext cx="1568250" cy="234080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85A9D69A-5808-4C24-AB0C-5268ED2F33B5}"/>
            </a:ext>
          </a:extLst>
        </xdr:cNvPr>
        <xdr:cNvSpPr txBox="1"/>
      </xdr:nvSpPr>
      <xdr:spPr>
        <a:xfrm>
          <a:off x="10050780" y="1099185"/>
          <a:ext cx="1568250" cy="23408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AU" sz="1100" baseline="0">
              <a:sym typeface="Symbol" panose="05050102010706020507" pitchFamily="18" charset="2"/>
            </a:rPr>
            <a:t>Select from </a:t>
          </a:r>
          <a:r>
            <a:rPr lang="en-AU" sz="1100" baseline="0"/>
            <a:t>  ≤  ≥ </a:t>
          </a:r>
          <a:endParaRPr lang="en-AU" sz="1100"/>
        </a:p>
      </xdr:txBody>
    </xdr:sp>
    <xdr:clientData/>
  </xdr:oneCellAnchor>
  <xdr:oneCellAnchor>
    <xdr:from>
      <xdr:col>14</xdr:col>
      <xdr:colOff>22860</xdr:colOff>
      <xdr:row>6</xdr:row>
      <xdr:rowOff>137160</xdr:rowOff>
    </xdr:from>
    <xdr:ext cx="1568250" cy="234080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BFD9C409-12FC-4A67-BF1B-B23BCB5916E3}"/>
            </a:ext>
          </a:extLst>
        </xdr:cNvPr>
        <xdr:cNvSpPr txBox="1"/>
      </xdr:nvSpPr>
      <xdr:spPr>
        <a:xfrm>
          <a:off x="10043160" y="1289685"/>
          <a:ext cx="1568250" cy="23408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AU" sz="1100" baseline="0">
              <a:sym typeface="Symbol" panose="05050102010706020507" pitchFamily="18" charset="2"/>
            </a:rPr>
            <a:t>Select from </a:t>
          </a:r>
          <a:r>
            <a:rPr lang="en-AU" sz="1100" baseline="0"/>
            <a:t>  &lt;  &gt; </a:t>
          </a:r>
          <a:endParaRPr lang="en-AU" sz="1100"/>
        </a:p>
      </xdr:txBody>
    </xdr:sp>
    <xdr:clientData/>
  </xdr:oneCellAnchor>
  <xdr:oneCellAnchor>
    <xdr:from>
      <xdr:col>14</xdr:col>
      <xdr:colOff>22860</xdr:colOff>
      <xdr:row>7</xdr:row>
      <xdr:rowOff>152400</xdr:rowOff>
    </xdr:from>
    <xdr:ext cx="1568250" cy="234080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EB72EF7F-5420-485D-B4A8-529FD039B3DA}"/>
            </a:ext>
          </a:extLst>
        </xdr:cNvPr>
        <xdr:cNvSpPr txBox="1"/>
      </xdr:nvSpPr>
      <xdr:spPr>
        <a:xfrm>
          <a:off x="10043160" y="1495425"/>
          <a:ext cx="1568250" cy="23408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AU" sz="1100"/>
            <a:t>(Lower/Upper/Two Tail)</a:t>
          </a:r>
        </a:p>
      </xdr:txBody>
    </xdr:sp>
    <xdr:clientData/>
  </xdr:oneCellAnchor>
  <xdr:oneCellAnchor>
    <xdr:from>
      <xdr:col>14</xdr:col>
      <xdr:colOff>45720</xdr:colOff>
      <xdr:row>12</xdr:row>
      <xdr:rowOff>167640</xdr:rowOff>
    </xdr:from>
    <xdr:ext cx="3893820" cy="205740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72C2D0F1-47A5-48AA-9767-AF9214142C8B}"/>
            </a:ext>
          </a:extLst>
        </xdr:cNvPr>
        <xdr:cNvSpPr txBox="1"/>
      </xdr:nvSpPr>
      <xdr:spPr>
        <a:xfrm>
          <a:off x="10066020" y="2463165"/>
          <a:ext cx="3893820" cy="20574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AU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Table E.3</a:t>
          </a:r>
          <a:r>
            <a:rPr lang="en-AU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AU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OR</a:t>
          </a:r>
          <a:r>
            <a:rPr lang="en-AU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AU" sz="1100"/>
            <a:t>= T.INV(probability,df) OR = T.INV.2T(</a:t>
          </a:r>
          <a:r>
            <a:rPr lang="en-AU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probability,df)</a:t>
          </a:r>
          <a:endParaRPr lang="en-AU" sz="1100"/>
        </a:p>
      </xdr:txBody>
    </xdr:sp>
    <xdr:clientData/>
  </xdr:oneCellAnchor>
  <xdr:oneCellAnchor>
    <xdr:from>
      <xdr:col>14</xdr:col>
      <xdr:colOff>60960</xdr:colOff>
      <xdr:row>11</xdr:row>
      <xdr:rowOff>144780</xdr:rowOff>
    </xdr:from>
    <xdr:ext cx="556260" cy="190500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27D327ED-7DDB-4BC9-9521-93D6E8D8502F}"/>
            </a:ext>
          </a:extLst>
        </xdr:cNvPr>
        <xdr:cNvSpPr txBox="1"/>
      </xdr:nvSpPr>
      <xdr:spPr>
        <a:xfrm>
          <a:off x="10081260" y="2249805"/>
          <a:ext cx="556260" cy="19050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AU" sz="1100"/>
            <a:t>= n-1</a:t>
          </a:r>
        </a:p>
      </xdr:txBody>
    </xdr:sp>
    <xdr:clientData/>
  </xdr:oneCellAnchor>
  <xdr:oneCellAnchor>
    <xdr:from>
      <xdr:col>14</xdr:col>
      <xdr:colOff>76200</xdr:colOff>
      <xdr:row>18</xdr:row>
      <xdr:rowOff>160020</xdr:rowOff>
    </xdr:from>
    <xdr:ext cx="685800" cy="190500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AAEFB94E-CD86-4983-8516-2F29232E26A2}"/>
            </a:ext>
          </a:extLst>
        </xdr:cNvPr>
        <xdr:cNvSpPr txBox="1"/>
      </xdr:nvSpPr>
      <xdr:spPr>
        <a:xfrm>
          <a:off x="10096500" y="3598545"/>
          <a:ext cx="685800" cy="19050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r>
            <a:rPr lang="en-AU" sz="1100"/>
            <a:t>= </a:t>
          </a:r>
          <a:r>
            <a:rPr lang="en-AU" sz="1100">
              <a:sym typeface="Symbol" panose="05050102010706020507" pitchFamily="18" charset="2"/>
            </a:rPr>
            <a:t>s/</a:t>
          </a:r>
          <a:r>
            <a:rPr lang="en-AU" sz="1100"/>
            <a:t>n</a:t>
          </a:r>
        </a:p>
      </xdr:txBody>
    </xdr:sp>
    <xdr:clientData/>
  </xdr:oneCellAnchor>
  <xdr:oneCellAnchor>
    <xdr:from>
      <xdr:col>14</xdr:col>
      <xdr:colOff>68580</xdr:colOff>
      <xdr:row>19</xdr:row>
      <xdr:rowOff>144780</xdr:rowOff>
    </xdr:from>
    <xdr:ext cx="1684020" cy="19812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6419EADF-3F0A-45DF-8195-E8A3D3E7DC6C}"/>
                </a:ext>
              </a:extLst>
            </xdr:cNvPr>
            <xdr:cNvSpPr txBox="1"/>
          </xdr:nvSpPr>
          <xdr:spPr>
            <a:xfrm>
              <a:off x="10088880" y="3773805"/>
              <a:ext cx="1684020" cy="198120"/>
            </a:xfrm>
            <a:prstGeom prst="rect">
              <a:avLst/>
            </a:prstGeom>
            <a:solidFill>
              <a:schemeClr val="accent4">
                <a:lumMod val="20000"/>
                <a:lumOff val="8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ctr">
              <a:noAutofit/>
            </a:bodyPr>
            <a:lstStyle/>
            <a:p>
              <a:r>
                <a:rPr lang="en-AU" sz="1100"/>
                <a:t>= (</a:t>
              </a:r>
              <a14:m>
                <m:oMath xmlns:m="http://schemas.openxmlformats.org/officeDocument/2006/math">
                  <m:acc>
                    <m:accPr>
                      <m:chr m:val="̅"/>
                      <m:ctrlPr>
                        <a:rPr lang="en-AU" sz="1100" i="1">
                          <a:latin typeface="Cambria Math" panose="02040503050406030204" pitchFamily="18" charset="0"/>
                        </a:rPr>
                      </m:ctrlPr>
                    </m:accPr>
                    <m:e>
                      <m:r>
                        <a:rPr lang="en-AU" sz="1100" b="0" i="1">
                          <a:latin typeface="Cambria Math" panose="02040503050406030204" pitchFamily="18" charset="0"/>
                        </a:rPr>
                        <m:t>𝑥</m:t>
                      </m:r>
                    </m:e>
                  </m:acc>
                </m:oMath>
              </a14:m>
              <a:r>
                <a:rPr lang="en-AU" sz="1100" baseline="0"/>
                <a:t> -</a:t>
              </a:r>
              <a:r>
                <a:rPr lang="en-AU" sz="1100" baseline="0">
                  <a:sym typeface="Symbol" panose="05050102010706020507" pitchFamily="18" charset="2"/>
                </a:rPr>
                <a:t></a:t>
              </a:r>
              <a:r>
                <a:rPr lang="en-AU" sz="1100"/>
                <a:t>)/Standard Error</a:t>
              </a:r>
            </a:p>
          </xdr:txBody>
        </xdr:sp>
      </mc:Choice>
      <mc:Fallback xmlns=""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6419EADF-3F0A-45DF-8195-E8A3D3E7DC6C}"/>
                </a:ext>
              </a:extLst>
            </xdr:cNvPr>
            <xdr:cNvSpPr txBox="1"/>
          </xdr:nvSpPr>
          <xdr:spPr>
            <a:xfrm>
              <a:off x="10088880" y="3773805"/>
              <a:ext cx="1684020" cy="198120"/>
            </a:xfrm>
            <a:prstGeom prst="rect">
              <a:avLst/>
            </a:prstGeom>
            <a:solidFill>
              <a:schemeClr val="accent4">
                <a:lumMod val="20000"/>
                <a:lumOff val="8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ctr">
              <a:noAutofit/>
            </a:bodyPr>
            <a:lstStyle/>
            <a:p>
              <a:r>
                <a:rPr lang="en-AU" sz="1100"/>
                <a:t>= (</a:t>
              </a:r>
              <a:r>
                <a:rPr lang="en-AU" sz="1100" b="0" i="0">
                  <a:latin typeface="Cambria Math" panose="02040503050406030204" pitchFamily="18" charset="0"/>
                </a:rPr>
                <a:t>𝑥 ̅</a:t>
              </a:r>
              <a:r>
                <a:rPr lang="en-AU" sz="1100" baseline="0"/>
                <a:t> -</a:t>
              </a:r>
              <a:r>
                <a:rPr lang="en-AU" sz="1100" baseline="0">
                  <a:sym typeface="Symbol" panose="05050102010706020507" pitchFamily="18" charset="2"/>
                </a:rPr>
                <a:t></a:t>
              </a:r>
              <a:r>
                <a:rPr lang="en-AU" sz="1100"/>
                <a:t>)/Standard Error</a:t>
              </a:r>
            </a:p>
          </xdr:txBody>
        </xdr:sp>
      </mc:Fallback>
    </mc:AlternateContent>
    <xdr:clientData/>
  </xdr:oneCellAnchor>
  <xdr:oneCellAnchor>
    <xdr:from>
      <xdr:col>14</xdr:col>
      <xdr:colOff>68580</xdr:colOff>
      <xdr:row>20</xdr:row>
      <xdr:rowOff>144780</xdr:rowOff>
    </xdr:from>
    <xdr:ext cx="3634740" cy="266700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F7A76E7A-D915-411E-9581-CA4506F9CE0F}"/>
            </a:ext>
          </a:extLst>
        </xdr:cNvPr>
        <xdr:cNvSpPr txBox="1"/>
      </xdr:nvSpPr>
      <xdr:spPr>
        <a:xfrm>
          <a:off x="10088880" y="3964305"/>
          <a:ext cx="3634740" cy="26670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AU" sz="1100"/>
            <a:t> =T.DIST(x, df, TRUE) </a:t>
          </a:r>
          <a:r>
            <a:rPr lang="en-AU" sz="1100" b="1"/>
            <a:t>OR </a:t>
          </a:r>
          <a:r>
            <a:rPr lang="en-AU" sz="1100"/>
            <a:t>=T.DIST.2T(x, df) </a:t>
          </a:r>
          <a:r>
            <a:rPr lang="en-AU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OR</a:t>
          </a:r>
          <a:r>
            <a:rPr lang="en-AU" sz="1100"/>
            <a:t> =T.DIST.RT(x,df)</a:t>
          </a:r>
        </a:p>
      </xdr:txBody>
    </xdr:sp>
    <xdr:clientData/>
  </xdr:oneCellAnchor>
  <xdr:oneCellAnchor>
    <xdr:from>
      <xdr:col>10</xdr:col>
      <xdr:colOff>15240</xdr:colOff>
      <xdr:row>50</xdr:row>
      <xdr:rowOff>15240</xdr:rowOff>
    </xdr:from>
    <xdr:ext cx="4663440" cy="4838700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BF29F26A-D2C3-40AF-9020-5A339A63EF12}"/>
            </a:ext>
          </a:extLst>
        </xdr:cNvPr>
        <xdr:cNvSpPr txBox="1"/>
      </xdr:nvSpPr>
      <xdr:spPr>
        <a:xfrm>
          <a:off x="6787515" y="9568815"/>
          <a:ext cx="4663440" cy="48387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AU" b="1">
              <a:solidFill>
                <a:srgbClr val="0000CC"/>
              </a:solidFill>
            </a:rPr>
            <a:t>p-value</a:t>
          </a:r>
        </a:p>
        <a:p>
          <a:endParaRPr lang="en-AU" b="1">
            <a:solidFill>
              <a:srgbClr val="0000CC"/>
            </a:solidFill>
          </a:endParaRPr>
        </a:p>
        <a:p>
          <a:r>
            <a:rPr lang="en-AU" b="1">
              <a:solidFill>
                <a:srgbClr val="0000CC"/>
              </a:solidFill>
            </a:rPr>
            <a:t>T.DIST</a:t>
          </a:r>
          <a:r>
            <a:rPr lang="en-AU"/>
            <a:t> - Returns the Student's </a:t>
          </a:r>
          <a:r>
            <a:rPr lang="en-AU">
              <a:solidFill>
                <a:srgbClr val="FF0000"/>
              </a:solidFill>
            </a:rPr>
            <a:t>left-tailed</a:t>
          </a:r>
          <a:r>
            <a:rPr lang="en-AU"/>
            <a:t> t-distribution. </a:t>
          </a:r>
        </a:p>
        <a:p>
          <a:endParaRPr lang="en-AU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AU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=T.DIST(x,df,TRUE)</a:t>
          </a:r>
        </a:p>
        <a:p>
          <a:endParaRPr lang="en-AU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eaLnBrk="1" fontAlgn="auto" latinLnBrk="0" hangingPunct="1"/>
          <a:r>
            <a:rPr lang="en-AU" sz="1100" b="1">
              <a:solidFill>
                <a:srgbClr val="0000CC"/>
              </a:solidFill>
              <a:effectLst/>
              <a:latin typeface="+mn-lt"/>
              <a:ea typeface="+mn-ea"/>
              <a:cs typeface="+mn-cs"/>
            </a:rPr>
            <a:t>T.DIST.RT</a:t>
          </a:r>
          <a:r>
            <a:rPr lang="en-AU" sz="1100">
              <a:solidFill>
                <a:srgbClr val="0000CC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AU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Returns the </a:t>
          </a:r>
          <a:r>
            <a:rPr lang="en-AU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right-tailed</a:t>
          </a:r>
          <a:r>
            <a:rPr lang="en-AU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Student's t-distribution.</a:t>
          </a:r>
          <a:endParaRPr lang="en-AU">
            <a:effectLst/>
          </a:endParaRPr>
        </a:p>
        <a:p>
          <a:pPr eaLnBrk="1" fontAlgn="auto" latinLnBrk="0" hangingPunct="1"/>
          <a:endParaRPr lang="en-AU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eaLnBrk="1" fontAlgn="auto" latinLnBrk="0" hangingPunct="1"/>
          <a:r>
            <a:rPr lang="en-AU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=T.DIST.</a:t>
          </a:r>
          <a:r>
            <a:rPr lang="en-AU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RT</a:t>
          </a:r>
          <a:r>
            <a:rPr lang="en-AU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(x,df)</a:t>
          </a:r>
          <a:endParaRPr lang="en-AU">
            <a:effectLst/>
          </a:endParaRPr>
        </a:p>
        <a:p>
          <a:endParaRPr lang="en-AU"/>
        </a:p>
        <a:p>
          <a:r>
            <a:rPr lang="en-AU" sz="1100" b="1">
              <a:solidFill>
                <a:srgbClr val="0000CC"/>
              </a:solidFill>
              <a:effectLst/>
              <a:latin typeface="+mn-lt"/>
              <a:ea typeface="+mn-ea"/>
              <a:cs typeface="+mn-cs"/>
            </a:rPr>
            <a:t>T.DIST.2T</a:t>
          </a:r>
          <a:r>
            <a:rPr lang="en-AU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AU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AU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AU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Returns the </a:t>
          </a:r>
          <a:r>
            <a:rPr lang="en-AU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two-tailed</a:t>
          </a:r>
          <a:r>
            <a:rPr lang="en-AU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Student's t-distribution.</a:t>
          </a:r>
          <a:endParaRPr lang="en-AU">
            <a:effectLst/>
          </a:endParaRPr>
        </a:p>
        <a:p>
          <a:pPr eaLnBrk="1" fontAlgn="auto" latinLnBrk="0" hangingPunct="1"/>
          <a:endParaRPr lang="en-AU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eaLnBrk="1" fontAlgn="auto" latinLnBrk="0" hangingPunct="1"/>
          <a:r>
            <a:rPr lang="en-AU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=T.DIST.</a:t>
          </a:r>
          <a:r>
            <a:rPr lang="en-AU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2T</a:t>
          </a:r>
          <a:r>
            <a:rPr lang="en-AU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en-AU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ABS</a:t>
          </a:r>
          <a:r>
            <a:rPr lang="en-AU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(x),df)</a:t>
          </a:r>
          <a:endParaRPr lang="en-AU">
            <a:effectLst/>
          </a:endParaRPr>
        </a:p>
        <a:p>
          <a:endParaRPr lang="en-AU" sz="1100"/>
        </a:p>
        <a:p>
          <a:endParaRPr lang="en-AU" sz="1100" b="1">
            <a:solidFill>
              <a:srgbClr val="7030A0"/>
            </a:solidFill>
            <a:effectLst/>
            <a:latin typeface="+mn-lt"/>
            <a:ea typeface="+mn-ea"/>
            <a:cs typeface="+mn-cs"/>
          </a:endParaRPr>
        </a:p>
        <a:p>
          <a:endParaRPr lang="en-AU" sz="1100" b="1">
            <a:solidFill>
              <a:srgbClr val="7030A0"/>
            </a:solidFill>
            <a:effectLst/>
            <a:latin typeface="+mn-lt"/>
            <a:ea typeface="+mn-ea"/>
            <a:cs typeface="+mn-cs"/>
          </a:endParaRPr>
        </a:p>
        <a:p>
          <a:r>
            <a:rPr lang="en-AU" sz="1100" b="1">
              <a:solidFill>
                <a:srgbClr val="7030A0"/>
              </a:solidFill>
              <a:effectLst/>
              <a:latin typeface="+mn-lt"/>
              <a:ea typeface="+mn-ea"/>
              <a:cs typeface="+mn-cs"/>
            </a:rPr>
            <a:t>Lower</a:t>
          </a:r>
          <a:r>
            <a:rPr lang="en-AU" sz="1100" b="1">
              <a:solidFill>
                <a:schemeClr val="accent2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AU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Tail test </a:t>
          </a:r>
        </a:p>
        <a:p>
          <a:endParaRPr lang="en-AU" sz="1100" b="1">
            <a:solidFill>
              <a:srgbClr val="0000CC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AU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p-value</a:t>
          </a:r>
          <a:r>
            <a:rPr lang="en-AU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AU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= T.DIST(</a:t>
          </a:r>
          <a:r>
            <a:rPr lang="en-AU" sz="1100">
              <a:solidFill>
                <a:srgbClr val="FF0000"/>
              </a:solidFill>
              <a:effectLst/>
              <a:latin typeface="+mn-lt"/>
              <a:ea typeface="+mn-ea"/>
              <a:cs typeface="+mn-cs"/>
              <a:sym typeface="Symbol" panose="05050102010706020507" pitchFamily="18" charset="2"/>
            </a:rPr>
            <a:t>t Sample Statistic</a:t>
          </a:r>
          <a:r>
            <a:rPr lang="en-AU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n-1, TRUE)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AU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AU" sz="1100" b="1">
              <a:solidFill>
                <a:srgbClr val="7030A0"/>
              </a:solidFill>
              <a:effectLst/>
              <a:latin typeface="+mn-lt"/>
              <a:ea typeface="+mn-ea"/>
              <a:cs typeface="+mn-cs"/>
            </a:rPr>
            <a:t>Upper</a:t>
          </a:r>
          <a:r>
            <a:rPr lang="en-AU" sz="1100" b="1">
              <a:solidFill>
                <a:schemeClr val="accent2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AU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Tail test </a:t>
          </a:r>
          <a:endParaRPr lang="en-AU">
            <a:solidFill>
              <a:sysClr val="windowText" lastClr="000000"/>
            </a:solidFill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AU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AU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p-value</a:t>
          </a:r>
          <a:r>
            <a:rPr lang="en-AU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AU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= T.DIST.RT(</a:t>
          </a:r>
          <a:r>
            <a:rPr lang="en-AU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t Sample Statistic</a:t>
          </a:r>
          <a:r>
            <a:rPr lang="en-AU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n-1)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AU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AU" sz="1100" b="1">
              <a:solidFill>
                <a:srgbClr val="7030A0"/>
              </a:solidFill>
              <a:effectLst/>
              <a:latin typeface="+mn-lt"/>
              <a:ea typeface="+mn-ea"/>
              <a:cs typeface="+mn-cs"/>
            </a:rPr>
            <a:t>Two</a:t>
          </a:r>
          <a:r>
            <a:rPr lang="en-AU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Tail test </a:t>
          </a:r>
          <a:endParaRPr lang="en-AU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AU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	</a:t>
          </a:r>
          <a:r>
            <a:rPr lang="en-AU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AU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p-value</a:t>
          </a:r>
          <a:r>
            <a:rPr lang="en-AU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AU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= T.DIST.2T(</a:t>
          </a:r>
          <a:r>
            <a:rPr lang="en-AU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ABS</a:t>
          </a:r>
          <a:r>
            <a:rPr lang="en-AU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en-AU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t Sample Statistic)</a:t>
          </a:r>
          <a:r>
            <a:rPr lang="en-AU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n-1)</a:t>
          </a:r>
          <a:endParaRPr lang="en-AU">
            <a:effectLst/>
          </a:endParaRPr>
        </a:p>
        <a:p>
          <a:endParaRPr lang="en-AU" sz="1100" b="1">
            <a:solidFill>
              <a:schemeClr val="accent2">
                <a:lumMod val="50000"/>
              </a:schemeClr>
            </a:solidFill>
          </a:endParaRPr>
        </a:p>
      </xdr:txBody>
    </xdr:sp>
    <xdr:clientData/>
  </xdr:oneCellAnchor>
  <xdr:twoCellAnchor>
    <xdr:from>
      <xdr:col>10</xdr:col>
      <xdr:colOff>0</xdr:colOff>
      <xdr:row>28</xdr:row>
      <xdr:rowOff>152400</xdr:rowOff>
    </xdr:from>
    <xdr:to>
      <xdr:col>16</xdr:col>
      <xdr:colOff>99060</xdr:colOff>
      <xdr:row>49</xdr:row>
      <xdr:rowOff>7620</xdr:rowOff>
    </xdr:to>
    <xdr:grpSp>
      <xdr:nvGrpSpPr>
        <xdr:cNvPr id="20" name="Group 19">
          <a:extLst>
            <a:ext uri="{FF2B5EF4-FFF2-40B4-BE49-F238E27FC236}">
              <a16:creationId xmlns:a16="http://schemas.microsoft.com/office/drawing/2014/main" id="{7B88666A-243A-4E4D-8C64-41823001CF66}"/>
            </a:ext>
          </a:extLst>
        </xdr:cNvPr>
        <xdr:cNvGrpSpPr/>
      </xdr:nvGrpSpPr>
      <xdr:grpSpPr>
        <a:xfrm>
          <a:off x="6772275" y="5514975"/>
          <a:ext cx="4528185" cy="3855720"/>
          <a:chOff x="14577060" y="563880"/>
          <a:chExt cx="4663440" cy="3695700"/>
        </a:xfrm>
      </xdr:grpSpPr>
      <xdr:sp macro="" textlink="">
        <xdr:nvSpPr>
          <xdr:cNvPr id="21" name="TextBox 20">
            <a:extLst>
              <a:ext uri="{FF2B5EF4-FFF2-40B4-BE49-F238E27FC236}">
                <a16:creationId xmlns:a16="http://schemas.microsoft.com/office/drawing/2014/main" id="{BEF95DA8-0066-4399-99B0-339D1CE1FB16}"/>
              </a:ext>
            </a:extLst>
          </xdr:cNvPr>
          <xdr:cNvSpPr txBox="1"/>
        </xdr:nvSpPr>
        <xdr:spPr>
          <a:xfrm>
            <a:off x="14577060" y="563880"/>
            <a:ext cx="4663440" cy="3695700"/>
          </a:xfrm>
          <a:prstGeom prst="rect">
            <a:avLst/>
          </a:prstGeom>
          <a:solidFill>
            <a:schemeClr val="accent5">
              <a:lumMod val="20000"/>
              <a:lumOff val="80000"/>
            </a:schemeClr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AU" b="1">
                <a:solidFill>
                  <a:srgbClr val="FF0000"/>
                </a:solidFill>
              </a:rPr>
              <a:t>Critical Value(s) from t Distribution</a:t>
            </a:r>
          </a:p>
          <a:p>
            <a:endParaRPr lang="en-AU" b="1">
              <a:solidFill>
                <a:srgbClr val="0000CC"/>
              </a:solidFill>
            </a:endParaRPr>
          </a:p>
          <a:p>
            <a:r>
              <a:rPr lang="en-AU" b="1">
                <a:solidFill>
                  <a:srgbClr val="0000CC"/>
                </a:solidFill>
              </a:rPr>
              <a:t>T.INV</a:t>
            </a:r>
            <a:r>
              <a:rPr lang="en-AU"/>
              <a:t> - Returns the </a:t>
            </a:r>
            <a:r>
              <a:rPr lang="en-AU">
                <a:solidFill>
                  <a:srgbClr val="FF0000"/>
                </a:solidFill>
              </a:rPr>
              <a:t>left-tailed</a:t>
            </a:r>
            <a:r>
              <a:rPr lang="en-AU"/>
              <a:t> </a:t>
            </a:r>
            <a:r>
              <a:rPr lang="en-AU" u="sng">
                <a:solidFill>
                  <a:srgbClr val="FF0000"/>
                </a:solidFill>
              </a:rPr>
              <a:t>invers</a:t>
            </a:r>
            <a:r>
              <a:rPr lang="en-AU"/>
              <a:t>e of the Student's t-distribution.</a:t>
            </a:r>
          </a:p>
          <a:p>
            <a:endParaRPr lang="en-AU"/>
          </a:p>
          <a:p>
            <a:r>
              <a: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=T.INV(</a:t>
            </a:r>
            <a:r>
              <a:rPr lang="en-AU" sz="1100">
                <a:solidFill>
                  <a:srgbClr val="FF0000"/>
                </a:solidFill>
                <a:effectLst/>
                <a:latin typeface="+mn-lt"/>
                <a:ea typeface="+mn-ea"/>
                <a:cs typeface="+mn-cs"/>
              </a:rPr>
              <a:t>Cumulative area</a:t>
            </a:r>
            <a:r>
              <a: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, </a:t>
            </a:r>
            <a:r>
              <a:rPr lang="en-AU" sz="1100">
                <a:solidFill>
                  <a:srgbClr val="FF0000"/>
                </a:solidFill>
                <a:effectLst/>
                <a:latin typeface="+mn-lt"/>
                <a:ea typeface="+mn-ea"/>
                <a:cs typeface="+mn-cs"/>
              </a:rPr>
              <a:t>n-1</a:t>
            </a:r>
            <a:r>
              <a: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)</a:t>
            </a:r>
            <a:endParaRPr lang="en-AU"/>
          </a:p>
          <a:p>
            <a:endParaRPr lang="en-AU" sz="1100"/>
          </a:p>
          <a:p>
            <a:r>
              <a:rPr lang="en-AU" sz="1100" b="1">
                <a:solidFill>
                  <a:srgbClr val="0000CC"/>
                </a:solidFill>
                <a:effectLst/>
                <a:latin typeface="+mn-lt"/>
                <a:ea typeface="+mn-ea"/>
                <a:cs typeface="+mn-cs"/>
              </a:rPr>
              <a:t>Lower Tail test </a:t>
            </a:r>
          </a:p>
          <a:p>
            <a:endParaRPr lang="en-AU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Critical Value =T.INV(</a:t>
            </a:r>
            <a:r>
              <a:rPr lang="en-AU" sz="1100">
                <a:solidFill>
                  <a:srgbClr val="FF0000"/>
                </a:solidFill>
                <a:effectLst/>
                <a:latin typeface="+mn-lt"/>
                <a:ea typeface="+mn-ea"/>
                <a:cs typeface="+mn-cs"/>
                <a:sym typeface="Symbol" panose="05050102010706020507" pitchFamily="18" charset="2"/>
              </a:rPr>
              <a:t>%</a:t>
            </a:r>
            <a:r>
              <a: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, n-1)</a:t>
            </a: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AU" sz="1100">
              <a:solidFill>
                <a:schemeClr val="tx1"/>
              </a:solidFill>
              <a:effectLst/>
              <a:latin typeface="+mn-lt"/>
              <a:ea typeface="+mn-ea"/>
              <a:cs typeface="+mn-cs"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AU" sz="1100" b="1">
                <a:solidFill>
                  <a:srgbClr val="0000CC"/>
                </a:solidFill>
                <a:effectLst/>
                <a:latin typeface="+mn-lt"/>
                <a:ea typeface="+mn-ea"/>
                <a:cs typeface="+mn-cs"/>
              </a:rPr>
              <a:t>Upper Tail test </a:t>
            </a:r>
            <a:endParaRPr lang="en-AU">
              <a:solidFill>
                <a:srgbClr val="0000CC"/>
              </a:solidFill>
              <a:effectLst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AU">
              <a:effectLst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Critical Value = T.INV(</a:t>
            </a:r>
            <a:r>
              <a:rPr lang="en-AU" sz="1100">
                <a:solidFill>
                  <a:srgbClr val="FF0000"/>
                </a:solidFill>
                <a:effectLst/>
                <a:latin typeface="+mn-lt"/>
                <a:ea typeface="+mn-ea"/>
                <a:cs typeface="+mn-cs"/>
              </a:rPr>
              <a:t>1-</a:t>
            </a:r>
            <a:r>
              <a:rPr lang="en-AU" sz="1100">
                <a:solidFill>
                  <a:srgbClr val="FF0000"/>
                </a:solidFill>
                <a:effectLst/>
                <a:latin typeface="+mn-lt"/>
                <a:ea typeface="+mn-ea"/>
                <a:cs typeface="+mn-cs"/>
                <a:sym typeface="Symbol" panose="05050102010706020507" pitchFamily="18" charset="2"/>
              </a:rPr>
              <a:t>%</a:t>
            </a:r>
            <a:r>
              <a:rPr lang="en-AU" sz="1100">
                <a:solidFill>
                  <a:srgbClr val="FF0000"/>
                </a:solidFill>
                <a:effectLst/>
                <a:latin typeface="+mn-lt"/>
                <a:ea typeface="+mn-ea"/>
                <a:cs typeface="+mn-cs"/>
              </a:rPr>
              <a:t>, </a:t>
            </a:r>
            <a:r>
              <a: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n-1)</a:t>
            </a:r>
            <a:endParaRPr lang="en-AU">
              <a:effectLst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AU">
              <a:effectLst/>
            </a:endParaRPr>
          </a:p>
          <a:p>
            <a:r>
              <a:rPr lang="en-AU" sz="1100" b="1">
                <a:solidFill>
                  <a:srgbClr val="0000CC"/>
                </a:solidFill>
                <a:effectLst/>
                <a:latin typeface="+mn-lt"/>
                <a:ea typeface="+mn-ea"/>
                <a:cs typeface="+mn-cs"/>
              </a:rPr>
              <a:t>T.INV.2T - </a:t>
            </a:r>
            <a:r>
              <a:rPr lang="en-AU"/>
              <a:t>Returns the </a:t>
            </a:r>
            <a:r>
              <a:rPr lang="en-AU">
                <a:solidFill>
                  <a:srgbClr val="FF0000"/>
                </a:solidFill>
              </a:rPr>
              <a:t>two-tailed</a:t>
            </a:r>
            <a:r>
              <a:rPr lang="en-AU"/>
              <a:t> </a:t>
            </a:r>
            <a:r>
              <a:rPr lang="en-AU" u="sng">
                <a:solidFill>
                  <a:srgbClr val="FF0000"/>
                </a:solidFill>
              </a:rPr>
              <a:t>inverse</a:t>
            </a:r>
            <a:r>
              <a:rPr lang="en-AU"/>
              <a:t> of the Student's t-distribution.</a:t>
            </a:r>
          </a:p>
          <a:p>
            <a:endParaRPr lang="en-AU" sz="1100" b="1">
              <a:solidFill>
                <a:srgbClr val="0000CC"/>
              </a:solidFill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=T.INV.2T(</a:t>
            </a:r>
            <a:r>
              <a:rPr lang="en-AU" sz="1100">
                <a:solidFill>
                  <a:srgbClr val="FF0000"/>
                </a:solidFill>
                <a:effectLst/>
                <a:latin typeface="+mn-lt"/>
                <a:ea typeface="+mn-ea"/>
                <a:cs typeface="+mn-cs"/>
                <a:sym typeface="Symbol" panose="05050102010706020507" pitchFamily="18" charset="2"/>
              </a:rPr>
              <a:t>right </a:t>
            </a:r>
            <a:r>
              <a:rPr lang="en-AU" sz="1100" u="sng">
                <a:solidFill>
                  <a:srgbClr val="FF0000"/>
                </a:solidFill>
                <a:effectLst/>
                <a:latin typeface="+mn-lt"/>
                <a:ea typeface="+mn-ea"/>
                <a:cs typeface="+mn-cs"/>
                <a:sym typeface="Symbol" panose="05050102010706020507" pitchFamily="18" charset="2"/>
              </a:rPr>
              <a:t>and</a:t>
            </a:r>
            <a:r>
              <a:rPr lang="en-AU" sz="1100">
                <a:solidFill>
                  <a:srgbClr val="FF0000"/>
                </a:solidFill>
                <a:effectLst/>
                <a:latin typeface="+mn-lt"/>
                <a:ea typeface="+mn-ea"/>
                <a:cs typeface="+mn-cs"/>
                <a:sym typeface="Symbol" panose="05050102010706020507" pitchFamily="18" charset="2"/>
              </a:rPr>
              <a:t> left-tailed area</a:t>
            </a:r>
            <a:r>
              <a: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, n-1)</a:t>
            </a:r>
            <a:endParaRPr lang="en-AU">
              <a:effectLst/>
            </a:endParaRPr>
          </a:p>
          <a:p>
            <a:endParaRPr lang="en-AU" sz="1100" b="1">
              <a:solidFill>
                <a:srgbClr val="0000CC"/>
              </a:solidFill>
            </a:endParaRPr>
          </a:p>
          <a:p>
            <a:r>
              <a:rPr lang="en-AU" sz="1100" b="1">
                <a:solidFill>
                  <a:srgbClr val="0000CC"/>
                </a:solidFill>
              </a:rPr>
              <a:t>Two tail Test</a:t>
            </a: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Critical Values (</a:t>
            </a:r>
            <a:r>
              <a:rPr lang="en-AU" sz="1100">
                <a:solidFill>
                  <a:srgbClr val="FF0000"/>
                </a:solidFill>
                <a:effectLst/>
                <a:latin typeface="+mn-lt"/>
                <a:ea typeface="+mn-ea"/>
                <a:cs typeface="+mn-cs"/>
                <a:sym typeface="Symbol" panose="05050102010706020507" pitchFamily="18" charset="2"/>
              </a:rPr>
              <a:t></a:t>
            </a:r>
            <a:r>
              <a: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) =T.INV.2T(</a:t>
            </a:r>
            <a:r>
              <a:rPr lang="en-AU" sz="1100">
                <a:solidFill>
                  <a:srgbClr val="FF0000"/>
                </a:solidFill>
                <a:effectLst/>
                <a:latin typeface="+mn-lt"/>
                <a:ea typeface="+mn-ea"/>
                <a:cs typeface="+mn-cs"/>
                <a:sym typeface="Symbol" panose="05050102010706020507" pitchFamily="18" charset="2"/>
              </a:rPr>
              <a:t></a:t>
            </a:r>
            <a:r>
              <a:rPr lang="en-AU" sz="1100">
                <a:solidFill>
                  <a:srgbClr val="FF0000"/>
                </a:solidFill>
                <a:effectLst/>
                <a:latin typeface="+mn-lt"/>
                <a:ea typeface="+mn-ea"/>
                <a:cs typeface="+mn-cs"/>
              </a:rPr>
              <a:t>%</a:t>
            </a:r>
            <a:r>
              <a: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, n-1)</a:t>
            </a:r>
            <a:endParaRPr lang="en-AU">
              <a:effectLst/>
            </a:endParaRPr>
          </a:p>
          <a:p>
            <a:endParaRPr lang="en-AU" sz="1100" b="1">
              <a:solidFill>
                <a:srgbClr val="0000CC"/>
              </a:solidFill>
            </a:endParaRPr>
          </a:p>
        </xdr:txBody>
      </xdr:sp>
      <xdr:sp macro="" textlink="">
        <xdr:nvSpPr>
          <xdr:cNvPr id="22" name="Rectangle 21">
            <a:extLst>
              <a:ext uri="{FF2B5EF4-FFF2-40B4-BE49-F238E27FC236}">
                <a16:creationId xmlns:a16="http://schemas.microsoft.com/office/drawing/2014/main" id="{855BB30B-52FE-4C2F-8091-38943041FF43}"/>
              </a:ext>
            </a:extLst>
          </xdr:cNvPr>
          <xdr:cNvSpPr/>
        </xdr:nvSpPr>
        <xdr:spPr>
          <a:xfrm>
            <a:off x="14596679" y="1530253"/>
            <a:ext cx="2026920" cy="617220"/>
          </a:xfrm>
          <a:prstGeom prst="rect">
            <a:avLst/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AU" sz="1100"/>
          </a:p>
        </xdr:txBody>
      </xdr:sp>
      <xdr:sp macro="" textlink="">
        <xdr:nvSpPr>
          <xdr:cNvPr id="23" name="Rectangle 22">
            <a:extLst>
              <a:ext uri="{FF2B5EF4-FFF2-40B4-BE49-F238E27FC236}">
                <a16:creationId xmlns:a16="http://schemas.microsoft.com/office/drawing/2014/main" id="{508F064B-1BBC-4D09-B277-E94C515D49F9}"/>
              </a:ext>
            </a:extLst>
          </xdr:cNvPr>
          <xdr:cNvSpPr/>
        </xdr:nvSpPr>
        <xdr:spPr>
          <a:xfrm>
            <a:off x="14577060" y="2234313"/>
            <a:ext cx="2042160" cy="571500"/>
          </a:xfrm>
          <a:prstGeom prst="rect">
            <a:avLst/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AU" sz="1100"/>
          </a:p>
        </xdr:txBody>
      </xdr:sp>
      <xdr:sp macro="" textlink="">
        <xdr:nvSpPr>
          <xdr:cNvPr id="24" name="Rectangle 23">
            <a:extLst>
              <a:ext uri="{FF2B5EF4-FFF2-40B4-BE49-F238E27FC236}">
                <a16:creationId xmlns:a16="http://schemas.microsoft.com/office/drawing/2014/main" id="{B895FA78-E2AE-41A7-8ACB-D9F137B3F72B}"/>
              </a:ext>
            </a:extLst>
          </xdr:cNvPr>
          <xdr:cNvSpPr/>
        </xdr:nvSpPr>
        <xdr:spPr>
          <a:xfrm>
            <a:off x="14639158" y="3543443"/>
            <a:ext cx="2339339" cy="563880"/>
          </a:xfrm>
          <a:prstGeom prst="rect">
            <a:avLst/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AU" sz="1100"/>
          </a:p>
        </xdr:txBody>
      </xdr:sp>
    </xdr:grpSp>
    <xdr:clientData/>
  </xdr:twoCellAnchor>
  <xdr:twoCellAnchor>
    <xdr:from>
      <xdr:col>0</xdr:col>
      <xdr:colOff>571500</xdr:colOff>
      <xdr:row>29</xdr:row>
      <xdr:rowOff>60960</xdr:rowOff>
    </xdr:from>
    <xdr:to>
      <xdr:col>7</xdr:col>
      <xdr:colOff>182880</xdr:colOff>
      <xdr:row>46</xdr:row>
      <xdr:rowOff>91440</xdr:rowOff>
    </xdr:to>
    <xdr:grpSp>
      <xdr:nvGrpSpPr>
        <xdr:cNvPr id="25" name="Group 24">
          <a:extLst>
            <a:ext uri="{FF2B5EF4-FFF2-40B4-BE49-F238E27FC236}">
              <a16:creationId xmlns:a16="http://schemas.microsoft.com/office/drawing/2014/main" id="{E12606BC-0E36-4330-9EF6-ABC91E0582E2}"/>
            </a:ext>
          </a:extLst>
        </xdr:cNvPr>
        <xdr:cNvGrpSpPr/>
      </xdr:nvGrpSpPr>
      <xdr:grpSpPr>
        <a:xfrm>
          <a:off x="571500" y="5614035"/>
          <a:ext cx="4612005" cy="3268980"/>
          <a:chOff x="14538960" y="635641"/>
          <a:chExt cx="4770120" cy="3695700"/>
        </a:xfrm>
      </xdr:grpSpPr>
      <xdr:sp macro="" textlink="">
        <xdr:nvSpPr>
          <xdr:cNvPr id="26" name="TextBox 25">
            <a:extLst>
              <a:ext uri="{FF2B5EF4-FFF2-40B4-BE49-F238E27FC236}">
                <a16:creationId xmlns:a16="http://schemas.microsoft.com/office/drawing/2014/main" id="{4A605302-BE14-4BE1-9B7C-FB0732B9A270}"/>
              </a:ext>
            </a:extLst>
          </xdr:cNvPr>
          <xdr:cNvSpPr txBox="1"/>
        </xdr:nvSpPr>
        <xdr:spPr>
          <a:xfrm>
            <a:off x="14538960" y="635641"/>
            <a:ext cx="4770120" cy="3695700"/>
          </a:xfrm>
          <a:prstGeom prst="rect">
            <a:avLst/>
          </a:prstGeom>
          <a:solidFill>
            <a:schemeClr val="accent5">
              <a:lumMod val="20000"/>
              <a:lumOff val="80000"/>
            </a:schemeClr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AU" b="1">
                <a:solidFill>
                  <a:srgbClr val="FF0000"/>
                </a:solidFill>
              </a:rPr>
              <a:t>Critical Value(s) from Standard</a:t>
            </a:r>
            <a:r>
              <a:rPr lang="en-AU" b="1" baseline="0">
                <a:solidFill>
                  <a:srgbClr val="FF0000"/>
                </a:solidFill>
              </a:rPr>
              <a:t> Normal (Z) Distribution</a:t>
            </a:r>
            <a:endParaRPr lang="en-AU" b="1">
              <a:solidFill>
                <a:srgbClr val="FF0000"/>
              </a:solidFill>
            </a:endParaRPr>
          </a:p>
          <a:p>
            <a:endParaRPr lang="en-AU" b="1">
              <a:solidFill>
                <a:srgbClr val="0000CC"/>
              </a:solidFill>
            </a:endParaRPr>
          </a:p>
          <a:p>
            <a:r>
              <a:rPr lang="en-AU" b="1">
                <a:solidFill>
                  <a:srgbClr val="0000CC"/>
                </a:solidFill>
              </a:rPr>
              <a:t>NORM.S.INV</a:t>
            </a:r>
            <a:r>
              <a:rPr lang="en-AU"/>
              <a:t> - Returns the </a:t>
            </a:r>
            <a:r>
              <a:rPr lang="en-AU">
                <a:solidFill>
                  <a:srgbClr val="FF0000"/>
                </a:solidFill>
              </a:rPr>
              <a:t>left-tailed</a:t>
            </a:r>
            <a:r>
              <a:rPr lang="en-AU"/>
              <a:t> </a:t>
            </a:r>
            <a:r>
              <a:rPr lang="en-AU" u="sng">
                <a:solidFill>
                  <a:srgbClr val="FF0000"/>
                </a:solidFill>
              </a:rPr>
              <a:t>inver</a:t>
            </a:r>
            <a:r>
              <a:rPr lang="en-AU" u="none">
                <a:solidFill>
                  <a:srgbClr val="FF0000"/>
                </a:solidFill>
              </a:rPr>
              <a:t>se</a:t>
            </a:r>
            <a:r>
              <a:rPr lang="en-AU"/>
              <a:t> of the Standard Normal Distribution.</a:t>
            </a:r>
          </a:p>
          <a:p>
            <a:endParaRPr lang="en-AU"/>
          </a:p>
          <a:p>
            <a:r>
              <a: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=NORM.S.INV(</a:t>
            </a:r>
            <a:r>
              <a:rPr lang="en-AU" sz="1100">
                <a:solidFill>
                  <a:srgbClr val="FF0000"/>
                </a:solidFill>
                <a:effectLst/>
                <a:latin typeface="+mn-lt"/>
                <a:ea typeface="+mn-ea"/>
                <a:cs typeface="+mn-cs"/>
              </a:rPr>
              <a:t>Cumulative area</a:t>
            </a:r>
            <a:r>
              <a: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)</a:t>
            </a:r>
            <a:endParaRPr lang="en-AU"/>
          </a:p>
          <a:p>
            <a:endParaRPr lang="en-AU" sz="1100"/>
          </a:p>
          <a:p>
            <a:r>
              <a:rPr lang="en-AU" sz="1100" b="1">
                <a:solidFill>
                  <a:srgbClr val="0000CC"/>
                </a:solidFill>
                <a:effectLst/>
                <a:latin typeface="+mn-lt"/>
                <a:ea typeface="+mn-ea"/>
                <a:cs typeface="+mn-cs"/>
              </a:rPr>
              <a:t>Lower Tail test </a:t>
            </a:r>
          </a:p>
          <a:p>
            <a:endParaRPr lang="en-AU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Critical Value =NORM.S.INV(</a:t>
            </a:r>
            <a:r>
              <a:rPr lang="en-AU" sz="1100">
                <a:solidFill>
                  <a:srgbClr val="FF0000"/>
                </a:solidFill>
                <a:effectLst/>
                <a:latin typeface="+mn-lt"/>
                <a:ea typeface="+mn-ea"/>
                <a:cs typeface="+mn-cs"/>
                <a:sym typeface="Symbol" panose="05050102010706020507" pitchFamily="18" charset="2"/>
              </a:rPr>
              <a:t>%</a:t>
            </a:r>
            <a:r>
              <a: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)</a:t>
            </a: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AU" sz="1100">
              <a:solidFill>
                <a:schemeClr val="tx1"/>
              </a:solidFill>
              <a:effectLst/>
              <a:latin typeface="+mn-lt"/>
              <a:ea typeface="+mn-ea"/>
              <a:cs typeface="+mn-cs"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AU" sz="1100" b="1">
                <a:solidFill>
                  <a:srgbClr val="0000CC"/>
                </a:solidFill>
                <a:effectLst/>
                <a:latin typeface="+mn-lt"/>
                <a:ea typeface="+mn-ea"/>
                <a:cs typeface="+mn-cs"/>
              </a:rPr>
              <a:t>Upper Tail test </a:t>
            </a:r>
            <a:endParaRPr lang="en-AU">
              <a:solidFill>
                <a:srgbClr val="0000CC"/>
              </a:solidFill>
              <a:effectLst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AU">
              <a:effectLst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Critical Value =NORM.S.INV(</a:t>
            </a:r>
            <a:r>
              <a:rPr lang="en-AU" sz="1100">
                <a:solidFill>
                  <a:srgbClr val="FF0000"/>
                </a:solidFill>
                <a:effectLst/>
                <a:latin typeface="+mn-lt"/>
                <a:ea typeface="+mn-ea"/>
                <a:cs typeface="+mn-cs"/>
              </a:rPr>
              <a:t>1-</a:t>
            </a:r>
            <a:r>
              <a:rPr lang="en-AU" sz="1100">
                <a:solidFill>
                  <a:srgbClr val="FF0000"/>
                </a:solidFill>
                <a:effectLst/>
                <a:latin typeface="+mn-lt"/>
                <a:ea typeface="+mn-ea"/>
                <a:cs typeface="+mn-cs"/>
                <a:sym typeface="Symbol" panose="05050102010706020507" pitchFamily="18" charset="2"/>
              </a:rPr>
              <a:t>%</a:t>
            </a:r>
            <a:r>
              <a: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)</a:t>
            </a:r>
            <a:endParaRPr lang="en-AU">
              <a:effectLst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AU">
              <a:effectLst/>
            </a:endParaRPr>
          </a:p>
          <a:p>
            <a:r>
              <a:rPr lang="en-AU" sz="1100" b="1">
                <a:solidFill>
                  <a:srgbClr val="0000CC"/>
                </a:solidFill>
              </a:rPr>
              <a:t>Two tail Test</a:t>
            </a: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AU" sz="1100">
              <a:solidFill>
                <a:schemeClr val="tx1"/>
              </a:solidFill>
              <a:effectLst/>
              <a:latin typeface="+mn-lt"/>
              <a:ea typeface="+mn-ea"/>
              <a:cs typeface="+mn-cs"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Critical Values (</a:t>
            </a:r>
            <a:r>
              <a:rPr lang="en-AU" sz="1100">
                <a:solidFill>
                  <a:srgbClr val="FF0000"/>
                </a:solidFill>
                <a:effectLst/>
                <a:latin typeface="+mn-lt"/>
                <a:ea typeface="+mn-ea"/>
                <a:cs typeface="+mn-cs"/>
                <a:sym typeface="Symbol" panose="05050102010706020507" pitchFamily="18" charset="2"/>
              </a:rPr>
              <a:t></a:t>
            </a:r>
            <a:r>
              <a: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) =NORM.S.INV(</a:t>
            </a:r>
            <a:r>
              <a:rPr lang="en-AU" sz="1100">
                <a:solidFill>
                  <a:srgbClr val="FF0000"/>
                </a:solidFill>
                <a:effectLst/>
                <a:latin typeface="+mn-lt"/>
                <a:ea typeface="+mn-ea"/>
                <a:cs typeface="+mn-cs"/>
              </a:rPr>
              <a:t>1</a:t>
            </a:r>
            <a:r>
              <a: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-</a:t>
            </a:r>
            <a:r>
              <a:rPr lang="en-AU" sz="1100">
                <a:solidFill>
                  <a:srgbClr val="FF0000"/>
                </a:solidFill>
                <a:effectLst/>
                <a:latin typeface="+mn-lt"/>
                <a:ea typeface="+mn-ea"/>
                <a:cs typeface="+mn-cs"/>
                <a:sym typeface="Symbol" panose="05050102010706020507" pitchFamily="18" charset="2"/>
              </a:rPr>
              <a:t></a:t>
            </a:r>
            <a:r>
              <a:rPr lang="en-AU" sz="1100">
                <a:solidFill>
                  <a:srgbClr val="FF0000"/>
                </a:solidFill>
                <a:effectLst/>
                <a:latin typeface="+mn-lt"/>
                <a:ea typeface="+mn-ea"/>
                <a:cs typeface="+mn-cs"/>
              </a:rPr>
              <a:t>%/2</a:t>
            </a:r>
            <a:r>
              <a: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)</a:t>
            </a: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	</a:t>
            </a:r>
            <a:endParaRPr lang="en-AU" sz="1100" b="1">
              <a:solidFill>
                <a:srgbClr val="0000CC"/>
              </a:solidFill>
            </a:endParaRPr>
          </a:p>
        </xdr:txBody>
      </xdr:sp>
      <xdr:sp macro="" textlink="">
        <xdr:nvSpPr>
          <xdr:cNvPr id="27" name="Rectangle 26">
            <a:extLst>
              <a:ext uri="{FF2B5EF4-FFF2-40B4-BE49-F238E27FC236}">
                <a16:creationId xmlns:a16="http://schemas.microsoft.com/office/drawing/2014/main" id="{4477B24F-164E-4F7C-9E44-076217251BFD}"/>
              </a:ext>
            </a:extLst>
          </xdr:cNvPr>
          <xdr:cNvSpPr/>
        </xdr:nvSpPr>
        <xdr:spPr>
          <a:xfrm>
            <a:off x="14592300" y="1880202"/>
            <a:ext cx="2026920" cy="617220"/>
          </a:xfrm>
          <a:prstGeom prst="rect">
            <a:avLst/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AU" sz="1100"/>
          </a:p>
        </xdr:txBody>
      </xdr:sp>
      <xdr:sp macro="" textlink="">
        <xdr:nvSpPr>
          <xdr:cNvPr id="28" name="Rectangle 27">
            <a:extLst>
              <a:ext uri="{FF2B5EF4-FFF2-40B4-BE49-F238E27FC236}">
                <a16:creationId xmlns:a16="http://schemas.microsoft.com/office/drawing/2014/main" id="{8D8937A6-5028-4751-A442-5A3D3B1AE538}"/>
              </a:ext>
            </a:extLst>
          </xdr:cNvPr>
          <xdr:cNvSpPr/>
        </xdr:nvSpPr>
        <xdr:spPr>
          <a:xfrm>
            <a:off x="14586030" y="2666145"/>
            <a:ext cx="2171700" cy="678309"/>
          </a:xfrm>
          <a:prstGeom prst="rect">
            <a:avLst/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AU" sz="1100"/>
          </a:p>
        </xdr:txBody>
      </xdr:sp>
      <xdr:sp macro="" textlink="">
        <xdr:nvSpPr>
          <xdr:cNvPr id="29" name="Rectangle 28">
            <a:extLst>
              <a:ext uri="{FF2B5EF4-FFF2-40B4-BE49-F238E27FC236}">
                <a16:creationId xmlns:a16="http://schemas.microsoft.com/office/drawing/2014/main" id="{C27EC3EB-E308-41AA-A1B9-D3EE740516E9}"/>
              </a:ext>
            </a:extLst>
          </xdr:cNvPr>
          <xdr:cNvSpPr/>
        </xdr:nvSpPr>
        <xdr:spPr>
          <a:xfrm>
            <a:off x="14601270" y="3496818"/>
            <a:ext cx="2438400" cy="654950"/>
          </a:xfrm>
          <a:prstGeom prst="rect">
            <a:avLst/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AU" sz="1100"/>
          </a:p>
        </xdr:txBody>
      </xdr:sp>
    </xdr:grpSp>
    <xdr:clientData/>
  </xdr:twoCellAnchor>
  <xdr:twoCellAnchor>
    <xdr:from>
      <xdr:col>1</xdr:col>
      <xdr:colOff>0</xdr:colOff>
      <xdr:row>48</xdr:row>
      <xdr:rowOff>0</xdr:rowOff>
    </xdr:from>
    <xdr:to>
      <xdr:col>5</xdr:col>
      <xdr:colOff>220980</xdr:colOff>
      <xdr:row>74</xdr:row>
      <xdr:rowOff>137160</xdr:rowOff>
    </xdr:to>
    <xdr:grpSp>
      <xdr:nvGrpSpPr>
        <xdr:cNvPr id="30" name="Group 29">
          <a:extLst>
            <a:ext uri="{FF2B5EF4-FFF2-40B4-BE49-F238E27FC236}">
              <a16:creationId xmlns:a16="http://schemas.microsoft.com/office/drawing/2014/main" id="{3DC17F3E-95E0-4FC7-BAFA-EE2331F8426C}"/>
            </a:ext>
          </a:extLst>
        </xdr:cNvPr>
        <xdr:cNvGrpSpPr/>
      </xdr:nvGrpSpPr>
      <xdr:grpSpPr>
        <a:xfrm>
          <a:off x="590550" y="9172575"/>
          <a:ext cx="3449955" cy="5090160"/>
          <a:chOff x="609600" y="8801100"/>
          <a:chExt cx="3550920" cy="4892040"/>
        </a:xfrm>
      </xdr:grpSpPr>
      <xdr:sp macro="" textlink="">
        <xdr:nvSpPr>
          <xdr:cNvPr id="31" name="TextBox 30">
            <a:extLst>
              <a:ext uri="{FF2B5EF4-FFF2-40B4-BE49-F238E27FC236}">
                <a16:creationId xmlns:a16="http://schemas.microsoft.com/office/drawing/2014/main" id="{4CAB8DBD-BE4D-40DB-866C-BA1CC97F5376}"/>
              </a:ext>
            </a:extLst>
          </xdr:cNvPr>
          <xdr:cNvSpPr txBox="1"/>
        </xdr:nvSpPr>
        <xdr:spPr>
          <a:xfrm>
            <a:off x="609600" y="8801100"/>
            <a:ext cx="3550920" cy="4892040"/>
          </a:xfrm>
          <a:prstGeom prst="rect">
            <a:avLst/>
          </a:prstGeom>
          <a:solidFill>
            <a:schemeClr val="accent5">
              <a:lumMod val="20000"/>
              <a:lumOff val="80000"/>
            </a:schemeClr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AU" b="1">
                <a:solidFill>
                  <a:srgbClr val="0000CC"/>
                </a:solidFill>
              </a:rPr>
              <a:t>p-value</a:t>
            </a:r>
          </a:p>
          <a:p>
            <a:endParaRPr lang="en-AU" b="1">
              <a:solidFill>
                <a:srgbClr val="0000CC"/>
              </a:solidFill>
            </a:endParaRPr>
          </a:p>
          <a:p>
            <a:r>
              <a:rPr lang="en-AU" b="1">
                <a:solidFill>
                  <a:srgbClr val="0000CC"/>
                </a:solidFill>
              </a:rPr>
              <a:t>NORM.S.DIST</a:t>
            </a:r>
            <a:r>
              <a:rPr lang="en-AU"/>
              <a:t> - Returns the </a:t>
            </a:r>
            <a:r>
              <a: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Standard Normal Distribution</a:t>
            </a:r>
            <a:r>
              <a:rPr lang="en-AU"/>
              <a:t>. </a:t>
            </a:r>
          </a:p>
          <a:p>
            <a:endParaRPr lang="en-AU" sz="1100">
              <a:solidFill>
                <a:schemeClr val="tx1"/>
              </a:solidFill>
              <a:effectLst/>
              <a:latin typeface="+mn-lt"/>
              <a:ea typeface="+mn-ea"/>
              <a:cs typeface="+mn-cs"/>
            </a:endParaRPr>
          </a:p>
          <a:p>
            <a:r>
              <a: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=NORM.S.DIST(z,TRUE)</a:t>
            </a:r>
          </a:p>
          <a:p>
            <a:endParaRPr lang="en-AU" sz="1100">
              <a:solidFill>
                <a:schemeClr val="tx1"/>
              </a:solidFill>
              <a:effectLst/>
              <a:latin typeface="+mn-lt"/>
              <a:ea typeface="+mn-ea"/>
              <a:cs typeface="+mn-cs"/>
            </a:endParaRPr>
          </a:p>
          <a:p>
            <a:endParaRPr lang="en-AU" sz="1100" b="1">
              <a:solidFill>
                <a:srgbClr val="7030A0"/>
              </a:solidFill>
              <a:effectLst/>
              <a:latin typeface="+mn-lt"/>
              <a:ea typeface="+mn-ea"/>
              <a:cs typeface="+mn-cs"/>
            </a:endParaRPr>
          </a:p>
          <a:p>
            <a:r>
              <a:rPr lang="en-AU" sz="1100" b="1">
                <a:solidFill>
                  <a:srgbClr val="7030A0"/>
                </a:solidFill>
                <a:effectLst/>
                <a:latin typeface="+mn-lt"/>
                <a:ea typeface="+mn-ea"/>
                <a:cs typeface="+mn-cs"/>
              </a:rPr>
              <a:t>Lower</a:t>
            </a:r>
            <a:r>
              <a:rPr lang="en-AU" sz="1100" b="1">
                <a:solidFill>
                  <a:schemeClr val="accent2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en-AU" sz="1100" b="1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Tail test </a:t>
            </a:r>
          </a:p>
          <a:p>
            <a:endParaRPr lang="en-AU" sz="1100" b="1">
              <a:solidFill>
                <a:srgbClr val="0000CC"/>
              </a:solidFill>
              <a:effectLst/>
              <a:latin typeface="+mn-lt"/>
              <a:ea typeface="+mn-ea"/>
              <a:cs typeface="+mn-cs"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p-value</a:t>
            </a:r>
            <a:r>
              <a:rPr lang="en-AU" sz="110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= NORM.S.DIST(</a:t>
            </a:r>
            <a:r>
              <a:rPr lang="en-AU" sz="1100">
                <a:solidFill>
                  <a:srgbClr val="0000CC"/>
                </a:solidFill>
                <a:effectLst/>
                <a:latin typeface="+mn-lt"/>
                <a:ea typeface="+mn-ea"/>
                <a:cs typeface="+mn-cs"/>
                <a:sym typeface="Symbol" panose="05050102010706020507" pitchFamily="18" charset="2"/>
              </a:rPr>
              <a:t>Z Sample Statistic</a:t>
            </a:r>
            <a:r>
              <a: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, TRUE)</a:t>
            </a: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AU" sz="1100">
              <a:solidFill>
                <a:schemeClr val="tx1"/>
              </a:solidFill>
              <a:effectLst/>
              <a:latin typeface="+mn-lt"/>
              <a:ea typeface="+mn-ea"/>
              <a:cs typeface="+mn-cs"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AU" sz="1100" b="1">
                <a:solidFill>
                  <a:srgbClr val="7030A0"/>
                </a:solidFill>
                <a:effectLst/>
                <a:latin typeface="+mn-lt"/>
                <a:ea typeface="+mn-ea"/>
                <a:cs typeface="+mn-cs"/>
              </a:rPr>
              <a:t>Upper</a:t>
            </a:r>
            <a:r>
              <a:rPr lang="en-AU" sz="1100" b="1">
                <a:solidFill>
                  <a:schemeClr val="accent2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en-AU" sz="1100" b="1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Tail test </a:t>
            </a:r>
            <a:endParaRPr lang="en-AU">
              <a:solidFill>
                <a:sysClr val="windowText" lastClr="000000"/>
              </a:solidFill>
              <a:effectLst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AU">
              <a:effectLst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p-value</a:t>
            </a:r>
            <a:r>
              <a:rPr lang="en-AU" sz="110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=  </a:t>
            </a:r>
            <a:r>
              <a:rPr lang="en-AU" sz="1100">
                <a:solidFill>
                  <a:srgbClr val="FF0000"/>
                </a:solidFill>
                <a:effectLst/>
                <a:latin typeface="+mn-lt"/>
                <a:ea typeface="+mn-ea"/>
                <a:cs typeface="+mn-cs"/>
              </a:rPr>
              <a:t>1- </a:t>
            </a:r>
            <a:r>
              <a: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NORM.S.DIST(</a:t>
            </a:r>
            <a:r>
              <a:rPr lang="en-AU" sz="1100">
                <a:solidFill>
                  <a:srgbClr val="0000CC"/>
                </a:solidFill>
                <a:effectLst/>
                <a:latin typeface="+mn-lt"/>
                <a:ea typeface="+mn-ea"/>
                <a:cs typeface="+mn-cs"/>
              </a:rPr>
              <a:t>Z Sample Statistic</a:t>
            </a:r>
            <a:r>
              <a: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, TRUE)</a:t>
            </a: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AU" sz="1100" b="1">
                <a:solidFill>
                  <a:srgbClr val="FF0000"/>
                </a:solidFill>
                <a:effectLst/>
                <a:latin typeface="+mn-lt"/>
                <a:ea typeface="+mn-ea"/>
                <a:cs typeface="+mn-cs"/>
              </a:rPr>
              <a:t>OR</a:t>
            </a: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p-value</a:t>
            </a:r>
            <a:r>
              <a:rPr lang="en-AU" sz="110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=  NORM.S.DIST(</a:t>
            </a:r>
            <a:r>
              <a:rPr lang="en-AU" sz="1100" b="1">
                <a:solidFill>
                  <a:srgbClr val="FF0000"/>
                </a:solidFill>
                <a:effectLst/>
                <a:latin typeface="+mn-lt"/>
                <a:ea typeface="+mn-ea"/>
                <a:cs typeface="+mn-cs"/>
              </a:rPr>
              <a:t>-</a:t>
            </a:r>
            <a:r>
              <a:rPr lang="en-AU" sz="1100">
                <a:solidFill>
                  <a:srgbClr val="0000CC"/>
                </a:solidFill>
                <a:effectLst/>
                <a:latin typeface="+mn-lt"/>
                <a:ea typeface="+mn-ea"/>
                <a:cs typeface="+mn-cs"/>
              </a:rPr>
              <a:t>Z Sample Statistic</a:t>
            </a:r>
            <a:r>
              <a: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, TRUE)</a:t>
            </a:r>
            <a:endParaRPr lang="en-AU">
              <a:effectLst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AU" sz="1100">
              <a:solidFill>
                <a:schemeClr val="tx1"/>
              </a:solidFill>
              <a:effectLst/>
              <a:latin typeface="+mn-lt"/>
              <a:ea typeface="+mn-ea"/>
              <a:cs typeface="+mn-cs"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AU">
              <a:effectLst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AU" sz="1100" b="1">
                <a:solidFill>
                  <a:srgbClr val="7030A0"/>
                </a:solidFill>
                <a:effectLst/>
                <a:latin typeface="+mn-lt"/>
                <a:ea typeface="+mn-ea"/>
                <a:cs typeface="+mn-cs"/>
              </a:rPr>
              <a:t>Two</a:t>
            </a:r>
            <a:r>
              <a:rPr lang="en-AU" sz="11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 Tail test </a:t>
            </a: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AU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AU" sz="1100" b="1">
                <a:solidFill>
                  <a:srgbClr val="0000CC"/>
                </a:solidFill>
                <a:effectLst/>
                <a:latin typeface="+mn-lt"/>
                <a:ea typeface="+mn-ea"/>
                <a:cs typeface="+mn-cs"/>
              </a:rPr>
              <a:t>Negative z</a:t>
            </a:r>
            <a:r>
              <a:rPr lang="en-AU" sz="1100" b="1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Sample Statistic</a:t>
            </a: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AU" sz="1100">
              <a:solidFill>
                <a:schemeClr val="tx1"/>
              </a:solidFill>
              <a:effectLst/>
              <a:latin typeface="+mn-lt"/>
              <a:ea typeface="+mn-ea"/>
              <a:cs typeface="+mn-cs"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p-value</a:t>
            </a:r>
            <a:r>
              <a:rPr lang="en-AU" sz="110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= </a:t>
            </a:r>
            <a:r>
              <a:rPr lang="en-AU" sz="1100">
                <a:solidFill>
                  <a:srgbClr val="FF0000"/>
                </a:solidFill>
                <a:effectLst/>
                <a:latin typeface="+mn-lt"/>
                <a:ea typeface="+mn-ea"/>
                <a:cs typeface="+mn-cs"/>
              </a:rPr>
              <a:t>2*</a:t>
            </a:r>
            <a:r>
              <a: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NORM.S.DIST(</a:t>
            </a:r>
            <a:r>
              <a:rPr lang="en-AU" sz="1100">
                <a:solidFill>
                  <a:srgbClr val="0000CC"/>
                </a:solidFill>
                <a:effectLst/>
                <a:latin typeface="+mn-lt"/>
                <a:ea typeface="+mn-ea"/>
                <a:cs typeface="+mn-cs"/>
              </a:rPr>
              <a:t>Z Sample Statistic</a:t>
            </a:r>
            <a:r>
              <a: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, TRUE)</a:t>
            </a:r>
            <a:endParaRPr lang="en-AU">
              <a:effectLst/>
            </a:endParaRPr>
          </a:p>
          <a:p>
            <a:endParaRPr lang="en-AU" sz="1100" b="1">
              <a:solidFill>
                <a:schemeClr val="accent2">
                  <a:lumMod val="50000"/>
                </a:schemeClr>
              </a:solidFill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AU" sz="1100" b="1">
                <a:solidFill>
                  <a:srgbClr val="0000CC"/>
                </a:solidFill>
                <a:effectLst/>
                <a:latin typeface="+mn-lt"/>
                <a:ea typeface="+mn-ea"/>
                <a:cs typeface="+mn-cs"/>
              </a:rPr>
              <a:t>Positive z</a:t>
            </a:r>
            <a:r>
              <a:rPr lang="en-AU" sz="1100" b="1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Sample Statistic</a:t>
            </a:r>
            <a:endParaRPr lang="en-AU">
              <a:effectLst/>
            </a:endParaRPr>
          </a:p>
          <a:p>
            <a:pPr eaLnBrk="1" fontAlgn="auto" latinLnBrk="0" hangingPunct="1"/>
            <a:r>
              <a: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	</a:t>
            </a:r>
            <a:r>
              <a:rPr lang="en-AU" sz="110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       </a:t>
            </a:r>
            <a:endParaRPr lang="en-AU">
              <a:effectLst/>
            </a:endParaRPr>
          </a:p>
          <a:p>
            <a:pPr eaLnBrk="1" fontAlgn="auto" latinLnBrk="0" hangingPunct="1"/>
            <a:r>
              <a: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p-value</a:t>
            </a:r>
            <a:r>
              <a:rPr lang="en-AU" sz="110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= </a:t>
            </a:r>
            <a:r>
              <a:rPr lang="en-AU" sz="1100">
                <a:solidFill>
                  <a:srgbClr val="FF0000"/>
                </a:solidFill>
                <a:effectLst/>
                <a:latin typeface="+mn-lt"/>
                <a:ea typeface="+mn-ea"/>
                <a:cs typeface="+mn-cs"/>
              </a:rPr>
              <a:t>2*</a:t>
            </a:r>
            <a:r>
              <a: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NORM.S.DIST(</a:t>
            </a:r>
            <a:r>
              <a:rPr lang="en-AU" sz="1100" b="1">
                <a:solidFill>
                  <a:srgbClr val="FF0000"/>
                </a:solidFill>
                <a:effectLst/>
                <a:latin typeface="+mn-lt"/>
                <a:ea typeface="+mn-ea"/>
                <a:cs typeface="+mn-cs"/>
              </a:rPr>
              <a:t>-</a:t>
            </a:r>
            <a:r>
              <a:rPr lang="en-AU" sz="1100">
                <a:solidFill>
                  <a:srgbClr val="0000CC"/>
                </a:solidFill>
                <a:effectLst/>
                <a:latin typeface="+mn-lt"/>
                <a:ea typeface="+mn-ea"/>
                <a:cs typeface="+mn-cs"/>
              </a:rPr>
              <a:t>Z Sample Statistic</a:t>
            </a:r>
            <a:r>
              <a: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, TRUE)</a:t>
            </a:r>
            <a:endParaRPr lang="en-AU">
              <a:effectLst/>
            </a:endParaRPr>
          </a:p>
          <a:p>
            <a:endParaRPr lang="en-AU" sz="1100" b="1">
              <a:solidFill>
                <a:schemeClr val="accent2">
                  <a:lumMod val="50000"/>
                </a:schemeClr>
              </a:solidFill>
            </a:endParaRPr>
          </a:p>
        </xdr:txBody>
      </xdr:sp>
      <xdr:sp macro="" textlink="">
        <xdr:nvSpPr>
          <xdr:cNvPr id="32" name="Rectangle 31">
            <a:extLst>
              <a:ext uri="{FF2B5EF4-FFF2-40B4-BE49-F238E27FC236}">
                <a16:creationId xmlns:a16="http://schemas.microsoft.com/office/drawing/2014/main" id="{20F2E3B8-DF7C-4F2D-B268-39ECC0F9A4BE}"/>
              </a:ext>
            </a:extLst>
          </xdr:cNvPr>
          <xdr:cNvSpPr/>
        </xdr:nvSpPr>
        <xdr:spPr>
          <a:xfrm>
            <a:off x="624840" y="9936377"/>
            <a:ext cx="3154680" cy="594360"/>
          </a:xfrm>
          <a:prstGeom prst="rect">
            <a:avLst/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AU" sz="1100"/>
          </a:p>
        </xdr:txBody>
      </xdr:sp>
      <xdr:sp macro="" textlink="">
        <xdr:nvSpPr>
          <xdr:cNvPr id="33" name="Rectangle 32">
            <a:extLst>
              <a:ext uri="{FF2B5EF4-FFF2-40B4-BE49-F238E27FC236}">
                <a16:creationId xmlns:a16="http://schemas.microsoft.com/office/drawing/2014/main" id="{C3D91574-1517-4B6A-B674-8EC9EE6A2639}"/>
              </a:ext>
            </a:extLst>
          </xdr:cNvPr>
          <xdr:cNvSpPr/>
        </xdr:nvSpPr>
        <xdr:spPr>
          <a:xfrm>
            <a:off x="617220" y="10638952"/>
            <a:ext cx="3162300" cy="952500"/>
          </a:xfrm>
          <a:prstGeom prst="rect">
            <a:avLst/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AU" sz="1100"/>
          </a:p>
        </xdr:txBody>
      </xdr:sp>
      <xdr:sp macro="" textlink="">
        <xdr:nvSpPr>
          <xdr:cNvPr id="34" name="Rectangle 33">
            <a:extLst>
              <a:ext uri="{FF2B5EF4-FFF2-40B4-BE49-F238E27FC236}">
                <a16:creationId xmlns:a16="http://schemas.microsoft.com/office/drawing/2014/main" id="{3AF562DD-36A2-492E-8B29-07C1B571202B}"/>
              </a:ext>
            </a:extLst>
          </xdr:cNvPr>
          <xdr:cNvSpPr/>
        </xdr:nvSpPr>
        <xdr:spPr>
          <a:xfrm>
            <a:off x="627589" y="11854096"/>
            <a:ext cx="3169920" cy="1684020"/>
          </a:xfrm>
          <a:prstGeom prst="rect">
            <a:avLst/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AU" sz="1100"/>
          </a:p>
        </xdr:txBody>
      </xdr:sp>
    </xdr:grp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</xdr:colOff>
      <xdr:row>4</xdr:row>
      <xdr:rowOff>152400</xdr:rowOff>
    </xdr:from>
    <xdr:to>
      <xdr:col>9</xdr:col>
      <xdr:colOff>45720</xdr:colOff>
      <xdr:row>20</xdr:row>
      <xdr:rowOff>60960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91DAF30F-7E09-4018-B096-089F5A6A85E3}"/>
            </a:ext>
          </a:extLst>
        </xdr:cNvPr>
        <xdr:cNvGrpSpPr/>
      </xdr:nvGrpSpPr>
      <xdr:grpSpPr>
        <a:xfrm>
          <a:off x="3869055" y="981075"/>
          <a:ext cx="2377440" cy="2956560"/>
          <a:chOff x="3985260" y="960120"/>
          <a:chExt cx="2453640" cy="2834640"/>
        </a:xfrm>
      </xdr:grpSpPr>
      <xdr:sp macro="" textlink="">
        <xdr:nvSpPr>
          <xdr:cNvPr id="3" name="TextBox 2">
            <a:extLst>
              <a:ext uri="{FF2B5EF4-FFF2-40B4-BE49-F238E27FC236}">
                <a16:creationId xmlns:a16="http://schemas.microsoft.com/office/drawing/2014/main" id="{F6BED64A-A183-40C4-A780-811018AD557E}"/>
              </a:ext>
            </a:extLst>
          </xdr:cNvPr>
          <xdr:cNvSpPr txBox="1"/>
        </xdr:nvSpPr>
        <xdr:spPr>
          <a:xfrm>
            <a:off x="4000500" y="1363980"/>
            <a:ext cx="1568250" cy="234080"/>
          </a:xfrm>
          <a:prstGeom prst="rect">
            <a:avLst/>
          </a:prstGeom>
          <a:solidFill>
            <a:schemeClr val="accent4">
              <a:lumMod val="20000"/>
              <a:lumOff val="80000"/>
            </a:schemeClr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AU" sz="1100"/>
              <a:t>(Lower/Upper/Two Tail)</a:t>
            </a:r>
          </a:p>
        </xdr:txBody>
      </xdr:sp>
      <xdr:sp macro="" textlink="">
        <xdr:nvSpPr>
          <xdr:cNvPr id="4" name="TextBox 3">
            <a:extLst>
              <a:ext uri="{FF2B5EF4-FFF2-40B4-BE49-F238E27FC236}">
                <a16:creationId xmlns:a16="http://schemas.microsoft.com/office/drawing/2014/main" id="{7BD572E6-8C9F-4ECF-B8B8-2CDCF2DEC75E}"/>
              </a:ext>
            </a:extLst>
          </xdr:cNvPr>
          <xdr:cNvSpPr txBox="1"/>
        </xdr:nvSpPr>
        <xdr:spPr>
          <a:xfrm>
            <a:off x="4000500" y="960120"/>
            <a:ext cx="1568250" cy="234080"/>
          </a:xfrm>
          <a:prstGeom prst="rect">
            <a:avLst/>
          </a:prstGeom>
          <a:solidFill>
            <a:schemeClr val="accent4">
              <a:lumMod val="20000"/>
              <a:lumOff val="80000"/>
            </a:schemeClr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AU" sz="1100" baseline="0">
                <a:sym typeface="Symbol" panose="05050102010706020507" pitchFamily="18" charset="2"/>
              </a:rPr>
              <a:t>Select from </a:t>
            </a:r>
            <a:r>
              <a:rPr lang="en-AU" sz="1100" baseline="0"/>
              <a:t>  ≤  ≥ </a:t>
            </a:r>
            <a:endParaRPr lang="en-AU" sz="1100"/>
          </a:p>
        </xdr:txBody>
      </xdr:sp>
      <xdr:sp macro="" textlink="">
        <xdr:nvSpPr>
          <xdr:cNvPr id="5" name="TextBox 4">
            <a:extLst>
              <a:ext uri="{FF2B5EF4-FFF2-40B4-BE49-F238E27FC236}">
                <a16:creationId xmlns:a16="http://schemas.microsoft.com/office/drawing/2014/main" id="{EA15F5AF-3A7F-4C47-9733-A692188AD365}"/>
              </a:ext>
            </a:extLst>
          </xdr:cNvPr>
          <xdr:cNvSpPr txBox="1"/>
        </xdr:nvSpPr>
        <xdr:spPr>
          <a:xfrm>
            <a:off x="4008120" y="1165860"/>
            <a:ext cx="1568250" cy="234080"/>
          </a:xfrm>
          <a:prstGeom prst="rect">
            <a:avLst/>
          </a:prstGeom>
          <a:solidFill>
            <a:schemeClr val="accent4">
              <a:lumMod val="20000"/>
              <a:lumOff val="80000"/>
            </a:schemeClr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AU" sz="1100" baseline="0">
                <a:sym typeface="Symbol" panose="05050102010706020507" pitchFamily="18" charset="2"/>
              </a:rPr>
              <a:t>Select from </a:t>
            </a:r>
            <a:r>
              <a:rPr lang="en-AU" sz="1100" baseline="0"/>
              <a:t>  &lt;  &gt; </a:t>
            </a:r>
            <a:endParaRPr lang="en-AU" sz="1100"/>
          </a:p>
        </xdr:txBody>
      </xdr:sp>
      <xdr:sp macro="" textlink="">
        <xdr:nvSpPr>
          <xdr:cNvPr id="6" name="TextBox 5">
            <a:extLst>
              <a:ext uri="{FF2B5EF4-FFF2-40B4-BE49-F238E27FC236}">
                <a16:creationId xmlns:a16="http://schemas.microsoft.com/office/drawing/2014/main" id="{7241CD91-7617-4B51-A9EB-C7946876FA73}"/>
              </a:ext>
            </a:extLst>
          </xdr:cNvPr>
          <xdr:cNvSpPr txBox="1"/>
        </xdr:nvSpPr>
        <xdr:spPr>
          <a:xfrm>
            <a:off x="4015740" y="2057400"/>
            <a:ext cx="2423160" cy="266700"/>
          </a:xfrm>
          <a:prstGeom prst="rect">
            <a:avLst/>
          </a:prstGeom>
          <a:solidFill>
            <a:schemeClr val="accent4">
              <a:lumMod val="20000"/>
              <a:lumOff val="80000"/>
            </a:schemeClr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Table E.2</a:t>
            </a:r>
            <a:r>
              <a:rPr lang="en-AU" sz="110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en-AU" sz="1100" b="1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OR</a:t>
            </a:r>
            <a:r>
              <a:rPr lang="en-AU" sz="110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en-AU" sz="1100"/>
              <a:t>= NORM.S.INV(probability)</a:t>
            </a:r>
          </a:p>
        </xdr:txBody>
      </xdr:sp>
      <xdr:sp macro="" textlink="">
        <xdr:nvSpPr>
          <xdr:cNvPr id="7" name="TextBox 6">
            <a:extLst>
              <a:ext uri="{FF2B5EF4-FFF2-40B4-BE49-F238E27FC236}">
                <a16:creationId xmlns:a16="http://schemas.microsoft.com/office/drawing/2014/main" id="{B5DA3C2F-A1A7-47B5-8CE2-86DCA7D6ECF0}"/>
              </a:ext>
            </a:extLst>
          </xdr:cNvPr>
          <xdr:cNvSpPr txBox="1"/>
        </xdr:nvSpPr>
        <xdr:spPr>
          <a:xfrm>
            <a:off x="3992880" y="3581400"/>
            <a:ext cx="2255520" cy="213360"/>
          </a:xfrm>
          <a:prstGeom prst="rect">
            <a:avLst/>
          </a:prstGeom>
          <a:solidFill>
            <a:schemeClr val="accent4">
              <a:lumMod val="20000"/>
              <a:lumOff val="80000"/>
            </a:schemeClr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Table E.2</a:t>
            </a:r>
            <a:r>
              <a:rPr lang="en-AU" sz="110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en-AU" sz="1100" b="1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OR</a:t>
            </a:r>
            <a:r>
              <a:rPr lang="en-AU" sz="110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en-AU" sz="1100"/>
              <a:t>= NORM.S.DIST(z,TRUE)</a:t>
            </a:r>
          </a:p>
        </xdr:txBody>
      </xdr:sp>
      <xdr:sp macro="" textlink="">
        <xdr:nvSpPr>
          <xdr:cNvPr id="8" name="TextBox 7">
            <a:extLst>
              <a:ext uri="{FF2B5EF4-FFF2-40B4-BE49-F238E27FC236}">
                <a16:creationId xmlns:a16="http://schemas.microsoft.com/office/drawing/2014/main" id="{3521E0C5-3628-453C-AAF4-CA2E8D7C91D1}"/>
              </a:ext>
            </a:extLst>
          </xdr:cNvPr>
          <xdr:cNvSpPr txBox="1"/>
        </xdr:nvSpPr>
        <xdr:spPr>
          <a:xfrm>
            <a:off x="3985260" y="3375660"/>
            <a:ext cx="1684020" cy="198120"/>
          </a:xfrm>
          <a:prstGeom prst="rect">
            <a:avLst/>
          </a:prstGeom>
          <a:solidFill>
            <a:schemeClr val="accent4">
              <a:lumMod val="20000"/>
              <a:lumOff val="80000"/>
            </a:schemeClr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AU" sz="1100"/>
              <a:t>= (p</a:t>
            </a:r>
            <a:r>
              <a:rPr lang="en-AU" sz="1100" baseline="0"/>
              <a:t> -</a:t>
            </a:r>
            <a:r>
              <a:rPr lang="en-AU" sz="1100" baseline="0">
                <a:sym typeface="Symbol" panose="05050102010706020507" pitchFamily="18" charset="2"/>
              </a:rPr>
              <a:t></a:t>
            </a:r>
            <a:r>
              <a:rPr lang="en-AU" sz="1100"/>
              <a:t>)/Standard Error</a:t>
            </a:r>
          </a:p>
        </xdr:txBody>
      </xdr:sp>
      <xdr:sp macro="" textlink="">
        <xdr:nvSpPr>
          <xdr:cNvPr id="9" name="TextBox 8">
            <a:extLst>
              <a:ext uri="{FF2B5EF4-FFF2-40B4-BE49-F238E27FC236}">
                <a16:creationId xmlns:a16="http://schemas.microsoft.com/office/drawing/2014/main" id="{D3CDDC91-9619-43B5-97D0-2A4801D2F8D5}"/>
              </a:ext>
            </a:extLst>
          </xdr:cNvPr>
          <xdr:cNvSpPr txBox="1"/>
        </xdr:nvSpPr>
        <xdr:spPr>
          <a:xfrm>
            <a:off x="4000500" y="3162300"/>
            <a:ext cx="1005840" cy="228600"/>
          </a:xfrm>
          <a:prstGeom prst="rect">
            <a:avLst/>
          </a:prstGeom>
          <a:solidFill>
            <a:schemeClr val="accent4">
              <a:lumMod val="20000"/>
              <a:lumOff val="80000"/>
            </a:schemeClr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AU" sz="1100"/>
              <a:t>= </a:t>
            </a:r>
            <a:r>
              <a:rPr lang="en-AU" sz="1100">
                <a:sym typeface="Symbol" panose="05050102010706020507" pitchFamily="18" charset="2"/>
              </a:rPr>
              <a:t>*(1-)/n</a:t>
            </a:r>
            <a:endParaRPr lang="en-AU" sz="1100"/>
          </a:p>
        </xdr:txBody>
      </xdr:sp>
      <xdr:sp macro="" textlink="">
        <xdr:nvSpPr>
          <xdr:cNvPr id="10" name="TextBox 9">
            <a:extLst>
              <a:ext uri="{FF2B5EF4-FFF2-40B4-BE49-F238E27FC236}">
                <a16:creationId xmlns:a16="http://schemas.microsoft.com/office/drawing/2014/main" id="{1AC97CC3-1C7A-45C1-96FE-F53320E95547}"/>
              </a:ext>
            </a:extLst>
          </xdr:cNvPr>
          <xdr:cNvSpPr txBox="1"/>
        </xdr:nvSpPr>
        <xdr:spPr>
          <a:xfrm>
            <a:off x="3985260" y="2964180"/>
            <a:ext cx="2194560" cy="220980"/>
          </a:xfrm>
          <a:prstGeom prst="rect">
            <a:avLst/>
          </a:prstGeom>
          <a:solidFill>
            <a:schemeClr val="accent4">
              <a:lumMod val="20000"/>
              <a:lumOff val="80000"/>
            </a:schemeClr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AU" sz="1100"/>
              <a:t>= </a:t>
            </a:r>
            <a:r>
              <a:rPr lang="en-AU" sz="1100">
                <a:sym typeface="Symbol" panose="05050102010706020507" pitchFamily="18" charset="2"/>
              </a:rPr>
              <a:t>count of 'Successes'/Sample</a:t>
            </a:r>
            <a:r>
              <a:rPr lang="en-AU" sz="1100" baseline="0">
                <a:sym typeface="Symbol" panose="05050102010706020507" pitchFamily="18" charset="2"/>
              </a:rPr>
              <a:t> size)</a:t>
            </a:r>
            <a:endParaRPr lang="en-AU" sz="1100"/>
          </a:p>
        </xdr:txBody>
      </xdr:sp>
    </xdr:grpSp>
    <xdr:clientData/>
  </xdr:twoCellAnchor>
  <xdr:twoCellAnchor>
    <xdr:from>
      <xdr:col>10</xdr:col>
      <xdr:colOff>12700</xdr:colOff>
      <xdr:row>1</xdr:row>
      <xdr:rowOff>152400</xdr:rowOff>
    </xdr:from>
    <xdr:to>
      <xdr:col>17</xdr:col>
      <xdr:colOff>515620</xdr:colOff>
      <xdr:row>18</xdr:row>
      <xdr:rowOff>176530</xdr:rowOff>
    </xdr:to>
    <xdr:grpSp>
      <xdr:nvGrpSpPr>
        <xdr:cNvPr id="11" name="Group 10">
          <a:extLst>
            <a:ext uri="{FF2B5EF4-FFF2-40B4-BE49-F238E27FC236}">
              <a16:creationId xmlns:a16="http://schemas.microsoft.com/office/drawing/2014/main" id="{5F2E29B3-5210-4B54-BC31-96DA514ADE7B}"/>
            </a:ext>
          </a:extLst>
        </xdr:cNvPr>
        <xdr:cNvGrpSpPr/>
      </xdr:nvGrpSpPr>
      <xdr:grpSpPr>
        <a:xfrm>
          <a:off x="6804025" y="400050"/>
          <a:ext cx="4636770" cy="3272155"/>
          <a:chOff x="14538960" y="635641"/>
          <a:chExt cx="4770120" cy="3695700"/>
        </a:xfrm>
      </xdr:grpSpPr>
      <xdr:sp macro="" textlink="">
        <xdr:nvSpPr>
          <xdr:cNvPr id="12" name="TextBox 11">
            <a:extLst>
              <a:ext uri="{FF2B5EF4-FFF2-40B4-BE49-F238E27FC236}">
                <a16:creationId xmlns:a16="http://schemas.microsoft.com/office/drawing/2014/main" id="{0501AE10-2FA3-4E23-9D24-33C6E5DED058}"/>
              </a:ext>
            </a:extLst>
          </xdr:cNvPr>
          <xdr:cNvSpPr txBox="1"/>
        </xdr:nvSpPr>
        <xdr:spPr>
          <a:xfrm>
            <a:off x="14538960" y="635641"/>
            <a:ext cx="4770120" cy="3695700"/>
          </a:xfrm>
          <a:prstGeom prst="rect">
            <a:avLst/>
          </a:prstGeom>
          <a:solidFill>
            <a:schemeClr val="accent5">
              <a:lumMod val="20000"/>
              <a:lumOff val="80000"/>
            </a:schemeClr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AU" b="1">
                <a:solidFill>
                  <a:srgbClr val="FF0000"/>
                </a:solidFill>
              </a:rPr>
              <a:t>Critical Value(s) from Standard</a:t>
            </a:r>
            <a:r>
              <a:rPr lang="en-AU" b="1" baseline="0">
                <a:solidFill>
                  <a:srgbClr val="FF0000"/>
                </a:solidFill>
              </a:rPr>
              <a:t> Normal (Z) Distribution</a:t>
            </a:r>
            <a:endParaRPr lang="en-AU" b="1">
              <a:solidFill>
                <a:srgbClr val="FF0000"/>
              </a:solidFill>
            </a:endParaRPr>
          </a:p>
          <a:p>
            <a:endParaRPr lang="en-AU" b="1">
              <a:solidFill>
                <a:srgbClr val="0000CC"/>
              </a:solidFill>
            </a:endParaRPr>
          </a:p>
          <a:p>
            <a:r>
              <a:rPr lang="en-AU" b="1">
                <a:solidFill>
                  <a:srgbClr val="0000CC"/>
                </a:solidFill>
              </a:rPr>
              <a:t>NORM.S.INV</a:t>
            </a:r>
            <a:r>
              <a:rPr lang="en-AU"/>
              <a:t> - Returns the </a:t>
            </a:r>
            <a:r>
              <a:rPr lang="en-AU">
                <a:solidFill>
                  <a:srgbClr val="FF0000"/>
                </a:solidFill>
              </a:rPr>
              <a:t>left-tailed</a:t>
            </a:r>
            <a:r>
              <a:rPr lang="en-AU"/>
              <a:t> </a:t>
            </a:r>
            <a:r>
              <a:rPr lang="en-AU" u="sng">
                <a:solidFill>
                  <a:srgbClr val="FF0000"/>
                </a:solidFill>
              </a:rPr>
              <a:t>inver</a:t>
            </a:r>
            <a:r>
              <a:rPr lang="en-AU" u="none">
                <a:solidFill>
                  <a:srgbClr val="FF0000"/>
                </a:solidFill>
              </a:rPr>
              <a:t>se</a:t>
            </a:r>
            <a:r>
              <a:rPr lang="en-AU"/>
              <a:t> of the Standard Normal Distribution.</a:t>
            </a:r>
          </a:p>
          <a:p>
            <a:endParaRPr lang="en-AU"/>
          </a:p>
          <a:p>
            <a:r>
              <a: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=NORM.S.INV(</a:t>
            </a:r>
            <a:r>
              <a:rPr lang="en-AU" sz="1100">
                <a:solidFill>
                  <a:srgbClr val="FF0000"/>
                </a:solidFill>
                <a:effectLst/>
                <a:latin typeface="+mn-lt"/>
                <a:ea typeface="+mn-ea"/>
                <a:cs typeface="+mn-cs"/>
              </a:rPr>
              <a:t>Cumulative area</a:t>
            </a:r>
            <a:r>
              <a: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)</a:t>
            </a:r>
            <a:endParaRPr lang="en-AU"/>
          </a:p>
          <a:p>
            <a:endParaRPr lang="en-AU" sz="1100"/>
          </a:p>
          <a:p>
            <a:r>
              <a:rPr lang="en-AU" sz="1100" b="1">
                <a:solidFill>
                  <a:srgbClr val="0000CC"/>
                </a:solidFill>
                <a:effectLst/>
                <a:latin typeface="+mn-lt"/>
                <a:ea typeface="+mn-ea"/>
                <a:cs typeface="+mn-cs"/>
              </a:rPr>
              <a:t>Lower Tail test </a:t>
            </a:r>
          </a:p>
          <a:p>
            <a:endParaRPr lang="en-AU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Critical Value =NORM.S.INV(</a:t>
            </a:r>
            <a:r>
              <a:rPr lang="en-AU" sz="1100">
                <a:solidFill>
                  <a:srgbClr val="FF0000"/>
                </a:solidFill>
                <a:effectLst/>
                <a:latin typeface="+mn-lt"/>
                <a:ea typeface="+mn-ea"/>
                <a:cs typeface="+mn-cs"/>
                <a:sym typeface="Symbol" panose="05050102010706020507" pitchFamily="18" charset="2"/>
              </a:rPr>
              <a:t>%</a:t>
            </a:r>
            <a:r>
              <a: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)</a:t>
            </a: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AU" sz="1100">
              <a:solidFill>
                <a:schemeClr val="tx1"/>
              </a:solidFill>
              <a:effectLst/>
              <a:latin typeface="+mn-lt"/>
              <a:ea typeface="+mn-ea"/>
              <a:cs typeface="+mn-cs"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AU" sz="1100" b="1">
                <a:solidFill>
                  <a:srgbClr val="0000CC"/>
                </a:solidFill>
                <a:effectLst/>
                <a:latin typeface="+mn-lt"/>
                <a:ea typeface="+mn-ea"/>
                <a:cs typeface="+mn-cs"/>
              </a:rPr>
              <a:t>Upper Tail test </a:t>
            </a:r>
            <a:endParaRPr lang="en-AU">
              <a:solidFill>
                <a:srgbClr val="0000CC"/>
              </a:solidFill>
              <a:effectLst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AU">
              <a:effectLst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Critical Value =NORM.S.INV(</a:t>
            </a:r>
            <a:r>
              <a:rPr lang="en-AU" sz="1100">
                <a:solidFill>
                  <a:srgbClr val="FF0000"/>
                </a:solidFill>
                <a:effectLst/>
                <a:latin typeface="+mn-lt"/>
                <a:ea typeface="+mn-ea"/>
                <a:cs typeface="+mn-cs"/>
              </a:rPr>
              <a:t>1-</a:t>
            </a:r>
            <a:r>
              <a:rPr lang="en-AU" sz="1100">
                <a:solidFill>
                  <a:srgbClr val="FF0000"/>
                </a:solidFill>
                <a:effectLst/>
                <a:latin typeface="+mn-lt"/>
                <a:ea typeface="+mn-ea"/>
                <a:cs typeface="+mn-cs"/>
                <a:sym typeface="Symbol" panose="05050102010706020507" pitchFamily="18" charset="2"/>
              </a:rPr>
              <a:t>%</a:t>
            </a:r>
            <a:r>
              <a: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)</a:t>
            </a:r>
            <a:endParaRPr lang="en-AU">
              <a:effectLst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AU">
              <a:effectLst/>
            </a:endParaRPr>
          </a:p>
          <a:p>
            <a:r>
              <a:rPr lang="en-AU" sz="1100" b="1">
                <a:solidFill>
                  <a:srgbClr val="0000CC"/>
                </a:solidFill>
              </a:rPr>
              <a:t>Two tail Test</a:t>
            </a: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AU" sz="1100">
              <a:solidFill>
                <a:schemeClr val="tx1"/>
              </a:solidFill>
              <a:effectLst/>
              <a:latin typeface="+mn-lt"/>
              <a:ea typeface="+mn-ea"/>
              <a:cs typeface="+mn-cs"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Critical Values (</a:t>
            </a:r>
            <a:r>
              <a:rPr lang="en-AU" sz="1100">
                <a:solidFill>
                  <a:srgbClr val="FF0000"/>
                </a:solidFill>
                <a:effectLst/>
                <a:latin typeface="+mn-lt"/>
                <a:ea typeface="+mn-ea"/>
                <a:cs typeface="+mn-cs"/>
                <a:sym typeface="Symbol" panose="05050102010706020507" pitchFamily="18" charset="2"/>
              </a:rPr>
              <a:t></a:t>
            </a:r>
            <a:r>
              <a: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) =NORM.S.INV(</a:t>
            </a:r>
            <a:r>
              <a:rPr lang="en-AU" sz="1100">
                <a:solidFill>
                  <a:srgbClr val="FF0000"/>
                </a:solidFill>
                <a:effectLst/>
                <a:latin typeface="+mn-lt"/>
                <a:ea typeface="+mn-ea"/>
                <a:cs typeface="+mn-cs"/>
              </a:rPr>
              <a:t>1</a:t>
            </a:r>
            <a:r>
              <a: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-</a:t>
            </a:r>
            <a:r>
              <a:rPr lang="en-AU" sz="1100">
                <a:solidFill>
                  <a:srgbClr val="FF0000"/>
                </a:solidFill>
                <a:effectLst/>
                <a:latin typeface="+mn-lt"/>
                <a:ea typeface="+mn-ea"/>
                <a:cs typeface="+mn-cs"/>
                <a:sym typeface="Symbol" panose="05050102010706020507" pitchFamily="18" charset="2"/>
              </a:rPr>
              <a:t></a:t>
            </a:r>
            <a:r>
              <a:rPr lang="en-AU" sz="1100">
                <a:solidFill>
                  <a:srgbClr val="FF0000"/>
                </a:solidFill>
                <a:effectLst/>
                <a:latin typeface="+mn-lt"/>
                <a:ea typeface="+mn-ea"/>
                <a:cs typeface="+mn-cs"/>
              </a:rPr>
              <a:t>%/2</a:t>
            </a:r>
            <a:r>
              <a: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)</a:t>
            </a: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	</a:t>
            </a:r>
            <a:endParaRPr lang="en-AU" sz="1100" b="1">
              <a:solidFill>
                <a:srgbClr val="0000CC"/>
              </a:solidFill>
            </a:endParaRPr>
          </a:p>
        </xdr:txBody>
      </xdr:sp>
      <xdr:sp macro="" textlink="">
        <xdr:nvSpPr>
          <xdr:cNvPr id="13" name="Rectangle 12">
            <a:extLst>
              <a:ext uri="{FF2B5EF4-FFF2-40B4-BE49-F238E27FC236}">
                <a16:creationId xmlns:a16="http://schemas.microsoft.com/office/drawing/2014/main" id="{61AE8DDA-9E58-45E1-A9F4-6F96DBEBA5BC}"/>
              </a:ext>
            </a:extLst>
          </xdr:cNvPr>
          <xdr:cNvSpPr/>
        </xdr:nvSpPr>
        <xdr:spPr>
          <a:xfrm>
            <a:off x="14611174" y="1890971"/>
            <a:ext cx="2026920" cy="617220"/>
          </a:xfrm>
          <a:prstGeom prst="rect">
            <a:avLst/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AU" sz="1100"/>
          </a:p>
        </xdr:txBody>
      </xdr:sp>
      <xdr:sp macro="" textlink="">
        <xdr:nvSpPr>
          <xdr:cNvPr id="14" name="Rectangle 13">
            <a:extLst>
              <a:ext uri="{FF2B5EF4-FFF2-40B4-BE49-F238E27FC236}">
                <a16:creationId xmlns:a16="http://schemas.microsoft.com/office/drawing/2014/main" id="{12F0EDC4-2CAC-408C-AB39-258DB4C80CDB}"/>
              </a:ext>
            </a:extLst>
          </xdr:cNvPr>
          <xdr:cNvSpPr/>
        </xdr:nvSpPr>
        <xdr:spPr>
          <a:xfrm>
            <a:off x="14602099" y="2605281"/>
            <a:ext cx="2171700" cy="678309"/>
          </a:xfrm>
          <a:prstGeom prst="rect">
            <a:avLst/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AU" sz="1100"/>
          </a:p>
        </xdr:txBody>
      </xdr:sp>
      <xdr:sp macro="" textlink="">
        <xdr:nvSpPr>
          <xdr:cNvPr id="15" name="Rectangle 14">
            <a:extLst>
              <a:ext uri="{FF2B5EF4-FFF2-40B4-BE49-F238E27FC236}">
                <a16:creationId xmlns:a16="http://schemas.microsoft.com/office/drawing/2014/main" id="{39A47821-21B9-44DB-9A3E-DACAB5F9E232}"/>
              </a:ext>
            </a:extLst>
          </xdr:cNvPr>
          <xdr:cNvSpPr/>
        </xdr:nvSpPr>
        <xdr:spPr>
          <a:xfrm>
            <a:off x="14579590" y="3478624"/>
            <a:ext cx="2438400" cy="654950"/>
          </a:xfrm>
          <a:prstGeom prst="rect">
            <a:avLst/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AU" sz="1100"/>
          </a:p>
        </xdr:txBody>
      </xdr:sp>
    </xdr:grpSp>
    <xdr:clientData/>
  </xdr:twoCellAnchor>
  <xdr:twoCellAnchor>
    <xdr:from>
      <xdr:col>10</xdr:col>
      <xdr:colOff>19050</xdr:colOff>
      <xdr:row>20</xdr:row>
      <xdr:rowOff>169545</xdr:rowOff>
    </xdr:from>
    <xdr:to>
      <xdr:col>15</xdr:col>
      <xdr:colOff>521970</xdr:colOff>
      <xdr:row>47</xdr:row>
      <xdr:rowOff>116205</xdr:rowOff>
    </xdr:to>
    <xdr:grpSp>
      <xdr:nvGrpSpPr>
        <xdr:cNvPr id="16" name="Group 15">
          <a:extLst>
            <a:ext uri="{FF2B5EF4-FFF2-40B4-BE49-F238E27FC236}">
              <a16:creationId xmlns:a16="http://schemas.microsoft.com/office/drawing/2014/main" id="{77A8E9A1-A9F1-4222-B222-5AA243D82D4E}"/>
            </a:ext>
          </a:extLst>
        </xdr:cNvPr>
        <xdr:cNvGrpSpPr/>
      </xdr:nvGrpSpPr>
      <xdr:grpSpPr>
        <a:xfrm>
          <a:off x="6810375" y="4046220"/>
          <a:ext cx="3455670" cy="5099685"/>
          <a:chOff x="609600" y="8801100"/>
          <a:chExt cx="3550920" cy="4892040"/>
        </a:xfrm>
      </xdr:grpSpPr>
      <xdr:sp macro="" textlink="">
        <xdr:nvSpPr>
          <xdr:cNvPr id="17" name="TextBox 16">
            <a:extLst>
              <a:ext uri="{FF2B5EF4-FFF2-40B4-BE49-F238E27FC236}">
                <a16:creationId xmlns:a16="http://schemas.microsoft.com/office/drawing/2014/main" id="{B77F3052-B9F6-4A78-9E7B-69D1A977E3D8}"/>
              </a:ext>
            </a:extLst>
          </xdr:cNvPr>
          <xdr:cNvSpPr txBox="1"/>
        </xdr:nvSpPr>
        <xdr:spPr>
          <a:xfrm>
            <a:off x="609600" y="8801100"/>
            <a:ext cx="3550920" cy="4892040"/>
          </a:xfrm>
          <a:prstGeom prst="rect">
            <a:avLst/>
          </a:prstGeom>
          <a:solidFill>
            <a:schemeClr val="accent5">
              <a:lumMod val="20000"/>
              <a:lumOff val="80000"/>
            </a:schemeClr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AU" b="1">
                <a:solidFill>
                  <a:srgbClr val="0000CC"/>
                </a:solidFill>
              </a:rPr>
              <a:t>p-value</a:t>
            </a:r>
          </a:p>
          <a:p>
            <a:endParaRPr lang="en-AU" b="1">
              <a:solidFill>
                <a:srgbClr val="0000CC"/>
              </a:solidFill>
            </a:endParaRPr>
          </a:p>
          <a:p>
            <a:r>
              <a:rPr lang="en-AU" b="1">
                <a:solidFill>
                  <a:srgbClr val="0000CC"/>
                </a:solidFill>
              </a:rPr>
              <a:t>NORM.S.DIST</a:t>
            </a:r>
            <a:r>
              <a:rPr lang="en-AU"/>
              <a:t> - Returns the </a:t>
            </a:r>
            <a:r>
              <a: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Standard Normal Distribution</a:t>
            </a:r>
            <a:r>
              <a:rPr lang="en-AU"/>
              <a:t>. </a:t>
            </a:r>
          </a:p>
          <a:p>
            <a:endParaRPr lang="en-AU" sz="1100">
              <a:solidFill>
                <a:schemeClr val="tx1"/>
              </a:solidFill>
              <a:effectLst/>
              <a:latin typeface="+mn-lt"/>
              <a:ea typeface="+mn-ea"/>
              <a:cs typeface="+mn-cs"/>
            </a:endParaRPr>
          </a:p>
          <a:p>
            <a:r>
              <a: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=NORM.S.DIST(z,TRUE)</a:t>
            </a:r>
          </a:p>
          <a:p>
            <a:endParaRPr lang="en-AU" sz="1100">
              <a:solidFill>
                <a:schemeClr val="tx1"/>
              </a:solidFill>
              <a:effectLst/>
              <a:latin typeface="+mn-lt"/>
              <a:ea typeface="+mn-ea"/>
              <a:cs typeface="+mn-cs"/>
            </a:endParaRPr>
          </a:p>
          <a:p>
            <a:endParaRPr lang="en-AU" sz="1100" b="1">
              <a:solidFill>
                <a:srgbClr val="7030A0"/>
              </a:solidFill>
              <a:effectLst/>
              <a:latin typeface="+mn-lt"/>
              <a:ea typeface="+mn-ea"/>
              <a:cs typeface="+mn-cs"/>
            </a:endParaRPr>
          </a:p>
          <a:p>
            <a:r>
              <a:rPr lang="en-AU" sz="1100" b="1">
                <a:solidFill>
                  <a:srgbClr val="7030A0"/>
                </a:solidFill>
                <a:effectLst/>
                <a:latin typeface="+mn-lt"/>
                <a:ea typeface="+mn-ea"/>
                <a:cs typeface="+mn-cs"/>
              </a:rPr>
              <a:t>Lower</a:t>
            </a:r>
            <a:r>
              <a:rPr lang="en-AU" sz="1100" b="1">
                <a:solidFill>
                  <a:schemeClr val="accent2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en-AU" sz="1100" b="1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Tail test </a:t>
            </a:r>
          </a:p>
          <a:p>
            <a:endParaRPr lang="en-AU" sz="1100" b="1">
              <a:solidFill>
                <a:srgbClr val="0000CC"/>
              </a:solidFill>
              <a:effectLst/>
              <a:latin typeface="+mn-lt"/>
              <a:ea typeface="+mn-ea"/>
              <a:cs typeface="+mn-cs"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p-value</a:t>
            </a:r>
            <a:r>
              <a:rPr lang="en-AU" sz="110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= NORM.S.DIST(</a:t>
            </a:r>
            <a:r>
              <a:rPr lang="en-AU" sz="1100">
                <a:solidFill>
                  <a:srgbClr val="0000CC"/>
                </a:solidFill>
                <a:effectLst/>
                <a:latin typeface="+mn-lt"/>
                <a:ea typeface="+mn-ea"/>
                <a:cs typeface="+mn-cs"/>
                <a:sym typeface="Symbol" panose="05050102010706020507" pitchFamily="18" charset="2"/>
              </a:rPr>
              <a:t>Z Sample Statistic</a:t>
            </a:r>
            <a:r>
              <a: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, TRUE)</a:t>
            </a: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AU" sz="1100">
              <a:solidFill>
                <a:schemeClr val="tx1"/>
              </a:solidFill>
              <a:effectLst/>
              <a:latin typeface="+mn-lt"/>
              <a:ea typeface="+mn-ea"/>
              <a:cs typeface="+mn-cs"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AU" sz="1100" b="1">
                <a:solidFill>
                  <a:srgbClr val="7030A0"/>
                </a:solidFill>
                <a:effectLst/>
                <a:latin typeface="+mn-lt"/>
                <a:ea typeface="+mn-ea"/>
                <a:cs typeface="+mn-cs"/>
              </a:rPr>
              <a:t>Upper</a:t>
            </a:r>
            <a:r>
              <a:rPr lang="en-AU" sz="1100" b="1">
                <a:solidFill>
                  <a:schemeClr val="accent2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en-AU" sz="1100" b="1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Tail test </a:t>
            </a:r>
            <a:endParaRPr lang="en-AU">
              <a:solidFill>
                <a:sysClr val="windowText" lastClr="000000"/>
              </a:solidFill>
              <a:effectLst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AU">
              <a:effectLst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p-value</a:t>
            </a:r>
            <a:r>
              <a:rPr lang="en-AU" sz="110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=  </a:t>
            </a:r>
            <a:r>
              <a:rPr lang="en-AU" sz="1100">
                <a:solidFill>
                  <a:srgbClr val="FF0000"/>
                </a:solidFill>
                <a:effectLst/>
                <a:latin typeface="+mn-lt"/>
                <a:ea typeface="+mn-ea"/>
                <a:cs typeface="+mn-cs"/>
              </a:rPr>
              <a:t>1- </a:t>
            </a:r>
            <a:r>
              <a: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NORM.S.DIST(</a:t>
            </a:r>
            <a:r>
              <a:rPr lang="en-AU" sz="1100">
                <a:solidFill>
                  <a:srgbClr val="0000CC"/>
                </a:solidFill>
                <a:effectLst/>
                <a:latin typeface="+mn-lt"/>
                <a:ea typeface="+mn-ea"/>
                <a:cs typeface="+mn-cs"/>
              </a:rPr>
              <a:t>Z Sample Statistic</a:t>
            </a:r>
            <a:r>
              <a: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, TRUE)</a:t>
            </a: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AU" sz="1100" b="1">
                <a:solidFill>
                  <a:srgbClr val="FF0000"/>
                </a:solidFill>
                <a:effectLst/>
                <a:latin typeface="+mn-lt"/>
                <a:ea typeface="+mn-ea"/>
                <a:cs typeface="+mn-cs"/>
              </a:rPr>
              <a:t>OR</a:t>
            </a: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p-value</a:t>
            </a:r>
            <a:r>
              <a:rPr lang="en-AU" sz="110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=  NORM.S.DIST(</a:t>
            </a:r>
            <a:r>
              <a:rPr lang="en-AU" sz="1100" b="1">
                <a:solidFill>
                  <a:srgbClr val="FF0000"/>
                </a:solidFill>
                <a:effectLst/>
                <a:latin typeface="+mn-lt"/>
                <a:ea typeface="+mn-ea"/>
                <a:cs typeface="+mn-cs"/>
              </a:rPr>
              <a:t>-</a:t>
            </a:r>
            <a:r>
              <a:rPr lang="en-AU" sz="1100">
                <a:solidFill>
                  <a:srgbClr val="0000CC"/>
                </a:solidFill>
                <a:effectLst/>
                <a:latin typeface="+mn-lt"/>
                <a:ea typeface="+mn-ea"/>
                <a:cs typeface="+mn-cs"/>
              </a:rPr>
              <a:t>Z Sample Statistic</a:t>
            </a:r>
            <a:r>
              <a: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, TRUE)</a:t>
            </a:r>
            <a:endParaRPr lang="en-AU">
              <a:effectLst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AU" sz="1100">
              <a:solidFill>
                <a:schemeClr val="tx1"/>
              </a:solidFill>
              <a:effectLst/>
              <a:latin typeface="+mn-lt"/>
              <a:ea typeface="+mn-ea"/>
              <a:cs typeface="+mn-cs"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AU">
              <a:effectLst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AU" sz="1100" b="1">
                <a:solidFill>
                  <a:srgbClr val="7030A0"/>
                </a:solidFill>
                <a:effectLst/>
                <a:latin typeface="+mn-lt"/>
                <a:ea typeface="+mn-ea"/>
                <a:cs typeface="+mn-cs"/>
              </a:rPr>
              <a:t>Two</a:t>
            </a:r>
            <a:r>
              <a:rPr lang="en-AU" sz="11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 Tail test </a:t>
            </a: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AU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AU" sz="1100" b="1">
                <a:solidFill>
                  <a:srgbClr val="0000CC"/>
                </a:solidFill>
                <a:effectLst/>
                <a:latin typeface="+mn-lt"/>
                <a:ea typeface="+mn-ea"/>
                <a:cs typeface="+mn-cs"/>
              </a:rPr>
              <a:t>Negative z</a:t>
            </a:r>
            <a:r>
              <a:rPr lang="en-AU" sz="1100" b="1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Sample Statistic</a:t>
            </a: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AU" sz="1100">
              <a:solidFill>
                <a:schemeClr val="tx1"/>
              </a:solidFill>
              <a:effectLst/>
              <a:latin typeface="+mn-lt"/>
              <a:ea typeface="+mn-ea"/>
              <a:cs typeface="+mn-cs"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p-value</a:t>
            </a:r>
            <a:r>
              <a:rPr lang="en-AU" sz="110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= </a:t>
            </a:r>
            <a:r>
              <a:rPr lang="en-AU" sz="1100">
                <a:solidFill>
                  <a:srgbClr val="FF0000"/>
                </a:solidFill>
                <a:effectLst/>
                <a:latin typeface="+mn-lt"/>
                <a:ea typeface="+mn-ea"/>
                <a:cs typeface="+mn-cs"/>
              </a:rPr>
              <a:t>2*</a:t>
            </a:r>
            <a:r>
              <a: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NORM.S.DIST(</a:t>
            </a:r>
            <a:r>
              <a:rPr lang="en-AU" sz="1100">
                <a:solidFill>
                  <a:srgbClr val="0000CC"/>
                </a:solidFill>
                <a:effectLst/>
                <a:latin typeface="+mn-lt"/>
                <a:ea typeface="+mn-ea"/>
                <a:cs typeface="+mn-cs"/>
              </a:rPr>
              <a:t>Z Sample Statistic</a:t>
            </a:r>
            <a:r>
              <a: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, TRUE)</a:t>
            </a:r>
            <a:endParaRPr lang="en-AU">
              <a:effectLst/>
            </a:endParaRPr>
          </a:p>
          <a:p>
            <a:endParaRPr lang="en-AU" sz="1100" b="1">
              <a:solidFill>
                <a:schemeClr val="accent2">
                  <a:lumMod val="50000"/>
                </a:schemeClr>
              </a:solidFill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AU" sz="1100" b="1">
                <a:solidFill>
                  <a:srgbClr val="0000CC"/>
                </a:solidFill>
                <a:effectLst/>
                <a:latin typeface="+mn-lt"/>
                <a:ea typeface="+mn-ea"/>
                <a:cs typeface="+mn-cs"/>
              </a:rPr>
              <a:t>Positive z</a:t>
            </a:r>
            <a:r>
              <a:rPr lang="en-AU" sz="1100" b="1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Sample Statistic</a:t>
            </a:r>
            <a:endParaRPr lang="en-AU">
              <a:effectLst/>
            </a:endParaRPr>
          </a:p>
          <a:p>
            <a:pPr eaLnBrk="1" fontAlgn="auto" latinLnBrk="0" hangingPunct="1"/>
            <a:r>
              <a: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	</a:t>
            </a:r>
            <a:r>
              <a:rPr lang="en-AU" sz="110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       </a:t>
            </a:r>
            <a:endParaRPr lang="en-AU">
              <a:effectLst/>
            </a:endParaRPr>
          </a:p>
          <a:p>
            <a:pPr eaLnBrk="1" fontAlgn="auto" latinLnBrk="0" hangingPunct="1"/>
            <a:r>
              <a: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p-value</a:t>
            </a:r>
            <a:r>
              <a:rPr lang="en-AU" sz="110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= </a:t>
            </a:r>
            <a:r>
              <a:rPr lang="en-AU" sz="1100">
                <a:solidFill>
                  <a:srgbClr val="FF0000"/>
                </a:solidFill>
                <a:effectLst/>
                <a:latin typeface="+mn-lt"/>
                <a:ea typeface="+mn-ea"/>
                <a:cs typeface="+mn-cs"/>
              </a:rPr>
              <a:t>2*</a:t>
            </a:r>
            <a:r>
              <a: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NORM.S.DIST(</a:t>
            </a:r>
            <a:r>
              <a:rPr lang="en-AU" sz="1100" b="1">
                <a:solidFill>
                  <a:srgbClr val="FF0000"/>
                </a:solidFill>
                <a:effectLst/>
                <a:latin typeface="+mn-lt"/>
                <a:ea typeface="+mn-ea"/>
                <a:cs typeface="+mn-cs"/>
              </a:rPr>
              <a:t>-</a:t>
            </a:r>
            <a:r>
              <a:rPr lang="en-AU" sz="1100">
                <a:solidFill>
                  <a:srgbClr val="0000CC"/>
                </a:solidFill>
                <a:effectLst/>
                <a:latin typeface="+mn-lt"/>
                <a:ea typeface="+mn-ea"/>
                <a:cs typeface="+mn-cs"/>
              </a:rPr>
              <a:t>Z Sample Statistic</a:t>
            </a:r>
            <a:r>
              <a: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, TRUE)</a:t>
            </a:r>
            <a:endParaRPr lang="en-AU">
              <a:effectLst/>
            </a:endParaRPr>
          </a:p>
          <a:p>
            <a:endParaRPr lang="en-AU" sz="1100" b="1">
              <a:solidFill>
                <a:schemeClr val="accent2">
                  <a:lumMod val="50000"/>
                </a:schemeClr>
              </a:solidFill>
            </a:endParaRPr>
          </a:p>
        </xdr:txBody>
      </xdr:sp>
      <xdr:sp macro="" textlink="">
        <xdr:nvSpPr>
          <xdr:cNvPr id="18" name="Rectangle 17">
            <a:extLst>
              <a:ext uri="{FF2B5EF4-FFF2-40B4-BE49-F238E27FC236}">
                <a16:creationId xmlns:a16="http://schemas.microsoft.com/office/drawing/2014/main" id="{4F424774-CE5C-402B-BA82-BC6B5C37A16B}"/>
              </a:ext>
            </a:extLst>
          </xdr:cNvPr>
          <xdr:cNvSpPr/>
        </xdr:nvSpPr>
        <xdr:spPr>
          <a:xfrm>
            <a:off x="644415" y="9963960"/>
            <a:ext cx="3154680" cy="594360"/>
          </a:xfrm>
          <a:prstGeom prst="rect">
            <a:avLst/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AU" sz="1100"/>
          </a:p>
        </xdr:txBody>
      </xdr:sp>
      <xdr:sp macro="" textlink="">
        <xdr:nvSpPr>
          <xdr:cNvPr id="19" name="Rectangle 18">
            <a:extLst>
              <a:ext uri="{FF2B5EF4-FFF2-40B4-BE49-F238E27FC236}">
                <a16:creationId xmlns:a16="http://schemas.microsoft.com/office/drawing/2014/main" id="{8EB6EF83-B97B-472B-951B-0FDA03BD356F}"/>
              </a:ext>
            </a:extLst>
          </xdr:cNvPr>
          <xdr:cNvSpPr/>
        </xdr:nvSpPr>
        <xdr:spPr>
          <a:xfrm>
            <a:off x="627008" y="10629969"/>
            <a:ext cx="3162300" cy="952500"/>
          </a:xfrm>
          <a:prstGeom prst="rect">
            <a:avLst/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AU" sz="1100"/>
          </a:p>
        </xdr:txBody>
      </xdr:sp>
      <xdr:sp macro="" textlink="">
        <xdr:nvSpPr>
          <xdr:cNvPr id="20" name="Rectangle 19">
            <a:extLst>
              <a:ext uri="{FF2B5EF4-FFF2-40B4-BE49-F238E27FC236}">
                <a16:creationId xmlns:a16="http://schemas.microsoft.com/office/drawing/2014/main" id="{B4CAD3A6-85DB-49DB-AA56-9EB0772473E7}"/>
              </a:ext>
            </a:extLst>
          </xdr:cNvPr>
          <xdr:cNvSpPr/>
        </xdr:nvSpPr>
        <xdr:spPr>
          <a:xfrm>
            <a:off x="624840" y="11753177"/>
            <a:ext cx="3169920" cy="1684020"/>
          </a:xfrm>
          <a:prstGeom prst="rect">
            <a:avLst/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AU" sz="1100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1</xdr:row>
      <xdr:rowOff>185737</xdr:rowOff>
    </xdr:from>
    <xdr:to>
      <xdr:col>15</xdr:col>
      <xdr:colOff>314325</xdr:colOff>
      <xdr:row>16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777689-B9EA-D729-A1AF-8CC8F5B29F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</xdr:colOff>
      <xdr:row>0</xdr:row>
      <xdr:rowOff>190501</xdr:rowOff>
    </xdr:from>
    <xdr:to>
      <xdr:col>16</xdr:col>
      <xdr:colOff>9525</xdr:colOff>
      <xdr:row>15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2C5550B-90BD-471C-ACE0-513AB6B46A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276224</xdr:colOff>
      <xdr:row>1</xdr:row>
      <xdr:rowOff>14286</xdr:rowOff>
    </xdr:from>
    <xdr:to>
      <xdr:col>17</xdr:col>
      <xdr:colOff>428624</xdr:colOff>
      <xdr:row>17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000FD3-85C8-6D33-E30D-79AA4EC4E9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19050</xdr:colOff>
      <xdr:row>8</xdr:row>
      <xdr:rowOff>4762</xdr:rowOff>
    </xdr:from>
    <xdr:to>
      <xdr:col>16</xdr:col>
      <xdr:colOff>0</xdr:colOff>
      <xdr:row>21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28268DC-2BD3-0725-C858-54ACC1BF9C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19050</xdr:colOff>
      <xdr:row>8</xdr:row>
      <xdr:rowOff>4763</xdr:rowOff>
    </xdr:from>
    <xdr:to>
      <xdr:col>21</xdr:col>
      <xdr:colOff>1666875</xdr:colOff>
      <xdr:row>21</xdr:row>
      <xdr:rowOff>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011270E-69F7-600C-E2D5-DACB266305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19050</xdr:colOff>
      <xdr:row>8</xdr:row>
      <xdr:rowOff>4762</xdr:rowOff>
    </xdr:from>
    <xdr:to>
      <xdr:col>30</xdr:col>
      <xdr:colOff>0</xdr:colOff>
      <xdr:row>21</xdr:row>
      <xdr:rowOff>9525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A062C42-2C93-1FD7-F976-5584143030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32</xdr:col>
      <xdr:colOff>19050</xdr:colOff>
      <xdr:row>8</xdr:row>
      <xdr:rowOff>4762</xdr:rowOff>
    </xdr:from>
    <xdr:to>
      <xdr:col>36</xdr:col>
      <xdr:colOff>600075</xdr:colOff>
      <xdr:row>21</xdr:row>
      <xdr:rowOff>9525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97FE469-9561-CDC2-E4C7-AD48D9ED46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39</xdr:col>
      <xdr:colOff>9524</xdr:colOff>
      <xdr:row>8</xdr:row>
      <xdr:rowOff>4762</xdr:rowOff>
    </xdr:from>
    <xdr:to>
      <xdr:col>43</xdr:col>
      <xdr:colOff>600075</xdr:colOff>
      <xdr:row>20</xdr:row>
      <xdr:rowOff>180975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A08344C-014E-A727-3655-446B807F25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46</xdr:col>
      <xdr:colOff>19050</xdr:colOff>
      <xdr:row>8</xdr:row>
      <xdr:rowOff>14287</xdr:rowOff>
    </xdr:from>
    <xdr:to>
      <xdr:col>51</xdr:col>
      <xdr:colOff>19050</xdr:colOff>
      <xdr:row>21</xdr:row>
      <xdr:rowOff>9525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D1B2B80-9F91-19C2-0AF0-2C98DA95BD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853440</xdr:colOff>
      <xdr:row>9</xdr:row>
      <xdr:rowOff>19050</xdr:rowOff>
    </xdr:from>
    <xdr:ext cx="11323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6C4FC654-62FD-4358-ABC5-A1D5ACD6DAEB}"/>
                </a:ext>
              </a:extLst>
            </xdr:cNvPr>
            <xdr:cNvSpPr txBox="1"/>
          </xdr:nvSpPr>
          <xdr:spPr>
            <a:xfrm>
              <a:off x="7616190" y="1514475"/>
              <a:ext cx="11323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AU" sz="1100" b="1" i="1">
                            <a:solidFill>
                              <a:srgbClr val="0000FF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accPr>
                      <m:e>
                        <m:r>
                          <a:rPr lang="en-AU" sz="1100" b="1" i="1">
                            <a:solidFill>
                              <a:srgbClr val="0000FF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𝒙</m:t>
                        </m:r>
                      </m:e>
                    </m:acc>
                  </m:oMath>
                </m:oMathPara>
              </a14:m>
              <a:endParaRPr lang="en-AU" sz="1100" b="1">
                <a:solidFill>
                  <a:srgbClr val="0000FF"/>
                </a:solidFill>
              </a:endParaRPr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6C4FC654-62FD-4358-ABC5-A1D5ACD6DAEB}"/>
                </a:ext>
              </a:extLst>
            </xdr:cNvPr>
            <xdr:cNvSpPr txBox="1"/>
          </xdr:nvSpPr>
          <xdr:spPr>
            <a:xfrm>
              <a:off x="7616190" y="1514475"/>
              <a:ext cx="11323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AU" sz="1100" b="1" i="0">
                  <a:solidFill>
                    <a:srgbClr val="0000FF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𝒙 ̅</a:t>
              </a:r>
              <a:endParaRPr lang="en-AU" sz="1100" b="1">
                <a:solidFill>
                  <a:srgbClr val="0000FF"/>
                </a:solidFill>
              </a:endParaRPr>
            </a:p>
          </xdr:txBody>
        </xdr:sp>
      </mc:Fallback>
    </mc:AlternateContent>
    <xdr:clientData/>
  </xdr:oneCellAnchor>
  <xdr:oneCellAnchor>
    <xdr:from>
      <xdr:col>2</xdr:col>
      <xdr:colOff>1478280</xdr:colOff>
      <xdr:row>12</xdr:row>
      <xdr:rowOff>110490</xdr:rowOff>
    </xdr:from>
    <xdr:ext cx="65" cy="172227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284D45B4-D63E-4D57-AF4C-786BC4FC64BA}"/>
            </a:ext>
          </a:extLst>
        </xdr:cNvPr>
        <xdr:cNvSpPr txBox="1"/>
      </xdr:nvSpPr>
      <xdr:spPr>
        <a:xfrm>
          <a:off x="8241030" y="20916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AU" sz="1100"/>
        </a:p>
      </xdr:txBody>
    </xdr:sp>
    <xdr:clientData/>
  </xdr:oneCellAnchor>
  <xdr:oneCellAnchor>
    <xdr:from>
      <xdr:col>2</xdr:col>
      <xdr:colOff>1598294</xdr:colOff>
      <xdr:row>14</xdr:row>
      <xdr:rowOff>9525</xdr:rowOff>
    </xdr:from>
    <xdr:ext cx="725805" cy="17889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791AC5C8-B1DA-43E9-A653-5FCF2EFAB7CC}"/>
                </a:ext>
              </a:extLst>
            </xdr:cNvPr>
            <xdr:cNvSpPr txBox="1"/>
          </xdr:nvSpPr>
          <xdr:spPr>
            <a:xfrm>
              <a:off x="8361044" y="2314575"/>
              <a:ext cx="725805" cy="17889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AU" sz="1100" b="1">
                  <a:solidFill>
                    <a:srgbClr val="0000FF"/>
                  </a:solidFill>
                </a:rPr>
                <a:t>SE </a:t>
              </a:r>
              <a14:m>
                <m:oMath xmlns:m="http://schemas.openxmlformats.org/officeDocument/2006/math">
                  <m:f>
                    <m:fPr>
                      <m:type m:val="lin"/>
                      <m:ctrlPr>
                        <a:rPr lang="en-AU" sz="1100" b="1" i="1">
                          <a:solidFill>
                            <a:srgbClr val="0000FF"/>
                          </a:solidFill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n-AU" sz="1100" b="1" i="1">
                          <a:solidFill>
                            <a:srgbClr val="0000FF"/>
                          </a:solidFill>
                          <a:latin typeface="Cambria Math" panose="02040503050406030204" pitchFamily="18" charset="0"/>
                        </a:rPr>
                        <m:t>=</m:t>
                      </m:r>
                      <m:r>
                        <a:rPr lang="en-AU" sz="1100" b="1" i="1">
                          <a:solidFill>
                            <a:srgbClr val="0000FF"/>
                          </a:solidFill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𝒔</m:t>
                      </m:r>
                    </m:num>
                    <m:den>
                      <m:rad>
                        <m:radPr>
                          <m:degHide m:val="on"/>
                          <m:ctrlPr>
                            <a:rPr lang="en-AU" sz="1100" b="1" i="1">
                              <a:solidFill>
                                <a:srgbClr val="0000FF"/>
                              </a:solidFill>
                              <a:latin typeface="Cambria Math" panose="02040503050406030204" pitchFamily="18" charset="0"/>
                            </a:rPr>
                          </m:ctrlPr>
                        </m:radPr>
                        <m:deg/>
                        <m:e>
                          <m:r>
                            <a:rPr lang="en-AU" sz="1100" b="1" i="1">
                              <a:solidFill>
                                <a:srgbClr val="0000FF"/>
                              </a:solidFill>
                              <a:latin typeface="Cambria Math" panose="02040503050406030204" pitchFamily="18" charset="0"/>
                            </a:rPr>
                            <m:t>𝒏</m:t>
                          </m:r>
                        </m:e>
                      </m:rad>
                    </m:den>
                  </m:f>
                </m:oMath>
              </a14:m>
              <a:endParaRPr lang="en-AU" sz="1100" b="1">
                <a:solidFill>
                  <a:srgbClr val="0000FF"/>
                </a:solidFill>
              </a:endParaRPr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791AC5C8-B1DA-43E9-A653-5FCF2EFAB7CC}"/>
                </a:ext>
              </a:extLst>
            </xdr:cNvPr>
            <xdr:cNvSpPr txBox="1"/>
          </xdr:nvSpPr>
          <xdr:spPr>
            <a:xfrm>
              <a:off x="8361044" y="2314575"/>
              <a:ext cx="725805" cy="17889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AU" sz="1100" b="1">
                  <a:solidFill>
                    <a:srgbClr val="0000FF"/>
                  </a:solidFill>
                </a:rPr>
                <a:t>SE </a:t>
              </a:r>
              <a:r>
                <a:rPr lang="en-AU" sz="1100" b="1" i="0">
                  <a:solidFill>
                    <a:srgbClr val="0000FF"/>
                  </a:solidFill>
                  <a:latin typeface="Cambria Math" panose="02040503050406030204" pitchFamily="18" charset="0"/>
                </a:rPr>
                <a:t>〖=</a:t>
              </a:r>
              <a:r>
                <a:rPr lang="en-AU" sz="1100" b="1" i="0">
                  <a:solidFill>
                    <a:srgbClr val="0000FF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𝒔〗∕√</a:t>
              </a:r>
              <a:r>
                <a:rPr lang="en-AU" sz="1100" b="1" i="0">
                  <a:solidFill>
                    <a:srgbClr val="0000FF"/>
                  </a:solidFill>
                  <a:latin typeface="Cambria Math" panose="02040503050406030204" pitchFamily="18" charset="0"/>
                </a:rPr>
                <a:t>𝒏</a:t>
              </a:r>
              <a:endParaRPr lang="en-AU" sz="1100" b="1">
                <a:solidFill>
                  <a:srgbClr val="0000FF"/>
                </a:solidFill>
              </a:endParaRPr>
            </a:p>
          </xdr:txBody>
        </xdr:sp>
      </mc:Fallback>
    </mc:AlternateContent>
    <xdr:clientData/>
  </xdr:oneCellAnchor>
  <xdr:twoCellAnchor>
    <xdr:from>
      <xdr:col>3</xdr:col>
      <xdr:colOff>342900</xdr:colOff>
      <xdr:row>23</xdr:row>
      <xdr:rowOff>4762</xdr:rowOff>
    </xdr:from>
    <xdr:to>
      <xdr:col>8</xdr:col>
      <xdr:colOff>0</xdr:colOff>
      <xdr:row>37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1BF390-C684-1A28-C8AF-24528E2B6F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1889760</xdr:colOff>
      <xdr:row>12</xdr:row>
      <xdr:rowOff>163830</xdr:rowOff>
    </xdr:from>
    <xdr:ext cx="1205266" cy="20499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C8F72A64-7CB9-425C-9AED-1725C94158BF}"/>
                </a:ext>
              </a:extLst>
            </xdr:cNvPr>
            <xdr:cNvSpPr txBox="1"/>
          </xdr:nvSpPr>
          <xdr:spPr>
            <a:xfrm>
              <a:off x="3108960" y="2278380"/>
              <a:ext cx="1205266" cy="2049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AU" sz="1100" b="1" i="1">
                        <a:solidFill>
                          <a:srgbClr val="0000FF"/>
                        </a:solidFill>
                        <a:latin typeface="Cambria Math" panose="02040503050406030204" pitchFamily="18" charset="0"/>
                      </a:rPr>
                      <m:t>𝑺𝑬</m:t>
                    </m:r>
                    <m:r>
                      <a:rPr lang="en-AU" sz="1100" b="1" i="1">
                        <a:solidFill>
                          <a:srgbClr val="0000FF"/>
                        </a:solidFill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AU" sz="1100" b="1" i="1">
                            <a:solidFill>
                              <a:srgbClr val="0000FF"/>
                            </a:solidFill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type m:val="lin"/>
                            <m:ctrlPr>
                              <a:rPr lang="en-AU" sz="1100" b="1" i="1">
                                <a:solidFill>
                                  <a:srgbClr val="0000FF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AU" sz="1100" b="1" i="1">
                                <a:solidFill>
                                  <a:srgbClr val="0000FF"/>
                                </a:solidFill>
                                <a:latin typeface="Cambria Math" panose="02040503050406030204" pitchFamily="18" charset="0"/>
                              </a:rPr>
                              <m:t>𝒑</m:t>
                            </m:r>
                            <m:r>
                              <a:rPr lang="en-AU" sz="1100" b="1" i="1">
                                <a:solidFill>
                                  <a:srgbClr val="0000FF"/>
                                </a:solidFill>
                                <a:latin typeface="Cambria Math" panose="02040503050406030204" pitchFamily="18" charset="0"/>
                              </a:rPr>
                              <m:t>(</m:t>
                            </m:r>
                            <m:r>
                              <a:rPr lang="en-AU" sz="1100" b="1" i="1">
                                <a:solidFill>
                                  <a:srgbClr val="0000FF"/>
                                </a:solidFill>
                                <a:latin typeface="Cambria Math" panose="02040503050406030204" pitchFamily="18" charset="0"/>
                              </a:rPr>
                              <m:t>𝟏</m:t>
                            </m:r>
                            <m:r>
                              <a:rPr lang="en-AU" sz="1100" b="1" i="1">
                                <a:solidFill>
                                  <a:srgbClr val="0000FF"/>
                                </a:solidFill>
                                <a:latin typeface="Cambria Math" panose="02040503050406030204" pitchFamily="18" charset="0"/>
                              </a:rPr>
                              <m:t>−</m:t>
                            </m:r>
                            <m:r>
                              <a:rPr lang="en-AU" sz="1100" b="1" i="1">
                                <a:solidFill>
                                  <a:srgbClr val="0000FF"/>
                                </a:solidFill>
                                <a:latin typeface="Cambria Math" panose="02040503050406030204" pitchFamily="18" charset="0"/>
                              </a:rPr>
                              <m:t>𝒑</m:t>
                            </m:r>
                            <m:r>
                              <a:rPr lang="en-AU" sz="1100" b="1" i="1">
                                <a:solidFill>
                                  <a:srgbClr val="0000FF"/>
                                </a:solidFill>
                                <a:latin typeface="Cambria Math" panose="02040503050406030204" pitchFamily="18" charset="0"/>
                              </a:rPr>
                              <m:t>)</m:t>
                            </m:r>
                          </m:num>
                          <m:den>
                            <m:r>
                              <a:rPr lang="en-AU" sz="1100" b="1" i="1">
                                <a:solidFill>
                                  <a:srgbClr val="0000FF"/>
                                </a:solidFill>
                                <a:latin typeface="Cambria Math" panose="02040503050406030204" pitchFamily="18" charset="0"/>
                              </a:rPr>
                              <m:t>𝒏</m:t>
                            </m:r>
                          </m:den>
                        </m:f>
                      </m:e>
                    </m:rad>
                  </m:oMath>
                </m:oMathPara>
              </a14:m>
              <a:endParaRPr lang="en-AU" sz="1100" b="1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C8F72A64-7CB9-425C-9AED-1725C94158BF}"/>
                </a:ext>
              </a:extLst>
            </xdr:cNvPr>
            <xdr:cNvSpPr txBox="1"/>
          </xdr:nvSpPr>
          <xdr:spPr>
            <a:xfrm>
              <a:off x="3108960" y="2278380"/>
              <a:ext cx="1205266" cy="2049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AU" sz="1100" b="1" i="0">
                  <a:solidFill>
                    <a:srgbClr val="0000FF"/>
                  </a:solidFill>
                  <a:latin typeface="Cambria Math" panose="02040503050406030204" pitchFamily="18" charset="0"/>
                </a:rPr>
                <a:t>𝑺𝑬=√(〖𝒑(𝟏−𝒑)〗∕𝒏)</a:t>
              </a:r>
              <a:endParaRPr lang="en-AU" sz="1100" b="1"/>
            </a:p>
          </xdr:txBody>
        </xdr:sp>
      </mc:Fallback>
    </mc:AlternateContent>
    <xdr:clientData/>
  </xdr:oneCellAnchor>
  <xdr:twoCellAnchor>
    <xdr:from>
      <xdr:col>11</xdr:col>
      <xdr:colOff>0</xdr:colOff>
      <xdr:row>1</xdr:row>
      <xdr:rowOff>4762</xdr:rowOff>
    </xdr:from>
    <xdr:to>
      <xdr:col>18</xdr:col>
      <xdr:colOff>304800</xdr:colOff>
      <xdr:row>15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8A40EEB-4EDC-7BBD-964F-839B7CA148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47626</xdr:colOff>
      <xdr:row>16</xdr:row>
      <xdr:rowOff>190499</xdr:rowOff>
    </xdr:from>
    <xdr:to>
      <xdr:col>12</xdr:col>
      <xdr:colOff>1</xdr:colOff>
      <xdr:row>31</xdr:row>
      <xdr:rowOff>4761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990B82-BB05-36AE-FEDE-16C5599263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9525</xdr:colOff>
      <xdr:row>1</xdr:row>
      <xdr:rowOff>4762</xdr:rowOff>
    </xdr:from>
    <xdr:to>
      <xdr:col>20</xdr:col>
      <xdr:colOff>314325</xdr:colOff>
      <xdr:row>15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A8DDB2-7C8A-F90E-DCAB-13613E7A66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information-systems-and-business-analytics\unit-resources-and-results\MIS770A\2017\Assessments\Assessment%202\Data_Zone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taff-home-m.its.deakin.edu.au\mbrookes\UserData\Desktop\SETCO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l-dbs.shares.deakin.edu.au\bl-dbs\information-systems-and-business-analytics\general-access\2015%20-%202017\MSQ%20Units\MSQ791\MSQ791%202010%20T1\Assignments\Ass2\Ass2_Sol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te data"/>
      <sheetName val="NewData"/>
      <sheetName val="Analysis"/>
      <sheetName val="Working"/>
      <sheetName val="Variables"/>
      <sheetName val="Data"/>
      <sheetName val="Q1"/>
      <sheetName val="Q2"/>
      <sheetName val="Q3"/>
      <sheetName val="Q4"/>
      <sheetName val="Q5"/>
      <sheetName val="Q6"/>
      <sheetName val="CI - Template"/>
      <sheetName val="HT - Template"/>
      <sheetName val="SS - Template"/>
    </sheetNames>
    <sheetDataSet>
      <sheetData sheetId="0"/>
      <sheetData sheetId="1">
        <row r="2">
          <cell r="B2">
            <v>476</v>
          </cell>
          <cell r="T2">
            <v>1</v>
          </cell>
          <cell r="W2">
            <v>4</v>
          </cell>
          <cell r="X2">
            <v>3</v>
          </cell>
        </row>
        <row r="3">
          <cell r="B3">
            <v>1180</v>
          </cell>
          <cell r="T3">
            <v>2</v>
          </cell>
          <cell r="W3">
            <v>2</v>
          </cell>
          <cell r="X3">
            <v>3</v>
          </cell>
        </row>
        <row r="4">
          <cell r="B4">
            <v>1001</v>
          </cell>
          <cell r="T4">
            <v>1</v>
          </cell>
          <cell r="W4">
            <v>2</v>
          </cell>
          <cell r="X4">
            <v>3</v>
          </cell>
        </row>
        <row r="5">
          <cell r="B5">
            <v>1091</v>
          </cell>
          <cell r="T5">
            <v>3</v>
          </cell>
          <cell r="W5">
            <v>2</v>
          </cell>
          <cell r="X5">
            <v>3</v>
          </cell>
        </row>
        <row r="6">
          <cell r="B6">
            <v>726</v>
          </cell>
          <cell r="T6">
            <v>2</v>
          </cell>
          <cell r="W6">
            <v>4</v>
          </cell>
          <cell r="X6">
            <v>2</v>
          </cell>
        </row>
        <row r="7">
          <cell r="B7">
            <v>1266</v>
          </cell>
          <cell r="T7">
            <v>2</v>
          </cell>
          <cell r="W7">
            <v>3</v>
          </cell>
          <cell r="X7">
            <v>3</v>
          </cell>
        </row>
        <row r="8">
          <cell r="B8">
            <v>1192</v>
          </cell>
          <cell r="T8">
            <v>2</v>
          </cell>
          <cell r="W8">
            <v>4</v>
          </cell>
          <cell r="X8">
            <v>3</v>
          </cell>
        </row>
        <row r="9">
          <cell r="B9">
            <v>1729</v>
          </cell>
          <cell r="T9">
            <v>3</v>
          </cell>
          <cell r="W9">
            <v>4</v>
          </cell>
          <cell r="X9">
            <v>3</v>
          </cell>
        </row>
        <row r="10">
          <cell r="B10">
            <v>876</v>
          </cell>
          <cell r="T10">
            <v>3</v>
          </cell>
          <cell r="W10">
            <v>2</v>
          </cell>
          <cell r="X10">
            <v>3</v>
          </cell>
        </row>
        <row r="11">
          <cell r="B11">
            <v>487</v>
          </cell>
          <cell r="T11">
            <v>1</v>
          </cell>
          <cell r="W11">
            <v>2</v>
          </cell>
          <cell r="X11">
            <v>3</v>
          </cell>
        </row>
        <row r="12">
          <cell r="B12">
            <v>1182</v>
          </cell>
          <cell r="T12">
            <v>1</v>
          </cell>
          <cell r="W12">
            <v>3</v>
          </cell>
          <cell r="X12">
            <v>3</v>
          </cell>
        </row>
        <row r="13">
          <cell r="B13">
            <v>940</v>
          </cell>
          <cell r="T13">
            <v>2</v>
          </cell>
          <cell r="W13">
            <v>3</v>
          </cell>
          <cell r="X13">
            <v>3</v>
          </cell>
        </row>
        <row r="14">
          <cell r="B14">
            <v>639</v>
          </cell>
          <cell r="T14">
            <v>1</v>
          </cell>
          <cell r="W14">
            <v>1</v>
          </cell>
          <cell r="X14">
            <v>3</v>
          </cell>
        </row>
        <row r="15">
          <cell r="B15">
            <v>832</v>
          </cell>
          <cell r="T15">
            <v>2</v>
          </cell>
          <cell r="W15">
            <v>2</v>
          </cell>
          <cell r="X15">
            <v>2</v>
          </cell>
        </row>
        <row r="16">
          <cell r="B16">
            <v>1199</v>
          </cell>
          <cell r="T16">
            <v>1</v>
          </cell>
          <cell r="W16">
            <v>3</v>
          </cell>
          <cell r="X16">
            <v>1</v>
          </cell>
        </row>
        <row r="17">
          <cell r="B17">
            <v>546</v>
          </cell>
          <cell r="T17">
            <v>1</v>
          </cell>
          <cell r="W17">
            <v>2</v>
          </cell>
          <cell r="X17">
            <v>3</v>
          </cell>
        </row>
        <row r="18">
          <cell r="B18">
            <v>789</v>
          </cell>
          <cell r="T18">
            <v>2</v>
          </cell>
          <cell r="W18">
            <v>1</v>
          </cell>
          <cell r="X18">
            <v>3</v>
          </cell>
        </row>
        <row r="19">
          <cell r="B19">
            <v>583</v>
          </cell>
          <cell r="T19">
            <v>1</v>
          </cell>
          <cell r="W19">
            <v>3</v>
          </cell>
          <cell r="X19">
            <v>3</v>
          </cell>
        </row>
        <row r="20">
          <cell r="B20">
            <v>525</v>
          </cell>
          <cell r="T20">
            <v>1</v>
          </cell>
          <cell r="W20">
            <v>3</v>
          </cell>
          <cell r="X20">
            <v>2</v>
          </cell>
        </row>
        <row r="21">
          <cell r="B21">
            <v>1362</v>
          </cell>
          <cell r="T21">
            <v>2</v>
          </cell>
          <cell r="W21">
            <v>4</v>
          </cell>
          <cell r="X21">
            <v>3</v>
          </cell>
        </row>
        <row r="22">
          <cell r="B22">
            <v>545</v>
          </cell>
          <cell r="T22">
            <v>3</v>
          </cell>
          <cell r="W22">
            <v>2</v>
          </cell>
          <cell r="X22">
            <v>3</v>
          </cell>
        </row>
        <row r="23">
          <cell r="B23">
            <v>801</v>
          </cell>
          <cell r="T23">
            <v>2</v>
          </cell>
          <cell r="W23">
            <v>2</v>
          </cell>
          <cell r="X23">
            <v>2</v>
          </cell>
        </row>
        <row r="24">
          <cell r="B24">
            <v>591</v>
          </cell>
          <cell r="T24">
            <v>1</v>
          </cell>
          <cell r="W24">
            <v>3</v>
          </cell>
          <cell r="X24">
            <v>3</v>
          </cell>
        </row>
        <row r="25">
          <cell r="B25">
            <v>646</v>
          </cell>
          <cell r="T25">
            <v>1</v>
          </cell>
          <cell r="W25">
            <v>3</v>
          </cell>
          <cell r="X25">
            <v>1</v>
          </cell>
        </row>
        <row r="26">
          <cell r="B26">
            <v>983</v>
          </cell>
          <cell r="T26">
            <v>2</v>
          </cell>
          <cell r="W26">
            <v>3</v>
          </cell>
          <cell r="X26">
            <v>3</v>
          </cell>
        </row>
        <row r="27">
          <cell r="B27">
            <v>663</v>
          </cell>
          <cell r="T27">
            <v>2</v>
          </cell>
          <cell r="W27">
            <v>2</v>
          </cell>
          <cell r="X27">
            <v>3</v>
          </cell>
        </row>
        <row r="28">
          <cell r="B28">
            <v>450</v>
          </cell>
          <cell r="T28">
            <v>1</v>
          </cell>
          <cell r="W28">
            <v>2</v>
          </cell>
          <cell r="X28">
            <v>3</v>
          </cell>
        </row>
        <row r="29">
          <cell r="B29">
            <v>627</v>
          </cell>
          <cell r="T29">
            <v>1</v>
          </cell>
          <cell r="W29">
            <v>3</v>
          </cell>
          <cell r="X29">
            <v>2</v>
          </cell>
        </row>
        <row r="30">
          <cell r="B30">
            <v>1060</v>
          </cell>
          <cell r="T30">
            <v>3</v>
          </cell>
          <cell r="W30">
            <v>2</v>
          </cell>
          <cell r="X30">
            <v>3</v>
          </cell>
        </row>
        <row r="31">
          <cell r="B31">
            <v>819</v>
          </cell>
          <cell r="T31">
            <v>3</v>
          </cell>
          <cell r="W31">
            <v>2</v>
          </cell>
          <cell r="X31">
            <v>3</v>
          </cell>
        </row>
        <row r="32">
          <cell r="B32">
            <v>725</v>
          </cell>
          <cell r="T32">
            <v>3</v>
          </cell>
          <cell r="W32">
            <v>4</v>
          </cell>
          <cell r="X32">
            <v>2</v>
          </cell>
        </row>
        <row r="33">
          <cell r="B33">
            <v>882</v>
          </cell>
          <cell r="T33">
            <v>2</v>
          </cell>
          <cell r="W33">
            <v>2</v>
          </cell>
          <cell r="X33">
            <v>1</v>
          </cell>
        </row>
        <row r="34">
          <cell r="B34">
            <v>1022</v>
          </cell>
          <cell r="T34">
            <v>3</v>
          </cell>
          <cell r="W34">
            <v>3</v>
          </cell>
          <cell r="X34">
            <v>3</v>
          </cell>
        </row>
        <row r="35">
          <cell r="B35">
            <v>971</v>
          </cell>
          <cell r="T35">
            <v>2</v>
          </cell>
          <cell r="W35">
            <v>3</v>
          </cell>
          <cell r="X35">
            <v>1</v>
          </cell>
        </row>
        <row r="36">
          <cell r="B36">
            <v>212</v>
          </cell>
          <cell r="T36">
            <v>2</v>
          </cell>
          <cell r="W36">
            <v>3</v>
          </cell>
          <cell r="X36">
            <v>3</v>
          </cell>
        </row>
        <row r="37">
          <cell r="B37">
            <v>398</v>
          </cell>
          <cell r="T37">
            <v>1</v>
          </cell>
          <cell r="W37">
            <v>3</v>
          </cell>
          <cell r="X37">
            <v>3</v>
          </cell>
        </row>
        <row r="38">
          <cell r="B38">
            <v>1006</v>
          </cell>
          <cell r="T38">
            <v>1</v>
          </cell>
          <cell r="W38">
            <v>2</v>
          </cell>
          <cell r="X38">
            <v>3</v>
          </cell>
        </row>
        <row r="39">
          <cell r="B39">
            <v>1148</v>
          </cell>
          <cell r="T39">
            <v>3</v>
          </cell>
          <cell r="W39">
            <v>1</v>
          </cell>
          <cell r="X39">
            <v>1</v>
          </cell>
        </row>
        <row r="40">
          <cell r="B40">
            <v>720</v>
          </cell>
          <cell r="T40">
            <v>2</v>
          </cell>
          <cell r="W40">
            <v>1</v>
          </cell>
          <cell r="X40">
            <v>3</v>
          </cell>
        </row>
        <row r="41">
          <cell r="B41">
            <v>996</v>
          </cell>
          <cell r="T41">
            <v>1</v>
          </cell>
          <cell r="W41">
            <v>2</v>
          </cell>
          <cell r="X41">
            <v>3</v>
          </cell>
        </row>
        <row r="42">
          <cell r="B42">
            <v>516</v>
          </cell>
          <cell r="T42">
            <v>2</v>
          </cell>
          <cell r="W42">
            <v>2</v>
          </cell>
          <cell r="X42">
            <v>3</v>
          </cell>
        </row>
        <row r="43">
          <cell r="B43">
            <v>910</v>
          </cell>
          <cell r="T43">
            <v>1</v>
          </cell>
          <cell r="W43">
            <v>4</v>
          </cell>
          <cell r="X43">
            <v>1</v>
          </cell>
        </row>
        <row r="44">
          <cell r="B44">
            <v>1480</v>
          </cell>
          <cell r="T44">
            <v>2</v>
          </cell>
          <cell r="W44">
            <v>4</v>
          </cell>
          <cell r="X44">
            <v>3</v>
          </cell>
        </row>
        <row r="45">
          <cell r="B45">
            <v>876</v>
          </cell>
          <cell r="T45">
            <v>1</v>
          </cell>
          <cell r="W45">
            <v>3</v>
          </cell>
          <cell r="X45">
            <v>3</v>
          </cell>
        </row>
        <row r="46">
          <cell r="B46">
            <v>279</v>
          </cell>
          <cell r="T46">
            <v>1</v>
          </cell>
          <cell r="W46">
            <v>3</v>
          </cell>
          <cell r="X46">
            <v>3</v>
          </cell>
        </row>
        <row r="47">
          <cell r="B47">
            <v>1232</v>
          </cell>
          <cell r="T47">
            <v>1</v>
          </cell>
          <cell r="W47">
            <v>4</v>
          </cell>
          <cell r="X47">
            <v>3</v>
          </cell>
        </row>
        <row r="48">
          <cell r="B48">
            <v>804</v>
          </cell>
          <cell r="T48">
            <v>1</v>
          </cell>
          <cell r="W48">
            <v>2</v>
          </cell>
          <cell r="X48">
            <v>2</v>
          </cell>
        </row>
        <row r="49">
          <cell r="B49">
            <v>288</v>
          </cell>
          <cell r="T49">
            <v>1</v>
          </cell>
          <cell r="W49">
            <v>1</v>
          </cell>
          <cell r="X49">
            <v>3</v>
          </cell>
        </row>
        <row r="50">
          <cell r="B50">
            <v>1345</v>
          </cell>
          <cell r="T50">
            <v>3</v>
          </cell>
          <cell r="W50">
            <v>3</v>
          </cell>
          <cell r="X50">
            <v>3</v>
          </cell>
        </row>
        <row r="51">
          <cell r="B51">
            <v>993</v>
          </cell>
          <cell r="T51">
            <v>2</v>
          </cell>
          <cell r="W51">
            <v>2</v>
          </cell>
          <cell r="X51">
            <v>3</v>
          </cell>
        </row>
        <row r="52">
          <cell r="B52">
            <v>1446</v>
          </cell>
          <cell r="T52">
            <v>3</v>
          </cell>
          <cell r="W52">
            <v>4</v>
          </cell>
          <cell r="X52">
            <v>3</v>
          </cell>
        </row>
        <row r="53">
          <cell r="B53">
            <v>1573</v>
          </cell>
          <cell r="T53">
            <v>3</v>
          </cell>
          <cell r="W53">
            <v>4</v>
          </cell>
          <cell r="X53">
            <v>3</v>
          </cell>
        </row>
        <row r="54">
          <cell r="B54">
            <v>877</v>
          </cell>
          <cell r="T54">
            <v>1</v>
          </cell>
          <cell r="W54">
            <v>3</v>
          </cell>
          <cell r="X54">
            <v>3</v>
          </cell>
        </row>
        <row r="55">
          <cell r="B55">
            <v>422</v>
          </cell>
          <cell r="T55">
            <v>1</v>
          </cell>
          <cell r="W55">
            <v>2</v>
          </cell>
          <cell r="X55">
            <v>2</v>
          </cell>
        </row>
        <row r="56">
          <cell r="B56">
            <v>930</v>
          </cell>
          <cell r="T56">
            <v>3</v>
          </cell>
          <cell r="W56">
            <v>1</v>
          </cell>
          <cell r="X56">
            <v>3</v>
          </cell>
        </row>
        <row r="57">
          <cell r="B57">
            <v>582</v>
          </cell>
          <cell r="T57">
            <v>1</v>
          </cell>
          <cell r="W57">
            <v>2</v>
          </cell>
          <cell r="X57">
            <v>2</v>
          </cell>
        </row>
        <row r="58">
          <cell r="B58">
            <v>691</v>
          </cell>
          <cell r="T58">
            <v>2</v>
          </cell>
          <cell r="W58">
            <v>1</v>
          </cell>
          <cell r="X58">
            <v>3</v>
          </cell>
        </row>
        <row r="59">
          <cell r="B59">
            <v>1390</v>
          </cell>
          <cell r="T59">
            <v>3</v>
          </cell>
          <cell r="W59">
            <v>4</v>
          </cell>
          <cell r="X59">
            <v>3</v>
          </cell>
        </row>
        <row r="60">
          <cell r="B60">
            <v>1364</v>
          </cell>
          <cell r="T60">
            <v>3</v>
          </cell>
          <cell r="W60">
            <v>3</v>
          </cell>
          <cell r="X60">
            <v>3</v>
          </cell>
        </row>
        <row r="61">
          <cell r="B61">
            <v>858</v>
          </cell>
          <cell r="T61">
            <v>1</v>
          </cell>
          <cell r="W61">
            <v>3</v>
          </cell>
          <cell r="X61">
            <v>3</v>
          </cell>
        </row>
        <row r="62">
          <cell r="B62">
            <v>1145</v>
          </cell>
          <cell r="T62">
            <v>2</v>
          </cell>
          <cell r="W62">
            <v>4</v>
          </cell>
          <cell r="X62">
            <v>3</v>
          </cell>
        </row>
        <row r="63">
          <cell r="B63">
            <v>1041</v>
          </cell>
          <cell r="T63">
            <v>1</v>
          </cell>
          <cell r="W63">
            <v>4</v>
          </cell>
          <cell r="X63">
            <v>3</v>
          </cell>
        </row>
        <row r="64">
          <cell r="B64">
            <v>1253</v>
          </cell>
          <cell r="T64">
            <v>3</v>
          </cell>
          <cell r="W64">
            <v>1</v>
          </cell>
          <cell r="X64">
            <v>3</v>
          </cell>
        </row>
        <row r="65">
          <cell r="B65">
            <v>387</v>
          </cell>
          <cell r="T65">
            <v>1</v>
          </cell>
          <cell r="W65">
            <v>2</v>
          </cell>
          <cell r="X65">
            <v>1</v>
          </cell>
        </row>
        <row r="66">
          <cell r="B66">
            <v>604</v>
          </cell>
          <cell r="T66">
            <v>3</v>
          </cell>
          <cell r="W66">
            <v>3</v>
          </cell>
          <cell r="X66">
            <v>3</v>
          </cell>
        </row>
        <row r="67">
          <cell r="B67">
            <v>626</v>
          </cell>
          <cell r="T67">
            <v>3</v>
          </cell>
          <cell r="W67">
            <v>1</v>
          </cell>
          <cell r="X67">
            <v>3</v>
          </cell>
        </row>
        <row r="68">
          <cell r="B68">
            <v>1114</v>
          </cell>
          <cell r="T68">
            <v>1</v>
          </cell>
          <cell r="W68">
            <v>2</v>
          </cell>
          <cell r="X68">
            <v>3</v>
          </cell>
        </row>
        <row r="69">
          <cell r="B69">
            <v>1091</v>
          </cell>
          <cell r="T69">
            <v>1</v>
          </cell>
          <cell r="W69">
            <v>3</v>
          </cell>
          <cell r="X69">
            <v>2</v>
          </cell>
        </row>
        <row r="70">
          <cell r="B70">
            <v>1043</v>
          </cell>
          <cell r="T70">
            <v>3</v>
          </cell>
          <cell r="W70">
            <v>3</v>
          </cell>
          <cell r="X70">
            <v>2</v>
          </cell>
        </row>
        <row r="71">
          <cell r="B71">
            <v>686</v>
          </cell>
          <cell r="T71">
            <v>1</v>
          </cell>
          <cell r="W71">
            <v>1</v>
          </cell>
          <cell r="X71">
            <v>3</v>
          </cell>
        </row>
        <row r="72">
          <cell r="B72">
            <v>1022</v>
          </cell>
          <cell r="T72">
            <v>1</v>
          </cell>
          <cell r="W72">
            <v>3</v>
          </cell>
          <cell r="X72">
            <v>3</v>
          </cell>
        </row>
        <row r="73">
          <cell r="B73">
            <v>1010</v>
          </cell>
          <cell r="T73">
            <v>3</v>
          </cell>
          <cell r="W73">
            <v>4</v>
          </cell>
          <cell r="X73">
            <v>3</v>
          </cell>
        </row>
        <row r="74">
          <cell r="B74">
            <v>520</v>
          </cell>
          <cell r="T74">
            <v>2</v>
          </cell>
          <cell r="W74">
            <v>2</v>
          </cell>
          <cell r="X74">
            <v>1</v>
          </cell>
        </row>
        <row r="75">
          <cell r="B75">
            <v>675</v>
          </cell>
          <cell r="T75">
            <v>3</v>
          </cell>
          <cell r="W75">
            <v>2</v>
          </cell>
          <cell r="X75">
            <v>3</v>
          </cell>
        </row>
        <row r="76">
          <cell r="B76">
            <v>1048</v>
          </cell>
          <cell r="T76">
            <v>1</v>
          </cell>
          <cell r="W76">
            <v>3</v>
          </cell>
          <cell r="X76">
            <v>3</v>
          </cell>
        </row>
        <row r="77">
          <cell r="B77">
            <v>626</v>
          </cell>
          <cell r="T77">
            <v>1</v>
          </cell>
          <cell r="W77">
            <v>1</v>
          </cell>
          <cell r="X77">
            <v>3</v>
          </cell>
        </row>
        <row r="78">
          <cell r="B78">
            <v>759</v>
          </cell>
          <cell r="T78">
            <v>1</v>
          </cell>
          <cell r="W78">
            <v>2</v>
          </cell>
          <cell r="X78">
            <v>3</v>
          </cell>
        </row>
        <row r="79">
          <cell r="B79">
            <v>1006</v>
          </cell>
          <cell r="T79">
            <v>3</v>
          </cell>
          <cell r="W79">
            <v>2</v>
          </cell>
          <cell r="X79">
            <v>3</v>
          </cell>
        </row>
        <row r="80">
          <cell r="B80">
            <v>819</v>
          </cell>
          <cell r="T80">
            <v>3</v>
          </cell>
          <cell r="W80">
            <v>4</v>
          </cell>
          <cell r="X80">
            <v>3</v>
          </cell>
        </row>
        <row r="81">
          <cell r="B81">
            <v>518</v>
          </cell>
          <cell r="T81">
            <v>3</v>
          </cell>
          <cell r="W81">
            <v>3</v>
          </cell>
          <cell r="X81">
            <v>2</v>
          </cell>
        </row>
        <row r="82">
          <cell r="B82">
            <v>996</v>
          </cell>
          <cell r="T82">
            <v>1</v>
          </cell>
          <cell r="W82">
            <v>3</v>
          </cell>
          <cell r="X82">
            <v>3</v>
          </cell>
        </row>
        <row r="83">
          <cell r="B83">
            <v>570</v>
          </cell>
          <cell r="T83">
            <v>2</v>
          </cell>
          <cell r="W83">
            <v>2</v>
          </cell>
          <cell r="X83">
            <v>3</v>
          </cell>
        </row>
        <row r="84">
          <cell r="B84">
            <v>420</v>
          </cell>
          <cell r="T84">
            <v>2</v>
          </cell>
          <cell r="W84">
            <v>2</v>
          </cell>
          <cell r="X84">
            <v>3</v>
          </cell>
        </row>
        <row r="85">
          <cell r="B85">
            <v>1000</v>
          </cell>
          <cell r="T85">
            <v>3</v>
          </cell>
          <cell r="W85">
            <v>1</v>
          </cell>
          <cell r="X85">
            <v>2</v>
          </cell>
        </row>
        <row r="86">
          <cell r="B86">
            <v>745</v>
          </cell>
          <cell r="T86">
            <v>3</v>
          </cell>
          <cell r="W86">
            <v>2</v>
          </cell>
          <cell r="X86">
            <v>3</v>
          </cell>
        </row>
        <row r="87">
          <cell r="B87">
            <v>1162</v>
          </cell>
          <cell r="T87">
            <v>2</v>
          </cell>
          <cell r="W87">
            <v>2</v>
          </cell>
          <cell r="X87">
            <v>2</v>
          </cell>
        </row>
        <row r="88">
          <cell r="B88">
            <v>612</v>
          </cell>
          <cell r="T88">
            <v>2</v>
          </cell>
          <cell r="W88">
            <v>3</v>
          </cell>
          <cell r="X88">
            <v>3</v>
          </cell>
        </row>
        <row r="89">
          <cell r="B89">
            <v>1291</v>
          </cell>
          <cell r="T89">
            <v>3</v>
          </cell>
          <cell r="W89">
            <v>2</v>
          </cell>
          <cell r="X89">
            <v>2</v>
          </cell>
        </row>
        <row r="90">
          <cell r="B90">
            <v>1493</v>
          </cell>
          <cell r="T90">
            <v>3</v>
          </cell>
          <cell r="W90">
            <v>3</v>
          </cell>
          <cell r="X90">
            <v>3</v>
          </cell>
        </row>
        <row r="91">
          <cell r="B91">
            <v>864</v>
          </cell>
          <cell r="T91">
            <v>1</v>
          </cell>
          <cell r="W91">
            <v>4</v>
          </cell>
          <cell r="X91">
            <v>1</v>
          </cell>
        </row>
        <row r="92">
          <cell r="B92">
            <v>798</v>
          </cell>
          <cell r="T92">
            <v>2</v>
          </cell>
          <cell r="W92">
            <v>2</v>
          </cell>
          <cell r="X92">
            <v>3</v>
          </cell>
        </row>
        <row r="93">
          <cell r="B93">
            <v>932</v>
          </cell>
          <cell r="T93">
            <v>3</v>
          </cell>
          <cell r="W93">
            <v>4</v>
          </cell>
          <cell r="X93">
            <v>3</v>
          </cell>
        </row>
        <row r="94">
          <cell r="B94">
            <v>775</v>
          </cell>
          <cell r="T94">
            <v>3</v>
          </cell>
          <cell r="W94">
            <v>1</v>
          </cell>
          <cell r="X94">
            <v>3</v>
          </cell>
        </row>
        <row r="95">
          <cell r="B95">
            <v>428</v>
          </cell>
          <cell r="T95">
            <v>2</v>
          </cell>
          <cell r="W95">
            <v>1</v>
          </cell>
          <cell r="X95">
            <v>1</v>
          </cell>
        </row>
        <row r="96">
          <cell r="B96">
            <v>831</v>
          </cell>
          <cell r="T96">
            <v>3</v>
          </cell>
          <cell r="W96">
            <v>1</v>
          </cell>
          <cell r="X96">
            <v>3</v>
          </cell>
        </row>
        <row r="97">
          <cell r="B97">
            <v>1063</v>
          </cell>
          <cell r="T97">
            <v>2</v>
          </cell>
          <cell r="W97">
            <v>2</v>
          </cell>
          <cell r="X97">
            <v>3</v>
          </cell>
        </row>
        <row r="98">
          <cell r="B98">
            <v>589</v>
          </cell>
          <cell r="T98">
            <v>2</v>
          </cell>
          <cell r="W98">
            <v>3</v>
          </cell>
          <cell r="X98">
            <v>3</v>
          </cell>
        </row>
        <row r="99">
          <cell r="B99">
            <v>725</v>
          </cell>
          <cell r="T99">
            <v>2</v>
          </cell>
          <cell r="W99">
            <v>3</v>
          </cell>
          <cell r="X99">
            <v>3</v>
          </cell>
        </row>
        <row r="100">
          <cell r="B100">
            <v>1790</v>
          </cell>
          <cell r="T100">
            <v>3</v>
          </cell>
          <cell r="W100">
            <v>4</v>
          </cell>
          <cell r="X100">
            <v>3</v>
          </cell>
        </row>
        <row r="101">
          <cell r="B101">
            <v>1100</v>
          </cell>
          <cell r="T101">
            <v>3</v>
          </cell>
          <cell r="W101">
            <v>4</v>
          </cell>
          <cell r="X101">
            <v>2</v>
          </cell>
        </row>
        <row r="102">
          <cell r="B102">
            <v>724</v>
          </cell>
          <cell r="T102">
            <v>3</v>
          </cell>
          <cell r="W102">
            <v>3</v>
          </cell>
          <cell r="X102">
            <v>3</v>
          </cell>
        </row>
        <row r="103">
          <cell r="B103">
            <v>1236</v>
          </cell>
          <cell r="T103">
            <v>2</v>
          </cell>
          <cell r="W103">
            <v>4</v>
          </cell>
          <cell r="X103">
            <v>3</v>
          </cell>
        </row>
        <row r="104">
          <cell r="B104">
            <v>815</v>
          </cell>
          <cell r="T104">
            <v>3</v>
          </cell>
          <cell r="W104">
            <v>3</v>
          </cell>
          <cell r="X104">
            <v>3</v>
          </cell>
        </row>
        <row r="105">
          <cell r="B105">
            <v>969</v>
          </cell>
          <cell r="T105">
            <v>1</v>
          </cell>
          <cell r="W105">
            <v>4</v>
          </cell>
          <cell r="X105">
            <v>2</v>
          </cell>
        </row>
        <row r="106">
          <cell r="B106">
            <v>1611</v>
          </cell>
          <cell r="T106">
            <v>3</v>
          </cell>
          <cell r="W106">
            <v>3</v>
          </cell>
          <cell r="X106">
            <v>1</v>
          </cell>
        </row>
        <row r="107">
          <cell r="B107">
            <v>812</v>
          </cell>
          <cell r="T107">
            <v>1</v>
          </cell>
          <cell r="W107">
            <v>3</v>
          </cell>
          <cell r="X107">
            <v>3</v>
          </cell>
        </row>
        <row r="108">
          <cell r="B108">
            <v>713</v>
          </cell>
          <cell r="T108">
            <v>1</v>
          </cell>
          <cell r="W108">
            <v>3</v>
          </cell>
          <cell r="X108">
            <v>3</v>
          </cell>
        </row>
        <row r="109">
          <cell r="B109">
            <v>1200</v>
          </cell>
          <cell r="T109">
            <v>3</v>
          </cell>
          <cell r="W109">
            <v>4</v>
          </cell>
          <cell r="X109">
            <v>1</v>
          </cell>
        </row>
        <row r="110">
          <cell r="B110">
            <v>860</v>
          </cell>
          <cell r="T110">
            <v>1</v>
          </cell>
          <cell r="W110">
            <v>3</v>
          </cell>
          <cell r="X110">
            <v>3</v>
          </cell>
        </row>
        <row r="111">
          <cell r="B111">
            <v>1463</v>
          </cell>
          <cell r="T111">
            <v>3</v>
          </cell>
          <cell r="W111">
            <v>2</v>
          </cell>
          <cell r="X111">
            <v>3</v>
          </cell>
        </row>
        <row r="112">
          <cell r="B112">
            <v>793</v>
          </cell>
          <cell r="T112">
            <v>3</v>
          </cell>
          <cell r="W112">
            <v>3</v>
          </cell>
          <cell r="X112">
            <v>3</v>
          </cell>
        </row>
        <row r="113">
          <cell r="B113">
            <v>518</v>
          </cell>
          <cell r="T113">
            <v>1</v>
          </cell>
          <cell r="W113">
            <v>3</v>
          </cell>
          <cell r="X113">
            <v>1</v>
          </cell>
        </row>
        <row r="114">
          <cell r="B114">
            <v>1509</v>
          </cell>
          <cell r="T114">
            <v>3</v>
          </cell>
          <cell r="W114">
            <v>3</v>
          </cell>
          <cell r="X114">
            <v>3</v>
          </cell>
        </row>
        <row r="115">
          <cell r="B115">
            <v>479</v>
          </cell>
          <cell r="T115">
            <v>3</v>
          </cell>
          <cell r="W115">
            <v>2</v>
          </cell>
          <cell r="X115">
            <v>2</v>
          </cell>
        </row>
        <row r="116">
          <cell r="B116">
            <v>1091</v>
          </cell>
          <cell r="T116">
            <v>1</v>
          </cell>
          <cell r="W116">
            <v>3</v>
          </cell>
          <cell r="X116">
            <v>3</v>
          </cell>
        </row>
        <row r="117">
          <cell r="B117">
            <v>521</v>
          </cell>
          <cell r="T117">
            <v>1</v>
          </cell>
          <cell r="W117">
            <v>2</v>
          </cell>
          <cell r="X117">
            <v>3</v>
          </cell>
        </row>
        <row r="118">
          <cell r="B118">
            <v>792</v>
          </cell>
          <cell r="T118">
            <v>1</v>
          </cell>
          <cell r="W118">
            <v>2</v>
          </cell>
          <cell r="X118">
            <v>3</v>
          </cell>
        </row>
        <row r="119">
          <cell r="B119">
            <v>806</v>
          </cell>
          <cell r="T119">
            <v>2</v>
          </cell>
          <cell r="W119">
            <v>2</v>
          </cell>
          <cell r="X119">
            <v>3</v>
          </cell>
        </row>
        <row r="120">
          <cell r="B120">
            <v>603</v>
          </cell>
          <cell r="T120">
            <v>2</v>
          </cell>
          <cell r="W120">
            <v>3</v>
          </cell>
          <cell r="X120">
            <v>3</v>
          </cell>
        </row>
        <row r="121">
          <cell r="B121">
            <v>1003</v>
          </cell>
          <cell r="T121">
            <v>1</v>
          </cell>
          <cell r="W121">
            <v>2</v>
          </cell>
          <cell r="X121">
            <v>3</v>
          </cell>
        </row>
      </sheetData>
      <sheetData sheetId="2">
        <row r="4">
          <cell r="B4">
            <v>100</v>
          </cell>
        </row>
        <row r="5">
          <cell r="B5">
            <v>1800</v>
          </cell>
        </row>
        <row r="6">
          <cell r="B6">
            <v>19</v>
          </cell>
        </row>
        <row r="9">
          <cell r="B9">
            <v>120</v>
          </cell>
        </row>
        <row r="55">
          <cell r="C55" t="str">
            <v>Suburb A</v>
          </cell>
          <cell r="D55" t="str">
            <v>Suburb B</v>
          </cell>
          <cell r="E55" t="str">
            <v>Suburb C</v>
          </cell>
        </row>
        <row r="56">
          <cell r="C56">
            <v>46</v>
          </cell>
          <cell r="D56">
            <v>33</v>
          </cell>
          <cell r="E56">
            <v>41</v>
          </cell>
        </row>
        <row r="57">
          <cell r="C57">
            <v>769.41304347826087</v>
          </cell>
          <cell r="D57">
            <v>844.72727272727275</v>
          </cell>
          <cell r="E57">
            <v>1052.8780487804879</v>
          </cell>
        </row>
        <row r="128">
          <cell r="C128" t="str">
            <v>Very Poor</v>
          </cell>
          <cell r="D128" t="str">
            <v xml:space="preserve">Poor </v>
          </cell>
          <cell r="E128" t="str">
            <v xml:space="preserve">Good </v>
          </cell>
          <cell r="F128" t="str">
            <v>Excellent</v>
          </cell>
        </row>
        <row r="129">
          <cell r="C129">
            <v>15</v>
          </cell>
          <cell r="D129">
            <v>40</v>
          </cell>
          <cell r="E129">
            <v>42</v>
          </cell>
          <cell r="F129">
            <v>23</v>
          </cell>
        </row>
        <row r="130">
          <cell r="C130">
            <v>762</v>
          </cell>
          <cell r="D130">
            <v>803.15</v>
          </cell>
          <cell r="E130">
            <v>869.85714285714289</v>
          </cell>
          <cell r="F130">
            <v>1145.5217391304348</v>
          </cell>
        </row>
        <row r="189">
          <cell r="C189" t="str">
            <v>Vacant (available for rent)</v>
          </cell>
          <cell r="D189" t="str">
            <v>Rented (currently rented)</v>
          </cell>
          <cell r="E189" t="str">
            <v>Owner (occupied by owner)</v>
          </cell>
        </row>
        <row r="190">
          <cell r="C190">
            <v>13</v>
          </cell>
          <cell r="D190">
            <v>18</v>
          </cell>
          <cell r="E190">
            <v>89</v>
          </cell>
        </row>
        <row r="191">
          <cell r="C191">
            <v>868</v>
          </cell>
          <cell r="D191">
            <v>816.5</v>
          </cell>
          <cell r="E191">
            <v>904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es-Variable Descriptions"/>
      <sheetName val="Stores-Data"/>
      <sheetName val="CI"/>
      <sheetName val="HT"/>
      <sheetName val="Working"/>
      <sheetName val="Results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ycoast - Background"/>
      <sheetName val="Variable Descriptions"/>
      <sheetName val="Houses Database"/>
      <sheetName val="Q1"/>
      <sheetName val="Q2"/>
      <sheetName val="Q3"/>
      <sheetName val="Q4"/>
      <sheetName val="Q5"/>
      <sheetName val="Q6"/>
      <sheetName val="Comment"/>
    </sheetNames>
    <sheetDataSet>
      <sheetData sheetId="0"/>
      <sheetData sheetId="1"/>
      <sheetData sheetId="2">
        <row r="2">
          <cell r="X2">
            <v>2</v>
          </cell>
        </row>
        <row r="3">
          <cell r="X3">
            <v>2</v>
          </cell>
        </row>
        <row r="4">
          <cell r="X4">
            <v>2</v>
          </cell>
        </row>
        <row r="5">
          <cell r="X5">
            <v>2</v>
          </cell>
        </row>
        <row r="6">
          <cell r="X6">
            <v>3</v>
          </cell>
        </row>
        <row r="7">
          <cell r="X7">
            <v>3</v>
          </cell>
        </row>
        <row r="8">
          <cell r="X8">
            <v>3</v>
          </cell>
        </row>
        <row r="9">
          <cell r="X9">
            <v>3</v>
          </cell>
        </row>
        <row r="10">
          <cell r="X10">
            <v>1</v>
          </cell>
        </row>
        <row r="11">
          <cell r="X11">
            <v>3</v>
          </cell>
        </row>
        <row r="12">
          <cell r="X12">
            <v>3</v>
          </cell>
        </row>
        <row r="13">
          <cell r="X13">
            <v>2</v>
          </cell>
        </row>
        <row r="14">
          <cell r="X14">
            <v>2</v>
          </cell>
        </row>
        <row r="15">
          <cell r="X15">
            <v>3</v>
          </cell>
        </row>
        <row r="16">
          <cell r="X16">
            <v>3</v>
          </cell>
        </row>
        <row r="17">
          <cell r="X17">
            <v>3</v>
          </cell>
        </row>
        <row r="18">
          <cell r="X18">
            <v>3</v>
          </cell>
        </row>
        <row r="19">
          <cell r="X19">
            <v>2</v>
          </cell>
        </row>
        <row r="20">
          <cell r="X20">
            <v>3</v>
          </cell>
        </row>
        <row r="21">
          <cell r="X21">
            <v>2</v>
          </cell>
        </row>
        <row r="22">
          <cell r="X22">
            <v>3</v>
          </cell>
        </row>
        <row r="23">
          <cell r="X23">
            <v>3</v>
          </cell>
        </row>
        <row r="24">
          <cell r="X24">
            <v>3</v>
          </cell>
        </row>
        <row r="25">
          <cell r="X25">
            <v>3</v>
          </cell>
        </row>
        <row r="26">
          <cell r="X26">
            <v>3</v>
          </cell>
        </row>
        <row r="27">
          <cell r="X27">
            <v>3</v>
          </cell>
        </row>
        <row r="28">
          <cell r="X28">
            <v>2</v>
          </cell>
        </row>
        <row r="29">
          <cell r="X29">
            <v>3</v>
          </cell>
        </row>
        <row r="30">
          <cell r="X30">
            <v>3</v>
          </cell>
        </row>
        <row r="31">
          <cell r="X31">
            <v>3</v>
          </cell>
        </row>
        <row r="32">
          <cell r="X32">
            <v>3</v>
          </cell>
        </row>
        <row r="33">
          <cell r="X33">
            <v>3</v>
          </cell>
        </row>
        <row r="34">
          <cell r="X34">
            <v>2</v>
          </cell>
        </row>
        <row r="35">
          <cell r="X35">
            <v>2</v>
          </cell>
        </row>
        <row r="36">
          <cell r="X36">
            <v>3</v>
          </cell>
        </row>
        <row r="37">
          <cell r="X37">
            <v>3</v>
          </cell>
        </row>
        <row r="38">
          <cell r="X38">
            <v>3</v>
          </cell>
        </row>
        <row r="39">
          <cell r="X39">
            <v>3</v>
          </cell>
        </row>
        <row r="40">
          <cell r="X40">
            <v>3</v>
          </cell>
        </row>
        <row r="41">
          <cell r="X41">
            <v>3</v>
          </cell>
        </row>
        <row r="42">
          <cell r="X42">
            <v>3</v>
          </cell>
        </row>
        <row r="43">
          <cell r="X43">
            <v>3</v>
          </cell>
        </row>
        <row r="44">
          <cell r="X44">
            <v>3</v>
          </cell>
        </row>
        <row r="45">
          <cell r="X45">
            <v>3</v>
          </cell>
        </row>
        <row r="46">
          <cell r="X46">
            <v>2</v>
          </cell>
        </row>
        <row r="47">
          <cell r="X47">
            <v>3</v>
          </cell>
        </row>
        <row r="48">
          <cell r="X48">
            <v>3</v>
          </cell>
        </row>
        <row r="49">
          <cell r="X49">
            <v>3</v>
          </cell>
        </row>
        <row r="50">
          <cell r="X50">
            <v>3</v>
          </cell>
        </row>
        <row r="51">
          <cell r="X51">
            <v>1</v>
          </cell>
        </row>
        <row r="52">
          <cell r="X52">
            <v>3</v>
          </cell>
        </row>
        <row r="53">
          <cell r="X53">
            <v>3</v>
          </cell>
        </row>
        <row r="54">
          <cell r="X54">
            <v>2</v>
          </cell>
        </row>
        <row r="55">
          <cell r="X55">
            <v>3</v>
          </cell>
        </row>
        <row r="56">
          <cell r="X56">
            <v>3</v>
          </cell>
        </row>
        <row r="57">
          <cell r="X57">
            <v>3</v>
          </cell>
        </row>
        <row r="58">
          <cell r="X58">
            <v>3</v>
          </cell>
        </row>
        <row r="59">
          <cell r="X59">
            <v>3</v>
          </cell>
        </row>
        <row r="60">
          <cell r="X60">
            <v>3</v>
          </cell>
        </row>
        <row r="61">
          <cell r="X61">
            <v>3</v>
          </cell>
        </row>
        <row r="62">
          <cell r="X62">
            <v>3</v>
          </cell>
        </row>
        <row r="63">
          <cell r="X63">
            <v>3</v>
          </cell>
        </row>
        <row r="64">
          <cell r="X64">
            <v>2</v>
          </cell>
        </row>
        <row r="65">
          <cell r="X65">
            <v>3</v>
          </cell>
        </row>
        <row r="66">
          <cell r="X66">
            <v>3</v>
          </cell>
        </row>
        <row r="67">
          <cell r="X67">
            <v>3</v>
          </cell>
        </row>
        <row r="68">
          <cell r="X68">
            <v>3</v>
          </cell>
        </row>
        <row r="69">
          <cell r="X69">
            <v>3</v>
          </cell>
        </row>
        <row r="70">
          <cell r="X70">
            <v>2</v>
          </cell>
        </row>
        <row r="71">
          <cell r="X71">
            <v>2</v>
          </cell>
        </row>
        <row r="72">
          <cell r="X72">
            <v>3</v>
          </cell>
        </row>
        <row r="73">
          <cell r="X73">
            <v>3</v>
          </cell>
        </row>
        <row r="74">
          <cell r="X74">
            <v>3</v>
          </cell>
        </row>
        <row r="75">
          <cell r="X75">
            <v>3</v>
          </cell>
        </row>
        <row r="76">
          <cell r="X76">
            <v>3</v>
          </cell>
        </row>
        <row r="77">
          <cell r="X77">
            <v>2</v>
          </cell>
        </row>
        <row r="78">
          <cell r="X78">
            <v>2</v>
          </cell>
        </row>
        <row r="79">
          <cell r="X79">
            <v>3</v>
          </cell>
        </row>
        <row r="80">
          <cell r="X80">
            <v>2</v>
          </cell>
        </row>
        <row r="81">
          <cell r="X81">
            <v>3</v>
          </cell>
        </row>
        <row r="82">
          <cell r="X82">
            <v>2</v>
          </cell>
        </row>
        <row r="83">
          <cell r="X83">
            <v>3</v>
          </cell>
        </row>
        <row r="84">
          <cell r="X84">
            <v>3</v>
          </cell>
        </row>
        <row r="85">
          <cell r="X85">
            <v>3</v>
          </cell>
        </row>
        <row r="86">
          <cell r="X86">
            <v>3</v>
          </cell>
        </row>
        <row r="87">
          <cell r="X87">
            <v>3</v>
          </cell>
        </row>
        <row r="88">
          <cell r="X88">
            <v>3</v>
          </cell>
        </row>
        <row r="89">
          <cell r="X89">
            <v>2</v>
          </cell>
        </row>
        <row r="90">
          <cell r="X90">
            <v>2</v>
          </cell>
        </row>
        <row r="91">
          <cell r="X91">
            <v>3</v>
          </cell>
        </row>
        <row r="92">
          <cell r="X92">
            <v>3</v>
          </cell>
        </row>
        <row r="93">
          <cell r="X93">
            <v>3</v>
          </cell>
        </row>
        <row r="94">
          <cell r="X94">
            <v>3</v>
          </cell>
        </row>
        <row r="95">
          <cell r="X95">
            <v>3</v>
          </cell>
        </row>
        <row r="96">
          <cell r="X96">
            <v>3</v>
          </cell>
        </row>
        <row r="97">
          <cell r="X97">
            <v>2</v>
          </cell>
        </row>
        <row r="98">
          <cell r="X98">
            <v>2</v>
          </cell>
        </row>
        <row r="99">
          <cell r="X99">
            <v>3</v>
          </cell>
        </row>
        <row r="100">
          <cell r="X100">
            <v>2</v>
          </cell>
        </row>
        <row r="101">
          <cell r="X101">
            <v>3</v>
          </cell>
        </row>
        <row r="102">
          <cell r="X102">
            <v>3</v>
          </cell>
        </row>
        <row r="103">
          <cell r="X103">
            <v>2</v>
          </cell>
        </row>
        <row r="104">
          <cell r="X104">
            <v>2</v>
          </cell>
        </row>
        <row r="105">
          <cell r="X105">
            <v>3</v>
          </cell>
        </row>
        <row r="106">
          <cell r="X106">
            <v>3</v>
          </cell>
        </row>
        <row r="107">
          <cell r="X107">
            <v>3</v>
          </cell>
        </row>
        <row r="108">
          <cell r="X108">
            <v>3</v>
          </cell>
        </row>
        <row r="109">
          <cell r="X109">
            <v>3</v>
          </cell>
        </row>
        <row r="110">
          <cell r="X110">
            <v>3</v>
          </cell>
        </row>
        <row r="111">
          <cell r="X111">
            <v>3</v>
          </cell>
        </row>
        <row r="112">
          <cell r="X112">
            <v>3</v>
          </cell>
        </row>
        <row r="113">
          <cell r="X113">
            <v>3</v>
          </cell>
        </row>
        <row r="114">
          <cell r="X114">
            <v>3</v>
          </cell>
        </row>
        <row r="115">
          <cell r="X115">
            <v>3</v>
          </cell>
        </row>
        <row r="116">
          <cell r="X116">
            <v>3</v>
          </cell>
        </row>
        <row r="117">
          <cell r="X117">
            <v>3</v>
          </cell>
        </row>
        <row r="118">
          <cell r="X118">
            <v>2</v>
          </cell>
        </row>
        <row r="119">
          <cell r="X119">
            <v>3</v>
          </cell>
        </row>
        <row r="120">
          <cell r="X120">
            <v>3</v>
          </cell>
        </row>
        <row r="121">
          <cell r="X121">
            <v>2</v>
          </cell>
        </row>
      </sheetData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10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0.xml"/></Relationships>
</file>

<file path=xl/pivotCache/_rels/pivotCacheDefinition1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_rels/pivotCacheDefinition9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SI" refreshedDate="44807.814757060187" createdVersion="8" refreshedVersion="8" minRefreshableVersion="3" recordCount="400" xr:uid="{B79EFE70-7C74-4F94-B61F-2462D1434307}">
  <cacheSource type="worksheet">
    <worksheetSource ref="A1:A401" sheet="Q1(b)"/>
  </cacheSource>
  <cacheFields count="1">
    <cacheField name="JobSatisfaction" numFmtId="0">
      <sharedItems count="4">
        <s v="Mod Sat"/>
        <s v="Very Sat"/>
        <s v="Little Dissat"/>
        <s v="Very Dissa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SI" refreshedDate="44813.784611805553" createdVersion="8" refreshedVersion="8" minRefreshableVersion="3" recordCount="37" xr:uid="{99B47787-3ABA-4BC1-905F-6ADAFD39C5BA}">
  <cacheSource type="worksheet">
    <worksheetSource ref="AL1:AM38" sheet="Q2(c)"/>
  </cacheSource>
  <cacheFields count="2">
    <cacheField name="Age (Years) (54 to ≤ 63)" numFmtId="0">
      <sharedItems containsSemiMixedTypes="0" containsString="0" containsNumber="1" containsInteger="1" minValue="55" maxValue="63"/>
    </cacheField>
    <cacheField name="ManEmployeeRel" numFmtId="0">
      <sharedItems count="4">
        <s v="V Good"/>
        <s v="Good"/>
        <s v="So So"/>
        <s v="Ba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SI" refreshedDate="44813.785003124998" createdVersion="8" refreshedVersion="8" minRefreshableVersion="3" recordCount="6" xr:uid="{4B2A29E9-1E3B-4395-8F23-46752ED8290E}">
  <cacheSource type="worksheet">
    <worksheetSource ref="AS1:AT7" sheet="Q2(c)"/>
  </cacheSource>
  <cacheFields count="2">
    <cacheField name="Age (Years) (More than 63)" numFmtId="0">
      <sharedItems containsSemiMixedTypes="0" containsString="0" containsNumber="1" containsInteger="1" minValue="64" maxValue="69"/>
    </cacheField>
    <cacheField name="ManEmployeeRel" numFmtId="0">
      <sharedItems count="2">
        <s v="V Good"/>
        <s v="Goo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SI" refreshedDate="44810.750542013891" createdVersion="8" refreshedVersion="8" minRefreshableVersion="3" recordCount="400" xr:uid="{4146CB2C-32B4-4F64-BA1E-E14A954DBEF9}">
  <cacheSource type="worksheet">
    <worksheetSource ref="A1:A401" sheet="Q3(b)"/>
  </cacheSource>
  <cacheFields count="1">
    <cacheField name="ProudOrg" numFmtId="0">
      <sharedItems count="4">
        <s v="Some Proud"/>
        <s v="V Proud"/>
        <s v="No Proud"/>
        <s v="Ind Prou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SI" refreshedDate="44810.850755208332" createdVersion="8" refreshedVersion="8" minRefreshableVersion="3" recordCount="400" xr:uid="{92AB66CF-B209-4429-A3DB-42962F400313}">
  <cacheSource type="worksheet">
    <worksheetSource ref="A1:A401" sheet="Q4(b)"/>
  </cacheSource>
  <cacheFields count="1">
    <cacheField name="JobCharacteristics" numFmtId="0">
      <sharedItems count="5">
        <s v="Opp Advance"/>
        <s v="Flex Hours"/>
        <s v="High Inc"/>
        <s v="Enjoy Work"/>
        <s v="Not Fire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SI" refreshedDate="44811.729199421294" createdVersion="8" refreshedVersion="8" minRefreshableVersion="3" recordCount="400" xr:uid="{836AD6ED-97BC-4556-BF80-F45767EFD504}">
  <cacheSource type="worksheet">
    <worksheetSource ref="B2:B402" sheet="Q2(c)"/>
  </cacheSource>
  <cacheFields count="1">
    <cacheField name="ManEmployeeRel" numFmtId="0">
      <sharedItems count="5">
        <s v="So So"/>
        <s v="V Good"/>
        <s v="Good"/>
        <s v="V Bad"/>
        <s v="Ba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SI" refreshedDate="44811.739506365739" createdVersion="8" refreshedVersion="8" minRefreshableVersion="3" recordCount="400" xr:uid="{9A405605-218A-414C-ACCF-D61AB8BFF32F}">
  <cacheSource type="worksheet">
    <worksheetSource ref="A2:B402" sheet="Q2(b)"/>
  </cacheSource>
  <cacheFields count="2">
    <cacheField name="Gender" numFmtId="0">
      <sharedItems count="3">
        <s v="Male"/>
        <s v="Female"/>
        <s v="Other"/>
      </sharedItems>
    </cacheField>
    <cacheField name="MemberUnion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SI" refreshedDate="44813.780553819444" createdVersion="8" refreshedVersion="8" minRefreshableVersion="3" recordCount="54" xr:uid="{969F3839-B4D4-4838-B944-D25326C59697}">
  <cacheSource type="worksheet">
    <worksheetSource ref="J1:K55" sheet="Q2(c)"/>
  </cacheSource>
  <cacheFields count="2">
    <cacheField name="Age (Years) (18 to ≤ 27)" numFmtId="0">
      <sharedItems containsSemiMixedTypes="0" containsString="0" containsNumber="1" containsInteger="1" minValue="18" maxValue="27"/>
    </cacheField>
    <cacheField name="ManEmployeeRel" numFmtId="0">
      <sharedItems count="5">
        <s v="V Good"/>
        <s v="Good"/>
        <s v="V Bad"/>
        <s v="Bad"/>
        <s v="So S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SI" refreshedDate="44813.783125578702" createdVersion="8" refreshedVersion="8" minRefreshableVersion="3" recordCount="117" xr:uid="{921D7517-4954-4933-894A-BEF89FB347AE}">
  <cacheSource type="worksheet">
    <worksheetSource ref="Q1:R118" sheet="Q2(c)"/>
  </cacheSource>
  <cacheFields count="2">
    <cacheField name="Age (Years) (27 to ≤ 36)" numFmtId="0">
      <sharedItems containsSemiMixedTypes="0" containsString="0" containsNumber="1" containsInteger="1" minValue="28" maxValue="36"/>
    </cacheField>
    <cacheField name="ManEmployeeRel" numFmtId="0">
      <sharedItems count="5">
        <s v="So So"/>
        <s v="Good"/>
        <s v="V Good"/>
        <s v="V Bad"/>
        <s v="Ba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SI" refreshedDate="44813.783476620367" createdVersion="8" refreshedVersion="8" minRefreshableVersion="3" recordCount="128" xr:uid="{66C7BA84-3649-4C44-8AA5-76390B304387}">
  <cacheSource type="worksheet">
    <worksheetSource ref="X1:Y129" sheet="Q2(c)"/>
  </cacheSource>
  <cacheFields count="2">
    <cacheField name="Age (Years) (36 to ≤ 45)" numFmtId="0">
      <sharedItems containsSemiMixedTypes="0" containsString="0" containsNumber="1" containsInteger="1" minValue="37" maxValue="45"/>
    </cacheField>
    <cacheField name="ManEmployeeRel" numFmtId="0">
      <sharedItems count="5">
        <s v="V Good"/>
        <s v="So So"/>
        <s v="Good"/>
        <s v="Bad"/>
        <s v="V Ba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SI" refreshedDate="44813.784299999999" createdVersion="8" refreshedVersion="8" minRefreshableVersion="3" recordCount="58" xr:uid="{62FD59A0-DDF9-455E-B5BB-041497ED8B87}">
  <cacheSource type="worksheet">
    <worksheetSource ref="AE1:AF59" sheet="Q2(c)"/>
  </cacheSource>
  <cacheFields count="2">
    <cacheField name="Age (Years) (45 to ≤ 54)" numFmtId="0">
      <sharedItems containsSemiMixedTypes="0" containsString="0" containsNumber="1" containsInteger="1" minValue="46" maxValue="54"/>
    </cacheField>
    <cacheField name="ManEmployeeRel" numFmtId="0">
      <sharedItems count="5">
        <s v="V Good"/>
        <s v="So So"/>
        <s v="Good"/>
        <s v="Bad"/>
        <s v="V Ba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0">
  <r>
    <x v="0"/>
  </r>
  <r>
    <x v="1"/>
  </r>
  <r>
    <x v="0"/>
  </r>
  <r>
    <x v="1"/>
  </r>
  <r>
    <x v="1"/>
  </r>
  <r>
    <x v="1"/>
  </r>
  <r>
    <x v="0"/>
  </r>
  <r>
    <x v="0"/>
  </r>
  <r>
    <x v="0"/>
  </r>
  <r>
    <x v="0"/>
  </r>
  <r>
    <x v="1"/>
  </r>
  <r>
    <x v="2"/>
  </r>
  <r>
    <x v="0"/>
  </r>
  <r>
    <x v="2"/>
  </r>
  <r>
    <x v="0"/>
  </r>
  <r>
    <x v="1"/>
  </r>
  <r>
    <x v="1"/>
  </r>
  <r>
    <x v="0"/>
  </r>
  <r>
    <x v="3"/>
  </r>
  <r>
    <x v="1"/>
  </r>
  <r>
    <x v="1"/>
  </r>
  <r>
    <x v="2"/>
  </r>
  <r>
    <x v="2"/>
  </r>
  <r>
    <x v="1"/>
  </r>
  <r>
    <x v="1"/>
  </r>
  <r>
    <x v="1"/>
  </r>
  <r>
    <x v="1"/>
  </r>
  <r>
    <x v="0"/>
  </r>
  <r>
    <x v="1"/>
  </r>
  <r>
    <x v="1"/>
  </r>
  <r>
    <x v="0"/>
  </r>
  <r>
    <x v="0"/>
  </r>
  <r>
    <x v="0"/>
  </r>
  <r>
    <x v="1"/>
  </r>
  <r>
    <x v="0"/>
  </r>
  <r>
    <x v="1"/>
  </r>
  <r>
    <x v="1"/>
  </r>
  <r>
    <x v="1"/>
  </r>
  <r>
    <x v="2"/>
  </r>
  <r>
    <x v="1"/>
  </r>
  <r>
    <x v="0"/>
  </r>
  <r>
    <x v="1"/>
  </r>
  <r>
    <x v="2"/>
  </r>
  <r>
    <x v="1"/>
  </r>
  <r>
    <x v="0"/>
  </r>
  <r>
    <x v="0"/>
  </r>
  <r>
    <x v="0"/>
  </r>
  <r>
    <x v="1"/>
  </r>
  <r>
    <x v="1"/>
  </r>
  <r>
    <x v="1"/>
  </r>
  <r>
    <x v="0"/>
  </r>
  <r>
    <x v="0"/>
  </r>
  <r>
    <x v="3"/>
  </r>
  <r>
    <x v="1"/>
  </r>
  <r>
    <x v="3"/>
  </r>
  <r>
    <x v="1"/>
  </r>
  <r>
    <x v="0"/>
  </r>
  <r>
    <x v="1"/>
  </r>
  <r>
    <x v="0"/>
  </r>
  <r>
    <x v="0"/>
  </r>
  <r>
    <x v="0"/>
  </r>
  <r>
    <x v="1"/>
  </r>
  <r>
    <x v="1"/>
  </r>
  <r>
    <x v="3"/>
  </r>
  <r>
    <x v="0"/>
  </r>
  <r>
    <x v="0"/>
  </r>
  <r>
    <x v="1"/>
  </r>
  <r>
    <x v="1"/>
  </r>
  <r>
    <x v="1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1"/>
  </r>
  <r>
    <x v="0"/>
  </r>
  <r>
    <x v="3"/>
  </r>
  <r>
    <x v="1"/>
  </r>
  <r>
    <x v="1"/>
  </r>
  <r>
    <x v="1"/>
  </r>
  <r>
    <x v="2"/>
  </r>
  <r>
    <x v="1"/>
  </r>
  <r>
    <x v="1"/>
  </r>
  <r>
    <x v="1"/>
  </r>
  <r>
    <x v="0"/>
  </r>
  <r>
    <x v="0"/>
  </r>
  <r>
    <x v="1"/>
  </r>
  <r>
    <x v="2"/>
  </r>
  <r>
    <x v="1"/>
  </r>
  <r>
    <x v="0"/>
  </r>
  <r>
    <x v="1"/>
  </r>
  <r>
    <x v="1"/>
  </r>
  <r>
    <x v="0"/>
  </r>
  <r>
    <x v="2"/>
  </r>
  <r>
    <x v="0"/>
  </r>
  <r>
    <x v="1"/>
  </r>
  <r>
    <x v="1"/>
  </r>
  <r>
    <x v="0"/>
  </r>
  <r>
    <x v="2"/>
  </r>
  <r>
    <x v="3"/>
  </r>
  <r>
    <x v="2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1"/>
  </r>
  <r>
    <x v="1"/>
  </r>
  <r>
    <x v="3"/>
  </r>
  <r>
    <x v="3"/>
  </r>
  <r>
    <x v="1"/>
  </r>
  <r>
    <x v="1"/>
  </r>
  <r>
    <x v="1"/>
  </r>
  <r>
    <x v="0"/>
  </r>
  <r>
    <x v="0"/>
  </r>
  <r>
    <x v="1"/>
  </r>
  <r>
    <x v="0"/>
  </r>
  <r>
    <x v="0"/>
  </r>
  <r>
    <x v="0"/>
  </r>
  <r>
    <x v="0"/>
  </r>
  <r>
    <x v="1"/>
  </r>
  <r>
    <x v="1"/>
  </r>
  <r>
    <x v="0"/>
  </r>
  <r>
    <x v="1"/>
  </r>
  <r>
    <x v="0"/>
  </r>
  <r>
    <x v="1"/>
  </r>
  <r>
    <x v="0"/>
  </r>
  <r>
    <x v="1"/>
  </r>
  <r>
    <x v="1"/>
  </r>
  <r>
    <x v="1"/>
  </r>
  <r>
    <x v="3"/>
  </r>
  <r>
    <x v="0"/>
  </r>
  <r>
    <x v="0"/>
  </r>
  <r>
    <x v="0"/>
  </r>
  <r>
    <x v="1"/>
  </r>
  <r>
    <x v="0"/>
  </r>
  <r>
    <x v="0"/>
  </r>
  <r>
    <x v="0"/>
  </r>
  <r>
    <x v="0"/>
  </r>
  <r>
    <x v="1"/>
  </r>
  <r>
    <x v="1"/>
  </r>
  <r>
    <x v="3"/>
  </r>
  <r>
    <x v="1"/>
  </r>
  <r>
    <x v="0"/>
  </r>
  <r>
    <x v="0"/>
  </r>
  <r>
    <x v="1"/>
  </r>
  <r>
    <x v="0"/>
  </r>
  <r>
    <x v="0"/>
  </r>
  <r>
    <x v="1"/>
  </r>
  <r>
    <x v="0"/>
  </r>
  <r>
    <x v="1"/>
  </r>
  <r>
    <x v="0"/>
  </r>
  <r>
    <x v="1"/>
  </r>
  <r>
    <x v="2"/>
  </r>
  <r>
    <x v="1"/>
  </r>
  <r>
    <x v="1"/>
  </r>
  <r>
    <x v="0"/>
  </r>
  <r>
    <x v="2"/>
  </r>
  <r>
    <x v="0"/>
  </r>
  <r>
    <x v="1"/>
  </r>
  <r>
    <x v="1"/>
  </r>
  <r>
    <x v="0"/>
  </r>
  <r>
    <x v="1"/>
  </r>
  <r>
    <x v="0"/>
  </r>
  <r>
    <x v="1"/>
  </r>
  <r>
    <x v="0"/>
  </r>
  <r>
    <x v="0"/>
  </r>
  <r>
    <x v="1"/>
  </r>
  <r>
    <x v="3"/>
  </r>
  <r>
    <x v="3"/>
  </r>
  <r>
    <x v="0"/>
  </r>
  <r>
    <x v="0"/>
  </r>
  <r>
    <x v="1"/>
  </r>
  <r>
    <x v="2"/>
  </r>
  <r>
    <x v="0"/>
  </r>
  <r>
    <x v="1"/>
  </r>
  <r>
    <x v="1"/>
  </r>
  <r>
    <x v="0"/>
  </r>
  <r>
    <x v="0"/>
  </r>
  <r>
    <x v="2"/>
  </r>
  <r>
    <x v="0"/>
  </r>
  <r>
    <x v="0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0"/>
  </r>
  <r>
    <x v="2"/>
  </r>
  <r>
    <x v="1"/>
  </r>
  <r>
    <x v="2"/>
  </r>
  <r>
    <x v="1"/>
  </r>
  <r>
    <x v="0"/>
  </r>
  <r>
    <x v="0"/>
  </r>
  <r>
    <x v="0"/>
  </r>
  <r>
    <x v="2"/>
  </r>
  <r>
    <x v="1"/>
  </r>
  <r>
    <x v="0"/>
  </r>
  <r>
    <x v="3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0"/>
  </r>
  <r>
    <x v="1"/>
  </r>
  <r>
    <x v="1"/>
  </r>
  <r>
    <x v="0"/>
  </r>
  <r>
    <x v="1"/>
  </r>
  <r>
    <x v="2"/>
  </r>
  <r>
    <x v="0"/>
  </r>
  <r>
    <x v="1"/>
  </r>
  <r>
    <x v="1"/>
  </r>
  <r>
    <x v="0"/>
  </r>
  <r>
    <x v="1"/>
  </r>
  <r>
    <x v="0"/>
  </r>
  <r>
    <x v="1"/>
  </r>
  <r>
    <x v="1"/>
  </r>
  <r>
    <x v="1"/>
  </r>
  <r>
    <x v="0"/>
  </r>
  <r>
    <x v="1"/>
  </r>
  <r>
    <x v="0"/>
  </r>
  <r>
    <x v="0"/>
  </r>
  <r>
    <x v="3"/>
  </r>
  <r>
    <x v="0"/>
  </r>
  <r>
    <x v="0"/>
  </r>
  <r>
    <x v="1"/>
  </r>
  <r>
    <x v="1"/>
  </r>
  <r>
    <x v="1"/>
  </r>
  <r>
    <x v="1"/>
  </r>
  <r>
    <x v="1"/>
  </r>
  <r>
    <x v="0"/>
  </r>
  <r>
    <x v="1"/>
  </r>
  <r>
    <x v="0"/>
  </r>
  <r>
    <x v="1"/>
  </r>
  <r>
    <x v="0"/>
  </r>
  <r>
    <x v="1"/>
  </r>
  <r>
    <x v="1"/>
  </r>
  <r>
    <x v="2"/>
  </r>
  <r>
    <x v="2"/>
  </r>
  <r>
    <x v="1"/>
  </r>
  <r>
    <x v="1"/>
  </r>
  <r>
    <x v="0"/>
  </r>
  <r>
    <x v="0"/>
  </r>
  <r>
    <x v="0"/>
  </r>
  <r>
    <x v="0"/>
  </r>
  <r>
    <x v="1"/>
  </r>
  <r>
    <x v="1"/>
  </r>
  <r>
    <x v="3"/>
  </r>
  <r>
    <x v="0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0"/>
  </r>
  <r>
    <x v="0"/>
  </r>
  <r>
    <x v="1"/>
  </r>
  <r>
    <x v="0"/>
  </r>
  <r>
    <x v="1"/>
  </r>
  <r>
    <x v="0"/>
  </r>
  <r>
    <x v="1"/>
  </r>
  <r>
    <x v="0"/>
  </r>
  <r>
    <x v="1"/>
  </r>
  <r>
    <x v="1"/>
  </r>
  <r>
    <x v="1"/>
  </r>
  <r>
    <x v="0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0"/>
  </r>
  <r>
    <x v="3"/>
  </r>
  <r>
    <x v="1"/>
  </r>
  <r>
    <x v="2"/>
  </r>
  <r>
    <x v="1"/>
  </r>
  <r>
    <x v="1"/>
  </r>
  <r>
    <x v="0"/>
  </r>
  <r>
    <x v="1"/>
  </r>
  <r>
    <x v="1"/>
  </r>
  <r>
    <x v="0"/>
  </r>
  <r>
    <x v="0"/>
  </r>
  <r>
    <x v="0"/>
  </r>
  <r>
    <x v="1"/>
  </r>
  <r>
    <x v="0"/>
  </r>
  <r>
    <x v="1"/>
  </r>
  <r>
    <x v="1"/>
  </r>
  <r>
    <x v="0"/>
  </r>
  <r>
    <x v="1"/>
  </r>
  <r>
    <x v="0"/>
  </r>
  <r>
    <x v="0"/>
  </r>
  <r>
    <x v="1"/>
  </r>
  <r>
    <x v="0"/>
  </r>
  <r>
    <x v="1"/>
  </r>
  <r>
    <x v="0"/>
  </r>
  <r>
    <x v="0"/>
  </r>
  <r>
    <x v="1"/>
  </r>
  <r>
    <x v="3"/>
  </r>
  <r>
    <x v="0"/>
  </r>
  <r>
    <x v="1"/>
  </r>
  <r>
    <x v="0"/>
  </r>
  <r>
    <x v="2"/>
  </r>
  <r>
    <x v="1"/>
  </r>
  <r>
    <x v="0"/>
  </r>
  <r>
    <x v="0"/>
  </r>
  <r>
    <x v="0"/>
  </r>
  <r>
    <x v="1"/>
  </r>
  <r>
    <x v="2"/>
  </r>
  <r>
    <x v="1"/>
  </r>
  <r>
    <x v="2"/>
  </r>
  <r>
    <x v="0"/>
  </r>
  <r>
    <x v="0"/>
  </r>
  <r>
    <x v="0"/>
  </r>
  <r>
    <x v="1"/>
  </r>
  <r>
    <x v="2"/>
  </r>
  <r>
    <x v="0"/>
  </r>
  <r>
    <x v="1"/>
  </r>
  <r>
    <x v="1"/>
  </r>
  <r>
    <x v="0"/>
  </r>
  <r>
    <x v="0"/>
  </r>
  <r>
    <x v="0"/>
  </r>
  <r>
    <x v="0"/>
  </r>
  <r>
    <x v="1"/>
  </r>
  <r>
    <x v="0"/>
  </r>
  <r>
    <x v="0"/>
  </r>
  <r>
    <x v="1"/>
  </r>
  <r>
    <x v="1"/>
  </r>
  <r>
    <x v="1"/>
  </r>
  <r>
    <x v="1"/>
  </r>
  <r>
    <x v="0"/>
  </r>
  <r>
    <x v="0"/>
  </r>
  <r>
    <x v="1"/>
  </r>
  <r>
    <x v="0"/>
  </r>
  <r>
    <x v="1"/>
  </r>
  <r>
    <x v="0"/>
  </r>
  <r>
    <x v="0"/>
  </r>
  <r>
    <x v="0"/>
  </r>
  <r>
    <x v="1"/>
  </r>
  <r>
    <x v="0"/>
  </r>
  <r>
    <x v="0"/>
  </r>
  <r>
    <x v="1"/>
  </r>
  <r>
    <x v="0"/>
  </r>
  <r>
    <x v="1"/>
  </r>
  <r>
    <x v="1"/>
  </r>
  <r>
    <x v="1"/>
  </r>
  <r>
    <x v="0"/>
  </r>
  <r>
    <x v="1"/>
  </r>
  <r>
    <x v="0"/>
  </r>
  <r>
    <x v="0"/>
  </r>
  <r>
    <x v="0"/>
  </r>
  <r>
    <x v="2"/>
  </r>
</pivotCacheRecords>
</file>

<file path=xl/pivotCache/pivotCacheRecords10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">
  <r>
    <n v="60"/>
    <x v="0"/>
  </r>
  <r>
    <n v="61"/>
    <x v="0"/>
  </r>
  <r>
    <n v="59"/>
    <x v="0"/>
  </r>
  <r>
    <n v="56"/>
    <x v="0"/>
  </r>
  <r>
    <n v="58"/>
    <x v="0"/>
  </r>
  <r>
    <n v="59"/>
    <x v="0"/>
  </r>
  <r>
    <n v="63"/>
    <x v="0"/>
  </r>
  <r>
    <n v="62"/>
    <x v="1"/>
  </r>
  <r>
    <n v="61"/>
    <x v="0"/>
  </r>
  <r>
    <n v="61"/>
    <x v="1"/>
  </r>
  <r>
    <n v="58"/>
    <x v="1"/>
  </r>
  <r>
    <n v="57"/>
    <x v="0"/>
  </r>
  <r>
    <n v="61"/>
    <x v="1"/>
  </r>
  <r>
    <n v="58"/>
    <x v="2"/>
  </r>
  <r>
    <n v="55"/>
    <x v="1"/>
  </r>
  <r>
    <n v="55"/>
    <x v="0"/>
  </r>
  <r>
    <n v="58"/>
    <x v="2"/>
  </r>
  <r>
    <n v="55"/>
    <x v="0"/>
  </r>
  <r>
    <n v="60"/>
    <x v="1"/>
  </r>
  <r>
    <n v="62"/>
    <x v="2"/>
  </r>
  <r>
    <n v="56"/>
    <x v="0"/>
  </r>
  <r>
    <n v="62"/>
    <x v="0"/>
  </r>
  <r>
    <n v="62"/>
    <x v="3"/>
  </r>
  <r>
    <n v="58"/>
    <x v="0"/>
  </r>
  <r>
    <n v="57"/>
    <x v="1"/>
  </r>
  <r>
    <n v="57"/>
    <x v="1"/>
  </r>
  <r>
    <n v="57"/>
    <x v="0"/>
  </r>
  <r>
    <n v="63"/>
    <x v="0"/>
  </r>
  <r>
    <n v="62"/>
    <x v="2"/>
  </r>
  <r>
    <n v="55"/>
    <x v="2"/>
  </r>
  <r>
    <n v="57"/>
    <x v="1"/>
  </r>
  <r>
    <n v="61"/>
    <x v="3"/>
  </r>
  <r>
    <n v="55"/>
    <x v="2"/>
  </r>
  <r>
    <n v="63"/>
    <x v="1"/>
  </r>
  <r>
    <n v="63"/>
    <x v="2"/>
  </r>
  <r>
    <n v="57"/>
    <x v="2"/>
  </r>
  <r>
    <n v="56"/>
    <x v="3"/>
  </r>
</pivotCacheRecords>
</file>

<file path=xl/pivotCache/pivotCacheRecords1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n v="64"/>
    <x v="0"/>
  </r>
  <r>
    <n v="64"/>
    <x v="1"/>
  </r>
  <r>
    <n v="65"/>
    <x v="1"/>
  </r>
  <r>
    <n v="64"/>
    <x v="1"/>
  </r>
  <r>
    <n v="69"/>
    <x v="0"/>
  </r>
  <r>
    <n v="65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0">
  <r>
    <x v="0"/>
  </r>
  <r>
    <x v="0"/>
  </r>
  <r>
    <x v="0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1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1"/>
  </r>
  <r>
    <x v="0"/>
  </r>
  <r>
    <x v="2"/>
  </r>
  <r>
    <x v="0"/>
  </r>
  <r>
    <x v="0"/>
  </r>
  <r>
    <x v="1"/>
  </r>
  <r>
    <x v="3"/>
  </r>
  <r>
    <x v="3"/>
  </r>
  <r>
    <x v="0"/>
  </r>
  <r>
    <x v="0"/>
  </r>
  <r>
    <x v="3"/>
  </r>
  <r>
    <x v="1"/>
  </r>
  <r>
    <x v="1"/>
  </r>
  <r>
    <x v="0"/>
  </r>
  <r>
    <x v="0"/>
  </r>
  <r>
    <x v="0"/>
  </r>
  <r>
    <x v="3"/>
  </r>
  <r>
    <x v="1"/>
  </r>
  <r>
    <x v="2"/>
  </r>
  <r>
    <x v="0"/>
  </r>
  <r>
    <x v="0"/>
  </r>
  <r>
    <x v="1"/>
  </r>
  <r>
    <x v="0"/>
  </r>
  <r>
    <x v="1"/>
  </r>
  <r>
    <x v="0"/>
  </r>
  <r>
    <x v="1"/>
  </r>
  <r>
    <x v="1"/>
  </r>
  <r>
    <x v="0"/>
  </r>
  <r>
    <x v="0"/>
  </r>
  <r>
    <x v="3"/>
  </r>
  <r>
    <x v="0"/>
  </r>
  <r>
    <x v="1"/>
  </r>
  <r>
    <x v="2"/>
  </r>
  <r>
    <x v="0"/>
  </r>
  <r>
    <x v="1"/>
  </r>
  <r>
    <x v="0"/>
  </r>
  <r>
    <x v="0"/>
  </r>
  <r>
    <x v="3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3"/>
  </r>
  <r>
    <x v="0"/>
  </r>
  <r>
    <x v="0"/>
  </r>
  <r>
    <x v="1"/>
  </r>
  <r>
    <x v="0"/>
  </r>
  <r>
    <x v="0"/>
  </r>
  <r>
    <x v="0"/>
  </r>
  <r>
    <x v="1"/>
  </r>
  <r>
    <x v="0"/>
  </r>
  <r>
    <x v="1"/>
  </r>
  <r>
    <x v="0"/>
  </r>
  <r>
    <x v="0"/>
  </r>
  <r>
    <x v="0"/>
  </r>
  <r>
    <x v="2"/>
  </r>
  <r>
    <x v="3"/>
  </r>
  <r>
    <x v="0"/>
  </r>
  <r>
    <x v="1"/>
  </r>
  <r>
    <x v="3"/>
  </r>
  <r>
    <x v="0"/>
  </r>
  <r>
    <x v="0"/>
  </r>
  <r>
    <x v="3"/>
  </r>
  <r>
    <x v="0"/>
  </r>
  <r>
    <x v="0"/>
  </r>
  <r>
    <x v="3"/>
  </r>
  <r>
    <x v="0"/>
  </r>
  <r>
    <x v="0"/>
  </r>
  <r>
    <x v="1"/>
  </r>
  <r>
    <x v="0"/>
  </r>
  <r>
    <x v="0"/>
  </r>
  <r>
    <x v="0"/>
  </r>
  <r>
    <x v="0"/>
  </r>
  <r>
    <x v="0"/>
  </r>
  <r>
    <x v="2"/>
  </r>
  <r>
    <x v="1"/>
  </r>
  <r>
    <x v="0"/>
  </r>
  <r>
    <x v="3"/>
  </r>
  <r>
    <x v="3"/>
  </r>
  <r>
    <x v="0"/>
  </r>
  <r>
    <x v="3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1"/>
  </r>
  <r>
    <x v="1"/>
  </r>
  <r>
    <x v="0"/>
  </r>
  <r>
    <x v="3"/>
  </r>
  <r>
    <x v="1"/>
  </r>
  <r>
    <x v="0"/>
  </r>
  <r>
    <x v="1"/>
  </r>
  <r>
    <x v="3"/>
  </r>
  <r>
    <x v="0"/>
  </r>
  <r>
    <x v="0"/>
  </r>
  <r>
    <x v="0"/>
  </r>
  <r>
    <x v="0"/>
  </r>
  <r>
    <x v="1"/>
  </r>
  <r>
    <x v="3"/>
  </r>
  <r>
    <x v="2"/>
  </r>
  <r>
    <x v="3"/>
  </r>
  <r>
    <x v="0"/>
  </r>
  <r>
    <x v="0"/>
  </r>
  <r>
    <x v="0"/>
  </r>
  <r>
    <x v="0"/>
  </r>
  <r>
    <x v="0"/>
  </r>
  <r>
    <x v="0"/>
  </r>
  <r>
    <x v="1"/>
  </r>
  <r>
    <x v="0"/>
  </r>
  <r>
    <x v="0"/>
  </r>
  <r>
    <x v="2"/>
  </r>
  <r>
    <x v="0"/>
  </r>
  <r>
    <x v="0"/>
  </r>
  <r>
    <x v="0"/>
  </r>
  <r>
    <x v="0"/>
  </r>
  <r>
    <x v="0"/>
  </r>
  <r>
    <x v="1"/>
  </r>
  <r>
    <x v="0"/>
  </r>
  <r>
    <x v="1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1"/>
  </r>
  <r>
    <x v="1"/>
  </r>
  <r>
    <x v="0"/>
  </r>
  <r>
    <x v="1"/>
  </r>
  <r>
    <x v="0"/>
  </r>
  <r>
    <x v="1"/>
  </r>
  <r>
    <x v="0"/>
  </r>
  <r>
    <x v="0"/>
  </r>
  <r>
    <x v="1"/>
  </r>
  <r>
    <x v="1"/>
  </r>
  <r>
    <x v="0"/>
  </r>
  <r>
    <x v="0"/>
  </r>
  <r>
    <x v="0"/>
  </r>
  <r>
    <x v="1"/>
  </r>
  <r>
    <x v="0"/>
  </r>
  <r>
    <x v="3"/>
  </r>
  <r>
    <x v="1"/>
  </r>
  <r>
    <x v="0"/>
  </r>
  <r>
    <x v="0"/>
  </r>
  <r>
    <x v="0"/>
  </r>
  <r>
    <x v="0"/>
  </r>
  <r>
    <x v="1"/>
  </r>
  <r>
    <x v="0"/>
  </r>
  <r>
    <x v="0"/>
  </r>
  <r>
    <x v="1"/>
  </r>
  <r>
    <x v="1"/>
  </r>
  <r>
    <x v="1"/>
  </r>
  <r>
    <x v="0"/>
  </r>
  <r>
    <x v="0"/>
  </r>
  <r>
    <x v="3"/>
  </r>
  <r>
    <x v="1"/>
  </r>
  <r>
    <x v="1"/>
  </r>
  <r>
    <x v="0"/>
  </r>
  <r>
    <x v="1"/>
  </r>
  <r>
    <x v="0"/>
  </r>
  <r>
    <x v="0"/>
  </r>
  <r>
    <x v="0"/>
  </r>
  <r>
    <x v="0"/>
  </r>
  <r>
    <x v="1"/>
  </r>
  <r>
    <x v="1"/>
  </r>
  <r>
    <x v="1"/>
  </r>
  <r>
    <x v="0"/>
  </r>
  <r>
    <x v="0"/>
  </r>
  <r>
    <x v="0"/>
  </r>
  <r>
    <x v="2"/>
  </r>
  <r>
    <x v="1"/>
  </r>
  <r>
    <x v="1"/>
  </r>
  <r>
    <x v="0"/>
  </r>
  <r>
    <x v="0"/>
  </r>
  <r>
    <x v="0"/>
  </r>
  <r>
    <x v="1"/>
  </r>
  <r>
    <x v="0"/>
  </r>
  <r>
    <x v="0"/>
  </r>
  <r>
    <x v="3"/>
  </r>
  <r>
    <x v="1"/>
  </r>
  <r>
    <x v="0"/>
  </r>
  <r>
    <x v="0"/>
  </r>
  <r>
    <x v="3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1"/>
  </r>
  <r>
    <x v="0"/>
  </r>
  <r>
    <x v="0"/>
  </r>
  <r>
    <x v="3"/>
  </r>
  <r>
    <x v="0"/>
  </r>
  <r>
    <x v="0"/>
  </r>
  <r>
    <x v="0"/>
  </r>
  <r>
    <x v="3"/>
  </r>
  <r>
    <x v="0"/>
  </r>
  <r>
    <x v="0"/>
  </r>
  <r>
    <x v="0"/>
  </r>
  <r>
    <x v="1"/>
  </r>
  <r>
    <x v="0"/>
  </r>
  <r>
    <x v="0"/>
  </r>
  <r>
    <x v="1"/>
  </r>
  <r>
    <x v="0"/>
  </r>
  <r>
    <x v="0"/>
  </r>
  <r>
    <x v="1"/>
  </r>
  <r>
    <x v="0"/>
  </r>
  <r>
    <x v="0"/>
  </r>
  <r>
    <x v="1"/>
  </r>
  <r>
    <x v="1"/>
  </r>
  <r>
    <x v="0"/>
  </r>
  <r>
    <x v="0"/>
  </r>
  <r>
    <x v="0"/>
  </r>
  <r>
    <x v="0"/>
  </r>
  <r>
    <x v="1"/>
  </r>
  <r>
    <x v="1"/>
  </r>
  <r>
    <x v="3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1"/>
  </r>
  <r>
    <x v="0"/>
  </r>
  <r>
    <x v="1"/>
  </r>
  <r>
    <x v="0"/>
  </r>
  <r>
    <x v="1"/>
  </r>
  <r>
    <x v="1"/>
  </r>
  <r>
    <x v="0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1"/>
  </r>
  <r>
    <x v="1"/>
  </r>
  <r>
    <x v="0"/>
  </r>
  <r>
    <x v="0"/>
  </r>
  <r>
    <x v="1"/>
  </r>
  <r>
    <x v="0"/>
  </r>
  <r>
    <x v="1"/>
  </r>
  <r>
    <x v="1"/>
  </r>
  <r>
    <x v="1"/>
  </r>
  <r>
    <x v="0"/>
  </r>
  <r>
    <x v="0"/>
  </r>
  <r>
    <x v="1"/>
  </r>
  <r>
    <x v="3"/>
  </r>
  <r>
    <x v="1"/>
  </r>
  <r>
    <x v="0"/>
  </r>
  <r>
    <x v="0"/>
  </r>
  <r>
    <x v="1"/>
  </r>
  <r>
    <x v="1"/>
  </r>
  <r>
    <x v="0"/>
  </r>
  <r>
    <x v="0"/>
  </r>
  <r>
    <x v="0"/>
  </r>
  <r>
    <x v="0"/>
  </r>
  <r>
    <x v="3"/>
  </r>
  <r>
    <x v="1"/>
  </r>
  <r>
    <x v="3"/>
  </r>
  <r>
    <x v="0"/>
  </r>
  <r>
    <x v="0"/>
  </r>
  <r>
    <x v="0"/>
  </r>
  <r>
    <x v="0"/>
  </r>
  <r>
    <x v="0"/>
  </r>
  <r>
    <x v="1"/>
  </r>
  <r>
    <x v="0"/>
  </r>
  <r>
    <x v="0"/>
  </r>
  <r>
    <x v="0"/>
  </r>
  <r>
    <x v="3"/>
  </r>
  <r>
    <x v="0"/>
  </r>
  <r>
    <x v="1"/>
  </r>
  <r>
    <x v="1"/>
  </r>
  <r>
    <x v="0"/>
  </r>
  <r>
    <x v="3"/>
  </r>
  <r>
    <x v="0"/>
  </r>
  <r>
    <x v="0"/>
  </r>
  <r>
    <x v="0"/>
  </r>
  <r>
    <x v="0"/>
  </r>
  <r>
    <x v="3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1"/>
  </r>
  <r>
    <x v="0"/>
  </r>
  <r>
    <x v="0"/>
  </r>
  <r>
    <x v="0"/>
  </r>
  <r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0">
  <r>
    <x v="0"/>
  </r>
  <r>
    <x v="1"/>
  </r>
  <r>
    <x v="1"/>
  </r>
  <r>
    <x v="2"/>
  </r>
  <r>
    <x v="2"/>
  </r>
  <r>
    <x v="2"/>
  </r>
  <r>
    <x v="2"/>
  </r>
  <r>
    <x v="3"/>
  </r>
  <r>
    <x v="3"/>
  </r>
  <r>
    <x v="2"/>
  </r>
  <r>
    <x v="2"/>
  </r>
  <r>
    <x v="2"/>
  </r>
  <r>
    <x v="2"/>
  </r>
  <r>
    <x v="2"/>
  </r>
  <r>
    <x v="1"/>
  </r>
  <r>
    <x v="3"/>
  </r>
  <r>
    <x v="2"/>
  </r>
  <r>
    <x v="3"/>
  </r>
  <r>
    <x v="3"/>
  </r>
  <r>
    <x v="2"/>
  </r>
  <r>
    <x v="3"/>
  </r>
  <r>
    <x v="0"/>
  </r>
  <r>
    <x v="3"/>
  </r>
  <r>
    <x v="3"/>
  </r>
  <r>
    <x v="0"/>
  </r>
  <r>
    <x v="2"/>
  </r>
  <r>
    <x v="3"/>
  </r>
  <r>
    <x v="3"/>
  </r>
  <r>
    <x v="2"/>
  </r>
  <r>
    <x v="1"/>
  </r>
  <r>
    <x v="3"/>
  </r>
  <r>
    <x v="1"/>
  </r>
  <r>
    <x v="2"/>
  </r>
  <r>
    <x v="2"/>
  </r>
  <r>
    <x v="3"/>
  </r>
  <r>
    <x v="2"/>
  </r>
  <r>
    <x v="3"/>
  </r>
  <r>
    <x v="0"/>
  </r>
  <r>
    <x v="2"/>
  </r>
  <r>
    <x v="2"/>
  </r>
  <r>
    <x v="0"/>
  </r>
  <r>
    <x v="3"/>
  </r>
  <r>
    <x v="2"/>
  </r>
  <r>
    <x v="3"/>
  </r>
  <r>
    <x v="2"/>
  </r>
  <r>
    <x v="3"/>
  </r>
  <r>
    <x v="3"/>
  </r>
  <r>
    <x v="0"/>
  </r>
  <r>
    <x v="3"/>
  </r>
  <r>
    <x v="3"/>
  </r>
  <r>
    <x v="3"/>
  </r>
  <r>
    <x v="3"/>
  </r>
  <r>
    <x v="3"/>
  </r>
  <r>
    <x v="0"/>
  </r>
  <r>
    <x v="3"/>
  </r>
  <r>
    <x v="0"/>
  </r>
  <r>
    <x v="3"/>
  </r>
  <r>
    <x v="3"/>
  </r>
  <r>
    <x v="2"/>
  </r>
  <r>
    <x v="3"/>
  </r>
  <r>
    <x v="2"/>
  </r>
  <r>
    <x v="3"/>
  </r>
  <r>
    <x v="2"/>
  </r>
  <r>
    <x v="4"/>
  </r>
  <r>
    <x v="3"/>
  </r>
  <r>
    <x v="3"/>
  </r>
  <r>
    <x v="2"/>
  </r>
  <r>
    <x v="3"/>
  </r>
  <r>
    <x v="3"/>
  </r>
  <r>
    <x v="3"/>
  </r>
  <r>
    <x v="2"/>
  </r>
  <r>
    <x v="2"/>
  </r>
  <r>
    <x v="0"/>
  </r>
  <r>
    <x v="3"/>
  </r>
  <r>
    <x v="1"/>
  </r>
  <r>
    <x v="4"/>
  </r>
  <r>
    <x v="2"/>
  </r>
  <r>
    <x v="3"/>
  </r>
  <r>
    <x v="3"/>
  </r>
  <r>
    <x v="3"/>
  </r>
  <r>
    <x v="3"/>
  </r>
  <r>
    <x v="3"/>
  </r>
  <r>
    <x v="3"/>
  </r>
  <r>
    <x v="0"/>
  </r>
  <r>
    <x v="3"/>
  </r>
  <r>
    <x v="3"/>
  </r>
  <r>
    <x v="2"/>
  </r>
  <r>
    <x v="3"/>
  </r>
  <r>
    <x v="2"/>
  </r>
  <r>
    <x v="3"/>
  </r>
  <r>
    <x v="0"/>
  </r>
  <r>
    <x v="3"/>
  </r>
  <r>
    <x v="3"/>
  </r>
  <r>
    <x v="3"/>
  </r>
  <r>
    <x v="3"/>
  </r>
  <r>
    <x v="3"/>
  </r>
  <r>
    <x v="3"/>
  </r>
  <r>
    <x v="3"/>
  </r>
  <r>
    <x v="0"/>
  </r>
  <r>
    <x v="3"/>
  </r>
  <r>
    <x v="4"/>
  </r>
  <r>
    <x v="0"/>
  </r>
  <r>
    <x v="2"/>
  </r>
  <r>
    <x v="2"/>
  </r>
  <r>
    <x v="1"/>
  </r>
  <r>
    <x v="2"/>
  </r>
  <r>
    <x v="0"/>
  </r>
  <r>
    <x v="3"/>
  </r>
  <r>
    <x v="0"/>
  </r>
  <r>
    <x v="2"/>
  </r>
  <r>
    <x v="2"/>
  </r>
  <r>
    <x v="2"/>
  </r>
  <r>
    <x v="3"/>
  </r>
  <r>
    <x v="4"/>
  </r>
  <r>
    <x v="0"/>
  </r>
  <r>
    <x v="3"/>
  </r>
  <r>
    <x v="2"/>
  </r>
  <r>
    <x v="1"/>
  </r>
  <r>
    <x v="3"/>
  </r>
  <r>
    <x v="3"/>
  </r>
  <r>
    <x v="4"/>
  </r>
  <r>
    <x v="2"/>
  </r>
  <r>
    <x v="2"/>
  </r>
  <r>
    <x v="2"/>
  </r>
  <r>
    <x v="2"/>
  </r>
  <r>
    <x v="2"/>
  </r>
  <r>
    <x v="4"/>
  </r>
  <r>
    <x v="2"/>
  </r>
  <r>
    <x v="3"/>
  </r>
  <r>
    <x v="0"/>
  </r>
  <r>
    <x v="1"/>
  </r>
  <r>
    <x v="0"/>
  </r>
  <r>
    <x v="0"/>
  </r>
  <r>
    <x v="3"/>
  </r>
  <r>
    <x v="3"/>
  </r>
  <r>
    <x v="3"/>
  </r>
  <r>
    <x v="2"/>
  </r>
  <r>
    <x v="3"/>
  </r>
  <r>
    <x v="3"/>
  </r>
  <r>
    <x v="3"/>
  </r>
  <r>
    <x v="3"/>
  </r>
  <r>
    <x v="2"/>
  </r>
  <r>
    <x v="3"/>
  </r>
  <r>
    <x v="3"/>
  </r>
  <r>
    <x v="3"/>
  </r>
  <r>
    <x v="3"/>
  </r>
  <r>
    <x v="3"/>
  </r>
  <r>
    <x v="3"/>
  </r>
  <r>
    <x v="3"/>
  </r>
  <r>
    <x v="0"/>
  </r>
  <r>
    <x v="3"/>
  </r>
  <r>
    <x v="3"/>
  </r>
  <r>
    <x v="3"/>
  </r>
  <r>
    <x v="3"/>
  </r>
  <r>
    <x v="0"/>
  </r>
  <r>
    <x v="2"/>
  </r>
  <r>
    <x v="0"/>
  </r>
  <r>
    <x v="4"/>
  </r>
  <r>
    <x v="3"/>
  </r>
  <r>
    <x v="2"/>
  </r>
  <r>
    <x v="4"/>
  </r>
  <r>
    <x v="2"/>
  </r>
  <r>
    <x v="2"/>
  </r>
  <r>
    <x v="4"/>
  </r>
  <r>
    <x v="4"/>
  </r>
  <r>
    <x v="3"/>
  </r>
  <r>
    <x v="3"/>
  </r>
  <r>
    <x v="3"/>
  </r>
  <r>
    <x v="3"/>
  </r>
  <r>
    <x v="0"/>
  </r>
  <r>
    <x v="3"/>
  </r>
  <r>
    <x v="3"/>
  </r>
  <r>
    <x v="3"/>
  </r>
  <r>
    <x v="2"/>
  </r>
  <r>
    <x v="3"/>
  </r>
  <r>
    <x v="3"/>
  </r>
  <r>
    <x v="2"/>
  </r>
  <r>
    <x v="0"/>
  </r>
  <r>
    <x v="3"/>
  </r>
  <r>
    <x v="3"/>
  </r>
  <r>
    <x v="3"/>
  </r>
  <r>
    <x v="2"/>
  </r>
  <r>
    <x v="3"/>
  </r>
  <r>
    <x v="3"/>
  </r>
  <r>
    <x v="2"/>
  </r>
  <r>
    <x v="3"/>
  </r>
  <r>
    <x v="3"/>
  </r>
  <r>
    <x v="1"/>
  </r>
  <r>
    <x v="2"/>
  </r>
  <r>
    <x v="0"/>
  </r>
  <r>
    <x v="3"/>
  </r>
  <r>
    <x v="3"/>
  </r>
  <r>
    <x v="3"/>
  </r>
  <r>
    <x v="3"/>
  </r>
  <r>
    <x v="4"/>
  </r>
  <r>
    <x v="3"/>
  </r>
  <r>
    <x v="2"/>
  </r>
  <r>
    <x v="3"/>
  </r>
  <r>
    <x v="3"/>
  </r>
  <r>
    <x v="3"/>
  </r>
  <r>
    <x v="3"/>
  </r>
  <r>
    <x v="2"/>
  </r>
  <r>
    <x v="3"/>
  </r>
  <r>
    <x v="2"/>
  </r>
  <r>
    <x v="0"/>
  </r>
  <r>
    <x v="3"/>
  </r>
  <r>
    <x v="3"/>
  </r>
  <r>
    <x v="2"/>
  </r>
  <r>
    <x v="4"/>
  </r>
  <r>
    <x v="0"/>
  </r>
  <r>
    <x v="2"/>
  </r>
  <r>
    <x v="2"/>
  </r>
  <r>
    <x v="0"/>
  </r>
  <r>
    <x v="0"/>
  </r>
  <r>
    <x v="4"/>
  </r>
  <r>
    <x v="3"/>
  </r>
  <r>
    <x v="0"/>
  </r>
  <r>
    <x v="3"/>
  </r>
  <r>
    <x v="2"/>
  </r>
  <r>
    <x v="3"/>
  </r>
  <r>
    <x v="0"/>
  </r>
  <r>
    <x v="3"/>
  </r>
  <r>
    <x v="1"/>
  </r>
  <r>
    <x v="2"/>
  </r>
  <r>
    <x v="2"/>
  </r>
  <r>
    <x v="3"/>
  </r>
  <r>
    <x v="3"/>
  </r>
  <r>
    <x v="2"/>
  </r>
  <r>
    <x v="0"/>
  </r>
  <r>
    <x v="3"/>
  </r>
  <r>
    <x v="2"/>
  </r>
  <r>
    <x v="3"/>
  </r>
  <r>
    <x v="0"/>
  </r>
  <r>
    <x v="3"/>
  </r>
  <r>
    <x v="2"/>
  </r>
  <r>
    <x v="0"/>
  </r>
  <r>
    <x v="3"/>
  </r>
  <r>
    <x v="3"/>
  </r>
  <r>
    <x v="4"/>
  </r>
  <r>
    <x v="3"/>
  </r>
  <r>
    <x v="2"/>
  </r>
  <r>
    <x v="3"/>
  </r>
  <r>
    <x v="3"/>
  </r>
  <r>
    <x v="1"/>
  </r>
  <r>
    <x v="3"/>
  </r>
  <r>
    <x v="3"/>
  </r>
  <r>
    <x v="3"/>
  </r>
  <r>
    <x v="2"/>
  </r>
  <r>
    <x v="3"/>
  </r>
  <r>
    <x v="3"/>
  </r>
  <r>
    <x v="3"/>
  </r>
  <r>
    <x v="1"/>
  </r>
  <r>
    <x v="2"/>
  </r>
  <r>
    <x v="2"/>
  </r>
  <r>
    <x v="0"/>
  </r>
  <r>
    <x v="3"/>
  </r>
  <r>
    <x v="2"/>
  </r>
  <r>
    <x v="4"/>
  </r>
  <r>
    <x v="2"/>
  </r>
  <r>
    <x v="2"/>
  </r>
  <r>
    <x v="0"/>
  </r>
  <r>
    <x v="2"/>
  </r>
  <r>
    <x v="2"/>
  </r>
  <r>
    <x v="2"/>
  </r>
  <r>
    <x v="4"/>
  </r>
  <r>
    <x v="3"/>
  </r>
  <r>
    <x v="4"/>
  </r>
  <r>
    <x v="2"/>
  </r>
  <r>
    <x v="2"/>
  </r>
  <r>
    <x v="3"/>
  </r>
  <r>
    <x v="3"/>
  </r>
  <r>
    <x v="2"/>
  </r>
  <r>
    <x v="3"/>
  </r>
  <r>
    <x v="3"/>
  </r>
  <r>
    <x v="3"/>
  </r>
  <r>
    <x v="3"/>
  </r>
  <r>
    <x v="3"/>
  </r>
  <r>
    <x v="3"/>
  </r>
  <r>
    <x v="1"/>
  </r>
  <r>
    <x v="3"/>
  </r>
  <r>
    <x v="2"/>
  </r>
  <r>
    <x v="3"/>
  </r>
  <r>
    <x v="3"/>
  </r>
  <r>
    <x v="0"/>
  </r>
  <r>
    <x v="3"/>
  </r>
  <r>
    <x v="3"/>
  </r>
  <r>
    <x v="2"/>
  </r>
  <r>
    <x v="3"/>
  </r>
  <r>
    <x v="4"/>
  </r>
  <r>
    <x v="1"/>
  </r>
  <r>
    <x v="3"/>
  </r>
  <r>
    <x v="2"/>
  </r>
  <r>
    <x v="3"/>
  </r>
  <r>
    <x v="3"/>
  </r>
  <r>
    <x v="2"/>
  </r>
  <r>
    <x v="3"/>
  </r>
  <r>
    <x v="3"/>
  </r>
  <r>
    <x v="2"/>
  </r>
  <r>
    <x v="4"/>
  </r>
  <r>
    <x v="3"/>
  </r>
  <r>
    <x v="3"/>
  </r>
  <r>
    <x v="3"/>
  </r>
  <r>
    <x v="3"/>
  </r>
  <r>
    <x v="3"/>
  </r>
  <r>
    <x v="3"/>
  </r>
  <r>
    <x v="2"/>
  </r>
  <r>
    <x v="0"/>
  </r>
  <r>
    <x v="3"/>
  </r>
  <r>
    <x v="3"/>
  </r>
  <r>
    <x v="3"/>
  </r>
  <r>
    <x v="3"/>
  </r>
  <r>
    <x v="3"/>
  </r>
  <r>
    <x v="1"/>
  </r>
  <r>
    <x v="1"/>
  </r>
  <r>
    <x v="3"/>
  </r>
  <r>
    <x v="3"/>
  </r>
  <r>
    <x v="0"/>
  </r>
  <r>
    <x v="3"/>
  </r>
  <r>
    <x v="2"/>
  </r>
  <r>
    <x v="3"/>
  </r>
  <r>
    <x v="3"/>
  </r>
  <r>
    <x v="3"/>
  </r>
  <r>
    <x v="1"/>
  </r>
  <r>
    <x v="3"/>
  </r>
  <r>
    <x v="3"/>
  </r>
  <r>
    <x v="3"/>
  </r>
  <r>
    <x v="3"/>
  </r>
  <r>
    <x v="3"/>
  </r>
  <r>
    <x v="3"/>
  </r>
  <r>
    <x v="0"/>
  </r>
  <r>
    <x v="3"/>
  </r>
  <r>
    <x v="2"/>
  </r>
  <r>
    <x v="3"/>
  </r>
  <r>
    <x v="3"/>
  </r>
  <r>
    <x v="3"/>
  </r>
  <r>
    <x v="3"/>
  </r>
  <r>
    <x v="3"/>
  </r>
  <r>
    <x v="3"/>
  </r>
  <r>
    <x v="3"/>
  </r>
  <r>
    <x v="0"/>
  </r>
  <r>
    <x v="0"/>
  </r>
  <r>
    <x v="0"/>
  </r>
  <r>
    <x v="3"/>
  </r>
  <r>
    <x v="3"/>
  </r>
  <r>
    <x v="3"/>
  </r>
  <r>
    <x v="3"/>
  </r>
  <r>
    <x v="3"/>
  </r>
  <r>
    <x v="3"/>
  </r>
  <r>
    <x v="4"/>
  </r>
  <r>
    <x v="2"/>
  </r>
  <r>
    <x v="3"/>
  </r>
  <r>
    <x v="3"/>
  </r>
  <r>
    <x v="3"/>
  </r>
  <r>
    <x v="0"/>
  </r>
  <r>
    <x v="3"/>
  </r>
  <r>
    <x v="3"/>
  </r>
  <r>
    <x v="2"/>
  </r>
  <r>
    <x v="3"/>
  </r>
  <r>
    <x v="4"/>
  </r>
  <r>
    <x v="2"/>
  </r>
  <r>
    <x v="1"/>
  </r>
  <r>
    <x v="3"/>
  </r>
  <r>
    <x v="3"/>
  </r>
  <r>
    <x v="2"/>
  </r>
  <r>
    <x v="0"/>
  </r>
  <r>
    <x v="3"/>
  </r>
  <r>
    <x v="2"/>
  </r>
  <r>
    <x v="4"/>
  </r>
  <r>
    <x v="2"/>
  </r>
  <r>
    <x v="0"/>
  </r>
  <r>
    <x v="4"/>
  </r>
  <r>
    <x v="2"/>
  </r>
  <r>
    <x v="3"/>
  </r>
  <r>
    <x v="0"/>
  </r>
  <r>
    <x v="2"/>
  </r>
  <r>
    <x v="3"/>
  </r>
  <r>
    <x v="3"/>
  </r>
  <r>
    <x v="3"/>
  </r>
  <r>
    <x v="0"/>
  </r>
  <r>
    <x v="2"/>
  </r>
  <r>
    <x v="3"/>
  </r>
  <r>
    <x v="2"/>
  </r>
  <r>
    <x v="3"/>
  </r>
  <r>
    <x v="2"/>
  </r>
  <r>
    <x v="2"/>
  </r>
  <r>
    <x v="0"/>
  </r>
  <r>
    <x v="0"/>
  </r>
  <r>
    <x v="2"/>
  </r>
  <r>
    <x v="2"/>
  </r>
  <r>
    <x v="2"/>
  </r>
  <r>
    <x v="2"/>
  </r>
  <r>
    <x v="3"/>
  </r>
  <r>
    <x v="3"/>
  </r>
  <r>
    <x v="3"/>
  </r>
  <r>
    <x v="3"/>
  </r>
  <r>
    <x v="3"/>
  </r>
  <r>
    <x v="3"/>
  </r>
  <r>
    <x v="4"/>
  </r>
  <r>
    <x v="0"/>
  </r>
  <r>
    <x v="2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0">
  <r>
    <x v="0"/>
  </r>
  <r>
    <x v="1"/>
  </r>
  <r>
    <x v="2"/>
  </r>
  <r>
    <x v="1"/>
  </r>
  <r>
    <x v="1"/>
  </r>
  <r>
    <x v="1"/>
  </r>
  <r>
    <x v="1"/>
  </r>
  <r>
    <x v="2"/>
  </r>
  <r>
    <x v="0"/>
  </r>
  <r>
    <x v="2"/>
  </r>
  <r>
    <x v="0"/>
  </r>
  <r>
    <x v="1"/>
  </r>
  <r>
    <x v="0"/>
  </r>
  <r>
    <x v="0"/>
  </r>
  <r>
    <x v="0"/>
  </r>
  <r>
    <x v="1"/>
  </r>
  <r>
    <x v="1"/>
  </r>
  <r>
    <x v="1"/>
  </r>
  <r>
    <x v="2"/>
  </r>
  <r>
    <x v="1"/>
  </r>
  <r>
    <x v="0"/>
  </r>
  <r>
    <x v="2"/>
  </r>
  <r>
    <x v="2"/>
  </r>
  <r>
    <x v="0"/>
  </r>
  <r>
    <x v="2"/>
  </r>
  <r>
    <x v="1"/>
  </r>
  <r>
    <x v="2"/>
  </r>
  <r>
    <x v="2"/>
  </r>
  <r>
    <x v="2"/>
  </r>
  <r>
    <x v="2"/>
  </r>
  <r>
    <x v="0"/>
  </r>
  <r>
    <x v="0"/>
  </r>
  <r>
    <x v="1"/>
  </r>
  <r>
    <x v="2"/>
  </r>
  <r>
    <x v="2"/>
  </r>
  <r>
    <x v="2"/>
  </r>
  <r>
    <x v="3"/>
  </r>
  <r>
    <x v="1"/>
  </r>
  <r>
    <x v="0"/>
  </r>
  <r>
    <x v="0"/>
  </r>
  <r>
    <x v="1"/>
  </r>
  <r>
    <x v="3"/>
  </r>
  <r>
    <x v="3"/>
  </r>
  <r>
    <x v="1"/>
  </r>
  <r>
    <x v="2"/>
  </r>
  <r>
    <x v="2"/>
  </r>
  <r>
    <x v="1"/>
  </r>
  <r>
    <x v="1"/>
  </r>
  <r>
    <x v="1"/>
  </r>
  <r>
    <x v="0"/>
  </r>
  <r>
    <x v="1"/>
  </r>
  <r>
    <x v="2"/>
  </r>
  <r>
    <x v="3"/>
  </r>
  <r>
    <x v="2"/>
  </r>
  <r>
    <x v="4"/>
  </r>
  <r>
    <x v="4"/>
  </r>
  <r>
    <x v="0"/>
  </r>
  <r>
    <x v="1"/>
  </r>
  <r>
    <x v="2"/>
  </r>
  <r>
    <x v="1"/>
  </r>
  <r>
    <x v="0"/>
  </r>
  <r>
    <x v="1"/>
  </r>
  <r>
    <x v="0"/>
  </r>
  <r>
    <x v="2"/>
  </r>
  <r>
    <x v="2"/>
  </r>
  <r>
    <x v="1"/>
  </r>
  <r>
    <x v="1"/>
  </r>
  <r>
    <x v="1"/>
  </r>
  <r>
    <x v="0"/>
  </r>
  <r>
    <x v="2"/>
  </r>
  <r>
    <x v="0"/>
  </r>
  <r>
    <x v="2"/>
  </r>
  <r>
    <x v="0"/>
  </r>
  <r>
    <x v="1"/>
  </r>
  <r>
    <x v="2"/>
  </r>
  <r>
    <x v="2"/>
  </r>
  <r>
    <x v="1"/>
  </r>
  <r>
    <x v="4"/>
  </r>
  <r>
    <x v="2"/>
  </r>
  <r>
    <x v="1"/>
  </r>
  <r>
    <x v="2"/>
  </r>
  <r>
    <x v="2"/>
  </r>
  <r>
    <x v="1"/>
  </r>
  <r>
    <x v="0"/>
  </r>
  <r>
    <x v="0"/>
  </r>
  <r>
    <x v="1"/>
  </r>
  <r>
    <x v="4"/>
  </r>
  <r>
    <x v="3"/>
  </r>
  <r>
    <x v="2"/>
  </r>
  <r>
    <x v="2"/>
  </r>
  <r>
    <x v="2"/>
  </r>
  <r>
    <x v="2"/>
  </r>
  <r>
    <x v="2"/>
  </r>
  <r>
    <x v="2"/>
  </r>
  <r>
    <x v="1"/>
  </r>
  <r>
    <x v="1"/>
  </r>
  <r>
    <x v="2"/>
  </r>
  <r>
    <x v="0"/>
  </r>
  <r>
    <x v="2"/>
  </r>
  <r>
    <x v="1"/>
  </r>
  <r>
    <x v="3"/>
  </r>
  <r>
    <x v="3"/>
  </r>
  <r>
    <x v="1"/>
  </r>
  <r>
    <x v="1"/>
  </r>
  <r>
    <x v="0"/>
  </r>
  <r>
    <x v="2"/>
  </r>
  <r>
    <x v="2"/>
  </r>
  <r>
    <x v="4"/>
  </r>
  <r>
    <x v="3"/>
  </r>
  <r>
    <x v="0"/>
  </r>
  <r>
    <x v="2"/>
  </r>
  <r>
    <x v="1"/>
  </r>
  <r>
    <x v="0"/>
  </r>
  <r>
    <x v="1"/>
  </r>
  <r>
    <x v="2"/>
  </r>
  <r>
    <x v="0"/>
  </r>
  <r>
    <x v="0"/>
  </r>
  <r>
    <x v="4"/>
  </r>
  <r>
    <x v="0"/>
  </r>
  <r>
    <x v="1"/>
  </r>
  <r>
    <x v="1"/>
  </r>
  <r>
    <x v="1"/>
  </r>
  <r>
    <x v="3"/>
  </r>
  <r>
    <x v="4"/>
  </r>
  <r>
    <x v="0"/>
  </r>
  <r>
    <x v="4"/>
  </r>
  <r>
    <x v="1"/>
  </r>
  <r>
    <x v="2"/>
  </r>
  <r>
    <x v="0"/>
  </r>
  <r>
    <x v="2"/>
  </r>
  <r>
    <x v="2"/>
  </r>
  <r>
    <x v="1"/>
  </r>
  <r>
    <x v="2"/>
  </r>
  <r>
    <x v="2"/>
  </r>
  <r>
    <x v="1"/>
  </r>
  <r>
    <x v="1"/>
  </r>
  <r>
    <x v="0"/>
  </r>
  <r>
    <x v="1"/>
  </r>
  <r>
    <x v="2"/>
  </r>
  <r>
    <x v="1"/>
  </r>
  <r>
    <x v="2"/>
  </r>
  <r>
    <x v="2"/>
  </r>
  <r>
    <x v="2"/>
  </r>
  <r>
    <x v="0"/>
  </r>
  <r>
    <x v="2"/>
  </r>
  <r>
    <x v="0"/>
  </r>
  <r>
    <x v="2"/>
  </r>
  <r>
    <x v="0"/>
  </r>
  <r>
    <x v="1"/>
  </r>
  <r>
    <x v="1"/>
  </r>
  <r>
    <x v="2"/>
  </r>
  <r>
    <x v="1"/>
  </r>
  <r>
    <x v="0"/>
  </r>
  <r>
    <x v="0"/>
  </r>
  <r>
    <x v="1"/>
  </r>
  <r>
    <x v="2"/>
  </r>
  <r>
    <x v="1"/>
  </r>
  <r>
    <x v="0"/>
  </r>
  <r>
    <x v="3"/>
  </r>
  <r>
    <x v="0"/>
  </r>
  <r>
    <x v="1"/>
  </r>
  <r>
    <x v="0"/>
  </r>
  <r>
    <x v="2"/>
  </r>
  <r>
    <x v="2"/>
  </r>
  <r>
    <x v="0"/>
  </r>
  <r>
    <x v="0"/>
  </r>
  <r>
    <x v="2"/>
  </r>
  <r>
    <x v="0"/>
  </r>
  <r>
    <x v="2"/>
  </r>
  <r>
    <x v="2"/>
  </r>
  <r>
    <x v="2"/>
  </r>
  <r>
    <x v="0"/>
  </r>
  <r>
    <x v="1"/>
  </r>
  <r>
    <x v="1"/>
  </r>
  <r>
    <x v="2"/>
  </r>
  <r>
    <x v="2"/>
  </r>
  <r>
    <x v="2"/>
  </r>
  <r>
    <x v="2"/>
  </r>
  <r>
    <x v="1"/>
  </r>
  <r>
    <x v="1"/>
  </r>
  <r>
    <x v="2"/>
  </r>
  <r>
    <x v="0"/>
  </r>
  <r>
    <x v="2"/>
  </r>
  <r>
    <x v="2"/>
  </r>
  <r>
    <x v="2"/>
  </r>
  <r>
    <x v="1"/>
  </r>
  <r>
    <x v="2"/>
  </r>
  <r>
    <x v="4"/>
  </r>
  <r>
    <x v="0"/>
  </r>
  <r>
    <x v="1"/>
  </r>
  <r>
    <x v="2"/>
  </r>
  <r>
    <x v="0"/>
  </r>
  <r>
    <x v="4"/>
  </r>
  <r>
    <x v="0"/>
  </r>
  <r>
    <x v="1"/>
  </r>
  <r>
    <x v="0"/>
  </r>
  <r>
    <x v="2"/>
  </r>
  <r>
    <x v="1"/>
  </r>
  <r>
    <x v="1"/>
  </r>
  <r>
    <x v="2"/>
  </r>
  <r>
    <x v="1"/>
  </r>
  <r>
    <x v="2"/>
  </r>
  <r>
    <x v="2"/>
  </r>
  <r>
    <x v="0"/>
  </r>
  <r>
    <x v="1"/>
  </r>
  <r>
    <x v="2"/>
  </r>
  <r>
    <x v="2"/>
  </r>
  <r>
    <x v="2"/>
  </r>
  <r>
    <x v="0"/>
  </r>
  <r>
    <x v="1"/>
  </r>
  <r>
    <x v="2"/>
  </r>
  <r>
    <x v="3"/>
  </r>
  <r>
    <x v="1"/>
  </r>
  <r>
    <x v="1"/>
  </r>
  <r>
    <x v="0"/>
  </r>
  <r>
    <x v="0"/>
  </r>
  <r>
    <x v="0"/>
  </r>
  <r>
    <x v="0"/>
  </r>
  <r>
    <x v="2"/>
  </r>
  <r>
    <x v="2"/>
  </r>
  <r>
    <x v="1"/>
  </r>
  <r>
    <x v="1"/>
  </r>
  <r>
    <x v="1"/>
  </r>
  <r>
    <x v="0"/>
  </r>
  <r>
    <x v="2"/>
  </r>
  <r>
    <x v="0"/>
  </r>
  <r>
    <x v="1"/>
  </r>
  <r>
    <x v="2"/>
  </r>
  <r>
    <x v="2"/>
  </r>
  <r>
    <x v="0"/>
  </r>
  <r>
    <x v="1"/>
  </r>
  <r>
    <x v="3"/>
  </r>
  <r>
    <x v="2"/>
  </r>
  <r>
    <x v="2"/>
  </r>
  <r>
    <x v="0"/>
  </r>
  <r>
    <x v="2"/>
  </r>
  <r>
    <x v="0"/>
  </r>
  <r>
    <x v="2"/>
  </r>
  <r>
    <x v="2"/>
  </r>
  <r>
    <x v="0"/>
  </r>
  <r>
    <x v="0"/>
  </r>
  <r>
    <x v="0"/>
  </r>
  <r>
    <x v="2"/>
  </r>
  <r>
    <x v="1"/>
  </r>
  <r>
    <x v="0"/>
  </r>
  <r>
    <x v="3"/>
  </r>
  <r>
    <x v="1"/>
  </r>
  <r>
    <x v="2"/>
  </r>
  <r>
    <x v="1"/>
  </r>
  <r>
    <x v="0"/>
  </r>
  <r>
    <x v="1"/>
  </r>
  <r>
    <x v="1"/>
  </r>
  <r>
    <x v="3"/>
  </r>
  <r>
    <x v="3"/>
  </r>
  <r>
    <x v="0"/>
  </r>
  <r>
    <x v="4"/>
  </r>
  <r>
    <x v="1"/>
  </r>
  <r>
    <x v="1"/>
  </r>
  <r>
    <x v="2"/>
  </r>
  <r>
    <x v="4"/>
  </r>
  <r>
    <x v="2"/>
  </r>
  <r>
    <x v="2"/>
  </r>
  <r>
    <x v="2"/>
  </r>
  <r>
    <x v="2"/>
  </r>
  <r>
    <x v="2"/>
  </r>
  <r>
    <x v="0"/>
  </r>
  <r>
    <x v="2"/>
  </r>
  <r>
    <x v="0"/>
  </r>
  <r>
    <x v="0"/>
  </r>
  <r>
    <x v="0"/>
  </r>
  <r>
    <x v="1"/>
  </r>
  <r>
    <x v="0"/>
  </r>
  <r>
    <x v="2"/>
  </r>
  <r>
    <x v="2"/>
  </r>
  <r>
    <x v="0"/>
  </r>
  <r>
    <x v="0"/>
  </r>
  <r>
    <x v="2"/>
  </r>
  <r>
    <x v="2"/>
  </r>
  <r>
    <x v="3"/>
  </r>
  <r>
    <x v="2"/>
  </r>
  <r>
    <x v="0"/>
  </r>
  <r>
    <x v="1"/>
  </r>
  <r>
    <x v="2"/>
  </r>
  <r>
    <x v="2"/>
  </r>
  <r>
    <x v="4"/>
  </r>
  <r>
    <x v="2"/>
  </r>
  <r>
    <x v="2"/>
  </r>
  <r>
    <x v="2"/>
  </r>
  <r>
    <x v="0"/>
  </r>
  <r>
    <x v="1"/>
  </r>
  <r>
    <x v="0"/>
  </r>
  <r>
    <x v="2"/>
  </r>
  <r>
    <x v="2"/>
  </r>
  <r>
    <x v="1"/>
  </r>
  <r>
    <x v="0"/>
  </r>
  <r>
    <x v="1"/>
  </r>
  <r>
    <x v="2"/>
  </r>
  <r>
    <x v="2"/>
  </r>
  <r>
    <x v="4"/>
  </r>
  <r>
    <x v="0"/>
  </r>
  <r>
    <x v="2"/>
  </r>
  <r>
    <x v="2"/>
  </r>
  <r>
    <x v="2"/>
  </r>
  <r>
    <x v="0"/>
  </r>
  <r>
    <x v="2"/>
  </r>
  <r>
    <x v="2"/>
  </r>
  <r>
    <x v="1"/>
  </r>
  <r>
    <x v="0"/>
  </r>
  <r>
    <x v="0"/>
  </r>
  <r>
    <x v="2"/>
  </r>
  <r>
    <x v="1"/>
  </r>
  <r>
    <x v="2"/>
  </r>
  <r>
    <x v="2"/>
  </r>
  <r>
    <x v="1"/>
  </r>
  <r>
    <x v="0"/>
  </r>
  <r>
    <x v="3"/>
  </r>
  <r>
    <x v="1"/>
  </r>
  <r>
    <x v="2"/>
  </r>
  <r>
    <x v="2"/>
  </r>
  <r>
    <x v="1"/>
  </r>
  <r>
    <x v="1"/>
  </r>
  <r>
    <x v="4"/>
  </r>
  <r>
    <x v="2"/>
  </r>
  <r>
    <x v="0"/>
  </r>
  <r>
    <x v="2"/>
  </r>
  <r>
    <x v="0"/>
  </r>
  <r>
    <x v="4"/>
  </r>
  <r>
    <x v="2"/>
  </r>
  <r>
    <x v="0"/>
  </r>
  <r>
    <x v="0"/>
  </r>
  <r>
    <x v="0"/>
  </r>
  <r>
    <x v="0"/>
  </r>
  <r>
    <x v="1"/>
  </r>
  <r>
    <x v="0"/>
  </r>
  <r>
    <x v="1"/>
  </r>
  <r>
    <x v="1"/>
  </r>
  <r>
    <x v="3"/>
  </r>
  <r>
    <x v="2"/>
  </r>
  <r>
    <x v="2"/>
  </r>
  <r>
    <x v="1"/>
  </r>
  <r>
    <x v="1"/>
  </r>
  <r>
    <x v="1"/>
  </r>
  <r>
    <x v="1"/>
  </r>
  <r>
    <x v="2"/>
  </r>
  <r>
    <x v="1"/>
  </r>
  <r>
    <x v="1"/>
  </r>
  <r>
    <x v="3"/>
  </r>
  <r>
    <x v="2"/>
  </r>
  <r>
    <x v="2"/>
  </r>
  <r>
    <x v="0"/>
  </r>
  <r>
    <x v="1"/>
  </r>
  <r>
    <x v="1"/>
  </r>
  <r>
    <x v="1"/>
  </r>
  <r>
    <x v="2"/>
  </r>
  <r>
    <x v="0"/>
  </r>
  <r>
    <x v="4"/>
  </r>
  <r>
    <x v="0"/>
  </r>
  <r>
    <x v="0"/>
  </r>
  <r>
    <x v="0"/>
  </r>
  <r>
    <x v="0"/>
  </r>
  <r>
    <x v="2"/>
  </r>
  <r>
    <x v="1"/>
  </r>
  <r>
    <x v="2"/>
  </r>
  <r>
    <x v="0"/>
  </r>
  <r>
    <x v="1"/>
  </r>
  <r>
    <x v="2"/>
  </r>
  <r>
    <x v="2"/>
  </r>
  <r>
    <x v="3"/>
  </r>
  <r>
    <x v="0"/>
  </r>
  <r>
    <x v="0"/>
  </r>
  <r>
    <x v="2"/>
  </r>
  <r>
    <x v="2"/>
  </r>
  <r>
    <x v="0"/>
  </r>
  <r>
    <x v="1"/>
  </r>
  <r>
    <x v="2"/>
  </r>
  <r>
    <x v="2"/>
  </r>
  <r>
    <x v="1"/>
  </r>
  <r>
    <x v="1"/>
  </r>
  <r>
    <x v="2"/>
  </r>
  <r>
    <x v="2"/>
  </r>
  <r>
    <x v="2"/>
  </r>
  <r>
    <x v="0"/>
  </r>
  <r>
    <x v="2"/>
  </r>
  <r>
    <x v="1"/>
  </r>
  <r>
    <x v="1"/>
  </r>
  <r>
    <x v="0"/>
  </r>
  <r>
    <x v="2"/>
  </r>
  <r>
    <x v="2"/>
  </r>
  <r>
    <x v="2"/>
  </r>
  <r>
    <x v="2"/>
  </r>
  <r>
    <x v="0"/>
  </r>
  <r>
    <x v="1"/>
  </r>
  <r>
    <x v="1"/>
  </r>
  <r>
    <x v="2"/>
  </r>
  <r>
    <x v="4"/>
  </r>
  <r>
    <x v="2"/>
  </r>
  <r>
    <x v="0"/>
  </r>
  <r>
    <x v="2"/>
  </r>
  <r>
    <x v="1"/>
  </r>
  <r>
    <x v="4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0">
  <r>
    <x v="0"/>
    <x v="0"/>
  </r>
  <r>
    <x v="1"/>
    <x v="0"/>
  </r>
  <r>
    <x v="0"/>
    <x v="0"/>
  </r>
  <r>
    <x v="0"/>
    <x v="1"/>
  </r>
  <r>
    <x v="1"/>
    <x v="0"/>
  </r>
  <r>
    <x v="0"/>
    <x v="0"/>
  </r>
  <r>
    <x v="2"/>
    <x v="0"/>
  </r>
  <r>
    <x v="1"/>
    <x v="0"/>
  </r>
  <r>
    <x v="0"/>
    <x v="0"/>
  </r>
  <r>
    <x v="0"/>
    <x v="0"/>
  </r>
  <r>
    <x v="1"/>
    <x v="0"/>
  </r>
  <r>
    <x v="0"/>
    <x v="1"/>
  </r>
  <r>
    <x v="1"/>
    <x v="0"/>
  </r>
  <r>
    <x v="1"/>
    <x v="0"/>
  </r>
  <r>
    <x v="0"/>
    <x v="1"/>
  </r>
  <r>
    <x v="0"/>
    <x v="0"/>
  </r>
  <r>
    <x v="1"/>
    <x v="0"/>
  </r>
  <r>
    <x v="0"/>
    <x v="0"/>
  </r>
  <r>
    <x v="0"/>
    <x v="0"/>
  </r>
  <r>
    <x v="0"/>
    <x v="0"/>
  </r>
  <r>
    <x v="1"/>
    <x v="0"/>
  </r>
  <r>
    <x v="1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1"/>
    <x v="0"/>
  </r>
  <r>
    <x v="1"/>
    <x v="0"/>
  </r>
  <r>
    <x v="1"/>
    <x v="0"/>
  </r>
  <r>
    <x v="1"/>
    <x v="0"/>
  </r>
  <r>
    <x v="0"/>
    <x v="0"/>
  </r>
  <r>
    <x v="1"/>
    <x v="0"/>
  </r>
  <r>
    <x v="1"/>
    <x v="0"/>
  </r>
  <r>
    <x v="0"/>
    <x v="0"/>
  </r>
  <r>
    <x v="1"/>
    <x v="1"/>
  </r>
  <r>
    <x v="0"/>
    <x v="0"/>
  </r>
  <r>
    <x v="0"/>
    <x v="1"/>
  </r>
  <r>
    <x v="0"/>
    <x v="0"/>
  </r>
  <r>
    <x v="0"/>
    <x v="0"/>
  </r>
  <r>
    <x v="1"/>
    <x v="0"/>
  </r>
  <r>
    <x v="2"/>
    <x v="0"/>
  </r>
  <r>
    <x v="1"/>
    <x v="0"/>
  </r>
  <r>
    <x v="2"/>
    <x v="0"/>
  </r>
  <r>
    <x v="1"/>
    <x v="0"/>
  </r>
  <r>
    <x v="2"/>
    <x v="0"/>
  </r>
  <r>
    <x v="1"/>
    <x v="0"/>
  </r>
  <r>
    <x v="0"/>
    <x v="0"/>
  </r>
  <r>
    <x v="1"/>
    <x v="0"/>
  </r>
  <r>
    <x v="0"/>
    <x v="0"/>
  </r>
  <r>
    <x v="0"/>
    <x v="0"/>
  </r>
  <r>
    <x v="0"/>
    <x v="1"/>
  </r>
  <r>
    <x v="0"/>
    <x v="0"/>
  </r>
  <r>
    <x v="1"/>
    <x v="1"/>
  </r>
  <r>
    <x v="0"/>
    <x v="0"/>
  </r>
  <r>
    <x v="1"/>
    <x v="0"/>
  </r>
  <r>
    <x v="0"/>
    <x v="0"/>
  </r>
  <r>
    <x v="0"/>
    <x v="0"/>
  </r>
  <r>
    <x v="1"/>
    <x v="0"/>
  </r>
  <r>
    <x v="0"/>
    <x v="0"/>
  </r>
  <r>
    <x v="1"/>
    <x v="0"/>
  </r>
  <r>
    <x v="0"/>
    <x v="0"/>
  </r>
  <r>
    <x v="1"/>
    <x v="0"/>
  </r>
  <r>
    <x v="1"/>
    <x v="0"/>
  </r>
  <r>
    <x v="0"/>
    <x v="0"/>
  </r>
  <r>
    <x v="0"/>
    <x v="0"/>
  </r>
  <r>
    <x v="0"/>
    <x v="0"/>
  </r>
  <r>
    <x v="2"/>
    <x v="0"/>
  </r>
  <r>
    <x v="0"/>
    <x v="0"/>
  </r>
  <r>
    <x v="0"/>
    <x v="0"/>
  </r>
  <r>
    <x v="1"/>
    <x v="1"/>
  </r>
  <r>
    <x v="0"/>
    <x v="1"/>
  </r>
  <r>
    <x v="0"/>
    <x v="0"/>
  </r>
  <r>
    <x v="1"/>
    <x v="0"/>
  </r>
  <r>
    <x v="1"/>
    <x v="0"/>
  </r>
  <r>
    <x v="1"/>
    <x v="0"/>
  </r>
  <r>
    <x v="1"/>
    <x v="0"/>
  </r>
  <r>
    <x v="0"/>
    <x v="1"/>
  </r>
  <r>
    <x v="0"/>
    <x v="0"/>
  </r>
  <r>
    <x v="0"/>
    <x v="0"/>
  </r>
  <r>
    <x v="0"/>
    <x v="0"/>
  </r>
  <r>
    <x v="2"/>
    <x v="0"/>
  </r>
  <r>
    <x v="1"/>
    <x v="0"/>
  </r>
  <r>
    <x v="2"/>
    <x v="1"/>
  </r>
  <r>
    <x v="0"/>
    <x v="0"/>
  </r>
  <r>
    <x v="0"/>
    <x v="0"/>
  </r>
  <r>
    <x v="0"/>
    <x v="0"/>
  </r>
  <r>
    <x v="1"/>
    <x v="0"/>
  </r>
  <r>
    <x v="0"/>
    <x v="0"/>
  </r>
  <r>
    <x v="1"/>
    <x v="0"/>
  </r>
  <r>
    <x v="1"/>
    <x v="0"/>
  </r>
  <r>
    <x v="1"/>
    <x v="1"/>
  </r>
  <r>
    <x v="1"/>
    <x v="0"/>
  </r>
  <r>
    <x v="1"/>
    <x v="0"/>
  </r>
  <r>
    <x v="0"/>
    <x v="0"/>
  </r>
  <r>
    <x v="1"/>
    <x v="0"/>
  </r>
  <r>
    <x v="1"/>
    <x v="0"/>
  </r>
  <r>
    <x v="0"/>
    <x v="1"/>
  </r>
  <r>
    <x v="0"/>
    <x v="0"/>
  </r>
  <r>
    <x v="0"/>
    <x v="1"/>
  </r>
  <r>
    <x v="0"/>
    <x v="0"/>
  </r>
  <r>
    <x v="1"/>
    <x v="0"/>
  </r>
  <r>
    <x v="1"/>
    <x v="0"/>
  </r>
  <r>
    <x v="0"/>
    <x v="1"/>
  </r>
  <r>
    <x v="0"/>
    <x v="0"/>
  </r>
  <r>
    <x v="0"/>
    <x v="1"/>
  </r>
  <r>
    <x v="1"/>
    <x v="1"/>
  </r>
  <r>
    <x v="0"/>
    <x v="1"/>
  </r>
  <r>
    <x v="1"/>
    <x v="1"/>
  </r>
  <r>
    <x v="0"/>
    <x v="0"/>
  </r>
  <r>
    <x v="1"/>
    <x v="0"/>
  </r>
  <r>
    <x v="1"/>
    <x v="0"/>
  </r>
  <r>
    <x v="1"/>
    <x v="1"/>
  </r>
  <r>
    <x v="0"/>
    <x v="0"/>
  </r>
  <r>
    <x v="0"/>
    <x v="0"/>
  </r>
  <r>
    <x v="0"/>
    <x v="1"/>
  </r>
  <r>
    <x v="1"/>
    <x v="0"/>
  </r>
  <r>
    <x v="1"/>
    <x v="0"/>
  </r>
  <r>
    <x v="0"/>
    <x v="0"/>
  </r>
  <r>
    <x v="0"/>
    <x v="0"/>
  </r>
  <r>
    <x v="1"/>
    <x v="0"/>
  </r>
  <r>
    <x v="1"/>
    <x v="0"/>
  </r>
  <r>
    <x v="1"/>
    <x v="0"/>
  </r>
  <r>
    <x v="0"/>
    <x v="0"/>
  </r>
  <r>
    <x v="0"/>
    <x v="0"/>
  </r>
  <r>
    <x v="1"/>
    <x v="0"/>
  </r>
  <r>
    <x v="0"/>
    <x v="1"/>
  </r>
  <r>
    <x v="1"/>
    <x v="0"/>
  </r>
  <r>
    <x v="0"/>
    <x v="1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1"/>
    <x v="0"/>
  </r>
  <r>
    <x v="0"/>
    <x v="1"/>
  </r>
  <r>
    <x v="0"/>
    <x v="0"/>
  </r>
  <r>
    <x v="0"/>
    <x v="1"/>
  </r>
  <r>
    <x v="0"/>
    <x v="0"/>
  </r>
  <r>
    <x v="1"/>
    <x v="0"/>
  </r>
  <r>
    <x v="0"/>
    <x v="0"/>
  </r>
  <r>
    <x v="1"/>
    <x v="0"/>
  </r>
  <r>
    <x v="0"/>
    <x v="0"/>
  </r>
  <r>
    <x v="1"/>
    <x v="0"/>
  </r>
  <r>
    <x v="0"/>
    <x v="0"/>
  </r>
  <r>
    <x v="0"/>
    <x v="0"/>
  </r>
  <r>
    <x v="0"/>
    <x v="0"/>
  </r>
  <r>
    <x v="0"/>
    <x v="1"/>
  </r>
  <r>
    <x v="0"/>
    <x v="0"/>
  </r>
  <r>
    <x v="1"/>
    <x v="0"/>
  </r>
  <r>
    <x v="1"/>
    <x v="0"/>
  </r>
  <r>
    <x v="0"/>
    <x v="1"/>
  </r>
  <r>
    <x v="0"/>
    <x v="1"/>
  </r>
  <r>
    <x v="1"/>
    <x v="1"/>
  </r>
  <r>
    <x v="1"/>
    <x v="1"/>
  </r>
  <r>
    <x v="1"/>
    <x v="0"/>
  </r>
  <r>
    <x v="0"/>
    <x v="1"/>
  </r>
  <r>
    <x v="1"/>
    <x v="1"/>
  </r>
  <r>
    <x v="0"/>
    <x v="0"/>
  </r>
  <r>
    <x v="0"/>
    <x v="0"/>
  </r>
  <r>
    <x v="1"/>
    <x v="1"/>
  </r>
  <r>
    <x v="0"/>
    <x v="0"/>
  </r>
  <r>
    <x v="0"/>
    <x v="1"/>
  </r>
  <r>
    <x v="0"/>
    <x v="1"/>
  </r>
  <r>
    <x v="1"/>
    <x v="0"/>
  </r>
  <r>
    <x v="0"/>
    <x v="0"/>
  </r>
  <r>
    <x v="0"/>
    <x v="1"/>
  </r>
  <r>
    <x v="0"/>
    <x v="0"/>
  </r>
  <r>
    <x v="0"/>
    <x v="0"/>
  </r>
  <r>
    <x v="2"/>
    <x v="1"/>
  </r>
  <r>
    <x v="0"/>
    <x v="0"/>
  </r>
  <r>
    <x v="1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1"/>
    <x v="0"/>
  </r>
  <r>
    <x v="1"/>
    <x v="0"/>
  </r>
  <r>
    <x v="0"/>
    <x v="0"/>
  </r>
  <r>
    <x v="1"/>
    <x v="0"/>
  </r>
  <r>
    <x v="1"/>
    <x v="0"/>
  </r>
  <r>
    <x v="0"/>
    <x v="0"/>
  </r>
  <r>
    <x v="0"/>
    <x v="0"/>
  </r>
  <r>
    <x v="0"/>
    <x v="0"/>
  </r>
  <r>
    <x v="0"/>
    <x v="0"/>
  </r>
  <r>
    <x v="1"/>
    <x v="0"/>
  </r>
  <r>
    <x v="0"/>
    <x v="1"/>
  </r>
  <r>
    <x v="0"/>
    <x v="1"/>
  </r>
  <r>
    <x v="1"/>
    <x v="0"/>
  </r>
  <r>
    <x v="1"/>
    <x v="0"/>
  </r>
  <r>
    <x v="1"/>
    <x v="0"/>
  </r>
  <r>
    <x v="0"/>
    <x v="0"/>
  </r>
  <r>
    <x v="0"/>
    <x v="0"/>
  </r>
  <r>
    <x v="0"/>
    <x v="0"/>
  </r>
  <r>
    <x v="1"/>
    <x v="0"/>
  </r>
  <r>
    <x v="1"/>
    <x v="0"/>
  </r>
  <r>
    <x v="1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1"/>
    <x v="0"/>
  </r>
  <r>
    <x v="1"/>
    <x v="0"/>
  </r>
  <r>
    <x v="0"/>
    <x v="0"/>
  </r>
  <r>
    <x v="0"/>
    <x v="0"/>
  </r>
  <r>
    <x v="0"/>
    <x v="0"/>
  </r>
  <r>
    <x v="0"/>
    <x v="0"/>
  </r>
  <r>
    <x v="1"/>
    <x v="0"/>
  </r>
  <r>
    <x v="1"/>
    <x v="0"/>
  </r>
  <r>
    <x v="1"/>
    <x v="0"/>
  </r>
  <r>
    <x v="1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1"/>
  </r>
  <r>
    <x v="2"/>
    <x v="0"/>
  </r>
  <r>
    <x v="2"/>
    <x v="0"/>
  </r>
  <r>
    <x v="1"/>
    <x v="1"/>
  </r>
  <r>
    <x v="1"/>
    <x v="0"/>
  </r>
  <r>
    <x v="1"/>
    <x v="0"/>
  </r>
  <r>
    <x v="1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0"/>
    <x v="1"/>
  </r>
  <r>
    <x v="0"/>
    <x v="0"/>
  </r>
  <r>
    <x v="1"/>
    <x v="0"/>
  </r>
  <r>
    <x v="1"/>
    <x v="0"/>
  </r>
  <r>
    <x v="2"/>
    <x v="1"/>
  </r>
  <r>
    <x v="0"/>
    <x v="0"/>
  </r>
  <r>
    <x v="0"/>
    <x v="0"/>
  </r>
  <r>
    <x v="1"/>
    <x v="0"/>
  </r>
  <r>
    <x v="0"/>
    <x v="0"/>
  </r>
  <r>
    <x v="2"/>
    <x v="0"/>
  </r>
  <r>
    <x v="0"/>
    <x v="0"/>
  </r>
  <r>
    <x v="0"/>
    <x v="0"/>
  </r>
  <r>
    <x v="0"/>
    <x v="0"/>
  </r>
  <r>
    <x v="0"/>
    <x v="1"/>
  </r>
  <r>
    <x v="0"/>
    <x v="1"/>
  </r>
  <r>
    <x v="1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1"/>
    <x v="0"/>
  </r>
  <r>
    <x v="0"/>
    <x v="0"/>
  </r>
  <r>
    <x v="1"/>
    <x v="0"/>
  </r>
  <r>
    <x v="1"/>
    <x v="0"/>
  </r>
  <r>
    <x v="0"/>
    <x v="0"/>
  </r>
  <r>
    <x v="1"/>
    <x v="1"/>
  </r>
  <r>
    <x v="0"/>
    <x v="0"/>
  </r>
  <r>
    <x v="1"/>
    <x v="0"/>
  </r>
  <r>
    <x v="0"/>
    <x v="0"/>
  </r>
  <r>
    <x v="1"/>
    <x v="0"/>
  </r>
  <r>
    <x v="0"/>
    <x v="1"/>
  </r>
  <r>
    <x v="1"/>
    <x v="0"/>
  </r>
  <r>
    <x v="1"/>
    <x v="1"/>
  </r>
  <r>
    <x v="0"/>
    <x v="0"/>
  </r>
  <r>
    <x v="0"/>
    <x v="0"/>
  </r>
  <r>
    <x v="1"/>
    <x v="0"/>
  </r>
  <r>
    <x v="0"/>
    <x v="0"/>
  </r>
  <r>
    <x v="1"/>
    <x v="0"/>
  </r>
  <r>
    <x v="0"/>
    <x v="0"/>
  </r>
  <r>
    <x v="0"/>
    <x v="0"/>
  </r>
  <r>
    <x v="1"/>
    <x v="0"/>
  </r>
  <r>
    <x v="0"/>
    <x v="1"/>
  </r>
  <r>
    <x v="1"/>
    <x v="0"/>
  </r>
  <r>
    <x v="1"/>
    <x v="0"/>
  </r>
  <r>
    <x v="1"/>
    <x v="0"/>
  </r>
  <r>
    <x v="1"/>
    <x v="0"/>
  </r>
  <r>
    <x v="0"/>
    <x v="0"/>
  </r>
  <r>
    <x v="0"/>
    <x v="0"/>
  </r>
  <r>
    <x v="0"/>
    <x v="0"/>
  </r>
  <r>
    <x v="1"/>
    <x v="0"/>
  </r>
  <r>
    <x v="1"/>
    <x v="1"/>
  </r>
  <r>
    <x v="0"/>
    <x v="0"/>
  </r>
  <r>
    <x v="0"/>
    <x v="0"/>
  </r>
  <r>
    <x v="1"/>
    <x v="0"/>
  </r>
  <r>
    <x v="0"/>
    <x v="0"/>
  </r>
  <r>
    <x v="1"/>
    <x v="0"/>
  </r>
  <r>
    <x v="1"/>
    <x v="0"/>
  </r>
  <r>
    <x v="1"/>
    <x v="0"/>
  </r>
  <r>
    <x v="0"/>
    <x v="0"/>
  </r>
  <r>
    <x v="0"/>
    <x v="0"/>
  </r>
  <r>
    <x v="0"/>
    <x v="0"/>
  </r>
  <r>
    <x v="1"/>
    <x v="0"/>
  </r>
  <r>
    <x v="0"/>
    <x v="1"/>
  </r>
  <r>
    <x v="1"/>
    <x v="0"/>
  </r>
  <r>
    <x v="2"/>
    <x v="1"/>
  </r>
  <r>
    <x v="0"/>
    <x v="0"/>
  </r>
  <r>
    <x v="1"/>
    <x v="0"/>
  </r>
  <r>
    <x v="0"/>
    <x v="0"/>
  </r>
  <r>
    <x v="1"/>
    <x v="0"/>
  </r>
  <r>
    <x v="0"/>
    <x v="0"/>
  </r>
  <r>
    <x v="1"/>
    <x v="0"/>
  </r>
  <r>
    <x v="1"/>
    <x v="0"/>
  </r>
  <r>
    <x v="2"/>
    <x v="1"/>
  </r>
  <r>
    <x v="0"/>
    <x v="0"/>
  </r>
  <r>
    <x v="1"/>
    <x v="0"/>
  </r>
  <r>
    <x v="2"/>
    <x v="0"/>
  </r>
  <r>
    <x v="0"/>
    <x v="1"/>
  </r>
  <r>
    <x v="1"/>
    <x v="0"/>
  </r>
  <r>
    <x v="0"/>
    <x v="0"/>
  </r>
  <r>
    <x v="0"/>
    <x v="1"/>
  </r>
  <r>
    <x v="0"/>
    <x v="1"/>
  </r>
  <r>
    <x v="0"/>
    <x v="0"/>
  </r>
  <r>
    <x v="0"/>
    <x v="0"/>
  </r>
  <r>
    <x v="1"/>
    <x v="0"/>
  </r>
  <r>
    <x v="0"/>
    <x v="0"/>
  </r>
  <r>
    <x v="1"/>
    <x v="0"/>
  </r>
  <r>
    <x v="0"/>
    <x v="1"/>
  </r>
  <r>
    <x v="0"/>
    <x v="0"/>
  </r>
  <r>
    <x v="1"/>
    <x v="0"/>
  </r>
  <r>
    <x v="1"/>
    <x v="0"/>
  </r>
  <r>
    <x v="1"/>
    <x v="1"/>
  </r>
  <r>
    <x v="0"/>
    <x v="0"/>
  </r>
  <r>
    <x v="0"/>
    <x v="0"/>
  </r>
  <r>
    <x v="0"/>
    <x v="0"/>
  </r>
  <r>
    <x v="1"/>
    <x v="0"/>
  </r>
  <r>
    <x v="0"/>
    <x v="0"/>
  </r>
  <r>
    <x v="1"/>
    <x v="1"/>
  </r>
  <r>
    <x v="0"/>
    <x v="0"/>
  </r>
  <r>
    <x v="0"/>
    <x v="0"/>
  </r>
  <r>
    <x v="1"/>
    <x v="0"/>
  </r>
  <r>
    <x v="0"/>
    <x v="0"/>
  </r>
  <r>
    <x v="0"/>
    <x v="0"/>
  </r>
  <r>
    <x v="0"/>
    <x v="1"/>
  </r>
  <r>
    <x v="1"/>
    <x v="0"/>
  </r>
  <r>
    <x v="1"/>
    <x v="1"/>
  </r>
  <r>
    <x v="1"/>
    <x v="0"/>
  </r>
  <r>
    <x v="1"/>
    <x v="0"/>
  </r>
  <r>
    <x v="0"/>
    <x v="1"/>
  </r>
  <r>
    <x v="1"/>
    <x v="0"/>
  </r>
  <r>
    <x v="1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2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1"/>
    <x v="0"/>
  </r>
  <r>
    <x v="1"/>
    <x v="0"/>
  </r>
  <r>
    <x v="0"/>
    <x v="0"/>
  </r>
  <r>
    <x v="2"/>
    <x v="0"/>
  </r>
  <r>
    <x v="1"/>
    <x v="0"/>
  </r>
  <r>
    <x v="2"/>
    <x v="0"/>
  </r>
  <r>
    <x v="0"/>
    <x v="0"/>
  </r>
  <r>
    <x v="0"/>
    <x v="0"/>
  </r>
  <r>
    <x v="1"/>
    <x v="0"/>
  </r>
  <r>
    <x v="1"/>
    <x v="0"/>
  </r>
  <r>
    <x v="0"/>
    <x v="0"/>
  </r>
  <r>
    <x v="1"/>
    <x v="0"/>
  </r>
  <r>
    <x v="1"/>
    <x v="0"/>
  </r>
  <r>
    <x v="1"/>
    <x v="0"/>
  </r>
  <r>
    <x v="0"/>
    <x v="0"/>
  </r>
  <r>
    <x v="0"/>
    <x v="0"/>
  </r>
  <r>
    <x v="1"/>
    <x v="0"/>
  </r>
  <r>
    <x v="1"/>
    <x v="1"/>
  </r>
  <r>
    <x v="1"/>
    <x v="0"/>
  </r>
  <r>
    <x v="0"/>
    <x v="0"/>
  </r>
  <r>
    <x v="0"/>
    <x v="0"/>
  </r>
  <r>
    <x v="0"/>
    <x v="1"/>
  </r>
  <r>
    <x v="0"/>
    <x v="0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4">
  <r>
    <n v="23"/>
    <x v="0"/>
  </r>
  <r>
    <n v="25"/>
    <x v="1"/>
  </r>
  <r>
    <n v="25"/>
    <x v="1"/>
  </r>
  <r>
    <n v="20"/>
    <x v="0"/>
  </r>
  <r>
    <n v="24"/>
    <x v="1"/>
  </r>
  <r>
    <n v="27"/>
    <x v="1"/>
  </r>
  <r>
    <n v="18"/>
    <x v="2"/>
  </r>
  <r>
    <n v="21"/>
    <x v="0"/>
  </r>
  <r>
    <n v="26"/>
    <x v="0"/>
  </r>
  <r>
    <n v="25"/>
    <x v="3"/>
  </r>
  <r>
    <n v="27"/>
    <x v="0"/>
  </r>
  <r>
    <n v="27"/>
    <x v="0"/>
  </r>
  <r>
    <n v="27"/>
    <x v="1"/>
  </r>
  <r>
    <n v="27"/>
    <x v="0"/>
  </r>
  <r>
    <n v="25"/>
    <x v="0"/>
  </r>
  <r>
    <n v="26"/>
    <x v="1"/>
  </r>
  <r>
    <n v="23"/>
    <x v="1"/>
  </r>
  <r>
    <n v="27"/>
    <x v="1"/>
  </r>
  <r>
    <n v="25"/>
    <x v="2"/>
  </r>
  <r>
    <n v="25"/>
    <x v="1"/>
  </r>
  <r>
    <n v="23"/>
    <x v="1"/>
  </r>
  <r>
    <n v="26"/>
    <x v="4"/>
  </r>
  <r>
    <n v="25"/>
    <x v="0"/>
  </r>
  <r>
    <n v="26"/>
    <x v="3"/>
  </r>
  <r>
    <n v="27"/>
    <x v="1"/>
  </r>
  <r>
    <n v="27"/>
    <x v="0"/>
  </r>
  <r>
    <n v="23"/>
    <x v="1"/>
  </r>
  <r>
    <n v="26"/>
    <x v="4"/>
  </r>
  <r>
    <n v="20"/>
    <x v="0"/>
  </r>
  <r>
    <n v="22"/>
    <x v="4"/>
  </r>
  <r>
    <n v="24"/>
    <x v="0"/>
  </r>
  <r>
    <n v="24"/>
    <x v="4"/>
  </r>
  <r>
    <n v="26"/>
    <x v="1"/>
  </r>
  <r>
    <n v="25"/>
    <x v="1"/>
  </r>
  <r>
    <n v="21"/>
    <x v="1"/>
  </r>
  <r>
    <n v="27"/>
    <x v="1"/>
  </r>
  <r>
    <n v="27"/>
    <x v="0"/>
  </r>
  <r>
    <n v="21"/>
    <x v="1"/>
  </r>
  <r>
    <n v="26"/>
    <x v="1"/>
  </r>
  <r>
    <n v="26"/>
    <x v="1"/>
  </r>
  <r>
    <n v="26"/>
    <x v="1"/>
  </r>
  <r>
    <n v="20"/>
    <x v="0"/>
  </r>
  <r>
    <n v="25"/>
    <x v="0"/>
  </r>
  <r>
    <n v="27"/>
    <x v="0"/>
  </r>
  <r>
    <n v="27"/>
    <x v="1"/>
  </r>
  <r>
    <n v="24"/>
    <x v="1"/>
  </r>
  <r>
    <n v="23"/>
    <x v="4"/>
  </r>
  <r>
    <n v="21"/>
    <x v="4"/>
  </r>
  <r>
    <n v="25"/>
    <x v="1"/>
  </r>
  <r>
    <n v="27"/>
    <x v="1"/>
  </r>
  <r>
    <n v="22"/>
    <x v="0"/>
  </r>
  <r>
    <n v="25"/>
    <x v="1"/>
  </r>
  <r>
    <n v="26"/>
    <x v="4"/>
  </r>
  <r>
    <n v="22"/>
    <x v="1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7">
  <r>
    <n v="35"/>
    <x v="0"/>
  </r>
  <r>
    <n v="33"/>
    <x v="1"/>
  </r>
  <r>
    <n v="33"/>
    <x v="2"/>
  </r>
  <r>
    <n v="35"/>
    <x v="1"/>
  </r>
  <r>
    <n v="35"/>
    <x v="0"/>
  </r>
  <r>
    <n v="34"/>
    <x v="0"/>
  </r>
  <r>
    <n v="33"/>
    <x v="1"/>
  </r>
  <r>
    <n v="30"/>
    <x v="0"/>
  </r>
  <r>
    <n v="35"/>
    <x v="1"/>
  </r>
  <r>
    <n v="35"/>
    <x v="1"/>
  </r>
  <r>
    <n v="34"/>
    <x v="1"/>
  </r>
  <r>
    <n v="34"/>
    <x v="0"/>
  </r>
  <r>
    <n v="33"/>
    <x v="3"/>
  </r>
  <r>
    <n v="32"/>
    <x v="0"/>
  </r>
  <r>
    <n v="28"/>
    <x v="3"/>
  </r>
  <r>
    <n v="33"/>
    <x v="2"/>
  </r>
  <r>
    <n v="34"/>
    <x v="1"/>
  </r>
  <r>
    <n v="29"/>
    <x v="0"/>
  </r>
  <r>
    <n v="31"/>
    <x v="2"/>
  </r>
  <r>
    <n v="33"/>
    <x v="1"/>
  </r>
  <r>
    <n v="36"/>
    <x v="3"/>
  </r>
  <r>
    <n v="28"/>
    <x v="1"/>
  </r>
  <r>
    <n v="35"/>
    <x v="2"/>
  </r>
  <r>
    <n v="35"/>
    <x v="1"/>
  </r>
  <r>
    <n v="33"/>
    <x v="1"/>
  </r>
  <r>
    <n v="29"/>
    <x v="2"/>
  </r>
  <r>
    <n v="30"/>
    <x v="2"/>
  </r>
  <r>
    <n v="30"/>
    <x v="1"/>
  </r>
  <r>
    <n v="36"/>
    <x v="0"/>
  </r>
  <r>
    <n v="29"/>
    <x v="4"/>
  </r>
  <r>
    <n v="36"/>
    <x v="1"/>
  </r>
  <r>
    <n v="28"/>
    <x v="1"/>
  </r>
  <r>
    <n v="29"/>
    <x v="1"/>
  </r>
  <r>
    <n v="34"/>
    <x v="2"/>
  </r>
  <r>
    <n v="32"/>
    <x v="3"/>
  </r>
  <r>
    <n v="32"/>
    <x v="1"/>
  </r>
  <r>
    <n v="28"/>
    <x v="0"/>
  </r>
  <r>
    <n v="35"/>
    <x v="0"/>
  </r>
  <r>
    <n v="29"/>
    <x v="1"/>
  </r>
  <r>
    <n v="33"/>
    <x v="0"/>
  </r>
  <r>
    <n v="36"/>
    <x v="4"/>
  </r>
  <r>
    <n v="33"/>
    <x v="1"/>
  </r>
  <r>
    <n v="35"/>
    <x v="0"/>
  </r>
  <r>
    <n v="34"/>
    <x v="2"/>
  </r>
  <r>
    <n v="34"/>
    <x v="1"/>
  </r>
  <r>
    <n v="36"/>
    <x v="1"/>
  </r>
  <r>
    <n v="33"/>
    <x v="0"/>
  </r>
  <r>
    <n v="31"/>
    <x v="1"/>
  </r>
  <r>
    <n v="28"/>
    <x v="2"/>
  </r>
  <r>
    <n v="36"/>
    <x v="0"/>
  </r>
  <r>
    <n v="30"/>
    <x v="3"/>
  </r>
  <r>
    <n v="29"/>
    <x v="2"/>
  </r>
  <r>
    <n v="35"/>
    <x v="0"/>
  </r>
  <r>
    <n v="32"/>
    <x v="0"/>
  </r>
  <r>
    <n v="32"/>
    <x v="1"/>
  </r>
  <r>
    <n v="33"/>
    <x v="0"/>
  </r>
  <r>
    <n v="30"/>
    <x v="2"/>
  </r>
  <r>
    <n v="31"/>
    <x v="1"/>
  </r>
  <r>
    <n v="30"/>
    <x v="1"/>
  </r>
  <r>
    <n v="32"/>
    <x v="2"/>
  </r>
  <r>
    <n v="29"/>
    <x v="1"/>
  </r>
  <r>
    <n v="32"/>
    <x v="0"/>
  </r>
  <r>
    <n v="34"/>
    <x v="1"/>
  </r>
  <r>
    <n v="30"/>
    <x v="0"/>
  </r>
  <r>
    <n v="29"/>
    <x v="2"/>
  </r>
  <r>
    <n v="32"/>
    <x v="1"/>
  </r>
  <r>
    <n v="32"/>
    <x v="1"/>
  </r>
  <r>
    <n v="31"/>
    <x v="0"/>
  </r>
  <r>
    <n v="30"/>
    <x v="1"/>
  </r>
  <r>
    <n v="29"/>
    <x v="3"/>
  </r>
  <r>
    <n v="35"/>
    <x v="0"/>
  </r>
  <r>
    <n v="29"/>
    <x v="1"/>
  </r>
  <r>
    <n v="33"/>
    <x v="2"/>
  </r>
  <r>
    <n v="31"/>
    <x v="3"/>
  </r>
  <r>
    <n v="33"/>
    <x v="1"/>
  </r>
  <r>
    <n v="36"/>
    <x v="1"/>
  </r>
  <r>
    <n v="28"/>
    <x v="0"/>
  </r>
  <r>
    <n v="32"/>
    <x v="0"/>
  </r>
  <r>
    <n v="30"/>
    <x v="0"/>
  </r>
  <r>
    <n v="33"/>
    <x v="3"/>
  </r>
  <r>
    <n v="30"/>
    <x v="0"/>
  </r>
  <r>
    <n v="36"/>
    <x v="2"/>
  </r>
  <r>
    <n v="32"/>
    <x v="2"/>
  </r>
  <r>
    <n v="31"/>
    <x v="4"/>
  </r>
  <r>
    <n v="34"/>
    <x v="1"/>
  </r>
  <r>
    <n v="35"/>
    <x v="1"/>
  </r>
  <r>
    <n v="29"/>
    <x v="0"/>
  </r>
  <r>
    <n v="31"/>
    <x v="0"/>
  </r>
  <r>
    <n v="33"/>
    <x v="1"/>
  </r>
  <r>
    <n v="36"/>
    <x v="0"/>
  </r>
  <r>
    <n v="36"/>
    <x v="2"/>
  </r>
  <r>
    <n v="34"/>
    <x v="1"/>
  </r>
  <r>
    <n v="33"/>
    <x v="1"/>
  </r>
  <r>
    <n v="30"/>
    <x v="0"/>
  </r>
  <r>
    <n v="36"/>
    <x v="0"/>
  </r>
  <r>
    <n v="28"/>
    <x v="2"/>
  </r>
  <r>
    <n v="32"/>
    <x v="3"/>
  </r>
  <r>
    <n v="28"/>
    <x v="2"/>
  </r>
  <r>
    <n v="36"/>
    <x v="2"/>
  </r>
  <r>
    <n v="32"/>
    <x v="1"/>
  </r>
  <r>
    <n v="30"/>
    <x v="2"/>
  </r>
  <r>
    <n v="33"/>
    <x v="0"/>
  </r>
  <r>
    <n v="33"/>
    <x v="1"/>
  </r>
  <r>
    <n v="35"/>
    <x v="3"/>
  </r>
  <r>
    <n v="36"/>
    <x v="1"/>
  </r>
  <r>
    <n v="28"/>
    <x v="1"/>
  </r>
  <r>
    <n v="33"/>
    <x v="2"/>
  </r>
  <r>
    <n v="35"/>
    <x v="2"/>
  </r>
  <r>
    <n v="32"/>
    <x v="1"/>
  </r>
  <r>
    <n v="34"/>
    <x v="1"/>
  </r>
  <r>
    <n v="31"/>
    <x v="1"/>
  </r>
  <r>
    <n v="31"/>
    <x v="1"/>
  </r>
  <r>
    <n v="32"/>
    <x v="2"/>
  </r>
  <r>
    <n v="29"/>
    <x v="1"/>
  </r>
  <r>
    <n v="28"/>
    <x v="1"/>
  </r>
  <r>
    <n v="35"/>
    <x v="2"/>
  </r>
  <r>
    <n v="35"/>
    <x v="4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8">
  <r>
    <n v="37"/>
    <x v="0"/>
  </r>
  <r>
    <n v="39"/>
    <x v="1"/>
  </r>
  <r>
    <n v="39"/>
    <x v="0"/>
  </r>
  <r>
    <n v="37"/>
    <x v="1"/>
  </r>
  <r>
    <n v="43"/>
    <x v="2"/>
  </r>
  <r>
    <n v="42"/>
    <x v="2"/>
  </r>
  <r>
    <n v="41"/>
    <x v="0"/>
  </r>
  <r>
    <n v="44"/>
    <x v="2"/>
  </r>
  <r>
    <n v="40"/>
    <x v="2"/>
  </r>
  <r>
    <n v="38"/>
    <x v="0"/>
  </r>
  <r>
    <n v="41"/>
    <x v="1"/>
  </r>
  <r>
    <n v="39"/>
    <x v="0"/>
  </r>
  <r>
    <n v="40"/>
    <x v="3"/>
  </r>
  <r>
    <n v="39"/>
    <x v="1"/>
  </r>
  <r>
    <n v="40"/>
    <x v="2"/>
  </r>
  <r>
    <n v="39"/>
    <x v="0"/>
  </r>
  <r>
    <n v="40"/>
    <x v="2"/>
  </r>
  <r>
    <n v="43"/>
    <x v="1"/>
  </r>
  <r>
    <n v="43"/>
    <x v="0"/>
  </r>
  <r>
    <n v="40"/>
    <x v="0"/>
  </r>
  <r>
    <n v="40"/>
    <x v="4"/>
  </r>
  <r>
    <n v="38"/>
    <x v="2"/>
  </r>
  <r>
    <n v="43"/>
    <x v="2"/>
  </r>
  <r>
    <n v="43"/>
    <x v="2"/>
  </r>
  <r>
    <n v="39"/>
    <x v="1"/>
  </r>
  <r>
    <n v="40"/>
    <x v="0"/>
  </r>
  <r>
    <n v="39"/>
    <x v="1"/>
  </r>
  <r>
    <n v="42"/>
    <x v="3"/>
  </r>
  <r>
    <n v="37"/>
    <x v="4"/>
  </r>
  <r>
    <n v="37"/>
    <x v="0"/>
  </r>
  <r>
    <n v="44"/>
    <x v="0"/>
  </r>
  <r>
    <n v="44"/>
    <x v="0"/>
  </r>
  <r>
    <n v="42"/>
    <x v="4"/>
  </r>
  <r>
    <n v="41"/>
    <x v="1"/>
  </r>
  <r>
    <n v="42"/>
    <x v="0"/>
  </r>
  <r>
    <n v="44"/>
    <x v="0"/>
  </r>
  <r>
    <n v="37"/>
    <x v="2"/>
  </r>
  <r>
    <n v="38"/>
    <x v="0"/>
  </r>
  <r>
    <n v="41"/>
    <x v="2"/>
  </r>
  <r>
    <n v="37"/>
    <x v="1"/>
  </r>
  <r>
    <n v="39"/>
    <x v="2"/>
  </r>
  <r>
    <n v="40"/>
    <x v="1"/>
  </r>
  <r>
    <n v="38"/>
    <x v="2"/>
  </r>
  <r>
    <n v="40"/>
    <x v="1"/>
  </r>
  <r>
    <n v="39"/>
    <x v="2"/>
  </r>
  <r>
    <n v="37"/>
    <x v="2"/>
  </r>
  <r>
    <n v="44"/>
    <x v="2"/>
  </r>
  <r>
    <n v="41"/>
    <x v="2"/>
  </r>
  <r>
    <n v="44"/>
    <x v="0"/>
  </r>
  <r>
    <n v="38"/>
    <x v="1"/>
  </r>
  <r>
    <n v="42"/>
    <x v="3"/>
  </r>
  <r>
    <n v="38"/>
    <x v="1"/>
  </r>
  <r>
    <n v="40"/>
    <x v="2"/>
  </r>
  <r>
    <n v="37"/>
    <x v="0"/>
  </r>
  <r>
    <n v="43"/>
    <x v="2"/>
  </r>
  <r>
    <n v="44"/>
    <x v="0"/>
  </r>
  <r>
    <n v="39"/>
    <x v="2"/>
  </r>
  <r>
    <n v="41"/>
    <x v="2"/>
  </r>
  <r>
    <n v="42"/>
    <x v="0"/>
  </r>
  <r>
    <n v="41"/>
    <x v="0"/>
  </r>
  <r>
    <n v="39"/>
    <x v="1"/>
  </r>
  <r>
    <n v="38"/>
    <x v="1"/>
  </r>
  <r>
    <n v="37"/>
    <x v="2"/>
  </r>
  <r>
    <n v="38"/>
    <x v="0"/>
  </r>
  <r>
    <n v="41"/>
    <x v="0"/>
  </r>
  <r>
    <n v="41"/>
    <x v="0"/>
  </r>
  <r>
    <n v="38"/>
    <x v="1"/>
  </r>
  <r>
    <n v="38"/>
    <x v="1"/>
  </r>
  <r>
    <n v="42"/>
    <x v="0"/>
  </r>
  <r>
    <n v="41"/>
    <x v="1"/>
  </r>
  <r>
    <n v="42"/>
    <x v="2"/>
  </r>
  <r>
    <n v="40"/>
    <x v="2"/>
  </r>
  <r>
    <n v="39"/>
    <x v="0"/>
  </r>
  <r>
    <n v="37"/>
    <x v="2"/>
  </r>
  <r>
    <n v="44"/>
    <x v="4"/>
  </r>
  <r>
    <n v="39"/>
    <x v="1"/>
  </r>
  <r>
    <n v="39"/>
    <x v="0"/>
  </r>
  <r>
    <n v="41"/>
    <x v="2"/>
  </r>
  <r>
    <n v="45"/>
    <x v="2"/>
  </r>
  <r>
    <n v="44"/>
    <x v="1"/>
  </r>
  <r>
    <n v="40"/>
    <x v="1"/>
  </r>
  <r>
    <n v="41"/>
    <x v="0"/>
  </r>
  <r>
    <n v="38"/>
    <x v="2"/>
  </r>
  <r>
    <n v="43"/>
    <x v="2"/>
  </r>
  <r>
    <n v="40"/>
    <x v="1"/>
  </r>
  <r>
    <n v="41"/>
    <x v="1"/>
  </r>
  <r>
    <n v="40"/>
    <x v="2"/>
  </r>
  <r>
    <n v="41"/>
    <x v="2"/>
  </r>
  <r>
    <n v="38"/>
    <x v="1"/>
  </r>
  <r>
    <n v="45"/>
    <x v="3"/>
  </r>
  <r>
    <n v="38"/>
    <x v="2"/>
  </r>
  <r>
    <n v="45"/>
    <x v="1"/>
  </r>
  <r>
    <n v="45"/>
    <x v="2"/>
  </r>
  <r>
    <n v="38"/>
    <x v="1"/>
  </r>
  <r>
    <n v="43"/>
    <x v="3"/>
  </r>
  <r>
    <n v="40"/>
    <x v="1"/>
  </r>
  <r>
    <n v="45"/>
    <x v="2"/>
  </r>
  <r>
    <n v="43"/>
    <x v="2"/>
  </r>
  <r>
    <n v="44"/>
    <x v="2"/>
  </r>
  <r>
    <n v="39"/>
    <x v="1"/>
  </r>
  <r>
    <n v="41"/>
    <x v="2"/>
  </r>
  <r>
    <n v="37"/>
    <x v="0"/>
  </r>
  <r>
    <n v="38"/>
    <x v="2"/>
  </r>
  <r>
    <n v="43"/>
    <x v="3"/>
  </r>
  <r>
    <n v="44"/>
    <x v="2"/>
  </r>
  <r>
    <n v="42"/>
    <x v="2"/>
  </r>
  <r>
    <n v="38"/>
    <x v="3"/>
  </r>
  <r>
    <n v="38"/>
    <x v="1"/>
  </r>
  <r>
    <n v="43"/>
    <x v="1"/>
  </r>
  <r>
    <n v="40"/>
    <x v="2"/>
  </r>
  <r>
    <n v="38"/>
    <x v="0"/>
  </r>
  <r>
    <n v="39"/>
    <x v="2"/>
  </r>
  <r>
    <n v="38"/>
    <x v="0"/>
  </r>
  <r>
    <n v="41"/>
    <x v="4"/>
  </r>
  <r>
    <n v="39"/>
    <x v="1"/>
  </r>
  <r>
    <n v="42"/>
    <x v="0"/>
  </r>
  <r>
    <n v="37"/>
    <x v="1"/>
  </r>
  <r>
    <n v="39"/>
    <x v="1"/>
  </r>
  <r>
    <n v="43"/>
    <x v="2"/>
  </r>
  <r>
    <n v="43"/>
    <x v="0"/>
  </r>
  <r>
    <n v="43"/>
    <x v="1"/>
  </r>
  <r>
    <n v="43"/>
    <x v="1"/>
  </r>
  <r>
    <n v="44"/>
    <x v="0"/>
  </r>
  <r>
    <n v="44"/>
    <x v="2"/>
  </r>
  <r>
    <n v="41"/>
    <x v="0"/>
  </r>
  <r>
    <n v="41"/>
    <x v="1"/>
  </r>
  <r>
    <n v="44"/>
    <x v="0"/>
  </r>
  <r>
    <n v="42"/>
    <x v="1"/>
  </r>
</pivotCacheRecords>
</file>

<file path=xl/pivotCache/pivotCacheRecords9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8">
  <r>
    <n v="49"/>
    <x v="0"/>
  </r>
  <r>
    <n v="50"/>
    <x v="1"/>
  </r>
  <r>
    <n v="49"/>
    <x v="1"/>
  </r>
  <r>
    <n v="50"/>
    <x v="1"/>
  </r>
  <r>
    <n v="48"/>
    <x v="2"/>
  </r>
  <r>
    <n v="53"/>
    <x v="1"/>
  </r>
  <r>
    <n v="47"/>
    <x v="1"/>
  </r>
  <r>
    <n v="53"/>
    <x v="1"/>
  </r>
  <r>
    <n v="48"/>
    <x v="1"/>
  </r>
  <r>
    <n v="53"/>
    <x v="3"/>
  </r>
  <r>
    <n v="53"/>
    <x v="2"/>
  </r>
  <r>
    <n v="52"/>
    <x v="1"/>
  </r>
  <r>
    <n v="52"/>
    <x v="2"/>
  </r>
  <r>
    <n v="48"/>
    <x v="0"/>
  </r>
  <r>
    <n v="52"/>
    <x v="0"/>
  </r>
  <r>
    <n v="49"/>
    <x v="0"/>
  </r>
  <r>
    <n v="50"/>
    <x v="3"/>
  </r>
  <r>
    <n v="49"/>
    <x v="1"/>
  </r>
  <r>
    <n v="48"/>
    <x v="1"/>
  </r>
  <r>
    <n v="48"/>
    <x v="2"/>
  </r>
  <r>
    <n v="52"/>
    <x v="0"/>
  </r>
  <r>
    <n v="48"/>
    <x v="0"/>
  </r>
  <r>
    <n v="47"/>
    <x v="2"/>
  </r>
  <r>
    <n v="51"/>
    <x v="0"/>
  </r>
  <r>
    <n v="48"/>
    <x v="1"/>
  </r>
  <r>
    <n v="47"/>
    <x v="2"/>
  </r>
  <r>
    <n v="50"/>
    <x v="1"/>
  </r>
  <r>
    <n v="46"/>
    <x v="0"/>
  </r>
  <r>
    <n v="49"/>
    <x v="2"/>
  </r>
  <r>
    <n v="47"/>
    <x v="3"/>
  </r>
  <r>
    <n v="47"/>
    <x v="0"/>
  </r>
  <r>
    <n v="47"/>
    <x v="2"/>
  </r>
  <r>
    <n v="50"/>
    <x v="1"/>
  </r>
  <r>
    <n v="46"/>
    <x v="1"/>
  </r>
  <r>
    <n v="48"/>
    <x v="4"/>
  </r>
  <r>
    <n v="54"/>
    <x v="2"/>
  </r>
  <r>
    <n v="51"/>
    <x v="1"/>
  </r>
  <r>
    <n v="52"/>
    <x v="2"/>
  </r>
  <r>
    <n v="52"/>
    <x v="4"/>
  </r>
  <r>
    <n v="51"/>
    <x v="0"/>
  </r>
  <r>
    <n v="54"/>
    <x v="2"/>
  </r>
  <r>
    <n v="54"/>
    <x v="2"/>
  </r>
  <r>
    <n v="48"/>
    <x v="1"/>
  </r>
  <r>
    <n v="49"/>
    <x v="1"/>
  </r>
  <r>
    <n v="50"/>
    <x v="2"/>
  </r>
  <r>
    <n v="48"/>
    <x v="1"/>
  </r>
  <r>
    <n v="53"/>
    <x v="4"/>
  </r>
  <r>
    <n v="52"/>
    <x v="0"/>
  </r>
  <r>
    <n v="51"/>
    <x v="0"/>
  </r>
  <r>
    <n v="54"/>
    <x v="2"/>
  </r>
  <r>
    <n v="52"/>
    <x v="1"/>
  </r>
  <r>
    <n v="53"/>
    <x v="0"/>
  </r>
  <r>
    <n v="52"/>
    <x v="0"/>
  </r>
  <r>
    <n v="51"/>
    <x v="0"/>
  </r>
  <r>
    <n v="50"/>
    <x v="2"/>
  </r>
  <r>
    <n v="49"/>
    <x v="0"/>
  </r>
  <r>
    <n v="47"/>
    <x v="2"/>
  </r>
  <r>
    <n v="47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CB5BC5-1D76-470D-875D-58CD738E1893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2">
  <location ref="D1:E6" firstHeaderRow="1" firstDataRow="1" firstDataCol="1"/>
  <pivotFields count="1">
    <pivotField axis="axisRow" dataField="1" showAll="0">
      <items count="5">
        <item x="2"/>
        <item x="0"/>
        <item x="3"/>
        <item x="1"/>
        <item t="default"/>
      </items>
    </pivotField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JobSatisfaction" fld="0" subtotal="count" baseField="0" baseItem="0"/>
  </dataFields>
  <chartFormats count="5">
    <chartFormat chart="1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1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1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1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C656B15-ED19-4829-99D8-84D96A7324F6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D1:E4" firstHeaderRow="1" firstDataRow="1" firstDataCol="1"/>
  <pivotFields count="1">
    <pivotField axis="axisRow" dataField="1" showAll="0">
      <items count="5">
        <item h="1" x="3"/>
        <item h="1" x="2"/>
        <item x="0"/>
        <item x="1"/>
        <item t="default"/>
      </items>
    </pivotField>
  </pivotFields>
  <rowFields count="1">
    <field x="0"/>
  </rowFields>
  <rowItems count="3">
    <i>
      <x v="2"/>
    </i>
    <i>
      <x v="3"/>
    </i>
    <i t="grand">
      <x/>
    </i>
  </rowItems>
  <colItems count="1">
    <i/>
  </colItems>
  <dataFields count="1">
    <dataField name="Count of ProudOrg" fld="0" subtotal="count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D7DAB2-8B29-4445-BC6B-A7EBC3DAF7B9}" name="PivotTable2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C1:D7" firstHeaderRow="1" firstDataRow="1" firstDataCol="1"/>
  <pivotFields count="1">
    <pivotField axis="axisRow" dataField="1" showAll="0">
      <items count="6">
        <item x="3"/>
        <item x="1"/>
        <item x="2"/>
        <item x="4"/>
        <item x="0"/>
        <item t="default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JobCharacteristics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128ED6-4945-4CD7-AC56-1FDB2BF9C17B}" name="PivotTable5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D2:G7" firstHeaderRow="1" firstDataRow="2" firstDataCol="1"/>
  <pivotFields count="2">
    <pivotField axis="axisRow" showAll="0">
      <items count="4">
        <item x="1"/>
        <item x="0"/>
        <item x="2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Count of MemberUnion" fld="1" subtotal="count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5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FE4B72-4886-4F51-880F-4BA4B34D61A6}" name="PivotTable17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1:E7" firstHeaderRow="1" firstDataRow="1" firstDataCol="1"/>
  <pivotFields count="1">
    <pivotField axis="axisRow" dataField="1" showAll="0">
      <items count="6">
        <item x="4"/>
        <item x="2"/>
        <item x="0"/>
        <item x="3"/>
        <item x="1"/>
        <item t="default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ManEmployeeRel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6D11D2-BEBC-4586-8031-94CFD36D38BC}" name="PivotTable4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H1:AI7" firstHeaderRow="1" firstDataRow="1" firstDataCol="1"/>
  <pivotFields count="2">
    <pivotField showAll="0"/>
    <pivotField axis="axisRow" dataField="1" showAll="0">
      <items count="6">
        <item x="3"/>
        <item x="2"/>
        <item x="1"/>
        <item x="4"/>
        <item x="0"/>
        <item t="default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ManEmployeeRel" fld="1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11C437-171C-4636-9424-9DBFE1F2D37A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M1:N7" firstHeaderRow="1" firstDataRow="1" firstDataCol="1"/>
  <pivotFields count="2">
    <pivotField showAll="0"/>
    <pivotField axis="axisRow" dataField="1" showAll="0">
      <items count="6">
        <item x="3"/>
        <item x="1"/>
        <item x="4"/>
        <item x="2"/>
        <item x="0"/>
        <item t="default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ManEmployeeRel" fld="1" subtotal="count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5E9EB4-4174-40C5-9EEE-651C39292EB1}" name="PivotTable5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O1:AP6" firstHeaderRow="1" firstDataRow="1" firstDataCol="1"/>
  <pivotFields count="2">
    <pivotField showAll="0"/>
    <pivotField axis="axisRow" dataField="1" showAll="0">
      <items count="5">
        <item x="3"/>
        <item x="1"/>
        <item x="2"/>
        <item x="0"/>
        <item t="default"/>
      </items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ManEmployeeRel" fld="1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35597D-C29E-4459-9ADE-D31CD78ECEEA}" name="PivotTable2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T1:U7" firstHeaderRow="1" firstDataRow="1" firstDataCol="1"/>
  <pivotFields count="2">
    <pivotField showAll="0"/>
    <pivotField axis="axisRow" dataField="1" showAll="0">
      <items count="6">
        <item x="4"/>
        <item x="1"/>
        <item x="0"/>
        <item x="3"/>
        <item x="2"/>
        <item t="default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ManEmployeeRel" fld="1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81F4FC-64A1-49C1-9270-3F01F84937F2}" name="PivotTable3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A1:AB7" firstHeaderRow="1" firstDataRow="1" firstDataCol="1"/>
  <pivotFields count="2">
    <pivotField showAll="0"/>
    <pivotField axis="axisRow" dataField="1" showAll="0">
      <items count="6">
        <item x="3"/>
        <item x="2"/>
        <item x="1"/>
        <item x="4"/>
        <item x="0"/>
        <item t="default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ManEmployeeRel" fld="1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B283BE-B11A-427F-8CCA-CE7496206383}" name="PivotTable6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 rowHeaderCaption="Row Labels">
  <location ref="AV1:AW4" firstHeaderRow="1" firstDataRow="1" firstDataCol="1"/>
  <pivotFields count="2">
    <pivotField showAll="0"/>
    <pivotField axis="axisRow" dataField="1" showAll="0">
      <items count="3">
        <item x="1"/>
        <item x="0"/>
        <item t="default"/>
      </items>
    </pivotField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Count of ManEmployeeRel" fld="1" subtotal="count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ivotTable" Target="../pivotTables/pivot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3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5.xml"/><Relationship Id="rId3" Type="http://schemas.openxmlformats.org/officeDocument/2006/relationships/pivotTable" Target="../pivotTables/pivotTable5.xml"/><Relationship Id="rId7" Type="http://schemas.openxmlformats.org/officeDocument/2006/relationships/pivotTable" Target="../pivotTables/pivotTable9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Relationship Id="rId6" Type="http://schemas.openxmlformats.org/officeDocument/2006/relationships/pivotTable" Target="../pivotTables/pivotTable8.xml"/><Relationship Id="rId5" Type="http://schemas.openxmlformats.org/officeDocument/2006/relationships/pivotTable" Target="../pivotTables/pivotTable7.xml"/><Relationship Id="rId4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6"/>
  <sheetViews>
    <sheetView workbookViewId="0">
      <selection activeCell="B7" sqref="B7"/>
    </sheetView>
  </sheetViews>
  <sheetFormatPr defaultRowHeight="15" x14ac:dyDescent="0.25"/>
  <cols>
    <col min="1" max="1" width="22" bestFit="1" customWidth="1"/>
    <col min="2" max="2" width="147.5703125" bestFit="1" customWidth="1"/>
  </cols>
  <sheetData>
    <row r="1" spans="1:2" x14ac:dyDescent="0.25">
      <c r="A1" s="84" t="s">
        <v>1</v>
      </c>
      <c r="B1" s="84" t="s">
        <v>2</v>
      </c>
    </row>
    <row r="2" spans="1:2" x14ac:dyDescent="0.25">
      <c r="A2" s="85" t="s">
        <v>78</v>
      </c>
      <c r="B2" s="85" t="s">
        <v>100</v>
      </c>
    </row>
    <row r="3" spans="1:2" x14ac:dyDescent="0.25">
      <c r="A3" s="85" t="s">
        <v>79</v>
      </c>
      <c r="B3" s="85" t="s">
        <v>92</v>
      </c>
    </row>
    <row r="4" spans="1:2" x14ac:dyDescent="0.25">
      <c r="A4" s="85" t="s">
        <v>0</v>
      </c>
      <c r="B4" s="85" t="s">
        <v>77</v>
      </c>
    </row>
    <row r="5" spans="1:2" x14ac:dyDescent="0.25">
      <c r="A5" s="85" t="s">
        <v>80</v>
      </c>
      <c r="B5" s="85" t="s">
        <v>139</v>
      </c>
    </row>
    <row r="6" spans="1:2" x14ac:dyDescent="0.25">
      <c r="A6" s="85" t="s">
        <v>81</v>
      </c>
      <c r="B6" s="85" t="s">
        <v>93</v>
      </c>
    </row>
    <row r="7" spans="1:2" x14ac:dyDescent="0.25">
      <c r="A7" s="85" t="s">
        <v>82</v>
      </c>
      <c r="B7" s="85" t="s">
        <v>94</v>
      </c>
    </row>
    <row r="8" spans="1:2" x14ac:dyDescent="0.25">
      <c r="A8" s="85" t="s">
        <v>88</v>
      </c>
      <c r="B8" s="85" t="s">
        <v>95</v>
      </c>
    </row>
    <row r="9" spans="1:2" x14ac:dyDescent="0.25">
      <c r="A9" s="85" t="s">
        <v>83</v>
      </c>
      <c r="B9" s="85" t="s">
        <v>96</v>
      </c>
    </row>
    <row r="10" spans="1:2" x14ac:dyDescent="0.25">
      <c r="A10" s="85" t="s">
        <v>89</v>
      </c>
      <c r="B10" s="85" t="s">
        <v>97</v>
      </c>
    </row>
    <row r="11" spans="1:2" x14ac:dyDescent="0.25">
      <c r="A11" s="85" t="s">
        <v>84</v>
      </c>
      <c r="B11" s="85" t="s">
        <v>98</v>
      </c>
    </row>
    <row r="12" spans="1:2" x14ac:dyDescent="0.25">
      <c r="A12" s="85" t="s">
        <v>90</v>
      </c>
      <c r="B12" s="85" t="s">
        <v>101</v>
      </c>
    </row>
    <row r="13" spans="1:2" x14ac:dyDescent="0.25">
      <c r="A13" s="85" t="s">
        <v>91</v>
      </c>
      <c r="B13" s="85" t="s">
        <v>99</v>
      </c>
    </row>
    <row r="14" spans="1:2" x14ac:dyDescent="0.25">
      <c r="A14" s="85" t="s">
        <v>86</v>
      </c>
      <c r="B14" s="85" t="s">
        <v>102</v>
      </c>
    </row>
    <row r="15" spans="1:2" x14ac:dyDescent="0.25">
      <c r="A15" s="85" t="s">
        <v>87</v>
      </c>
      <c r="B15" s="85" t="s">
        <v>103</v>
      </c>
    </row>
    <row r="16" spans="1:2" x14ac:dyDescent="0.25">
      <c r="A16" s="85" t="s">
        <v>85</v>
      </c>
      <c r="B16" s="85" t="s">
        <v>104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R401"/>
  <sheetViews>
    <sheetView workbookViewId="0">
      <selection activeCell="I33" sqref="I33"/>
    </sheetView>
  </sheetViews>
  <sheetFormatPr defaultRowHeight="15" x14ac:dyDescent="0.25"/>
  <cols>
    <col min="1" max="1" width="14" bestFit="1" customWidth="1"/>
    <col min="3" max="3" width="21.7109375" bestFit="1" customWidth="1"/>
    <col min="6" max="6" width="11.28515625" bestFit="1" customWidth="1"/>
    <col min="9" max="9" width="16.42578125" bestFit="1" customWidth="1"/>
    <col min="10" max="10" width="18.140625" bestFit="1" customWidth="1"/>
    <col min="11" max="11" width="23" bestFit="1" customWidth="1"/>
    <col min="13" max="14" width="29.7109375" bestFit="1" customWidth="1"/>
    <col min="15" max="15" width="30.7109375" bestFit="1" customWidth="1"/>
    <col min="16" max="17" width="31.7109375" bestFit="1" customWidth="1"/>
    <col min="18" max="18" width="32.140625" bestFit="1" customWidth="1"/>
  </cols>
  <sheetData>
    <row r="1" spans="1:18" ht="15.75" thickBot="1" x14ac:dyDescent="0.3">
      <c r="A1" s="1" t="s">
        <v>177</v>
      </c>
      <c r="C1" s="20" t="s">
        <v>44</v>
      </c>
      <c r="D1" s="19"/>
      <c r="E1" s="19"/>
      <c r="F1" s="19"/>
      <c r="M1" s="1" t="s">
        <v>214</v>
      </c>
      <c r="N1" s="1" t="s">
        <v>215</v>
      </c>
      <c r="O1" s="1" t="s">
        <v>216</v>
      </c>
      <c r="P1" s="1" t="s">
        <v>217</v>
      </c>
      <c r="Q1" s="1" t="s">
        <v>218</v>
      </c>
      <c r="R1" s="1" t="s">
        <v>219</v>
      </c>
    </row>
    <row r="2" spans="1:18" x14ac:dyDescent="0.25">
      <c r="A2" s="115">
        <v>156.6</v>
      </c>
      <c r="C2" s="178" t="s">
        <v>45</v>
      </c>
      <c r="D2" s="179"/>
      <c r="E2" s="179"/>
      <c r="F2" s="180"/>
      <c r="I2" s="150" t="s">
        <v>190</v>
      </c>
      <c r="J2" s="151"/>
      <c r="M2" s="115">
        <v>40.4</v>
      </c>
      <c r="N2" s="115">
        <v>51.4</v>
      </c>
      <c r="O2" s="115">
        <v>81</v>
      </c>
      <c r="P2" s="115">
        <v>121.6</v>
      </c>
      <c r="Q2" s="115">
        <v>153.19999999999999</v>
      </c>
      <c r="R2" s="115">
        <v>156.6</v>
      </c>
    </row>
    <row r="3" spans="1:18" x14ac:dyDescent="0.25">
      <c r="A3" s="115">
        <v>51.4</v>
      </c>
      <c r="C3" s="181"/>
      <c r="D3" s="182"/>
      <c r="E3" s="182"/>
      <c r="F3" s="183"/>
      <c r="I3" s="112" t="s">
        <v>192</v>
      </c>
      <c r="J3" s="114">
        <f>MIN(A2:A401)</f>
        <v>20.2</v>
      </c>
      <c r="M3" s="115">
        <v>30</v>
      </c>
      <c r="N3" s="115">
        <v>50.4</v>
      </c>
      <c r="O3" s="115">
        <v>76.8</v>
      </c>
      <c r="P3" s="115">
        <v>107.4</v>
      </c>
      <c r="Q3" s="115">
        <v>128.4</v>
      </c>
      <c r="R3" s="115">
        <v>156</v>
      </c>
    </row>
    <row r="4" spans="1:18" x14ac:dyDescent="0.25">
      <c r="A4" s="115">
        <v>81</v>
      </c>
      <c r="C4" s="167" t="s">
        <v>46</v>
      </c>
      <c r="D4" s="168"/>
      <c r="E4" s="168"/>
      <c r="F4" s="169"/>
      <c r="I4" s="112" t="s">
        <v>193</v>
      </c>
      <c r="J4" s="114">
        <f>MAX(A2:A401)</f>
        <v>183.8</v>
      </c>
      <c r="M4" s="115">
        <v>36</v>
      </c>
      <c r="N4" s="115">
        <v>71.400000000000006</v>
      </c>
      <c r="O4" s="115">
        <v>85.4</v>
      </c>
      <c r="P4" s="115">
        <v>113.4</v>
      </c>
      <c r="Q4" s="115">
        <v>151.19999999999999</v>
      </c>
      <c r="R4" s="115">
        <v>163.4</v>
      </c>
    </row>
    <row r="5" spans="1:18" x14ac:dyDescent="0.25">
      <c r="A5" s="115">
        <v>40.4</v>
      </c>
      <c r="C5" s="61" t="s">
        <v>47</v>
      </c>
      <c r="D5" s="67" t="s">
        <v>48</v>
      </c>
      <c r="E5" s="100" t="s">
        <v>173</v>
      </c>
      <c r="F5" s="24">
        <v>62000</v>
      </c>
      <c r="I5" s="110" t="s">
        <v>148</v>
      </c>
      <c r="J5" s="114">
        <f>MAX(A2:A401)-MIN(A2:A401)</f>
        <v>163.60000000000002</v>
      </c>
      <c r="M5" s="115">
        <v>31.6</v>
      </c>
      <c r="N5" s="115">
        <v>62</v>
      </c>
      <c r="O5" s="115">
        <v>97.4</v>
      </c>
      <c r="P5" s="115">
        <v>108.4</v>
      </c>
      <c r="Q5" s="115">
        <v>129</v>
      </c>
      <c r="R5" s="115">
        <v>183.8</v>
      </c>
    </row>
    <row r="6" spans="1:18" x14ac:dyDescent="0.25">
      <c r="A6" s="115">
        <v>50.4</v>
      </c>
      <c r="C6" s="61" t="s">
        <v>49</v>
      </c>
      <c r="D6" s="67" t="s">
        <v>48</v>
      </c>
      <c r="E6" s="23" t="s">
        <v>175</v>
      </c>
      <c r="F6" s="24">
        <v>62000</v>
      </c>
      <c r="I6" s="110" t="s">
        <v>195</v>
      </c>
      <c r="J6" s="111">
        <f>ROUND(J5/6,0)</f>
        <v>27</v>
      </c>
      <c r="M6" s="115">
        <v>21</v>
      </c>
      <c r="N6" s="115">
        <v>66.599999999999994</v>
      </c>
      <c r="O6" s="115">
        <v>89.4</v>
      </c>
      <c r="P6" s="115">
        <v>109.2</v>
      </c>
      <c r="Q6" s="115">
        <v>152.80000000000001</v>
      </c>
    </row>
    <row r="7" spans="1:18" x14ac:dyDescent="0.25">
      <c r="A7" s="115">
        <v>71.400000000000006</v>
      </c>
      <c r="C7" s="68" t="s">
        <v>50</v>
      </c>
      <c r="D7" s="69"/>
      <c r="E7" s="69"/>
      <c r="F7" s="26" t="s">
        <v>176</v>
      </c>
      <c r="M7" s="115">
        <v>29.4</v>
      </c>
      <c r="N7" s="115">
        <v>55</v>
      </c>
      <c r="O7" s="115">
        <v>100.2</v>
      </c>
      <c r="P7" s="115">
        <v>123.4</v>
      </c>
      <c r="Q7" s="115">
        <v>134</v>
      </c>
    </row>
    <row r="8" spans="1:18" x14ac:dyDescent="0.25">
      <c r="A8" s="115">
        <v>30</v>
      </c>
      <c r="C8" s="167" t="s">
        <v>51</v>
      </c>
      <c r="D8" s="168"/>
      <c r="E8" s="168"/>
      <c r="F8" s="169"/>
      <c r="M8" s="115">
        <v>32.799999999999997</v>
      </c>
      <c r="N8" s="115">
        <v>64</v>
      </c>
      <c r="O8" s="115">
        <v>83</v>
      </c>
      <c r="P8" s="115">
        <v>116</v>
      </c>
    </row>
    <row r="9" spans="1:18" x14ac:dyDescent="0.25">
      <c r="A9" s="115">
        <v>36</v>
      </c>
      <c r="C9" s="27"/>
      <c r="D9" s="70"/>
      <c r="E9" s="71" t="s">
        <v>52</v>
      </c>
      <c r="F9" s="29">
        <v>0.05</v>
      </c>
      <c r="I9" s="132" t="s">
        <v>221</v>
      </c>
      <c r="J9" s="132" t="s">
        <v>223</v>
      </c>
      <c r="K9" s="132" t="s">
        <v>224</v>
      </c>
      <c r="M9" s="115">
        <v>35.799999999999997</v>
      </c>
      <c r="N9" s="115">
        <v>53.2</v>
      </c>
      <c r="O9" s="115">
        <v>80.400000000000006</v>
      </c>
      <c r="P9" s="115">
        <v>103.6</v>
      </c>
    </row>
    <row r="10" spans="1:18" x14ac:dyDescent="0.25">
      <c r="A10" s="115">
        <v>121.6</v>
      </c>
      <c r="C10" s="167" t="s">
        <v>53</v>
      </c>
      <c r="D10" s="168"/>
      <c r="E10" s="168"/>
      <c r="F10" s="169"/>
      <c r="I10" s="111" t="s">
        <v>207</v>
      </c>
      <c r="J10" s="111">
        <v>169</v>
      </c>
      <c r="K10" s="121">
        <f>J10/J16</f>
        <v>0.42249999999999999</v>
      </c>
      <c r="M10" s="115">
        <v>40.799999999999997</v>
      </c>
      <c r="N10" s="115">
        <v>66.2</v>
      </c>
      <c r="O10" s="115">
        <v>101.2</v>
      </c>
      <c r="P10" s="115">
        <v>103.6</v>
      </c>
    </row>
    <row r="11" spans="1:18" x14ac:dyDescent="0.25">
      <c r="A11" s="115">
        <v>76.8</v>
      </c>
      <c r="C11" s="176" t="s">
        <v>55</v>
      </c>
      <c r="D11" s="177"/>
      <c r="E11" s="177"/>
      <c r="F11" s="30">
        <f>F16-1</f>
        <v>399</v>
      </c>
      <c r="I11" s="111" t="s">
        <v>208</v>
      </c>
      <c r="J11" s="111">
        <v>127</v>
      </c>
      <c r="K11" s="121">
        <f>J11/J16</f>
        <v>0.3175</v>
      </c>
      <c r="M11" s="115">
        <v>43.2</v>
      </c>
      <c r="N11" s="115">
        <v>71.400000000000006</v>
      </c>
      <c r="O11" s="115">
        <v>86.6</v>
      </c>
      <c r="P11" s="115">
        <v>110.6</v>
      </c>
    </row>
    <row r="12" spans="1:18" x14ac:dyDescent="0.25">
      <c r="A12" s="115">
        <v>62</v>
      </c>
      <c r="C12" s="164" t="s">
        <v>54</v>
      </c>
      <c r="D12" s="165"/>
      <c r="E12" s="166"/>
      <c r="F12" s="76">
        <f>_xlfn.T.INV(F9, F16-1)</f>
        <v>-1.6486815335554372</v>
      </c>
      <c r="I12" s="111" t="s">
        <v>209</v>
      </c>
      <c r="J12" s="111">
        <v>68</v>
      </c>
      <c r="K12" s="121">
        <f>J12/J16</f>
        <v>0.17</v>
      </c>
      <c r="M12" s="115">
        <v>36.799999999999997</v>
      </c>
      <c r="N12" s="115">
        <v>48.6</v>
      </c>
      <c r="O12" s="115">
        <v>82.6</v>
      </c>
      <c r="P12" s="115">
        <v>115.6</v>
      </c>
    </row>
    <row r="13" spans="1:18" x14ac:dyDescent="0.25">
      <c r="A13" s="115">
        <v>153.19999999999999</v>
      </c>
      <c r="C13" s="167" t="s">
        <v>57</v>
      </c>
      <c r="D13" s="168"/>
      <c r="E13" s="168"/>
      <c r="F13" s="169"/>
      <c r="I13" s="111" t="s">
        <v>210</v>
      </c>
      <c r="J13" s="111">
        <v>26</v>
      </c>
      <c r="K13" s="121">
        <f>J13/J16</f>
        <v>6.5000000000000002E-2</v>
      </c>
      <c r="M13" s="115">
        <v>30.8</v>
      </c>
      <c r="N13" s="115">
        <v>66.599999999999994</v>
      </c>
      <c r="O13" s="115">
        <v>100</v>
      </c>
      <c r="P13" s="115">
        <v>102.8</v>
      </c>
    </row>
    <row r="14" spans="1:18" x14ac:dyDescent="0.25">
      <c r="A14" s="115">
        <v>66.599999999999994</v>
      </c>
      <c r="C14" s="164" t="s">
        <v>58</v>
      </c>
      <c r="D14" s="165"/>
      <c r="E14" s="166"/>
      <c r="F14" s="32">
        <f>_xlfn.STDEV.S(A2:A401)</f>
        <v>28.211462320582839</v>
      </c>
      <c r="I14" s="111" t="s">
        <v>211</v>
      </c>
      <c r="J14" s="111">
        <v>6</v>
      </c>
      <c r="K14" s="121">
        <f>J14/J16</f>
        <v>1.4999999999999999E-2</v>
      </c>
      <c r="M14" s="115">
        <v>34</v>
      </c>
      <c r="N14" s="115">
        <v>67.599999999999994</v>
      </c>
      <c r="O14" s="115">
        <v>78</v>
      </c>
      <c r="P14" s="115">
        <v>118.6</v>
      </c>
    </row>
    <row r="15" spans="1:18" x14ac:dyDescent="0.25">
      <c r="A15" s="115">
        <v>31.6</v>
      </c>
      <c r="C15" s="164" t="s">
        <v>59</v>
      </c>
      <c r="D15" s="165"/>
      <c r="E15" s="166"/>
      <c r="F15" s="29">
        <f>AVERAGE(A2:A401)</f>
        <v>59.110500000000009</v>
      </c>
      <c r="I15" s="111" t="s">
        <v>213</v>
      </c>
      <c r="J15" s="111">
        <v>4</v>
      </c>
      <c r="K15" s="121">
        <f>J15/J16</f>
        <v>0.01</v>
      </c>
      <c r="M15" s="115">
        <v>23</v>
      </c>
      <c r="N15" s="115">
        <v>50.4</v>
      </c>
      <c r="O15" s="115">
        <v>79.599999999999994</v>
      </c>
      <c r="P15" s="115">
        <v>118.6</v>
      </c>
    </row>
    <row r="16" spans="1:18" x14ac:dyDescent="0.25">
      <c r="A16" s="115">
        <v>55</v>
      </c>
      <c r="C16" s="164" t="s">
        <v>60</v>
      </c>
      <c r="D16" s="165"/>
      <c r="E16" s="166"/>
      <c r="F16" s="32">
        <v>400</v>
      </c>
      <c r="I16" s="110" t="s">
        <v>191</v>
      </c>
      <c r="J16" s="110">
        <f>SUM(J10:J15)</f>
        <v>400</v>
      </c>
      <c r="K16" s="122">
        <f>SUM(K10:K15)</f>
        <v>1</v>
      </c>
      <c r="M16" s="115">
        <v>35.4</v>
      </c>
      <c r="N16" s="115">
        <v>72.2</v>
      </c>
      <c r="O16" s="115">
        <v>74.400000000000006</v>
      </c>
      <c r="P16" s="115">
        <v>107.6</v>
      </c>
    </row>
    <row r="17" spans="1:16" x14ac:dyDescent="0.25">
      <c r="A17" s="115">
        <v>128.4</v>
      </c>
      <c r="C17" s="170"/>
      <c r="D17" s="171"/>
      <c r="E17" s="171"/>
      <c r="F17" s="172"/>
      <c r="M17" s="115">
        <v>23.6</v>
      </c>
      <c r="N17" s="115">
        <v>47.4</v>
      </c>
      <c r="O17" s="115">
        <v>79.2</v>
      </c>
      <c r="P17" s="115">
        <v>125.6</v>
      </c>
    </row>
    <row r="18" spans="1:16" x14ac:dyDescent="0.25">
      <c r="A18" s="115">
        <v>64</v>
      </c>
      <c r="C18" s="164" t="s">
        <v>61</v>
      </c>
      <c r="D18" s="165"/>
      <c r="E18" s="166"/>
      <c r="F18" s="77">
        <f>F14/SQRT(F16)</f>
        <v>1.4105731160291419</v>
      </c>
      <c r="M18" s="115">
        <v>32.6</v>
      </c>
      <c r="N18" s="115">
        <v>62.6</v>
      </c>
      <c r="O18" s="115">
        <v>81.599999999999994</v>
      </c>
      <c r="P18" s="115">
        <v>105.4</v>
      </c>
    </row>
    <row r="19" spans="1:16" x14ac:dyDescent="0.25">
      <c r="A19" s="115">
        <v>53.2</v>
      </c>
      <c r="C19" s="173" t="s">
        <v>62</v>
      </c>
      <c r="D19" s="174"/>
      <c r="E19" s="175"/>
      <c r="F19" s="77">
        <f>(F15-F5)/F18</f>
        <v>-43911.86021917656</v>
      </c>
      <c r="M19" s="115">
        <v>45</v>
      </c>
      <c r="N19" s="115">
        <v>48.2</v>
      </c>
      <c r="O19" s="115">
        <v>78.400000000000006</v>
      </c>
      <c r="P19" s="115">
        <v>110</v>
      </c>
    </row>
    <row r="20" spans="1:16" x14ac:dyDescent="0.25">
      <c r="A20" s="115">
        <v>66.2</v>
      </c>
      <c r="C20" s="164" t="s">
        <v>64</v>
      </c>
      <c r="D20" s="165"/>
      <c r="E20" s="166"/>
      <c r="F20" s="101">
        <f>_xlfn.T.DIST(F19,F11,TRUE)</f>
        <v>0</v>
      </c>
      <c r="M20" s="115">
        <v>40.200000000000003</v>
      </c>
      <c r="N20" s="115">
        <v>60.6</v>
      </c>
      <c r="O20" s="115">
        <v>76.400000000000006</v>
      </c>
      <c r="P20" s="115">
        <v>109.8</v>
      </c>
    </row>
    <row r="21" spans="1:16" x14ac:dyDescent="0.25">
      <c r="A21" s="115">
        <v>21</v>
      </c>
      <c r="C21" s="170"/>
      <c r="D21" s="171"/>
      <c r="E21" s="171"/>
      <c r="F21" s="172"/>
      <c r="M21" s="115">
        <v>23.2</v>
      </c>
      <c r="N21" s="115">
        <v>52.6</v>
      </c>
      <c r="O21" s="115">
        <v>74.599999999999994</v>
      </c>
      <c r="P21" s="115">
        <v>101.8</v>
      </c>
    </row>
    <row r="22" spans="1:16" x14ac:dyDescent="0.25">
      <c r="A22" s="115">
        <v>71.400000000000006</v>
      </c>
      <c r="C22" s="167" t="s">
        <v>65</v>
      </c>
      <c r="D22" s="168"/>
      <c r="E22" s="168"/>
      <c r="F22" s="169"/>
      <c r="M22" s="115">
        <v>45</v>
      </c>
      <c r="N22" s="115">
        <v>65.599999999999994</v>
      </c>
      <c r="O22" s="115">
        <v>85</v>
      </c>
      <c r="P22" s="115">
        <v>116</v>
      </c>
    </row>
    <row r="23" spans="1:16" ht="15.75" thickBot="1" x14ac:dyDescent="0.3">
      <c r="A23" s="115">
        <v>48.6</v>
      </c>
      <c r="C23" s="161" t="s">
        <v>180</v>
      </c>
      <c r="D23" s="162"/>
      <c r="E23" s="162"/>
      <c r="F23" s="163"/>
      <c r="M23" s="115">
        <v>31</v>
      </c>
      <c r="N23" s="115">
        <v>55.2</v>
      </c>
      <c r="O23" s="115">
        <v>88.8</v>
      </c>
      <c r="P23" s="115">
        <v>103.2</v>
      </c>
    </row>
    <row r="24" spans="1:16" x14ac:dyDescent="0.25">
      <c r="A24" s="115">
        <v>66.599999999999994</v>
      </c>
      <c r="M24" s="115">
        <v>34</v>
      </c>
      <c r="N24" s="115">
        <v>72.599999999999994</v>
      </c>
      <c r="O24" s="115">
        <v>101</v>
      </c>
      <c r="P24" s="115">
        <v>102.4</v>
      </c>
    </row>
    <row r="25" spans="1:16" x14ac:dyDescent="0.25">
      <c r="A25" s="115">
        <v>67.599999999999994</v>
      </c>
      <c r="M25" s="115">
        <v>33</v>
      </c>
      <c r="N25" s="115">
        <v>60.6</v>
      </c>
      <c r="O25" s="115">
        <v>85.2</v>
      </c>
      <c r="P25" s="115">
        <v>105.2</v>
      </c>
    </row>
    <row r="26" spans="1:16" x14ac:dyDescent="0.25">
      <c r="A26" s="115">
        <v>50.4</v>
      </c>
      <c r="M26" s="115">
        <v>44</v>
      </c>
      <c r="N26" s="115">
        <v>59.6</v>
      </c>
      <c r="O26" s="115">
        <v>84.6</v>
      </c>
      <c r="P26" s="115">
        <v>103.8</v>
      </c>
    </row>
    <row r="27" spans="1:16" x14ac:dyDescent="0.25">
      <c r="A27" s="115">
        <v>72.2</v>
      </c>
      <c r="M27" s="115">
        <v>20.399999999999999</v>
      </c>
      <c r="N27" s="115">
        <v>64.400000000000006</v>
      </c>
      <c r="O27" s="115">
        <v>94.2</v>
      </c>
      <c r="P27" s="115">
        <v>105.6</v>
      </c>
    </row>
    <row r="28" spans="1:16" x14ac:dyDescent="0.25">
      <c r="A28" s="115">
        <v>85.4</v>
      </c>
      <c r="M28" s="115">
        <v>39.6</v>
      </c>
      <c r="N28" s="115">
        <v>61.8</v>
      </c>
      <c r="O28" s="115">
        <v>78.2</v>
      </c>
    </row>
    <row r="29" spans="1:16" x14ac:dyDescent="0.25">
      <c r="A29" s="115">
        <v>29.4</v>
      </c>
      <c r="M29" s="115">
        <v>47.2</v>
      </c>
      <c r="N29" s="115">
        <v>64.599999999999994</v>
      </c>
      <c r="O29" s="115">
        <v>83</v>
      </c>
    </row>
    <row r="30" spans="1:16" x14ac:dyDescent="0.25">
      <c r="A30" s="115">
        <v>47.4</v>
      </c>
      <c r="M30" s="115">
        <v>38.6</v>
      </c>
      <c r="N30" s="115">
        <v>50.4</v>
      </c>
      <c r="O30" s="115">
        <v>90.6</v>
      </c>
    </row>
    <row r="31" spans="1:16" x14ac:dyDescent="0.25">
      <c r="A31" s="115">
        <v>62.6</v>
      </c>
      <c r="M31" s="115">
        <v>32</v>
      </c>
      <c r="N31" s="115">
        <v>57.2</v>
      </c>
      <c r="O31" s="115">
        <v>90.6</v>
      </c>
    </row>
    <row r="32" spans="1:16" x14ac:dyDescent="0.25">
      <c r="A32" s="115">
        <v>48.2</v>
      </c>
      <c r="M32" s="115">
        <v>36.200000000000003</v>
      </c>
      <c r="N32" s="115">
        <v>70.2</v>
      </c>
      <c r="O32" s="115">
        <v>76.2</v>
      </c>
    </row>
    <row r="33" spans="1:15" x14ac:dyDescent="0.25">
      <c r="A33" s="115">
        <v>60.6</v>
      </c>
      <c r="M33" s="115">
        <v>43.4</v>
      </c>
      <c r="N33" s="115">
        <v>54.2</v>
      </c>
      <c r="O33" s="115">
        <v>97.2</v>
      </c>
    </row>
    <row r="34" spans="1:15" x14ac:dyDescent="0.25">
      <c r="A34" s="115">
        <v>32.799999999999997</v>
      </c>
      <c r="M34" s="115">
        <v>35.799999999999997</v>
      </c>
      <c r="N34" s="115">
        <v>56.8</v>
      </c>
      <c r="O34" s="115">
        <v>89.6</v>
      </c>
    </row>
    <row r="35" spans="1:15" x14ac:dyDescent="0.25">
      <c r="A35" s="115">
        <v>35.799999999999997</v>
      </c>
      <c r="M35" s="115">
        <v>37.6</v>
      </c>
      <c r="N35" s="115">
        <v>58.4</v>
      </c>
      <c r="O35" s="115">
        <v>80.2</v>
      </c>
    </row>
    <row r="36" spans="1:15" x14ac:dyDescent="0.25">
      <c r="A36" s="115">
        <v>40.799999999999997</v>
      </c>
      <c r="M36" s="115">
        <v>41.2</v>
      </c>
      <c r="N36" s="115">
        <v>53.6</v>
      </c>
      <c r="O36" s="115">
        <v>91.4</v>
      </c>
    </row>
    <row r="37" spans="1:15" x14ac:dyDescent="0.25">
      <c r="A37" s="115">
        <v>52.6</v>
      </c>
      <c r="M37" s="115">
        <v>27.4</v>
      </c>
      <c r="N37" s="115">
        <v>51.6</v>
      </c>
      <c r="O37" s="115">
        <v>75.8</v>
      </c>
    </row>
    <row r="38" spans="1:15" x14ac:dyDescent="0.25">
      <c r="A38" s="115">
        <v>43.2</v>
      </c>
      <c r="M38" s="115">
        <v>39.4</v>
      </c>
      <c r="N38" s="115">
        <v>47.8</v>
      </c>
      <c r="O38" s="115">
        <v>95.4</v>
      </c>
    </row>
    <row r="39" spans="1:15" x14ac:dyDescent="0.25">
      <c r="A39" s="115">
        <v>97.4</v>
      </c>
      <c r="M39" s="115">
        <v>42.2</v>
      </c>
      <c r="N39" s="115">
        <v>72.599999999999994</v>
      </c>
      <c r="O39" s="115">
        <v>78</v>
      </c>
    </row>
    <row r="40" spans="1:15" x14ac:dyDescent="0.25">
      <c r="A40" s="115">
        <v>36.799999999999997</v>
      </c>
      <c r="M40" s="115">
        <v>30</v>
      </c>
      <c r="N40" s="115">
        <v>51.4</v>
      </c>
      <c r="O40" s="115">
        <v>77.400000000000006</v>
      </c>
    </row>
    <row r="41" spans="1:15" x14ac:dyDescent="0.25">
      <c r="A41" s="115">
        <v>30.8</v>
      </c>
      <c r="M41" s="115">
        <v>29.2</v>
      </c>
      <c r="N41" s="115">
        <v>49.6</v>
      </c>
      <c r="O41" s="115">
        <v>84.6</v>
      </c>
    </row>
    <row r="42" spans="1:15" x14ac:dyDescent="0.25">
      <c r="A42" s="115">
        <v>107.4</v>
      </c>
      <c r="M42" s="115">
        <v>35.6</v>
      </c>
      <c r="N42" s="115">
        <v>57</v>
      </c>
      <c r="O42" s="115">
        <v>76.599999999999994</v>
      </c>
    </row>
    <row r="43" spans="1:15" x14ac:dyDescent="0.25">
      <c r="A43" s="115">
        <v>34</v>
      </c>
      <c r="M43" s="115">
        <v>46</v>
      </c>
      <c r="N43" s="115">
        <v>69.2</v>
      </c>
      <c r="O43" s="115">
        <v>91.6</v>
      </c>
    </row>
    <row r="44" spans="1:15" x14ac:dyDescent="0.25">
      <c r="A44" s="115">
        <v>23</v>
      </c>
      <c r="M44" s="115">
        <v>40</v>
      </c>
      <c r="N44" s="115">
        <v>66.2</v>
      </c>
      <c r="O44" s="115">
        <v>75.400000000000006</v>
      </c>
    </row>
    <row r="45" spans="1:15" x14ac:dyDescent="0.25">
      <c r="A45" s="115">
        <v>35.4</v>
      </c>
      <c r="M45" s="115">
        <v>46.2</v>
      </c>
      <c r="N45" s="115">
        <v>50.2</v>
      </c>
      <c r="O45" s="115">
        <v>82.4</v>
      </c>
    </row>
    <row r="46" spans="1:15" x14ac:dyDescent="0.25">
      <c r="A46" s="115">
        <v>23.6</v>
      </c>
      <c r="M46" s="115">
        <v>38.6</v>
      </c>
      <c r="N46" s="115">
        <v>60.8</v>
      </c>
      <c r="O46" s="115">
        <v>87.2</v>
      </c>
    </row>
    <row r="47" spans="1:15" x14ac:dyDescent="0.25">
      <c r="A47" s="115">
        <v>65.599999999999994</v>
      </c>
      <c r="M47" s="115">
        <v>20.6</v>
      </c>
      <c r="N47" s="115">
        <v>57.2</v>
      </c>
      <c r="O47" s="115">
        <v>91.4</v>
      </c>
    </row>
    <row r="48" spans="1:15" x14ac:dyDescent="0.25">
      <c r="A48" s="115">
        <v>32.6</v>
      </c>
      <c r="M48" s="115">
        <v>33.4</v>
      </c>
      <c r="N48" s="115">
        <v>50.4</v>
      </c>
      <c r="O48" s="115">
        <v>89.4</v>
      </c>
    </row>
    <row r="49" spans="1:15" x14ac:dyDescent="0.25">
      <c r="A49" s="115">
        <v>89.4</v>
      </c>
      <c r="M49" s="115">
        <v>31.8</v>
      </c>
      <c r="N49" s="115">
        <v>61.2</v>
      </c>
      <c r="O49" s="115">
        <v>100.8</v>
      </c>
    </row>
    <row r="50" spans="1:15" x14ac:dyDescent="0.25">
      <c r="A50" s="115">
        <v>151.19999999999999</v>
      </c>
      <c r="M50" s="115">
        <v>37.799999999999997</v>
      </c>
      <c r="N50" s="115">
        <v>54</v>
      </c>
      <c r="O50" s="115">
        <v>81.400000000000006</v>
      </c>
    </row>
    <row r="51" spans="1:15" x14ac:dyDescent="0.25">
      <c r="A51" s="115">
        <v>100.2</v>
      </c>
      <c r="M51" s="115">
        <v>44.2</v>
      </c>
      <c r="N51" s="115">
        <v>61.8</v>
      </c>
      <c r="O51" s="115">
        <v>82.4</v>
      </c>
    </row>
    <row r="52" spans="1:15" x14ac:dyDescent="0.25">
      <c r="A52" s="115">
        <v>55.2</v>
      </c>
      <c r="M52" s="115">
        <v>31.2</v>
      </c>
      <c r="N52" s="115">
        <v>70.2</v>
      </c>
      <c r="O52" s="115">
        <v>78.400000000000006</v>
      </c>
    </row>
    <row r="53" spans="1:15" x14ac:dyDescent="0.25">
      <c r="A53" s="115">
        <v>72.599999999999994</v>
      </c>
      <c r="M53" s="115">
        <v>45</v>
      </c>
      <c r="N53" s="115">
        <v>53.4</v>
      </c>
      <c r="O53" s="115">
        <v>79.2</v>
      </c>
    </row>
    <row r="54" spans="1:15" x14ac:dyDescent="0.25">
      <c r="A54" s="115">
        <v>60.6</v>
      </c>
      <c r="M54" s="115">
        <v>40</v>
      </c>
      <c r="N54" s="115">
        <v>54.2</v>
      </c>
      <c r="O54" s="115">
        <v>85.6</v>
      </c>
    </row>
    <row r="55" spans="1:15" x14ac:dyDescent="0.25">
      <c r="A55" s="115">
        <v>83</v>
      </c>
      <c r="M55" s="115">
        <v>33.4</v>
      </c>
      <c r="N55" s="115">
        <v>68</v>
      </c>
      <c r="O55" s="115">
        <v>86.8</v>
      </c>
    </row>
    <row r="56" spans="1:15" x14ac:dyDescent="0.25">
      <c r="A56" s="115">
        <v>59.6</v>
      </c>
      <c r="M56" s="115">
        <v>45.4</v>
      </c>
      <c r="N56" s="115">
        <v>66.599999999999994</v>
      </c>
      <c r="O56" s="115">
        <v>77</v>
      </c>
    </row>
    <row r="57" spans="1:15" x14ac:dyDescent="0.25">
      <c r="A57" s="115">
        <v>64.400000000000006</v>
      </c>
      <c r="M57" s="115">
        <v>32.4</v>
      </c>
      <c r="N57" s="115">
        <v>71</v>
      </c>
      <c r="O57" s="115">
        <v>93.2</v>
      </c>
    </row>
    <row r="58" spans="1:15" x14ac:dyDescent="0.25">
      <c r="A58" s="115">
        <v>80.400000000000006</v>
      </c>
      <c r="M58" s="115">
        <v>45</v>
      </c>
      <c r="N58" s="115">
        <v>49.4</v>
      </c>
      <c r="O58" s="115">
        <v>78.8</v>
      </c>
    </row>
    <row r="59" spans="1:15" x14ac:dyDescent="0.25">
      <c r="A59" s="115">
        <v>45</v>
      </c>
      <c r="M59" s="115">
        <v>29.8</v>
      </c>
      <c r="N59" s="115">
        <v>59.8</v>
      </c>
      <c r="O59" s="115">
        <v>87.2</v>
      </c>
    </row>
    <row r="60" spans="1:15" x14ac:dyDescent="0.25">
      <c r="A60" s="115">
        <v>40.200000000000003</v>
      </c>
      <c r="M60" s="115">
        <v>32</v>
      </c>
      <c r="N60" s="115">
        <v>47.4</v>
      </c>
      <c r="O60" s="115">
        <v>85.4</v>
      </c>
    </row>
    <row r="61" spans="1:15" x14ac:dyDescent="0.25">
      <c r="A61" s="115">
        <v>23.2</v>
      </c>
      <c r="M61" s="115">
        <v>42.4</v>
      </c>
      <c r="N61" s="115">
        <v>52.8</v>
      </c>
      <c r="O61" s="115">
        <v>75.400000000000006</v>
      </c>
    </row>
    <row r="62" spans="1:15" x14ac:dyDescent="0.25">
      <c r="A62" s="115">
        <v>101.2</v>
      </c>
      <c r="M62" s="115">
        <v>43.4</v>
      </c>
      <c r="N62" s="115">
        <v>61.6</v>
      </c>
      <c r="O62" s="115">
        <v>94.4</v>
      </c>
    </row>
    <row r="63" spans="1:15" x14ac:dyDescent="0.25">
      <c r="A63" s="115">
        <v>45</v>
      </c>
      <c r="M63" s="115">
        <v>32.200000000000003</v>
      </c>
      <c r="N63" s="115">
        <v>64.8</v>
      </c>
      <c r="O63" s="115">
        <v>76.8</v>
      </c>
    </row>
    <row r="64" spans="1:15" x14ac:dyDescent="0.25">
      <c r="A64" s="115">
        <v>113.4</v>
      </c>
      <c r="M64" s="115">
        <v>27.8</v>
      </c>
      <c r="N64" s="115">
        <v>62.4</v>
      </c>
      <c r="O64" s="115">
        <v>93.8</v>
      </c>
    </row>
    <row r="65" spans="1:15" x14ac:dyDescent="0.25">
      <c r="A65" s="115">
        <v>31</v>
      </c>
      <c r="M65" s="115">
        <v>24.2</v>
      </c>
      <c r="N65" s="115">
        <v>53.4</v>
      </c>
      <c r="O65" s="115">
        <v>96.8</v>
      </c>
    </row>
    <row r="66" spans="1:15" x14ac:dyDescent="0.25">
      <c r="A66" s="115">
        <v>34</v>
      </c>
      <c r="M66" s="115">
        <v>45.4</v>
      </c>
      <c r="N66" s="115">
        <v>52.2</v>
      </c>
      <c r="O66" s="115">
        <v>82.2</v>
      </c>
    </row>
    <row r="67" spans="1:15" x14ac:dyDescent="0.25">
      <c r="A67" s="115">
        <v>33</v>
      </c>
      <c r="M67" s="115">
        <v>40</v>
      </c>
      <c r="N67" s="115">
        <v>53.8</v>
      </c>
      <c r="O67" s="115">
        <v>77</v>
      </c>
    </row>
    <row r="68" spans="1:15" x14ac:dyDescent="0.25">
      <c r="A68" s="115">
        <v>86.6</v>
      </c>
      <c r="M68" s="115">
        <v>45.4</v>
      </c>
      <c r="N68" s="115">
        <v>68.8</v>
      </c>
      <c r="O68" s="115">
        <v>96.8</v>
      </c>
    </row>
    <row r="69" spans="1:15" x14ac:dyDescent="0.25">
      <c r="A69" s="115">
        <v>44</v>
      </c>
      <c r="M69" s="115">
        <v>39.4</v>
      </c>
      <c r="N69" s="115">
        <v>62.8</v>
      </c>
      <c r="O69" s="115">
        <v>82.2</v>
      </c>
    </row>
    <row r="70" spans="1:15" x14ac:dyDescent="0.25">
      <c r="A70" s="115">
        <v>20.399999999999999</v>
      </c>
      <c r="M70" s="115">
        <v>29.4</v>
      </c>
      <c r="N70" s="115">
        <v>52.8</v>
      </c>
    </row>
    <row r="71" spans="1:15" x14ac:dyDescent="0.25">
      <c r="A71" s="115">
        <v>82.6</v>
      </c>
      <c r="M71" s="115">
        <v>27.2</v>
      </c>
      <c r="N71" s="115">
        <v>61.4</v>
      </c>
    </row>
    <row r="72" spans="1:15" x14ac:dyDescent="0.25">
      <c r="A72" s="115">
        <v>108.4</v>
      </c>
      <c r="M72" s="115">
        <v>41</v>
      </c>
      <c r="N72" s="115">
        <v>55.8</v>
      </c>
    </row>
    <row r="73" spans="1:15" x14ac:dyDescent="0.25">
      <c r="A73" s="115">
        <v>39.6</v>
      </c>
      <c r="M73" s="115">
        <v>37.799999999999997</v>
      </c>
      <c r="N73" s="115">
        <v>54.6</v>
      </c>
    </row>
    <row r="74" spans="1:15" x14ac:dyDescent="0.25">
      <c r="A74" s="115">
        <v>100</v>
      </c>
      <c r="M74" s="115">
        <v>32.799999999999997</v>
      </c>
      <c r="N74" s="115">
        <v>59</v>
      </c>
    </row>
    <row r="75" spans="1:15" x14ac:dyDescent="0.25">
      <c r="A75" s="115">
        <v>47.2</v>
      </c>
      <c r="M75" s="115">
        <v>26.4</v>
      </c>
      <c r="N75" s="115">
        <v>51.8</v>
      </c>
    </row>
    <row r="76" spans="1:15" x14ac:dyDescent="0.25">
      <c r="A76" s="115">
        <v>38.6</v>
      </c>
      <c r="M76" s="115">
        <v>23.8</v>
      </c>
      <c r="N76" s="115">
        <v>53.6</v>
      </c>
    </row>
    <row r="77" spans="1:15" x14ac:dyDescent="0.25">
      <c r="A77" s="115">
        <v>32</v>
      </c>
      <c r="M77" s="115">
        <v>37.4</v>
      </c>
      <c r="N77" s="115">
        <v>52</v>
      </c>
    </row>
    <row r="78" spans="1:15" x14ac:dyDescent="0.25">
      <c r="A78" s="115">
        <v>36.200000000000003</v>
      </c>
      <c r="M78" s="115">
        <v>46</v>
      </c>
      <c r="N78" s="115">
        <v>50.4</v>
      </c>
    </row>
    <row r="79" spans="1:15" x14ac:dyDescent="0.25">
      <c r="A79" s="115">
        <v>43.4</v>
      </c>
      <c r="M79" s="115">
        <v>34.6</v>
      </c>
      <c r="N79" s="115">
        <v>73.2</v>
      </c>
    </row>
    <row r="80" spans="1:15" x14ac:dyDescent="0.25">
      <c r="A80" s="115">
        <v>78</v>
      </c>
      <c r="M80" s="115">
        <v>32.6</v>
      </c>
      <c r="N80" s="115">
        <v>58.6</v>
      </c>
    </row>
    <row r="81" spans="1:14" x14ac:dyDescent="0.25">
      <c r="A81" s="115">
        <v>61.8</v>
      </c>
      <c r="M81" s="115">
        <v>28.8</v>
      </c>
      <c r="N81" s="115">
        <v>64.400000000000006</v>
      </c>
    </row>
    <row r="82" spans="1:14" x14ac:dyDescent="0.25">
      <c r="A82" s="115">
        <v>64.599999999999994</v>
      </c>
      <c r="M82" s="115">
        <v>26.8</v>
      </c>
      <c r="N82" s="115">
        <v>56.2</v>
      </c>
    </row>
    <row r="83" spans="1:14" x14ac:dyDescent="0.25">
      <c r="A83" s="115">
        <v>35.799999999999997</v>
      </c>
      <c r="M83" s="115">
        <v>46.2</v>
      </c>
      <c r="N83" s="115">
        <v>50</v>
      </c>
    </row>
    <row r="84" spans="1:14" x14ac:dyDescent="0.25">
      <c r="A84" s="115">
        <v>79.599999999999994</v>
      </c>
      <c r="M84" s="115">
        <v>24</v>
      </c>
      <c r="N84" s="115">
        <v>51.8</v>
      </c>
    </row>
    <row r="85" spans="1:14" x14ac:dyDescent="0.25">
      <c r="A85" s="115">
        <v>74.400000000000006</v>
      </c>
      <c r="M85" s="115">
        <v>45.6</v>
      </c>
      <c r="N85" s="115">
        <v>60.6</v>
      </c>
    </row>
    <row r="86" spans="1:14" x14ac:dyDescent="0.25">
      <c r="A86" s="115">
        <v>109.2</v>
      </c>
      <c r="M86" s="115">
        <v>30.6</v>
      </c>
      <c r="N86" s="115">
        <v>57.2</v>
      </c>
    </row>
    <row r="87" spans="1:14" x14ac:dyDescent="0.25">
      <c r="A87" s="115">
        <v>37.6</v>
      </c>
      <c r="M87" s="115">
        <v>31</v>
      </c>
      <c r="N87" s="115">
        <v>55</v>
      </c>
    </row>
    <row r="88" spans="1:14" x14ac:dyDescent="0.25">
      <c r="A88" s="115">
        <v>79.2</v>
      </c>
      <c r="M88" s="115">
        <v>40.799999999999997</v>
      </c>
      <c r="N88" s="115">
        <v>50.4</v>
      </c>
    </row>
    <row r="89" spans="1:14" x14ac:dyDescent="0.25">
      <c r="A89" s="115">
        <v>156</v>
      </c>
      <c r="M89" s="115">
        <v>38</v>
      </c>
      <c r="N89" s="115">
        <v>51</v>
      </c>
    </row>
    <row r="90" spans="1:14" x14ac:dyDescent="0.25">
      <c r="A90" s="115">
        <v>50.4</v>
      </c>
      <c r="M90" s="115">
        <v>26.2</v>
      </c>
      <c r="N90" s="115">
        <v>63.8</v>
      </c>
    </row>
    <row r="91" spans="1:14" x14ac:dyDescent="0.25">
      <c r="A91" s="115">
        <v>129</v>
      </c>
      <c r="M91" s="115">
        <v>46.8</v>
      </c>
      <c r="N91" s="115">
        <v>55.2</v>
      </c>
    </row>
    <row r="92" spans="1:14" x14ac:dyDescent="0.25">
      <c r="A92" s="115">
        <v>57.2</v>
      </c>
      <c r="M92" s="115">
        <v>38.6</v>
      </c>
      <c r="N92" s="115">
        <v>52.2</v>
      </c>
    </row>
    <row r="93" spans="1:14" x14ac:dyDescent="0.25">
      <c r="A93" s="115">
        <v>123.4</v>
      </c>
      <c r="M93" s="115">
        <v>22.2</v>
      </c>
      <c r="N93" s="115">
        <v>47.8</v>
      </c>
    </row>
    <row r="94" spans="1:14" x14ac:dyDescent="0.25">
      <c r="A94" s="115">
        <v>70.2</v>
      </c>
      <c r="M94" s="115">
        <v>27.4</v>
      </c>
      <c r="N94" s="115">
        <v>54</v>
      </c>
    </row>
    <row r="95" spans="1:14" x14ac:dyDescent="0.25">
      <c r="A95" s="115">
        <v>41.2</v>
      </c>
      <c r="M95" s="115">
        <v>42.2</v>
      </c>
      <c r="N95" s="115">
        <v>66</v>
      </c>
    </row>
    <row r="96" spans="1:14" x14ac:dyDescent="0.25">
      <c r="A96" s="115">
        <v>27.4</v>
      </c>
      <c r="M96" s="115">
        <v>38.6</v>
      </c>
      <c r="N96" s="115">
        <v>53.2</v>
      </c>
    </row>
    <row r="97" spans="1:14" x14ac:dyDescent="0.25">
      <c r="A97" s="115">
        <v>81.599999999999994</v>
      </c>
      <c r="M97" s="115">
        <v>20.6</v>
      </c>
      <c r="N97" s="115">
        <v>52</v>
      </c>
    </row>
    <row r="98" spans="1:14" x14ac:dyDescent="0.25">
      <c r="A98" s="115">
        <v>39.4</v>
      </c>
      <c r="M98" s="115">
        <v>35.6</v>
      </c>
      <c r="N98" s="115">
        <v>56.2</v>
      </c>
    </row>
    <row r="99" spans="1:14" x14ac:dyDescent="0.25">
      <c r="A99" s="115">
        <v>54.2</v>
      </c>
      <c r="M99" s="115">
        <v>30.8</v>
      </c>
      <c r="N99" s="115">
        <v>55</v>
      </c>
    </row>
    <row r="100" spans="1:14" x14ac:dyDescent="0.25">
      <c r="A100" s="115">
        <v>78.400000000000006</v>
      </c>
      <c r="M100" s="115">
        <v>30.6</v>
      </c>
      <c r="N100" s="115">
        <v>60.4</v>
      </c>
    </row>
    <row r="101" spans="1:14" x14ac:dyDescent="0.25">
      <c r="A101" s="115">
        <v>42.2</v>
      </c>
      <c r="M101" s="115">
        <v>28.8</v>
      </c>
      <c r="N101" s="115">
        <v>58.8</v>
      </c>
    </row>
    <row r="102" spans="1:14" x14ac:dyDescent="0.25">
      <c r="A102" s="115">
        <v>56.8</v>
      </c>
      <c r="M102" s="115">
        <v>30</v>
      </c>
      <c r="N102" s="115">
        <v>73.2</v>
      </c>
    </row>
    <row r="103" spans="1:14" x14ac:dyDescent="0.25">
      <c r="A103" s="115">
        <v>30</v>
      </c>
      <c r="M103" s="115">
        <v>32.4</v>
      </c>
      <c r="N103" s="115">
        <v>62.4</v>
      </c>
    </row>
    <row r="104" spans="1:14" x14ac:dyDescent="0.25">
      <c r="A104" s="115">
        <v>29.2</v>
      </c>
      <c r="M104" s="115">
        <v>36.200000000000003</v>
      </c>
      <c r="N104" s="115">
        <v>60.8</v>
      </c>
    </row>
    <row r="105" spans="1:14" x14ac:dyDescent="0.25">
      <c r="A105" s="115">
        <v>35.6</v>
      </c>
      <c r="M105" s="115">
        <v>42.8</v>
      </c>
      <c r="N105" s="115">
        <v>66.8</v>
      </c>
    </row>
    <row r="106" spans="1:14" x14ac:dyDescent="0.25">
      <c r="A106" s="115">
        <v>58.4</v>
      </c>
      <c r="M106" s="115">
        <v>32.200000000000003</v>
      </c>
      <c r="N106" s="115">
        <v>67.400000000000006</v>
      </c>
    </row>
    <row r="107" spans="1:14" x14ac:dyDescent="0.25">
      <c r="A107" s="115">
        <v>46</v>
      </c>
      <c r="M107" s="115">
        <v>32.4</v>
      </c>
      <c r="N107" s="115">
        <v>62.6</v>
      </c>
    </row>
    <row r="108" spans="1:14" x14ac:dyDescent="0.25">
      <c r="A108" s="115">
        <v>40</v>
      </c>
      <c r="M108" s="115">
        <v>36.200000000000003</v>
      </c>
      <c r="N108" s="115">
        <v>67.400000000000006</v>
      </c>
    </row>
    <row r="109" spans="1:14" x14ac:dyDescent="0.25">
      <c r="A109" s="115">
        <v>46.2</v>
      </c>
      <c r="M109" s="115">
        <v>28.4</v>
      </c>
      <c r="N109" s="115">
        <v>63.6</v>
      </c>
    </row>
    <row r="110" spans="1:14" x14ac:dyDescent="0.25">
      <c r="A110" s="115">
        <v>53.6</v>
      </c>
      <c r="M110" s="115">
        <v>34.200000000000003</v>
      </c>
      <c r="N110" s="115">
        <v>55.8</v>
      </c>
    </row>
    <row r="111" spans="1:14" x14ac:dyDescent="0.25">
      <c r="A111" s="115">
        <v>38.6</v>
      </c>
      <c r="M111" s="115">
        <v>33.6</v>
      </c>
      <c r="N111" s="115">
        <v>50</v>
      </c>
    </row>
    <row r="112" spans="1:14" x14ac:dyDescent="0.25">
      <c r="A112" s="115">
        <v>20.6</v>
      </c>
      <c r="M112" s="115">
        <v>41.6</v>
      </c>
      <c r="N112" s="115">
        <v>73.8</v>
      </c>
    </row>
    <row r="113" spans="1:14" x14ac:dyDescent="0.25">
      <c r="A113" s="115">
        <v>33.4</v>
      </c>
      <c r="M113" s="115">
        <v>42.6</v>
      </c>
      <c r="N113" s="115">
        <v>51.4</v>
      </c>
    </row>
    <row r="114" spans="1:14" x14ac:dyDescent="0.25">
      <c r="A114" s="115">
        <v>31.8</v>
      </c>
      <c r="M114" s="115">
        <v>46.8</v>
      </c>
      <c r="N114" s="115">
        <v>65</v>
      </c>
    </row>
    <row r="115" spans="1:14" x14ac:dyDescent="0.25">
      <c r="A115" s="115">
        <v>51.6</v>
      </c>
      <c r="M115" s="115">
        <v>41.6</v>
      </c>
      <c r="N115" s="115">
        <v>73.8</v>
      </c>
    </row>
    <row r="116" spans="1:14" x14ac:dyDescent="0.25">
      <c r="A116" s="115">
        <v>47.8</v>
      </c>
      <c r="M116" s="115">
        <v>38</v>
      </c>
      <c r="N116" s="115">
        <v>50.8</v>
      </c>
    </row>
    <row r="117" spans="1:14" x14ac:dyDescent="0.25">
      <c r="A117" s="115">
        <v>37.799999999999997</v>
      </c>
      <c r="M117" s="115">
        <v>46.4</v>
      </c>
      <c r="N117" s="115">
        <v>62.2</v>
      </c>
    </row>
    <row r="118" spans="1:14" x14ac:dyDescent="0.25">
      <c r="A118" s="115">
        <v>72.599999999999994</v>
      </c>
      <c r="M118" s="115">
        <v>39</v>
      </c>
      <c r="N118" s="115">
        <v>53.2</v>
      </c>
    </row>
    <row r="119" spans="1:14" x14ac:dyDescent="0.25">
      <c r="A119" s="115">
        <v>116</v>
      </c>
      <c r="M119" s="115">
        <v>35.4</v>
      </c>
      <c r="N119" s="115">
        <v>48.4</v>
      </c>
    </row>
    <row r="120" spans="1:14" x14ac:dyDescent="0.25">
      <c r="A120" s="115">
        <v>51.4</v>
      </c>
      <c r="M120" s="115">
        <v>29.4</v>
      </c>
      <c r="N120" s="115">
        <v>56</v>
      </c>
    </row>
    <row r="121" spans="1:14" x14ac:dyDescent="0.25">
      <c r="A121" s="115">
        <v>103.6</v>
      </c>
      <c r="M121" s="115">
        <v>41</v>
      </c>
      <c r="N121" s="115">
        <v>62.4</v>
      </c>
    </row>
    <row r="122" spans="1:14" x14ac:dyDescent="0.25">
      <c r="A122" s="115">
        <v>44.2</v>
      </c>
      <c r="M122" s="115">
        <v>40.799999999999997</v>
      </c>
      <c r="N122" s="115">
        <v>59.4</v>
      </c>
    </row>
    <row r="123" spans="1:14" x14ac:dyDescent="0.25">
      <c r="A123" s="115">
        <v>49.6</v>
      </c>
      <c r="M123" s="115">
        <v>36.4</v>
      </c>
      <c r="N123" s="115">
        <v>71.400000000000006</v>
      </c>
    </row>
    <row r="124" spans="1:14" x14ac:dyDescent="0.25">
      <c r="A124" s="115">
        <v>31.2</v>
      </c>
      <c r="M124" s="115">
        <v>30.6</v>
      </c>
      <c r="N124" s="115">
        <v>67.8</v>
      </c>
    </row>
    <row r="125" spans="1:14" x14ac:dyDescent="0.25">
      <c r="A125" s="115">
        <v>57</v>
      </c>
      <c r="M125" s="115">
        <v>36.200000000000003</v>
      </c>
      <c r="N125" s="115">
        <v>47.8</v>
      </c>
    </row>
    <row r="126" spans="1:14" x14ac:dyDescent="0.25">
      <c r="A126" s="115">
        <v>45</v>
      </c>
      <c r="M126" s="115">
        <v>33.200000000000003</v>
      </c>
      <c r="N126" s="115">
        <v>62.8</v>
      </c>
    </row>
    <row r="127" spans="1:14" x14ac:dyDescent="0.25">
      <c r="A127" s="115">
        <v>76.400000000000006</v>
      </c>
      <c r="M127" s="115">
        <v>45</v>
      </c>
      <c r="N127" s="115">
        <v>57.8</v>
      </c>
    </row>
    <row r="128" spans="1:14" x14ac:dyDescent="0.25">
      <c r="A128" s="115">
        <v>40</v>
      </c>
      <c r="M128" s="115">
        <v>35.200000000000003</v>
      </c>
      <c r="N128" s="115">
        <v>72.599999999999994</v>
      </c>
    </row>
    <row r="129" spans="1:13" x14ac:dyDescent="0.25">
      <c r="A129" s="115">
        <v>74.599999999999994</v>
      </c>
      <c r="M129" s="115">
        <v>28.4</v>
      </c>
    </row>
    <row r="130" spans="1:13" x14ac:dyDescent="0.25">
      <c r="A130" s="115">
        <v>33.4</v>
      </c>
      <c r="M130" s="115">
        <v>43.2</v>
      </c>
    </row>
    <row r="131" spans="1:13" x14ac:dyDescent="0.25">
      <c r="A131" s="115">
        <v>103.6</v>
      </c>
      <c r="M131" s="115">
        <v>34.799999999999997</v>
      </c>
    </row>
    <row r="132" spans="1:13" x14ac:dyDescent="0.25">
      <c r="A132" s="115">
        <v>45.4</v>
      </c>
      <c r="M132" s="115">
        <v>29.4</v>
      </c>
    </row>
    <row r="133" spans="1:13" x14ac:dyDescent="0.25">
      <c r="A133" s="115">
        <v>85</v>
      </c>
      <c r="M133" s="115">
        <v>45.4</v>
      </c>
    </row>
    <row r="134" spans="1:13" x14ac:dyDescent="0.25">
      <c r="A134" s="115">
        <v>88.8</v>
      </c>
      <c r="M134" s="115">
        <v>26.4</v>
      </c>
    </row>
    <row r="135" spans="1:13" x14ac:dyDescent="0.25">
      <c r="A135" s="115">
        <v>101</v>
      </c>
      <c r="M135" s="115">
        <v>45</v>
      </c>
    </row>
    <row r="136" spans="1:13" x14ac:dyDescent="0.25">
      <c r="A136" s="115">
        <v>163.4</v>
      </c>
      <c r="M136" s="115">
        <v>46.6</v>
      </c>
    </row>
    <row r="137" spans="1:13" x14ac:dyDescent="0.25">
      <c r="A137" s="115">
        <v>110.6</v>
      </c>
      <c r="M137" s="115">
        <v>35.6</v>
      </c>
    </row>
    <row r="138" spans="1:13" x14ac:dyDescent="0.25">
      <c r="A138" s="115">
        <v>32.4</v>
      </c>
      <c r="M138" s="115">
        <v>33</v>
      </c>
    </row>
    <row r="139" spans="1:13" x14ac:dyDescent="0.25">
      <c r="A139" s="115">
        <v>85.2</v>
      </c>
      <c r="M139" s="115">
        <v>37.4</v>
      </c>
    </row>
    <row r="140" spans="1:13" x14ac:dyDescent="0.25">
      <c r="A140" s="115">
        <v>84.6</v>
      </c>
      <c r="M140" s="115">
        <v>43.6</v>
      </c>
    </row>
    <row r="141" spans="1:13" x14ac:dyDescent="0.25">
      <c r="A141" s="115">
        <v>69.2</v>
      </c>
      <c r="M141" s="115">
        <v>27.4</v>
      </c>
    </row>
    <row r="142" spans="1:13" x14ac:dyDescent="0.25">
      <c r="A142" s="115">
        <v>45</v>
      </c>
      <c r="M142" s="115">
        <v>45</v>
      </c>
    </row>
    <row r="143" spans="1:13" x14ac:dyDescent="0.25">
      <c r="A143" s="115">
        <v>94.2</v>
      </c>
      <c r="M143" s="115">
        <v>21.6</v>
      </c>
    </row>
    <row r="144" spans="1:13" x14ac:dyDescent="0.25">
      <c r="A144" s="115">
        <v>78.2</v>
      </c>
      <c r="M144" s="115">
        <v>30</v>
      </c>
    </row>
    <row r="145" spans="1:13" x14ac:dyDescent="0.25">
      <c r="A145" s="115">
        <v>29.8</v>
      </c>
      <c r="M145" s="115">
        <v>35</v>
      </c>
    </row>
    <row r="146" spans="1:13" x14ac:dyDescent="0.25">
      <c r="A146" s="115">
        <v>32</v>
      </c>
      <c r="M146" s="115">
        <v>29.8</v>
      </c>
    </row>
    <row r="147" spans="1:13" x14ac:dyDescent="0.25">
      <c r="A147" s="115">
        <v>66.2</v>
      </c>
      <c r="M147" s="115">
        <v>39.799999999999997</v>
      </c>
    </row>
    <row r="148" spans="1:13" x14ac:dyDescent="0.25">
      <c r="A148" s="115">
        <v>42.4</v>
      </c>
      <c r="M148" s="115">
        <v>43.8</v>
      </c>
    </row>
    <row r="149" spans="1:13" x14ac:dyDescent="0.25">
      <c r="A149" s="115">
        <v>43.4</v>
      </c>
      <c r="M149" s="115">
        <v>32.799999999999997</v>
      </c>
    </row>
    <row r="150" spans="1:13" x14ac:dyDescent="0.25">
      <c r="A150" s="115">
        <v>50.2</v>
      </c>
      <c r="M150" s="115">
        <v>44</v>
      </c>
    </row>
    <row r="151" spans="1:13" x14ac:dyDescent="0.25">
      <c r="A151" s="115">
        <v>32.200000000000003</v>
      </c>
      <c r="M151" s="115">
        <v>40.4</v>
      </c>
    </row>
    <row r="152" spans="1:13" x14ac:dyDescent="0.25">
      <c r="A152" s="115">
        <v>60.8</v>
      </c>
      <c r="M152" s="115">
        <v>25.2</v>
      </c>
    </row>
    <row r="153" spans="1:13" x14ac:dyDescent="0.25">
      <c r="A153" s="115">
        <v>57.2</v>
      </c>
      <c r="M153" s="115">
        <v>30.4</v>
      </c>
    </row>
    <row r="154" spans="1:13" x14ac:dyDescent="0.25">
      <c r="A154" s="115">
        <v>50.4</v>
      </c>
      <c r="M154" s="115">
        <v>31.6</v>
      </c>
    </row>
    <row r="155" spans="1:13" x14ac:dyDescent="0.25">
      <c r="A155" s="115">
        <v>61.2</v>
      </c>
      <c r="M155" s="115">
        <v>42.6</v>
      </c>
    </row>
    <row r="156" spans="1:13" x14ac:dyDescent="0.25">
      <c r="A156" s="115">
        <v>83</v>
      </c>
      <c r="M156" s="115">
        <v>35.200000000000003</v>
      </c>
    </row>
    <row r="157" spans="1:13" x14ac:dyDescent="0.25">
      <c r="A157" s="115">
        <v>54</v>
      </c>
      <c r="M157" s="115">
        <v>30.6</v>
      </c>
    </row>
    <row r="158" spans="1:13" x14ac:dyDescent="0.25">
      <c r="A158" s="115">
        <v>61.8</v>
      </c>
      <c r="M158" s="115">
        <v>30.8</v>
      </c>
    </row>
    <row r="159" spans="1:13" x14ac:dyDescent="0.25">
      <c r="A159" s="115">
        <v>70.2</v>
      </c>
      <c r="M159" s="115">
        <v>45.2</v>
      </c>
    </row>
    <row r="160" spans="1:13" x14ac:dyDescent="0.25">
      <c r="A160" s="115">
        <v>27.8</v>
      </c>
      <c r="M160" s="115">
        <v>38.6</v>
      </c>
    </row>
    <row r="161" spans="1:13" x14ac:dyDescent="0.25">
      <c r="A161" s="115">
        <v>24.2</v>
      </c>
      <c r="M161" s="115">
        <v>23.6</v>
      </c>
    </row>
    <row r="162" spans="1:13" x14ac:dyDescent="0.25">
      <c r="A162" s="115">
        <v>45.4</v>
      </c>
      <c r="M162" s="115">
        <v>47.2</v>
      </c>
    </row>
    <row r="163" spans="1:13" x14ac:dyDescent="0.25">
      <c r="A163" s="115">
        <v>53.4</v>
      </c>
      <c r="M163" s="115">
        <v>26.6</v>
      </c>
    </row>
    <row r="164" spans="1:13" x14ac:dyDescent="0.25">
      <c r="A164" s="115">
        <v>40</v>
      </c>
      <c r="M164" s="115">
        <v>20.2</v>
      </c>
    </row>
    <row r="165" spans="1:13" x14ac:dyDescent="0.25">
      <c r="A165" s="115">
        <v>45.4</v>
      </c>
      <c r="M165" s="115">
        <v>43.8</v>
      </c>
    </row>
    <row r="166" spans="1:13" x14ac:dyDescent="0.25">
      <c r="A166" s="115">
        <v>54.2</v>
      </c>
      <c r="M166" s="115">
        <v>20.6</v>
      </c>
    </row>
    <row r="167" spans="1:13" x14ac:dyDescent="0.25">
      <c r="A167" s="115">
        <v>39.4</v>
      </c>
      <c r="M167" s="115">
        <v>45</v>
      </c>
    </row>
    <row r="168" spans="1:13" x14ac:dyDescent="0.25">
      <c r="A168" s="115">
        <v>90.6</v>
      </c>
      <c r="M168" s="115">
        <v>31</v>
      </c>
    </row>
    <row r="169" spans="1:13" x14ac:dyDescent="0.25">
      <c r="A169" s="115">
        <v>68</v>
      </c>
      <c r="M169" s="115">
        <v>35.799999999999997</v>
      </c>
    </row>
    <row r="170" spans="1:13" x14ac:dyDescent="0.25">
      <c r="A170" s="115">
        <v>115.6</v>
      </c>
      <c r="M170" s="115">
        <v>29</v>
      </c>
    </row>
    <row r="171" spans="1:13" x14ac:dyDescent="0.25">
      <c r="A171" s="115">
        <v>66.599999999999994</v>
      </c>
    </row>
    <row r="172" spans="1:13" x14ac:dyDescent="0.25">
      <c r="A172" s="115">
        <v>90.6</v>
      </c>
    </row>
    <row r="173" spans="1:13" x14ac:dyDescent="0.25">
      <c r="A173" s="115">
        <v>76.2</v>
      </c>
    </row>
    <row r="174" spans="1:13" x14ac:dyDescent="0.25">
      <c r="A174" s="115">
        <v>29.4</v>
      </c>
    </row>
    <row r="175" spans="1:13" x14ac:dyDescent="0.25">
      <c r="A175" s="115">
        <v>71</v>
      </c>
    </row>
    <row r="176" spans="1:13" x14ac:dyDescent="0.25">
      <c r="A176" s="115">
        <v>97.2</v>
      </c>
    </row>
    <row r="177" spans="1:1" x14ac:dyDescent="0.25">
      <c r="A177" s="115">
        <v>89.6</v>
      </c>
    </row>
    <row r="178" spans="1:1" x14ac:dyDescent="0.25">
      <c r="A178" s="115">
        <v>49.4</v>
      </c>
    </row>
    <row r="179" spans="1:1" x14ac:dyDescent="0.25">
      <c r="A179" s="115">
        <v>80.2</v>
      </c>
    </row>
    <row r="180" spans="1:1" x14ac:dyDescent="0.25">
      <c r="A180" s="115">
        <v>102.8</v>
      </c>
    </row>
    <row r="181" spans="1:1" x14ac:dyDescent="0.25">
      <c r="A181" s="115">
        <v>59.8</v>
      </c>
    </row>
    <row r="182" spans="1:1" x14ac:dyDescent="0.25">
      <c r="A182" s="115">
        <v>47.4</v>
      </c>
    </row>
    <row r="183" spans="1:1" x14ac:dyDescent="0.25">
      <c r="A183" s="115">
        <v>52.8</v>
      </c>
    </row>
    <row r="184" spans="1:1" x14ac:dyDescent="0.25">
      <c r="A184" s="115">
        <v>61.6</v>
      </c>
    </row>
    <row r="185" spans="1:1" x14ac:dyDescent="0.25">
      <c r="A185" s="115">
        <v>27.2</v>
      </c>
    </row>
    <row r="186" spans="1:1" x14ac:dyDescent="0.25">
      <c r="A186" s="115">
        <v>41</v>
      </c>
    </row>
    <row r="187" spans="1:1" x14ac:dyDescent="0.25">
      <c r="A187" s="115">
        <v>91.4</v>
      </c>
    </row>
    <row r="188" spans="1:1" x14ac:dyDescent="0.25">
      <c r="A188" s="115">
        <v>37.799999999999997</v>
      </c>
    </row>
    <row r="189" spans="1:1" x14ac:dyDescent="0.25">
      <c r="A189" s="115">
        <v>75.8</v>
      </c>
    </row>
    <row r="190" spans="1:1" x14ac:dyDescent="0.25">
      <c r="A190" s="115">
        <v>95.4</v>
      </c>
    </row>
    <row r="191" spans="1:1" x14ac:dyDescent="0.25">
      <c r="A191" s="115">
        <v>78</v>
      </c>
    </row>
    <row r="192" spans="1:1" x14ac:dyDescent="0.25">
      <c r="A192" s="115">
        <v>64.8</v>
      </c>
    </row>
    <row r="193" spans="1:1" x14ac:dyDescent="0.25">
      <c r="A193" s="115">
        <v>62.4</v>
      </c>
    </row>
    <row r="194" spans="1:1" x14ac:dyDescent="0.25">
      <c r="A194" s="115">
        <v>53.4</v>
      </c>
    </row>
    <row r="195" spans="1:1" x14ac:dyDescent="0.25">
      <c r="A195" s="115">
        <v>32.799999999999997</v>
      </c>
    </row>
    <row r="196" spans="1:1" x14ac:dyDescent="0.25">
      <c r="A196" s="115">
        <v>52.2</v>
      </c>
    </row>
    <row r="197" spans="1:1" x14ac:dyDescent="0.25">
      <c r="A197" s="115">
        <v>26.4</v>
      </c>
    </row>
    <row r="198" spans="1:1" x14ac:dyDescent="0.25">
      <c r="A198" s="115">
        <v>77.400000000000006</v>
      </c>
    </row>
    <row r="199" spans="1:1" x14ac:dyDescent="0.25">
      <c r="A199" s="115">
        <v>23.8</v>
      </c>
    </row>
    <row r="200" spans="1:1" x14ac:dyDescent="0.25">
      <c r="A200" s="115">
        <v>118.6</v>
      </c>
    </row>
    <row r="201" spans="1:1" x14ac:dyDescent="0.25">
      <c r="A201" s="115">
        <v>84.6</v>
      </c>
    </row>
    <row r="202" spans="1:1" x14ac:dyDescent="0.25">
      <c r="A202" s="115">
        <v>53.8</v>
      </c>
    </row>
    <row r="203" spans="1:1" x14ac:dyDescent="0.25">
      <c r="A203" s="115">
        <v>37.4</v>
      </c>
    </row>
    <row r="204" spans="1:1" x14ac:dyDescent="0.25">
      <c r="A204" s="115">
        <v>46</v>
      </c>
    </row>
    <row r="205" spans="1:1" x14ac:dyDescent="0.25">
      <c r="A205" s="115">
        <v>34.6</v>
      </c>
    </row>
    <row r="206" spans="1:1" x14ac:dyDescent="0.25">
      <c r="A206" s="115">
        <v>76.599999999999994</v>
      </c>
    </row>
    <row r="207" spans="1:1" x14ac:dyDescent="0.25">
      <c r="A207" s="115">
        <v>118.6</v>
      </c>
    </row>
    <row r="208" spans="1:1" x14ac:dyDescent="0.25">
      <c r="A208" s="115">
        <v>32.6</v>
      </c>
    </row>
    <row r="209" spans="1:1" x14ac:dyDescent="0.25">
      <c r="A209" s="115">
        <v>68.8</v>
      </c>
    </row>
    <row r="210" spans="1:1" x14ac:dyDescent="0.25">
      <c r="A210" s="115">
        <v>62.8</v>
      </c>
    </row>
    <row r="211" spans="1:1" x14ac:dyDescent="0.25">
      <c r="A211" s="115">
        <v>107.6</v>
      </c>
    </row>
    <row r="212" spans="1:1" x14ac:dyDescent="0.25">
      <c r="A212" s="115">
        <v>52.8</v>
      </c>
    </row>
    <row r="213" spans="1:1" x14ac:dyDescent="0.25">
      <c r="A213" s="115">
        <v>28.8</v>
      </c>
    </row>
    <row r="214" spans="1:1" x14ac:dyDescent="0.25">
      <c r="A214" s="115">
        <v>26.8</v>
      </c>
    </row>
    <row r="215" spans="1:1" x14ac:dyDescent="0.25">
      <c r="A215" s="115">
        <v>46.2</v>
      </c>
    </row>
    <row r="216" spans="1:1" x14ac:dyDescent="0.25">
      <c r="A216" s="115">
        <v>24</v>
      </c>
    </row>
    <row r="217" spans="1:1" x14ac:dyDescent="0.25">
      <c r="A217" s="115">
        <v>45.6</v>
      </c>
    </row>
    <row r="218" spans="1:1" x14ac:dyDescent="0.25">
      <c r="A218" s="115">
        <v>61.4</v>
      </c>
    </row>
    <row r="219" spans="1:1" x14ac:dyDescent="0.25">
      <c r="A219" s="115">
        <v>30.6</v>
      </c>
    </row>
    <row r="220" spans="1:1" x14ac:dyDescent="0.25">
      <c r="A220" s="115">
        <v>55.8</v>
      </c>
    </row>
    <row r="221" spans="1:1" x14ac:dyDescent="0.25">
      <c r="A221" s="115">
        <v>31</v>
      </c>
    </row>
    <row r="222" spans="1:1" x14ac:dyDescent="0.25">
      <c r="A222" s="115">
        <v>54.6</v>
      </c>
    </row>
    <row r="223" spans="1:1" x14ac:dyDescent="0.25">
      <c r="A223" s="115">
        <v>91.6</v>
      </c>
    </row>
    <row r="224" spans="1:1" x14ac:dyDescent="0.25">
      <c r="A224" s="115">
        <v>75.400000000000006</v>
      </c>
    </row>
    <row r="225" spans="1:1" x14ac:dyDescent="0.25">
      <c r="A225" s="115">
        <v>59</v>
      </c>
    </row>
    <row r="226" spans="1:1" x14ac:dyDescent="0.25">
      <c r="A226" s="115">
        <v>51.8</v>
      </c>
    </row>
    <row r="227" spans="1:1" x14ac:dyDescent="0.25">
      <c r="A227" s="115">
        <v>53.6</v>
      </c>
    </row>
    <row r="228" spans="1:1" x14ac:dyDescent="0.25">
      <c r="A228" s="115">
        <v>82.4</v>
      </c>
    </row>
    <row r="229" spans="1:1" x14ac:dyDescent="0.25">
      <c r="A229" s="115">
        <v>40.799999999999997</v>
      </c>
    </row>
    <row r="230" spans="1:1" x14ac:dyDescent="0.25">
      <c r="A230" s="115">
        <v>52</v>
      </c>
    </row>
    <row r="231" spans="1:1" x14ac:dyDescent="0.25">
      <c r="A231" s="115">
        <v>38</v>
      </c>
    </row>
    <row r="232" spans="1:1" x14ac:dyDescent="0.25">
      <c r="A232" s="115">
        <v>26.2</v>
      </c>
    </row>
    <row r="233" spans="1:1" x14ac:dyDescent="0.25">
      <c r="A233" s="115">
        <v>46.8</v>
      </c>
    </row>
    <row r="234" spans="1:1" x14ac:dyDescent="0.25">
      <c r="A234" s="115">
        <v>38.6</v>
      </c>
    </row>
    <row r="235" spans="1:1" x14ac:dyDescent="0.25">
      <c r="A235" s="115">
        <v>22.2</v>
      </c>
    </row>
    <row r="236" spans="1:1" x14ac:dyDescent="0.25">
      <c r="A236" s="115">
        <v>27.4</v>
      </c>
    </row>
    <row r="237" spans="1:1" x14ac:dyDescent="0.25">
      <c r="A237" s="115">
        <v>125.6</v>
      </c>
    </row>
    <row r="238" spans="1:1" x14ac:dyDescent="0.25">
      <c r="A238" s="115">
        <v>50.4</v>
      </c>
    </row>
    <row r="239" spans="1:1" x14ac:dyDescent="0.25">
      <c r="A239" s="115">
        <v>42.2</v>
      </c>
    </row>
    <row r="240" spans="1:1" x14ac:dyDescent="0.25">
      <c r="A240" s="115">
        <v>73.2</v>
      </c>
    </row>
    <row r="241" spans="1:1" x14ac:dyDescent="0.25">
      <c r="A241" s="115">
        <v>58.6</v>
      </c>
    </row>
    <row r="242" spans="1:1" x14ac:dyDescent="0.25">
      <c r="A242" s="115">
        <v>38.6</v>
      </c>
    </row>
    <row r="243" spans="1:1" x14ac:dyDescent="0.25">
      <c r="A243" s="115">
        <v>64.400000000000006</v>
      </c>
    </row>
    <row r="244" spans="1:1" x14ac:dyDescent="0.25">
      <c r="A244" s="115">
        <v>87.2</v>
      </c>
    </row>
    <row r="245" spans="1:1" x14ac:dyDescent="0.25">
      <c r="A245" s="115">
        <v>56.2</v>
      </c>
    </row>
    <row r="246" spans="1:1" x14ac:dyDescent="0.25">
      <c r="A246" s="115">
        <v>20.6</v>
      </c>
    </row>
    <row r="247" spans="1:1" x14ac:dyDescent="0.25">
      <c r="A247" s="115">
        <v>50</v>
      </c>
    </row>
    <row r="248" spans="1:1" x14ac:dyDescent="0.25">
      <c r="A248" s="115">
        <v>35.6</v>
      </c>
    </row>
    <row r="249" spans="1:1" x14ac:dyDescent="0.25">
      <c r="A249" s="115">
        <v>30.8</v>
      </c>
    </row>
    <row r="250" spans="1:1" x14ac:dyDescent="0.25">
      <c r="A250" s="115">
        <v>30.6</v>
      </c>
    </row>
    <row r="251" spans="1:1" x14ac:dyDescent="0.25">
      <c r="A251" s="115">
        <v>28.8</v>
      </c>
    </row>
    <row r="252" spans="1:1" x14ac:dyDescent="0.25">
      <c r="A252" s="115">
        <v>51.8</v>
      </c>
    </row>
    <row r="253" spans="1:1" x14ac:dyDescent="0.25">
      <c r="A253" s="115">
        <v>30</v>
      </c>
    </row>
    <row r="254" spans="1:1" x14ac:dyDescent="0.25">
      <c r="A254" s="115">
        <v>60.6</v>
      </c>
    </row>
    <row r="255" spans="1:1" x14ac:dyDescent="0.25">
      <c r="A255" s="115">
        <v>105.4</v>
      </c>
    </row>
    <row r="256" spans="1:1" x14ac:dyDescent="0.25">
      <c r="A256" s="115">
        <v>91.4</v>
      </c>
    </row>
    <row r="257" spans="1:1" x14ac:dyDescent="0.25">
      <c r="A257" s="115">
        <v>57.2</v>
      </c>
    </row>
    <row r="258" spans="1:1" x14ac:dyDescent="0.25">
      <c r="A258" s="115">
        <v>32.4</v>
      </c>
    </row>
    <row r="259" spans="1:1" x14ac:dyDescent="0.25">
      <c r="A259" s="115">
        <v>89.4</v>
      </c>
    </row>
    <row r="260" spans="1:1" x14ac:dyDescent="0.25">
      <c r="A260" s="115">
        <v>36.200000000000003</v>
      </c>
    </row>
    <row r="261" spans="1:1" x14ac:dyDescent="0.25">
      <c r="A261" s="115">
        <v>110</v>
      </c>
    </row>
    <row r="262" spans="1:1" x14ac:dyDescent="0.25">
      <c r="A262" s="115">
        <v>55</v>
      </c>
    </row>
    <row r="263" spans="1:1" x14ac:dyDescent="0.25">
      <c r="A263" s="115">
        <v>50.4</v>
      </c>
    </row>
    <row r="264" spans="1:1" x14ac:dyDescent="0.25">
      <c r="A264" s="115">
        <v>42.8</v>
      </c>
    </row>
    <row r="265" spans="1:1" x14ac:dyDescent="0.25">
      <c r="A265" s="115">
        <v>51</v>
      </c>
    </row>
    <row r="266" spans="1:1" x14ac:dyDescent="0.25">
      <c r="A266" s="115">
        <v>32.200000000000003</v>
      </c>
    </row>
    <row r="267" spans="1:1" x14ac:dyDescent="0.25">
      <c r="A267" s="115">
        <v>63.8</v>
      </c>
    </row>
    <row r="268" spans="1:1" x14ac:dyDescent="0.25">
      <c r="A268" s="115">
        <v>100.8</v>
      </c>
    </row>
    <row r="269" spans="1:1" x14ac:dyDescent="0.25">
      <c r="A269" s="115">
        <v>32.4</v>
      </c>
    </row>
    <row r="270" spans="1:1" x14ac:dyDescent="0.25">
      <c r="A270" s="115">
        <v>81.400000000000006</v>
      </c>
    </row>
    <row r="271" spans="1:1" x14ac:dyDescent="0.25">
      <c r="A271" s="115">
        <v>109.8</v>
      </c>
    </row>
    <row r="272" spans="1:1" x14ac:dyDescent="0.25">
      <c r="A272" s="115">
        <v>36.200000000000003</v>
      </c>
    </row>
    <row r="273" spans="1:1" x14ac:dyDescent="0.25">
      <c r="A273" s="115">
        <v>101.8</v>
      </c>
    </row>
    <row r="274" spans="1:1" x14ac:dyDescent="0.25">
      <c r="A274" s="115">
        <v>28.4</v>
      </c>
    </row>
    <row r="275" spans="1:1" x14ac:dyDescent="0.25">
      <c r="A275" s="115">
        <v>55.2</v>
      </c>
    </row>
    <row r="276" spans="1:1" x14ac:dyDescent="0.25">
      <c r="A276" s="115">
        <v>52.2</v>
      </c>
    </row>
    <row r="277" spans="1:1" x14ac:dyDescent="0.25">
      <c r="A277" s="115">
        <v>47.8</v>
      </c>
    </row>
    <row r="278" spans="1:1" x14ac:dyDescent="0.25">
      <c r="A278" s="115">
        <v>116</v>
      </c>
    </row>
    <row r="279" spans="1:1" x14ac:dyDescent="0.25">
      <c r="A279" s="115">
        <v>54</v>
      </c>
    </row>
    <row r="280" spans="1:1" x14ac:dyDescent="0.25">
      <c r="A280" s="115">
        <v>66</v>
      </c>
    </row>
    <row r="281" spans="1:1" x14ac:dyDescent="0.25">
      <c r="A281" s="115">
        <v>34.200000000000003</v>
      </c>
    </row>
    <row r="282" spans="1:1" x14ac:dyDescent="0.25">
      <c r="A282" s="115">
        <v>53.2</v>
      </c>
    </row>
    <row r="283" spans="1:1" x14ac:dyDescent="0.25">
      <c r="A283" s="115">
        <v>33.6</v>
      </c>
    </row>
    <row r="284" spans="1:1" x14ac:dyDescent="0.25">
      <c r="A284" s="115">
        <v>52</v>
      </c>
    </row>
    <row r="285" spans="1:1" x14ac:dyDescent="0.25">
      <c r="A285" s="115">
        <v>41.6</v>
      </c>
    </row>
    <row r="286" spans="1:1" x14ac:dyDescent="0.25">
      <c r="A286" s="115">
        <v>42.6</v>
      </c>
    </row>
    <row r="287" spans="1:1" x14ac:dyDescent="0.25">
      <c r="A287" s="115">
        <v>46.8</v>
      </c>
    </row>
    <row r="288" spans="1:1" x14ac:dyDescent="0.25">
      <c r="A288" s="115">
        <v>82.4</v>
      </c>
    </row>
    <row r="289" spans="1:1" x14ac:dyDescent="0.25">
      <c r="A289" s="115">
        <v>41.6</v>
      </c>
    </row>
    <row r="290" spans="1:1" x14ac:dyDescent="0.25">
      <c r="A290" s="115">
        <v>78.400000000000006</v>
      </c>
    </row>
    <row r="291" spans="1:1" x14ac:dyDescent="0.25">
      <c r="A291" s="115">
        <v>103.2</v>
      </c>
    </row>
    <row r="292" spans="1:1" x14ac:dyDescent="0.25">
      <c r="A292" s="115">
        <v>56.2</v>
      </c>
    </row>
    <row r="293" spans="1:1" x14ac:dyDescent="0.25">
      <c r="A293" s="115">
        <v>55</v>
      </c>
    </row>
    <row r="294" spans="1:1" x14ac:dyDescent="0.25">
      <c r="A294" s="115">
        <v>38</v>
      </c>
    </row>
    <row r="295" spans="1:1" x14ac:dyDescent="0.25">
      <c r="A295" s="115">
        <v>79.2</v>
      </c>
    </row>
    <row r="296" spans="1:1" x14ac:dyDescent="0.25">
      <c r="A296" s="115">
        <v>60.4</v>
      </c>
    </row>
    <row r="297" spans="1:1" x14ac:dyDescent="0.25">
      <c r="A297" s="115">
        <v>46.4</v>
      </c>
    </row>
    <row r="298" spans="1:1" x14ac:dyDescent="0.25">
      <c r="A298" s="115">
        <v>102.4</v>
      </c>
    </row>
    <row r="299" spans="1:1" x14ac:dyDescent="0.25">
      <c r="A299" s="115">
        <v>152.80000000000001</v>
      </c>
    </row>
    <row r="300" spans="1:1" x14ac:dyDescent="0.25">
      <c r="A300" s="115">
        <v>39</v>
      </c>
    </row>
    <row r="301" spans="1:1" x14ac:dyDescent="0.25">
      <c r="A301" s="115">
        <v>35.4</v>
      </c>
    </row>
    <row r="302" spans="1:1" x14ac:dyDescent="0.25">
      <c r="A302" s="115">
        <v>58.8</v>
      </c>
    </row>
    <row r="303" spans="1:1" x14ac:dyDescent="0.25">
      <c r="A303" s="115">
        <v>85.6</v>
      </c>
    </row>
    <row r="304" spans="1:1" x14ac:dyDescent="0.25">
      <c r="A304" s="115">
        <v>29.4</v>
      </c>
    </row>
    <row r="305" spans="1:1" x14ac:dyDescent="0.25">
      <c r="A305" s="115">
        <v>41</v>
      </c>
    </row>
    <row r="306" spans="1:1" x14ac:dyDescent="0.25">
      <c r="A306" s="115">
        <v>40.799999999999997</v>
      </c>
    </row>
    <row r="307" spans="1:1" x14ac:dyDescent="0.25">
      <c r="A307" s="115">
        <v>36.4</v>
      </c>
    </row>
    <row r="308" spans="1:1" x14ac:dyDescent="0.25">
      <c r="A308" s="115">
        <v>30.6</v>
      </c>
    </row>
    <row r="309" spans="1:1" x14ac:dyDescent="0.25">
      <c r="A309" s="115">
        <v>86.8</v>
      </c>
    </row>
    <row r="310" spans="1:1" x14ac:dyDescent="0.25">
      <c r="A310" s="115">
        <v>77</v>
      </c>
    </row>
    <row r="311" spans="1:1" x14ac:dyDescent="0.25">
      <c r="A311" s="115">
        <v>73.2</v>
      </c>
    </row>
    <row r="312" spans="1:1" x14ac:dyDescent="0.25">
      <c r="A312" s="115">
        <v>62.4</v>
      </c>
    </row>
    <row r="313" spans="1:1" x14ac:dyDescent="0.25">
      <c r="A313" s="115">
        <v>36.200000000000003</v>
      </c>
    </row>
    <row r="314" spans="1:1" x14ac:dyDescent="0.25">
      <c r="A314" s="115">
        <v>60.8</v>
      </c>
    </row>
    <row r="315" spans="1:1" x14ac:dyDescent="0.25">
      <c r="A315" s="115">
        <v>66.8</v>
      </c>
    </row>
    <row r="316" spans="1:1" x14ac:dyDescent="0.25">
      <c r="A316" s="115">
        <v>93.2</v>
      </c>
    </row>
    <row r="317" spans="1:1" x14ac:dyDescent="0.25">
      <c r="A317" s="115">
        <v>134</v>
      </c>
    </row>
    <row r="318" spans="1:1" x14ac:dyDescent="0.25">
      <c r="A318" s="115">
        <v>67.400000000000006</v>
      </c>
    </row>
    <row r="319" spans="1:1" x14ac:dyDescent="0.25">
      <c r="A319" s="115">
        <v>78.8</v>
      </c>
    </row>
    <row r="320" spans="1:1" x14ac:dyDescent="0.25">
      <c r="A320" s="115">
        <v>62.6</v>
      </c>
    </row>
    <row r="321" spans="1:1" x14ac:dyDescent="0.25">
      <c r="A321" s="115">
        <v>183.8</v>
      </c>
    </row>
    <row r="322" spans="1:1" x14ac:dyDescent="0.25">
      <c r="A322" s="115">
        <v>67.400000000000006</v>
      </c>
    </row>
    <row r="323" spans="1:1" x14ac:dyDescent="0.25">
      <c r="A323" s="115">
        <v>33.200000000000003</v>
      </c>
    </row>
    <row r="324" spans="1:1" x14ac:dyDescent="0.25">
      <c r="A324" s="115">
        <v>87.2</v>
      </c>
    </row>
    <row r="325" spans="1:1" x14ac:dyDescent="0.25">
      <c r="A325" s="115">
        <v>45</v>
      </c>
    </row>
    <row r="326" spans="1:1" x14ac:dyDescent="0.25">
      <c r="A326" s="115">
        <v>35.200000000000003</v>
      </c>
    </row>
    <row r="327" spans="1:1" x14ac:dyDescent="0.25">
      <c r="A327" s="115">
        <v>63.6</v>
      </c>
    </row>
    <row r="328" spans="1:1" x14ac:dyDescent="0.25">
      <c r="A328" s="115">
        <v>55.8</v>
      </c>
    </row>
    <row r="329" spans="1:1" x14ac:dyDescent="0.25">
      <c r="A329" s="115">
        <v>28.4</v>
      </c>
    </row>
    <row r="330" spans="1:1" x14ac:dyDescent="0.25">
      <c r="A330" s="115">
        <v>50</v>
      </c>
    </row>
    <row r="331" spans="1:1" x14ac:dyDescent="0.25">
      <c r="A331" s="115">
        <v>73.8</v>
      </c>
    </row>
    <row r="332" spans="1:1" x14ac:dyDescent="0.25">
      <c r="A332" s="115">
        <v>85.4</v>
      </c>
    </row>
    <row r="333" spans="1:1" x14ac:dyDescent="0.25">
      <c r="A333" s="115">
        <v>75.400000000000006</v>
      </c>
    </row>
    <row r="334" spans="1:1" x14ac:dyDescent="0.25">
      <c r="A334" s="115">
        <v>105.2</v>
      </c>
    </row>
    <row r="335" spans="1:1" x14ac:dyDescent="0.25">
      <c r="A335" s="115">
        <v>51.4</v>
      </c>
    </row>
    <row r="336" spans="1:1" x14ac:dyDescent="0.25">
      <c r="A336" s="115">
        <v>65</v>
      </c>
    </row>
    <row r="337" spans="1:1" x14ac:dyDescent="0.25">
      <c r="A337" s="115">
        <v>43.2</v>
      </c>
    </row>
    <row r="338" spans="1:1" x14ac:dyDescent="0.25">
      <c r="A338" s="115">
        <v>94.4</v>
      </c>
    </row>
    <row r="339" spans="1:1" x14ac:dyDescent="0.25">
      <c r="A339" s="115">
        <v>73.8</v>
      </c>
    </row>
    <row r="340" spans="1:1" x14ac:dyDescent="0.25">
      <c r="A340" s="115">
        <v>34.799999999999997</v>
      </c>
    </row>
    <row r="341" spans="1:1" x14ac:dyDescent="0.25">
      <c r="A341" s="115">
        <v>29.4</v>
      </c>
    </row>
    <row r="342" spans="1:1" x14ac:dyDescent="0.25">
      <c r="A342" s="115">
        <v>45.4</v>
      </c>
    </row>
    <row r="343" spans="1:1" x14ac:dyDescent="0.25">
      <c r="A343" s="115">
        <v>26.4</v>
      </c>
    </row>
    <row r="344" spans="1:1" x14ac:dyDescent="0.25">
      <c r="A344" s="115">
        <v>45</v>
      </c>
    </row>
    <row r="345" spans="1:1" x14ac:dyDescent="0.25">
      <c r="A345" s="115">
        <v>46.6</v>
      </c>
    </row>
    <row r="346" spans="1:1" x14ac:dyDescent="0.25">
      <c r="A346" s="115">
        <v>50.8</v>
      </c>
    </row>
    <row r="347" spans="1:1" x14ac:dyDescent="0.25">
      <c r="A347" s="115">
        <v>35.6</v>
      </c>
    </row>
    <row r="348" spans="1:1" x14ac:dyDescent="0.25">
      <c r="A348" s="115">
        <v>76.8</v>
      </c>
    </row>
    <row r="349" spans="1:1" x14ac:dyDescent="0.25">
      <c r="A349" s="115">
        <v>62.2</v>
      </c>
    </row>
    <row r="350" spans="1:1" x14ac:dyDescent="0.25">
      <c r="A350" s="115">
        <v>33</v>
      </c>
    </row>
    <row r="351" spans="1:1" x14ac:dyDescent="0.25">
      <c r="A351" s="115">
        <v>37.4</v>
      </c>
    </row>
    <row r="352" spans="1:1" x14ac:dyDescent="0.25">
      <c r="A352" s="115">
        <v>43.6</v>
      </c>
    </row>
    <row r="353" spans="1:1" x14ac:dyDescent="0.25">
      <c r="A353" s="115">
        <v>93.8</v>
      </c>
    </row>
    <row r="354" spans="1:1" x14ac:dyDescent="0.25">
      <c r="A354" s="115">
        <v>27.4</v>
      </c>
    </row>
    <row r="355" spans="1:1" x14ac:dyDescent="0.25">
      <c r="A355" s="115">
        <v>53.2</v>
      </c>
    </row>
    <row r="356" spans="1:1" x14ac:dyDescent="0.25">
      <c r="A356" s="115">
        <v>103.8</v>
      </c>
    </row>
    <row r="357" spans="1:1" x14ac:dyDescent="0.25">
      <c r="A357" s="115">
        <v>45</v>
      </c>
    </row>
    <row r="358" spans="1:1" x14ac:dyDescent="0.25">
      <c r="A358" s="115">
        <v>21.6</v>
      </c>
    </row>
    <row r="359" spans="1:1" x14ac:dyDescent="0.25">
      <c r="A359" s="115">
        <v>96.8</v>
      </c>
    </row>
    <row r="360" spans="1:1" x14ac:dyDescent="0.25">
      <c r="A360" s="115">
        <v>30</v>
      </c>
    </row>
    <row r="361" spans="1:1" x14ac:dyDescent="0.25">
      <c r="A361" s="115">
        <v>48.4</v>
      </c>
    </row>
    <row r="362" spans="1:1" x14ac:dyDescent="0.25">
      <c r="A362" s="115">
        <v>35</v>
      </c>
    </row>
    <row r="363" spans="1:1" x14ac:dyDescent="0.25">
      <c r="A363" s="115">
        <v>29.8</v>
      </c>
    </row>
    <row r="364" spans="1:1" x14ac:dyDescent="0.25">
      <c r="A364" s="115">
        <v>39.799999999999997</v>
      </c>
    </row>
    <row r="365" spans="1:1" x14ac:dyDescent="0.25">
      <c r="A365" s="115">
        <v>56</v>
      </c>
    </row>
    <row r="366" spans="1:1" x14ac:dyDescent="0.25">
      <c r="A366" s="115">
        <v>43.8</v>
      </c>
    </row>
    <row r="367" spans="1:1" x14ac:dyDescent="0.25">
      <c r="A367" s="115">
        <v>82.2</v>
      </c>
    </row>
    <row r="368" spans="1:1" x14ac:dyDescent="0.25">
      <c r="A368" s="115">
        <v>62.4</v>
      </c>
    </row>
    <row r="369" spans="1:1" x14ac:dyDescent="0.25">
      <c r="A369" s="115">
        <v>32.799999999999997</v>
      </c>
    </row>
    <row r="370" spans="1:1" x14ac:dyDescent="0.25">
      <c r="A370" s="115">
        <v>44</v>
      </c>
    </row>
    <row r="371" spans="1:1" x14ac:dyDescent="0.25">
      <c r="A371" s="115">
        <v>40.4</v>
      </c>
    </row>
    <row r="372" spans="1:1" x14ac:dyDescent="0.25">
      <c r="A372" s="115">
        <v>25.2</v>
      </c>
    </row>
    <row r="373" spans="1:1" x14ac:dyDescent="0.25">
      <c r="A373" s="115">
        <v>30.4</v>
      </c>
    </row>
    <row r="374" spans="1:1" x14ac:dyDescent="0.25">
      <c r="A374" s="115">
        <v>31.6</v>
      </c>
    </row>
    <row r="375" spans="1:1" x14ac:dyDescent="0.25">
      <c r="A375" s="115">
        <v>42.6</v>
      </c>
    </row>
    <row r="376" spans="1:1" x14ac:dyDescent="0.25">
      <c r="A376" s="115">
        <v>35.200000000000003</v>
      </c>
    </row>
    <row r="377" spans="1:1" x14ac:dyDescent="0.25">
      <c r="A377" s="115">
        <v>59.4</v>
      </c>
    </row>
    <row r="378" spans="1:1" x14ac:dyDescent="0.25">
      <c r="A378" s="115">
        <v>77</v>
      </c>
    </row>
    <row r="379" spans="1:1" x14ac:dyDescent="0.25">
      <c r="A379" s="115">
        <v>71.400000000000006</v>
      </c>
    </row>
    <row r="380" spans="1:1" x14ac:dyDescent="0.25">
      <c r="A380" s="115">
        <v>30.6</v>
      </c>
    </row>
    <row r="381" spans="1:1" x14ac:dyDescent="0.25">
      <c r="A381" s="115">
        <v>67.8</v>
      </c>
    </row>
    <row r="382" spans="1:1" x14ac:dyDescent="0.25">
      <c r="A382" s="115">
        <v>47.8</v>
      </c>
    </row>
    <row r="383" spans="1:1" x14ac:dyDescent="0.25">
      <c r="A383" s="115">
        <v>30.8</v>
      </c>
    </row>
    <row r="384" spans="1:1" x14ac:dyDescent="0.25">
      <c r="A384" s="115">
        <v>45.2</v>
      </c>
    </row>
    <row r="385" spans="1:1" x14ac:dyDescent="0.25">
      <c r="A385" s="115">
        <v>62.8</v>
      </c>
    </row>
    <row r="386" spans="1:1" x14ac:dyDescent="0.25">
      <c r="A386" s="115">
        <v>38.6</v>
      </c>
    </row>
    <row r="387" spans="1:1" x14ac:dyDescent="0.25">
      <c r="A387" s="115">
        <v>23.6</v>
      </c>
    </row>
    <row r="388" spans="1:1" x14ac:dyDescent="0.25">
      <c r="A388" s="115">
        <v>47.2</v>
      </c>
    </row>
    <row r="389" spans="1:1" x14ac:dyDescent="0.25">
      <c r="A389" s="115">
        <v>26.6</v>
      </c>
    </row>
    <row r="390" spans="1:1" x14ac:dyDescent="0.25">
      <c r="A390" s="115">
        <v>20.2</v>
      </c>
    </row>
    <row r="391" spans="1:1" x14ac:dyDescent="0.25">
      <c r="A391" s="115">
        <v>43.8</v>
      </c>
    </row>
    <row r="392" spans="1:1" x14ac:dyDescent="0.25">
      <c r="A392" s="115">
        <v>20.6</v>
      </c>
    </row>
    <row r="393" spans="1:1" x14ac:dyDescent="0.25">
      <c r="A393" s="115">
        <v>96.8</v>
      </c>
    </row>
    <row r="394" spans="1:1" x14ac:dyDescent="0.25">
      <c r="A394" s="115">
        <v>45</v>
      </c>
    </row>
    <row r="395" spans="1:1" x14ac:dyDescent="0.25">
      <c r="A395" s="115">
        <v>57.8</v>
      </c>
    </row>
    <row r="396" spans="1:1" x14ac:dyDescent="0.25">
      <c r="A396" s="115">
        <v>31</v>
      </c>
    </row>
    <row r="397" spans="1:1" x14ac:dyDescent="0.25">
      <c r="A397" s="115">
        <v>35.799999999999997</v>
      </c>
    </row>
    <row r="398" spans="1:1" x14ac:dyDescent="0.25">
      <c r="A398" s="115">
        <v>82.2</v>
      </c>
    </row>
    <row r="399" spans="1:1" x14ac:dyDescent="0.25">
      <c r="A399" s="115">
        <v>29</v>
      </c>
    </row>
    <row r="400" spans="1:1" x14ac:dyDescent="0.25">
      <c r="A400" s="115">
        <v>72.599999999999994</v>
      </c>
    </row>
    <row r="401" spans="1:1" x14ac:dyDescent="0.25">
      <c r="A401" s="115">
        <v>105.6</v>
      </c>
    </row>
  </sheetData>
  <autoFilter ref="A1:A401" xr:uid="{00000000-0001-0000-0E00-000000000000}"/>
  <mergeCells count="19">
    <mergeCell ref="C4:F4"/>
    <mergeCell ref="C8:F8"/>
    <mergeCell ref="C10:F10"/>
    <mergeCell ref="I2:J2"/>
    <mergeCell ref="C23:F23"/>
    <mergeCell ref="C12:E12"/>
    <mergeCell ref="C13:F13"/>
    <mergeCell ref="C14:E14"/>
    <mergeCell ref="C15:E15"/>
    <mergeCell ref="C16:E16"/>
    <mergeCell ref="C17:F17"/>
    <mergeCell ref="C18:E18"/>
    <mergeCell ref="C19:E19"/>
    <mergeCell ref="C20:E20"/>
    <mergeCell ref="C21:F21"/>
    <mergeCell ref="C22:F22"/>
    <mergeCell ref="C11:E11"/>
    <mergeCell ref="C2:F2"/>
    <mergeCell ref="C3:F3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L401"/>
  <sheetViews>
    <sheetView workbookViewId="0">
      <selection activeCell="I29" sqref="I29"/>
    </sheetView>
  </sheetViews>
  <sheetFormatPr defaultRowHeight="15" x14ac:dyDescent="0.25"/>
  <cols>
    <col min="1" max="1" width="17" bestFit="1" customWidth="1"/>
    <col min="3" max="3" width="13.140625" bestFit="1" customWidth="1"/>
    <col min="4" max="4" width="25.28515625" bestFit="1" customWidth="1"/>
    <col min="5" max="5" width="11" bestFit="1" customWidth="1"/>
    <col min="9" max="9" width="21.7109375" bestFit="1" customWidth="1"/>
    <col min="12" max="12" width="10" bestFit="1" customWidth="1"/>
  </cols>
  <sheetData>
    <row r="1" spans="1:12" x14ac:dyDescent="0.25">
      <c r="A1" s="80" t="s">
        <v>82</v>
      </c>
      <c r="C1" s="94" t="s">
        <v>163</v>
      </c>
      <c r="D1" t="s">
        <v>184</v>
      </c>
      <c r="E1" s="109" t="s">
        <v>220</v>
      </c>
      <c r="I1" s="18" t="s">
        <v>66</v>
      </c>
      <c r="J1" s="19"/>
      <c r="K1" s="19"/>
      <c r="L1" s="19"/>
    </row>
    <row r="2" spans="1:12" ht="15.75" thickBot="1" x14ac:dyDescent="0.3">
      <c r="A2" s="81" t="s">
        <v>130</v>
      </c>
      <c r="C2" s="81" t="s">
        <v>136</v>
      </c>
      <c r="D2">
        <v>203</v>
      </c>
      <c r="E2" s="119">
        <f>GETPIVOTDATA("JobCharacteristics",$C$1,"JobCharacteristics","Enjoy Work")/GETPIVOTDATA("JobCharacteristics",$C$1)</f>
        <v>0.50749999999999995</v>
      </c>
      <c r="I2" s="19"/>
      <c r="J2" s="19"/>
      <c r="K2" s="19"/>
      <c r="L2" s="19"/>
    </row>
    <row r="3" spans="1:12" x14ac:dyDescent="0.25">
      <c r="A3" s="81" t="s">
        <v>122</v>
      </c>
      <c r="C3" s="81" t="s">
        <v>122</v>
      </c>
      <c r="D3">
        <v>19</v>
      </c>
      <c r="E3" s="119">
        <f>GETPIVOTDATA("JobCharacteristics",$C$1,"JobCharacteristics","Flex Hours")/GETPIVOTDATA("JobCharacteristics",$C$1)</f>
        <v>4.7500000000000001E-2</v>
      </c>
      <c r="I3" s="178" t="s">
        <v>67</v>
      </c>
      <c r="J3" s="179"/>
      <c r="K3" s="179"/>
      <c r="L3" s="180"/>
    </row>
    <row r="4" spans="1:12" x14ac:dyDescent="0.25">
      <c r="A4" s="81" t="s">
        <v>122</v>
      </c>
      <c r="C4" s="81" t="s">
        <v>108</v>
      </c>
      <c r="D4">
        <v>103</v>
      </c>
      <c r="E4" s="119">
        <f>GETPIVOTDATA("JobCharacteristics",$C$1,"JobCharacteristics","High Inc")/GETPIVOTDATA("JobCharacteristics",$C$1)</f>
        <v>0.25750000000000001</v>
      </c>
      <c r="I4" s="181"/>
      <c r="J4" s="182"/>
      <c r="K4" s="182"/>
      <c r="L4" s="183"/>
    </row>
    <row r="5" spans="1:12" x14ac:dyDescent="0.25">
      <c r="A5" s="81" t="s">
        <v>108</v>
      </c>
      <c r="C5" s="81" t="s">
        <v>116</v>
      </c>
      <c r="D5">
        <v>24</v>
      </c>
      <c r="E5" s="119">
        <f>GETPIVOTDATA("JobCharacteristics",$C$1,"JobCharacteristics","Not Fired")/GETPIVOTDATA("JobCharacteristics",$C$1)</f>
        <v>0.06</v>
      </c>
      <c r="I5" s="167" t="s">
        <v>46</v>
      </c>
      <c r="J5" s="168"/>
      <c r="K5" s="168"/>
      <c r="L5" s="169"/>
    </row>
    <row r="6" spans="1:12" x14ac:dyDescent="0.25">
      <c r="A6" s="81" t="s">
        <v>108</v>
      </c>
      <c r="C6" s="81" t="s">
        <v>130</v>
      </c>
      <c r="D6">
        <v>51</v>
      </c>
      <c r="E6" s="119">
        <f>GETPIVOTDATA("JobCharacteristics",$C$1,"JobCharacteristics","Opp Advance")/GETPIVOTDATA("JobCharacteristics",$C$1)</f>
        <v>0.1275</v>
      </c>
      <c r="I6" s="61" t="s">
        <v>47</v>
      </c>
      <c r="J6" s="71" t="s">
        <v>68</v>
      </c>
      <c r="K6" s="100" t="s">
        <v>181</v>
      </c>
      <c r="L6" s="37">
        <v>0.4</v>
      </c>
    </row>
    <row r="7" spans="1:12" x14ac:dyDescent="0.25">
      <c r="A7" s="81" t="s">
        <v>108</v>
      </c>
      <c r="C7" s="81" t="s">
        <v>164</v>
      </c>
      <c r="D7">
        <v>400</v>
      </c>
      <c r="E7" s="120">
        <f>SUM(E2:E6)</f>
        <v>1</v>
      </c>
      <c r="I7" s="61" t="s">
        <v>49</v>
      </c>
      <c r="J7" s="71" t="s">
        <v>68</v>
      </c>
      <c r="K7" s="102" t="s">
        <v>182</v>
      </c>
      <c r="L7" s="103">
        <v>0.4</v>
      </c>
    </row>
    <row r="8" spans="1:12" x14ac:dyDescent="0.25">
      <c r="A8" s="81" t="s">
        <v>108</v>
      </c>
      <c r="I8" s="68" t="s">
        <v>50</v>
      </c>
      <c r="J8" s="69"/>
      <c r="K8" s="69"/>
      <c r="L8" s="26" t="s">
        <v>183</v>
      </c>
    </row>
    <row r="9" spans="1:12" x14ac:dyDescent="0.25">
      <c r="A9" s="81" t="s">
        <v>136</v>
      </c>
      <c r="I9" s="167" t="s">
        <v>51</v>
      </c>
      <c r="J9" s="168"/>
      <c r="K9" s="168"/>
      <c r="L9" s="169"/>
    </row>
    <row r="10" spans="1:12" x14ac:dyDescent="0.25">
      <c r="A10" s="81" t="s">
        <v>136</v>
      </c>
      <c r="I10" s="27"/>
      <c r="J10" s="70"/>
      <c r="K10" s="71" t="s">
        <v>52</v>
      </c>
      <c r="L10" s="29">
        <v>0.05</v>
      </c>
    </row>
    <row r="11" spans="1:12" x14ac:dyDescent="0.25">
      <c r="A11" s="81" t="s">
        <v>108</v>
      </c>
      <c r="I11" s="167" t="s">
        <v>53</v>
      </c>
      <c r="J11" s="168"/>
      <c r="K11" s="168"/>
      <c r="L11" s="169"/>
    </row>
    <row r="12" spans="1:12" x14ac:dyDescent="0.25">
      <c r="A12" s="81" t="s">
        <v>108</v>
      </c>
      <c r="I12" s="176" t="s">
        <v>54</v>
      </c>
      <c r="J12" s="177"/>
      <c r="K12" s="177"/>
      <c r="L12" s="76">
        <f>_xlfn.NORM.S.INV(1-L10)</f>
        <v>1.6448536269514715</v>
      </c>
    </row>
    <row r="13" spans="1:12" x14ac:dyDescent="0.25">
      <c r="A13" s="81" t="s">
        <v>108</v>
      </c>
      <c r="I13" s="167" t="s">
        <v>57</v>
      </c>
      <c r="J13" s="168"/>
      <c r="K13" s="168"/>
      <c r="L13" s="169"/>
    </row>
    <row r="14" spans="1:12" x14ac:dyDescent="0.25">
      <c r="A14" s="81" t="s">
        <v>108</v>
      </c>
      <c r="I14" s="164" t="s">
        <v>60</v>
      </c>
      <c r="J14" s="165"/>
      <c r="K14" s="166"/>
      <c r="L14" s="32">
        <v>400</v>
      </c>
    </row>
    <row r="15" spans="1:12" x14ac:dyDescent="0.25">
      <c r="A15" s="81" t="s">
        <v>108</v>
      </c>
      <c r="I15" s="164" t="s">
        <v>69</v>
      </c>
      <c r="J15" s="165"/>
      <c r="K15" s="166"/>
      <c r="L15" s="32">
        <v>203</v>
      </c>
    </row>
    <row r="16" spans="1:12" x14ac:dyDescent="0.25">
      <c r="A16" s="81" t="s">
        <v>122</v>
      </c>
      <c r="I16" s="170"/>
      <c r="J16" s="171"/>
      <c r="K16" s="171"/>
      <c r="L16" s="172"/>
    </row>
    <row r="17" spans="1:12" x14ac:dyDescent="0.25">
      <c r="A17" s="81" t="s">
        <v>136</v>
      </c>
      <c r="I17" s="176" t="s">
        <v>70</v>
      </c>
      <c r="J17" s="177"/>
      <c r="K17" s="177"/>
      <c r="L17" s="39">
        <f>L15/L14</f>
        <v>0.50749999999999995</v>
      </c>
    </row>
    <row r="18" spans="1:12" x14ac:dyDescent="0.25">
      <c r="A18" s="81" t="s">
        <v>108</v>
      </c>
      <c r="I18" s="176" t="s">
        <v>71</v>
      </c>
      <c r="J18" s="177"/>
      <c r="K18" s="177"/>
      <c r="L18" s="39">
        <f>SQRT(L6*(1-L6)/L14)</f>
        <v>2.4494897427831779E-2</v>
      </c>
    </row>
    <row r="19" spans="1:12" x14ac:dyDescent="0.25">
      <c r="A19" s="81" t="s">
        <v>136</v>
      </c>
      <c r="I19" s="176" t="s">
        <v>72</v>
      </c>
      <c r="J19" s="184"/>
      <c r="K19" s="184"/>
      <c r="L19" s="77">
        <f>(L17-L6)/L18</f>
        <v>4.3886691224865251</v>
      </c>
    </row>
    <row r="20" spans="1:12" x14ac:dyDescent="0.25">
      <c r="A20" s="81" t="s">
        <v>136</v>
      </c>
      <c r="I20" s="176" t="s">
        <v>64</v>
      </c>
      <c r="J20" s="177"/>
      <c r="K20" s="177"/>
      <c r="L20" s="104">
        <f>1-_xlfn.NORM.S.DIST(L19,TRUE)</f>
        <v>5.7023214049545246E-6</v>
      </c>
    </row>
    <row r="21" spans="1:12" x14ac:dyDescent="0.25">
      <c r="A21" s="81" t="s">
        <v>108</v>
      </c>
      <c r="I21" s="170"/>
      <c r="J21" s="171"/>
      <c r="K21" s="171"/>
      <c r="L21" s="172"/>
    </row>
    <row r="22" spans="1:12" x14ac:dyDescent="0.25">
      <c r="A22" s="81" t="s">
        <v>136</v>
      </c>
      <c r="I22" s="167" t="s">
        <v>65</v>
      </c>
      <c r="J22" s="168"/>
      <c r="K22" s="168"/>
      <c r="L22" s="169"/>
    </row>
    <row r="23" spans="1:12" ht="15.75" thickBot="1" x14ac:dyDescent="0.3">
      <c r="A23" s="81" t="s">
        <v>130</v>
      </c>
      <c r="I23" s="161" t="s">
        <v>180</v>
      </c>
      <c r="J23" s="162"/>
      <c r="K23" s="162"/>
      <c r="L23" s="163"/>
    </row>
    <row r="24" spans="1:12" x14ac:dyDescent="0.25">
      <c r="A24" s="81" t="s">
        <v>136</v>
      </c>
    </row>
    <row r="25" spans="1:12" x14ac:dyDescent="0.25">
      <c r="A25" s="81" t="s">
        <v>136</v>
      </c>
    </row>
    <row r="26" spans="1:12" x14ac:dyDescent="0.25">
      <c r="A26" s="81" t="s">
        <v>130</v>
      </c>
      <c r="H26" s="99" t="s">
        <v>170</v>
      </c>
    </row>
    <row r="27" spans="1:12" x14ac:dyDescent="0.25">
      <c r="A27" s="81" t="s">
        <v>108</v>
      </c>
      <c r="H27" s="81" t="s">
        <v>171</v>
      </c>
      <c r="I27">
        <f>L14*L17</f>
        <v>202.99999999999997</v>
      </c>
      <c r="J27" t="s">
        <v>174</v>
      </c>
    </row>
    <row r="28" spans="1:12" x14ac:dyDescent="0.25">
      <c r="A28" s="81" t="s">
        <v>136</v>
      </c>
      <c r="H28" s="81" t="s">
        <v>172</v>
      </c>
      <c r="I28">
        <f>L14*(1-L17)</f>
        <v>197.00000000000003</v>
      </c>
      <c r="J28" t="s">
        <v>174</v>
      </c>
    </row>
    <row r="29" spans="1:12" x14ac:dyDescent="0.25">
      <c r="A29" s="81" t="s">
        <v>136</v>
      </c>
    </row>
    <row r="30" spans="1:12" x14ac:dyDescent="0.25">
      <c r="A30" s="81" t="s">
        <v>108</v>
      </c>
    </row>
    <row r="31" spans="1:12" x14ac:dyDescent="0.25">
      <c r="A31" s="81" t="s">
        <v>122</v>
      </c>
    </row>
    <row r="32" spans="1:12" x14ac:dyDescent="0.25">
      <c r="A32" s="81" t="s">
        <v>136</v>
      </c>
    </row>
    <row r="33" spans="1:1" x14ac:dyDescent="0.25">
      <c r="A33" s="81" t="s">
        <v>122</v>
      </c>
    </row>
    <row r="34" spans="1:1" x14ac:dyDescent="0.25">
      <c r="A34" s="81" t="s">
        <v>108</v>
      </c>
    </row>
    <row r="35" spans="1:1" x14ac:dyDescent="0.25">
      <c r="A35" s="81" t="s">
        <v>108</v>
      </c>
    </row>
    <row r="36" spans="1:1" x14ac:dyDescent="0.25">
      <c r="A36" s="81" t="s">
        <v>136</v>
      </c>
    </row>
    <row r="37" spans="1:1" x14ac:dyDescent="0.25">
      <c r="A37" s="81" t="s">
        <v>108</v>
      </c>
    </row>
    <row r="38" spans="1:1" x14ac:dyDescent="0.25">
      <c r="A38" s="81" t="s">
        <v>136</v>
      </c>
    </row>
    <row r="39" spans="1:1" x14ac:dyDescent="0.25">
      <c r="A39" s="81" t="s">
        <v>130</v>
      </c>
    </row>
    <row r="40" spans="1:1" x14ac:dyDescent="0.25">
      <c r="A40" s="81" t="s">
        <v>108</v>
      </c>
    </row>
    <row r="41" spans="1:1" x14ac:dyDescent="0.25">
      <c r="A41" s="81" t="s">
        <v>108</v>
      </c>
    </row>
    <row r="42" spans="1:1" x14ac:dyDescent="0.25">
      <c r="A42" s="81" t="s">
        <v>130</v>
      </c>
    </row>
    <row r="43" spans="1:1" x14ac:dyDescent="0.25">
      <c r="A43" s="81" t="s">
        <v>136</v>
      </c>
    </row>
    <row r="44" spans="1:1" x14ac:dyDescent="0.25">
      <c r="A44" s="81" t="s">
        <v>108</v>
      </c>
    </row>
    <row r="45" spans="1:1" x14ac:dyDescent="0.25">
      <c r="A45" s="81" t="s">
        <v>136</v>
      </c>
    </row>
    <row r="46" spans="1:1" x14ac:dyDescent="0.25">
      <c r="A46" s="81" t="s">
        <v>108</v>
      </c>
    </row>
    <row r="47" spans="1:1" x14ac:dyDescent="0.25">
      <c r="A47" s="81" t="s">
        <v>136</v>
      </c>
    </row>
    <row r="48" spans="1:1" x14ac:dyDescent="0.25">
      <c r="A48" s="81" t="s">
        <v>136</v>
      </c>
    </row>
    <row r="49" spans="1:1" x14ac:dyDescent="0.25">
      <c r="A49" s="81" t="s">
        <v>130</v>
      </c>
    </row>
    <row r="50" spans="1:1" x14ac:dyDescent="0.25">
      <c r="A50" s="81" t="s">
        <v>136</v>
      </c>
    </row>
    <row r="51" spans="1:1" x14ac:dyDescent="0.25">
      <c r="A51" s="81" t="s">
        <v>136</v>
      </c>
    </row>
    <row r="52" spans="1:1" x14ac:dyDescent="0.25">
      <c r="A52" s="81" t="s">
        <v>136</v>
      </c>
    </row>
    <row r="53" spans="1:1" x14ac:dyDescent="0.25">
      <c r="A53" s="81" t="s">
        <v>136</v>
      </c>
    </row>
    <row r="54" spans="1:1" x14ac:dyDescent="0.25">
      <c r="A54" s="81" t="s">
        <v>136</v>
      </c>
    </row>
    <row r="55" spans="1:1" x14ac:dyDescent="0.25">
      <c r="A55" s="81" t="s">
        <v>130</v>
      </c>
    </row>
    <row r="56" spans="1:1" x14ac:dyDescent="0.25">
      <c r="A56" s="81" t="s">
        <v>136</v>
      </c>
    </row>
    <row r="57" spans="1:1" x14ac:dyDescent="0.25">
      <c r="A57" s="81" t="s">
        <v>130</v>
      </c>
    </row>
    <row r="58" spans="1:1" x14ac:dyDescent="0.25">
      <c r="A58" s="81" t="s">
        <v>136</v>
      </c>
    </row>
    <row r="59" spans="1:1" x14ac:dyDescent="0.25">
      <c r="A59" s="81" t="s">
        <v>136</v>
      </c>
    </row>
    <row r="60" spans="1:1" x14ac:dyDescent="0.25">
      <c r="A60" s="81" t="s">
        <v>108</v>
      </c>
    </row>
    <row r="61" spans="1:1" x14ac:dyDescent="0.25">
      <c r="A61" s="81" t="s">
        <v>136</v>
      </c>
    </row>
    <row r="62" spans="1:1" x14ac:dyDescent="0.25">
      <c r="A62" s="81" t="s">
        <v>108</v>
      </c>
    </row>
    <row r="63" spans="1:1" x14ac:dyDescent="0.25">
      <c r="A63" s="81" t="s">
        <v>136</v>
      </c>
    </row>
    <row r="64" spans="1:1" x14ac:dyDescent="0.25">
      <c r="A64" s="81" t="s">
        <v>108</v>
      </c>
    </row>
    <row r="65" spans="1:1" x14ac:dyDescent="0.25">
      <c r="A65" s="81" t="s">
        <v>116</v>
      </c>
    </row>
    <row r="66" spans="1:1" x14ac:dyDescent="0.25">
      <c r="A66" s="81" t="s">
        <v>136</v>
      </c>
    </row>
    <row r="67" spans="1:1" x14ac:dyDescent="0.25">
      <c r="A67" s="81" t="s">
        <v>136</v>
      </c>
    </row>
    <row r="68" spans="1:1" x14ac:dyDescent="0.25">
      <c r="A68" s="81" t="s">
        <v>108</v>
      </c>
    </row>
    <row r="69" spans="1:1" x14ac:dyDescent="0.25">
      <c r="A69" s="81" t="s">
        <v>136</v>
      </c>
    </row>
    <row r="70" spans="1:1" x14ac:dyDescent="0.25">
      <c r="A70" s="81" t="s">
        <v>136</v>
      </c>
    </row>
    <row r="71" spans="1:1" x14ac:dyDescent="0.25">
      <c r="A71" s="81" t="s">
        <v>136</v>
      </c>
    </row>
    <row r="72" spans="1:1" x14ac:dyDescent="0.25">
      <c r="A72" s="81" t="s">
        <v>108</v>
      </c>
    </row>
    <row r="73" spans="1:1" x14ac:dyDescent="0.25">
      <c r="A73" s="81" t="s">
        <v>108</v>
      </c>
    </row>
    <row r="74" spans="1:1" x14ac:dyDescent="0.25">
      <c r="A74" s="81" t="s">
        <v>130</v>
      </c>
    </row>
    <row r="75" spans="1:1" x14ac:dyDescent="0.25">
      <c r="A75" s="81" t="s">
        <v>136</v>
      </c>
    </row>
    <row r="76" spans="1:1" x14ac:dyDescent="0.25">
      <c r="A76" s="81" t="s">
        <v>122</v>
      </c>
    </row>
    <row r="77" spans="1:1" x14ac:dyDescent="0.25">
      <c r="A77" s="81" t="s">
        <v>116</v>
      </c>
    </row>
    <row r="78" spans="1:1" x14ac:dyDescent="0.25">
      <c r="A78" s="81" t="s">
        <v>108</v>
      </c>
    </row>
    <row r="79" spans="1:1" x14ac:dyDescent="0.25">
      <c r="A79" s="81" t="s">
        <v>136</v>
      </c>
    </row>
    <row r="80" spans="1:1" x14ac:dyDescent="0.25">
      <c r="A80" s="81" t="s">
        <v>136</v>
      </c>
    </row>
    <row r="81" spans="1:1" x14ac:dyDescent="0.25">
      <c r="A81" s="81" t="s">
        <v>136</v>
      </c>
    </row>
    <row r="82" spans="1:1" x14ac:dyDescent="0.25">
      <c r="A82" s="81" t="s">
        <v>136</v>
      </c>
    </row>
    <row r="83" spans="1:1" x14ac:dyDescent="0.25">
      <c r="A83" s="81" t="s">
        <v>136</v>
      </c>
    </row>
    <row r="84" spans="1:1" x14ac:dyDescent="0.25">
      <c r="A84" s="81" t="s">
        <v>136</v>
      </c>
    </row>
    <row r="85" spans="1:1" x14ac:dyDescent="0.25">
      <c r="A85" s="81" t="s">
        <v>130</v>
      </c>
    </row>
    <row r="86" spans="1:1" x14ac:dyDescent="0.25">
      <c r="A86" s="81" t="s">
        <v>136</v>
      </c>
    </row>
    <row r="87" spans="1:1" x14ac:dyDescent="0.25">
      <c r="A87" s="81" t="s">
        <v>136</v>
      </c>
    </row>
    <row r="88" spans="1:1" x14ac:dyDescent="0.25">
      <c r="A88" s="81" t="s">
        <v>108</v>
      </c>
    </row>
    <row r="89" spans="1:1" x14ac:dyDescent="0.25">
      <c r="A89" s="81" t="s">
        <v>136</v>
      </c>
    </row>
    <row r="90" spans="1:1" x14ac:dyDescent="0.25">
      <c r="A90" s="81" t="s">
        <v>108</v>
      </c>
    </row>
    <row r="91" spans="1:1" x14ac:dyDescent="0.25">
      <c r="A91" s="81" t="s">
        <v>136</v>
      </c>
    </row>
    <row r="92" spans="1:1" x14ac:dyDescent="0.25">
      <c r="A92" s="81" t="s">
        <v>130</v>
      </c>
    </row>
    <row r="93" spans="1:1" x14ac:dyDescent="0.25">
      <c r="A93" s="81" t="s">
        <v>136</v>
      </c>
    </row>
    <row r="94" spans="1:1" x14ac:dyDescent="0.25">
      <c r="A94" s="81" t="s">
        <v>136</v>
      </c>
    </row>
    <row r="95" spans="1:1" x14ac:dyDescent="0.25">
      <c r="A95" s="81" t="s">
        <v>136</v>
      </c>
    </row>
    <row r="96" spans="1:1" x14ac:dyDescent="0.25">
      <c r="A96" s="81" t="s">
        <v>136</v>
      </c>
    </row>
    <row r="97" spans="1:1" x14ac:dyDescent="0.25">
      <c r="A97" s="81" t="s">
        <v>136</v>
      </c>
    </row>
    <row r="98" spans="1:1" x14ac:dyDescent="0.25">
      <c r="A98" s="81" t="s">
        <v>136</v>
      </c>
    </row>
    <row r="99" spans="1:1" x14ac:dyDescent="0.25">
      <c r="A99" s="81" t="s">
        <v>136</v>
      </c>
    </row>
    <row r="100" spans="1:1" x14ac:dyDescent="0.25">
      <c r="A100" s="81" t="s">
        <v>130</v>
      </c>
    </row>
    <row r="101" spans="1:1" x14ac:dyDescent="0.25">
      <c r="A101" s="81" t="s">
        <v>136</v>
      </c>
    </row>
    <row r="102" spans="1:1" x14ac:dyDescent="0.25">
      <c r="A102" s="81" t="s">
        <v>116</v>
      </c>
    </row>
    <row r="103" spans="1:1" x14ac:dyDescent="0.25">
      <c r="A103" s="81" t="s">
        <v>130</v>
      </c>
    </row>
    <row r="104" spans="1:1" x14ac:dyDescent="0.25">
      <c r="A104" s="81" t="s">
        <v>108</v>
      </c>
    </row>
    <row r="105" spans="1:1" x14ac:dyDescent="0.25">
      <c r="A105" s="81" t="s">
        <v>108</v>
      </c>
    </row>
    <row r="106" spans="1:1" x14ac:dyDescent="0.25">
      <c r="A106" s="81" t="s">
        <v>122</v>
      </c>
    </row>
    <row r="107" spans="1:1" x14ac:dyDescent="0.25">
      <c r="A107" s="81" t="s">
        <v>108</v>
      </c>
    </row>
    <row r="108" spans="1:1" x14ac:dyDescent="0.25">
      <c r="A108" s="81" t="s">
        <v>130</v>
      </c>
    </row>
    <row r="109" spans="1:1" x14ac:dyDescent="0.25">
      <c r="A109" s="81" t="s">
        <v>136</v>
      </c>
    </row>
    <row r="110" spans="1:1" x14ac:dyDescent="0.25">
      <c r="A110" s="81" t="s">
        <v>130</v>
      </c>
    </row>
    <row r="111" spans="1:1" x14ac:dyDescent="0.25">
      <c r="A111" s="81" t="s">
        <v>108</v>
      </c>
    </row>
    <row r="112" spans="1:1" x14ac:dyDescent="0.25">
      <c r="A112" s="81" t="s">
        <v>108</v>
      </c>
    </row>
    <row r="113" spans="1:1" x14ac:dyDescent="0.25">
      <c r="A113" s="81" t="s">
        <v>108</v>
      </c>
    </row>
    <row r="114" spans="1:1" x14ac:dyDescent="0.25">
      <c r="A114" s="81" t="s">
        <v>136</v>
      </c>
    </row>
    <row r="115" spans="1:1" x14ac:dyDescent="0.25">
      <c r="A115" s="81" t="s">
        <v>116</v>
      </c>
    </row>
    <row r="116" spans="1:1" x14ac:dyDescent="0.25">
      <c r="A116" s="81" t="s">
        <v>130</v>
      </c>
    </row>
    <row r="117" spans="1:1" x14ac:dyDescent="0.25">
      <c r="A117" s="81" t="s">
        <v>136</v>
      </c>
    </row>
    <row r="118" spans="1:1" x14ac:dyDescent="0.25">
      <c r="A118" s="81" t="s">
        <v>108</v>
      </c>
    </row>
    <row r="119" spans="1:1" x14ac:dyDescent="0.25">
      <c r="A119" s="81" t="s">
        <v>122</v>
      </c>
    </row>
    <row r="120" spans="1:1" x14ac:dyDescent="0.25">
      <c r="A120" s="81" t="s">
        <v>136</v>
      </c>
    </row>
    <row r="121" spans="1:1" x14ac:dyDescent="0.25">
      <c r="A121" s="81" t="s">
        <v>136</v>
      </c>
    </row>
    <row r="122" spans="1:1" x14ac:dyDescent="0.25">
      <c r="A122" s="81" t="s">
        <v>116</v>
      </c>
    </row>
    <row r="123" spans="1:1" x14ac:dyDescent="0.25">
      <c r="A123" s="81" t="s">
        <v>108</v>
      </c>
    </row>
    <row r="124" spans="1:1" x14ac:dyDescent="0.25">
      <c r="A124" s="81" t="s">
        <v>108</v>
      </c>
    </row>
    <row r="125" spans="1:1" x14ac:dyDescent="0.25">
      <c r="A125" s="81" t="s">
        <v>108</v>
      </c>
    </row>
    <row r="126" spans="1:1" x14ac:dyDescent="0.25">
      <c r="A126" s="81" t="s">
        <v>108</v>
      </c>
    </row>
    <row r="127" spans="1:1" x14ac:dyDescent="0.25">
      <c r="A127" s="81" t="s">
        <v>108</v>
      </c>
    </row>
    <row r="128" spans="1:1" x14ac:dyDescent="0.25">
      <c r="A128" s="81" t="s">
        <v>116</v>
      </c>
    </row>
    <row r="129" spans="1:1" x14ac:dyDescent="0.25">
      <c r="A129" s="81" t="s">
        <v>108</v>
      </c>
    </row>
    <row r="130" spans="1:1" x14ac:dyDescent="0.25">
      <c r="A130" s="81" t="s">
        <v>136</v>
      </c>
    </row>
    <row r="131" spans="1:1" x14ac:dyDescent="0.25">
      <c r="A131" s="81" t="s">
        <v>130</v>
      </c>
    </row>
    <row r="132" spans="1:1" x14ac:dyDescent="0.25">
      <c r="A132" s="81" t="s">
        <v>122</v>
      </c>
    </row>
    <row r="133" spans="1:1" x14ac:dyDescent="0.25">
      <c r="A133" s="81" t="s">
        <v>130</v>
      </c>
    </row>
    <row r="134" spans="1:1" x14ac:dyDescent="0.25">
      <c r="A134" s="81" t="s">
        <v>130</v>
      </c>
    </row>
    <row r="135" spans="1:1" x14ac:dyDescent="0.25">
      <c r="A135" s="81" t="s">
        <v>136</v>
      </c>
    </row>
    <row r="136" spans="1:1" x14ac:dyDescent="0.25">
      <c r="A136" s="81" t="s">
        <v>136</v>
      </c>
    </row>
    <row r="137" spans="1:1" x14ac:dyDescent="0.25">
      <c r="A137" s="81" t="s">
        <v>136</v>
      </c>
    </row>
    <row r="138" spans="1:1" x14ac:dyDescent="0.25">
      <c r="A138" s="81" t="s">
        <v>108</v>
      </c>
    </row>
    <row r="139" spans="1:1" x14ac:dyDescent="0.25">
      <c r="A139" s="81" t="s">
        <v>136</v>
      </c>
    </row>
    <row r="140" spans="1:1" x14ac:dyDescent="0.25">
      <c r="A140" s="81" t="s">
        <v>136</v>
      </c>
    </row>
    <row r="141" spans="1:1" x14ac:dyDescent="0.25">
      <c r="A141" s="81" t="s">
        <v>136</v>
      </c>
    </row>
    <row r="142" spans="1:1" x14ac:dyDescent="0.25">
      <c r="A142" s="81" t="s">
        <v>136</v>
      </c>
    </row>
    <row r="143" spans="1:1" x14ac:dyDescent="0.25">
      <c r="A143" s="81" t="s">
        <v>108</v>
      </c>
    </row>
    <row r="144" spans="1:1" x14ac:dyDescent="0.25">
      <c r="A144" s="81" t="s">
        <v>136</v>
      </c>
    </row>
    <row r="145" spans="1:1" x14ac:dyDescent="0.25">
      <c r="A145" s="81" t="s">
        <v>136</v>
      </c>
    </row>
    <row r="146" spans="1:1" x14ac:dyDescent="0.25">
      <c r="A146" s="81" t="s">
        <v>136</v>
      </c>
    </row>
    <row r="147" spans="1:1" x14ac:dyDescent="0.25">
      <c r="A147" s="81" t="s">
        <v>136</v>
      </c>
    </row>
    <row r="148" spans="1:1" x14ac:dyDescent="0.25">
      <c r="A148" s="81" t="s">
        <v>136</v>
      </c>
    </row>
    <row r="149" spans="1:1" x14ac:dyDescent="0.25">
      <c r="A149" s="81" t="s">
        <v>136</v>
      </c>
    </row>
    <row r="150" spans="1:1" x14ac:dyDescent="0.25">
      <c r="A150" s="81" t="s">
        <v>136</v>
      </c>
    </row>
    <row r="151" spans="1:1" x14ac:dyDescent="0.25">
      <c r="A151" s="81" t="s">
        <v>130</v>
      </c>
    </row>
    <row r="152" spans="1:1" x14ac:dyDescent="0.25">
      <c r="A152" s="81" t="s">
        <v>136</v>
      </c>
    </row>
    <row r="153" spans="1:1" x14ac:dyDescent="0.25">
      <c r="A153" s="81" t="s">
        <v>136</v>
      </c>
    </row>
    <row r="154" spans="1:1" x14ac:dyDescent="0.25">
      <c r="A154" s="81" t="s">
        <v>136</v>
      </c>
    </row>
    <row r="155" spans="1:1" x14ac:dyDescent="0.25">
      <c r="A155" s="81" t="s">
        <v>136</v>
      </c>
    </row>
    <row r="156" spans="1:1" x14ac:dyDescent="0.25">
      <c r="A156" s="81" t="s">
        <v>130</v>
      </c>
    </row>
    <row r="157" spans="1:1" x14ac:dyDescent="0.25">
      <c r="A157" s="81" t="s">
        <v>108</v>
      </c>
    </row>
    <row r="158" spans="1:1" x14ac:dyDescent="0.25">
      <c r="A158" s="81" t="s">
        <v>130</v>
      </c>
    </row>
    <row r="159" spans="1:1" x14ac:dyDescent="0.25">
      <c r="A159" s="81" t="s">
        <v>116</v>
      </c>
    </row>
    <row r="160" spans="1:1" x14ac:dyDescent="0.25">
      <c r="A160" s="81" t="s">
        <v>136</v>
      </c>
    </row>
    <row r="161" spans="1:1" x14ac:dyDescent="0.25">
      <c r="A161" s="81" t="s">
        <v>108</v>
      </c>
    </row>
    <row r="162" spans="1:1" x14ac:dyDescent="0.25">
      <c r="A162" s="81" t="s">
        <v>116</v>
      </c>
    </row>
    <row r="163" spans="1:1" x14ac:dyDescent="0.25">
      <c r="A163" s="81" t="s">
        <v>108</v>
      </c>
    </row>
    <row r="164" spans="1:1" x14ac:dyDescent="0.25">
      <c r="A164" s="81" t="s">
        <v>108</v>
      </c>
    </row>
    <row r="165" spans="1:1" x14ac:dyDescent="0.25">
      <c r="A165" s="81" t="s">
        <v>116</v>
      </c>
    </row>
    <row r="166" spans="1:1" x14ac:dyDescent="0.25">
      <c r="A166" s="81" t="s">
        <v>116</v>
      </c>
    </row>
    <row r="167" spans="1:1" x14ac:dyDescent="0.25">
      <c r="A167" s="81" t="s">
        <v>136</v>
      </c>
    </row>
    <row r="168" spans="1:1" x14ac:dyDescent="0.25">
      <c r="A168" s="81" t="s">
        <v>136</v>
      </c>
    </row>
    <row r="169" spans="1:1" x14ac:dyDescent="0.25">
      <c r="A169" s="81" t="s">
        <v>136</v>
      </c>
    </row>
    <row r="170" spans="1:1" x14ac:dyDescent="0.25">
      <c r="A170" s="81" t="s">
        <v>136</v>
      </c>
    </row>
    <row r="171" spans="1:1" x14ac:dyDescent="0.25">
      <c r="A171" s="81" t="s">
        <v>130</v>
      </c>
    </row>
    <row r="172" spans="1:1" x14ac:dyDescent="0.25">
      <c r="A172" s="81" t="s">
        <v>136</v>
      </c>
    </row>
    <row r="173" spans="1:1" x14ac:dyDescent="0.25">
      <c r="A173" s="81" t="s">
        <v>136</v>
      </c>
    </row>
    <row r="174" spans="1:1" x14ac:dyDescent="0.25">
      <c r="A174" s="81" t="s">
        <v>136</v>
      </c>
    </row>
    <row r="175" spans="1:1" x14ac:dyDescent="0.25">
      <c r="A175" s="81" t="s">
        <v>108</v>
      </c>
    </row>
    <row r="176" spans="1:1" x14ac:dyDescent="0.25">
      <c r="A176" s="81" t="s">
        <v>136</v>
      </c>
    </row>
    <row r="177" spans="1:1" x14ac:dyDescent="0.25">
      <c r="A177" s="81" t="s">
        <v>136</v>
      </c>
    </row>
    <row r="178" spans="1:1" x14ac:dyDescent="0.25">
      <c r="A178" s="81" t="s">
        <v>108</v>
      </c>
    </row>
    <row r="179" spans="1:1" x14ac:dyDescent="0.25">
      <c r="A179" s="81" t="s">
        <v>130</v>
      </c>
    </row>
    <row r="180" spans="1:1" x14ac:dyDescent="0.25">
      <c r="A180" s="81" t="s">
        <v>136</v>
      </c>
    </row>
    <row r="181" spans="1:1" x14ac:dyDescent="0.25">
      <c r="A181" s="81" t="s">
        <v>136</v>
      </c>
    </row>
    <row r="182" spans="1:1" x14ac:dyDescent="0.25">
      <c r="A182" s="81" t="s">
        <v>136</v>
      </c>
    </row>
    <row r="183" spans="1:1" x14ac:dyDescent="0.25">
      <c r="A183" s="81" t="s">
        <v>108</v>
      </c>
    </row>
    <row r="184" spans="1:1" x14ac:dyDescent="0.25">
      <c r="A184" s="81" t="s">
        <v>136</v>
      </c>
    </row>
    <row r="185" spans="1:1" x14ac:dyDescent="0.25">
      <c r="A185" s="81" t="s">
        <v>136</v>
      </c>
    </row>
    <row r="186" spans="1:1" x14ac:dyDescent="0.25">
      <c r="A186" s="81" t="s">
        <v>108</v>
      </c>
    </row>
    <row r="187" spans="1:1" x14ac:dyDescent="0.25">
      <c r="A187" s="81" t="s">
        <v>136</v>
      </c>
    </row>
    <row r="188" spans="1:1" x14ac:dyDescent="0.25">
      <c r="A188" s="81" t="s">
        <v>136</v>
      </c>
    </row>
    <row r="189" spans="1:1" x14ac:dyDescent="0.25">
      <c r="A189" s="81" t="s">
        <v>122</v>
      </c>
    </row>
    <row r="190" spans="1:1" x14ac:dyDescent="0.25">
      <c r="A190" s="81" t="s">
        <v>108</v>
      </c>
    </row>
    <row r="191" spans="1:1" x14ac:dyDescent="0.25">
      <c r="A191" s="81" t="s">
        <v>130</v>
      </c>
    </row>
    <row r="192" spans="1:1" x14ac:dyDescent="0.25">
      <c r="A192" s="81" t="s">
        <v>136</v>
      </c>
    </row>
    <row r="193" spans="1:1" x14ac:dyDescent="0.25">
      <c r="A193" s="81" t="s">
        <v>136</v>
      </c>
    </row>
    <row r="194" spans="1:1" x14ac:dyDescent="0.25">
      <c r="A194" s="81" t="s">
        <v>136</v>
      </c>
    </row>
    <row r="195" spans="1:1" x14ac:dyDescent="0.25">
      <c r="A195" s="81" t="s">
        <v>136</v>
      </c>
    </row>
    <row r="196" spans="1:1" x14ac:dyDescent="0.25">
      <c r="A196" s="81" t="s">
        <v>116</v>
      </c>
    </row>
    <row r="197" spans="1:1" x14ac:dyDescent="0.25">
      <c r="A197" s="81" t="s">
        <v>136</v>
      </c>
    </row>
    <row r="198" spans="1:1" x14ac:dyDescent="0.25">
      <c r="A198" s="81" t="s">
        <v>108</v>
      </c>
    </row>
    <row r="199" spans="1:1" x14ac:dyDescent="0.25">
      <c r="A199" s="81" t="s">
        <v>136</v>
      </c>
    </row>
    <row r="200" spans="1:1" x14ac:dyDescent="0.25">
      <c r="A200" s="81" t="s">
        <v>136</v>
      </c>
    </row>
    <row r="201" spans="1:1" x14ac:dyDescent="0.25">
      <c r="A201" s="81" t="s">
        <v>136</v>
      </c>
    </row>
    <row r="202" spans="1:1" x14ac:dyDescent="0.25">
      <c r="A202" s="81" t="s">
        <v>136</v>
      </c>
    </row>
    <row r="203" spans="1:1" x14ac:dyDescent="0.25">
      <c r="A203" s="81" t="s">
        <v>108</v>
      </c>
    </row>
    <row r="204" spans="1:1" x14ac:dyDescent="0.25">
      <c r="A204" s="81" t="s">
        <v>136</v>
      </c>
    </row>
    <row r="205" spans="1:1" x14ac:dyDescent="0.25">
      <c r="A205" s="81" t="s">
        <v>108</v>
      </c>
    </row>
    <row r="206" spans="1:1" x14ac:dyDescent="0.25">
      <c r="A206" s="81" t="s">
        <v>130</v>
      </c>
    </row>
    <row r="207" spans="1:1" x14ac:dyDescent="0.25">
      <c r="A207" s="81" t="s">
        <v>136</v>
      </c>
    </row>
    <row r="208" spans="1:1" x14ac:dyDescent="0.25">
      <c r="A208" s="81" t="s">
        <v>136</v>
      </c>
    </row>
    <row r="209" spans="1:1" x14ac:dyDescent="0.25">
      <c r="A209" s="81" t="s">
        <v>108</v>
      </c>
    </row>
    <row r="210" spans="1:1" x14ac:dyDescent="0.25">
      <c r="A210" s="81" t="s">
        <v>116</v>
      </c>
    </row>
    <row r="211" spans="1:1" x14ac:dyDescent="0.25">
      <c r="A211" s="81" t="s">
        <v>130</v>
      </c>
    </row>
    <row r="212" spans="1:1" x14ac:dyDescent="0.25">
      <c r="A212" s="81" t="s">
        <v>108</v>
      </c>
    </row>
    <row r="213" spans="1:1" x14ac:dyDescent="0.25">
      <c r="A213" s="81" t="s">
        <v>108</v>
      </c>
    </row>
    <row r="214" spans="1:1" x14ac:dyDescent="0.25">
      <c r="A214" s="81" t="s">
        <v>130</v>
      </c>
    </row>
    <row r="215" spans="1:1" x14ac:dyDescent="0.25">
      <c r="A215" s="81" t="s">
        <v>130</v>
      </c>
    </row>
    <row r="216" spans="1:1" x14ac:dyDescent="0.25">
      <c r="A216" s="81" t="s">
        <v>116</v>
      </c>
    </row>
    <row r="217" spans="1:1" x14ac:dyDescent="0.25">
      <c r="A217" s="81" t="s">
        <v>136</v>
      </c>
    </row>
    <row r="218" spans="1:1" x14ac:dyDescent="0.25">
      <c r="A218" s="81" t="s">
        <v>130</v>
      </c>
    </row>
    <row r="219" spans="1:1" x14ac:dyDescent="0.25">
      <c r="A219" s="81" t="s">
        <v>136</v>
      </c>
    </row>
    <row r="220" spans="1:1" x14ac:dyDescent="0.25">
      <c r="A220" s="81" t="s">
        <v>108</v>
      </c>
    </row>
    <row r="221" spans="1:1" x14ac:dyDescent="0.25">
      <c r="A221" s="81" t="s">
        <v>136</v>
      </c>
    </row>
    <row r="222" spans="1:1" x14ac:dyDescent="0.25">
      <c r="A222" s="81" t="s">
        <v>130</v>
      </c>
    </row>
    <row r="223" spans="1:1" x14ac:dyDescent="0.25">
      <c r="A223" s="81" t="s">
        <v>136</v>
      </c>
    </row>
    <row r="224" spans="1:1" x14ac:dyDescent="0.25">
      <c r="A224" s="81" t="s">
        <v>122</v>
      </c>
    </row>
    <row r="225" spans="1:1" x14ac:dyDescent="0.25">
      <c r="A225" s="81" t="s">
        <v>108</v>
      </c>
    </row>
    <row r="226" spans="1:1" x14ac:dyDescent="0.25">
      <c r="A226" s="81" t="s">
        <v>108</v>
      </c>
    </row>
    <row r="227" spans="1:1" x14ac:dyDescent="0.25">
      <c r="A227" s="81" t="s">
        <v>136</v>
      </c>
    </row>
    <row r="228" spans="1:1" x14ac:dyDescent="0.25">
      <c r="A228" s="81" t="s">
        <v>136</v>
      </c>
    </row>
    <row r="229" spans="1:1" x14ac:dyDescent="0.25">
      <c r="A229" s="81" t="s">
        <v>108</v>
      </c>
    </row>
    <row r="230" spans="1:1" x14ac:dyDescent="0.25">
      <c r="A230" s="81" t="s">
        <v>130</v>
      </c>
    </row>
    <row r="231" spans="1:1" x14ac:dyDescent="0.25">
      <c r="A231" s="81" t="s">
        <v>136</v>
      </c>
    </row>
    <row r="232" spans="1:1" x14ac:dyDescent="0.25">
      <c r="A232" s="81" t="s">
        <v>108</v>
      </c>
    </row>
    <row r="233" spans="1:1" x14ac:dyDescent="0.25">
      <c r="A233" s="81" t="s">
        <v>136</v>
      </c>
    </row>
    <row r="234" spans="1:1" x14ac:dyDescent="0.25">
      <c r="A234" s="81" t="s">
        <v>130</v>
      </c>
    </row>
    <row r="235" spans="1:1" x14ac:dyDescent="0.25">
      <c r="A235" s="81" t="s">
        <v>136</v>
      </c>
    </row>
    <row r="236" spans="1:1" x14ac:dyDescent="0.25">
      <c r="A236" s="81" t="s">
        <v>108</v>
      </c>
    </row>
    <row r="237" spans="1:1" x14ac:dyDescent="0.25">
      <c r="A237" s="81" t="s">
        <v>130</v>
      </c>
    </row>
    <row r="238" spans="1:1" x14ac:dyDescent="0.25">
      <c r="A238" s="81" t="s">
        <v>136</v>
      </c>
    </row>
    <row r="239" spans="1:1" x14ac:dyDescent="0.25">
      <c r="A239" s="81" t="s">
        <v>136</v>
      </c>
    </row>
    <row r="240" spans="1:1" x14ac:dyDescent="0.25">
      <c r="A240" s="81" t="s">
        <v>116</v>
      </c>
    </row>
    <row r="241" spans="1:1" x14ac:dyDescent="0.25">
      <c r="A241" s="81" t="s">
        <v>136</v>
      </c>
    </row>
    <row r="242" spans="1:1" x14ac:dyDescent="0.25">
      <c r="A242" s="81" t="s">
        <v>108</v>
      </c>
    </row>
    <row r="243" spans="1:1" x14ac:dyDescent="0.25">
      <c r="A243" s="81" t="s">
        <v>136</v>
      </c>
    </row>
    <row r="244" spans="1:1" x14ac:dyDescent="0.25">
      <c r="A244" s="81" t="s">
        <v>136</v>
      </c>
    </row>
    <row r="245" spans="1:1" x14ac:dyDescent="0.25">
      <c r="A245" s="81" t="s">
        <v>122</v>
      </c>
    </row>
    <row r="246" spans="1:1" x14ac:dyDescent="0.25">
      <c r="A246" s="81" t="s">
        <v>136</v>
      </c>
    </row>
    <row r="247" spans="1:1" x14ac:dyDescent="0.25">
      <c r="A247" s="81" t="s">
        <v>136</v>
      </c>
    </row>
    <row r="248" spans="1:1" x14ac:dyDescent="0.25">
      <c r="A248" s="81" t="s">
        <v>136</v>
      </c>
    </row>
    <row r="249" spans="1:1" x14ac:dyDescent="0.25">
      <c r="A249" s="81" t="s">
        <v>108</v>
      </c>
    </row>
    <row r="250" spans="1:1" x14ac:dyDescent="0.25">
      <c r="A250" s="81" t="s">
        <v>136</v>
      </c>
    </row>
    <row r="251" spans="1:1" x14ac:dyDescent="0.25">
      <c r="A251" s="81" t="s">
        <v>136</v>
      </c>
    </row>
    <row r="252" spans="1:1" x14ac:dyDescent="0.25">
      <c r="A252" s="81" t="s">
        <v>136</v>
      </c>
    </row>
    <row r="253" spans="1:1" x14ac:dyDescent="0.25">
      <c r="A253" s="81" t="s">
        <v>122</v>
      </c>
    </row>
    <row r="254" spans="1:1" x14ac:dyDescent="0.25">
      <c r="A254" s="81" t="s">
        <v>108</v>
      </c>
    </row>
    <row r="255" spans="1:1" x14ac:dyDescent="0.25">
      <c r="A255" s="81" t="s">
        <v>108</v>
      </c>
    </row>
    <row r="256" spans="1:1" x14ac:dyDescent="0.25">
      <c r="A256" s="81" t="s">
        <v>130</v>
      </c>
    </row>
    <row r="257" spans="1:1" x14ac:dyDescent="0.25">
      <c r="A257" s="81" t="s">
        <v>136</v>
      </c>
    </row>
    <row r="258" spans="1:1" x14ac:dyDescent="0.25">
      <c r="A258" s="81" t="s">
        <v>108</v>
      </c>
    </row>
    <row r="259" spans="1:1" x14ac:dyDescent="0.25">
      <c r="A259" s="81" t="s">
        <v>116</v>
      </c>
    </row>
    <row r="260" spans="1:1" x14ac:dyDescent="0.25">
      <c r="A260" s="81" t="s">
        <v>108</v>
      </c>
    </row>
    <row r="261" spans="1:1" x14ac:dyDescent="0.25">
      <c r="A261" s="81" t="s">
        <v>108</v>
      </c>
    </row>
    <row r="262" spans="1:1" x14ac:dyDescent="0.25">
      <c r="A262" s="81" t="s">
        <v>130</v>
      </c>
    </row>
    <row r="263" spans="1:1" x14ac:dyDescent="0.25">
      <c r="A263" s="81" t="s">
        <v>108</v>
      </c>
    </row>
    <row r="264" spans="1:1" x14ac:dyDescent="0.25">
      <c r="A264" s="81" t="s">
        <v>108</v>
      </c>
    </row>
    <row r="265" spans="1:1" x14ac:dyDescent="0.25">
      <c r="A265" s="81" t="s">
        <v>108</v>
      </c>
    </row>
    <row r="266" spans="1:1" x14ac:dyDescent="0.25">
      <c r="A266" s="81" t="s">
        <v>116</v>
      </c>
    </row>
    <row r="267" spans="1:1" x14ac:dyDescent="0.25">
      <c r="A267" s="81" t="s">
        <v>136</v>
      </c>
    </row>
    <row r="268" spans="1:1" x14ac:dyDescent="0.25">
      <c r="A268" s="81" t="s">
        <v>116</v>
      </c>
    </row>
    <row r="269" spans="1:1" x14ac:dyDescent="0.25">
      <c r="A269" s="81" t="s">
        <v>108</v>
      </c>
    </row>
    <row r="270" spans="1:1" x14ac:dyDescent="0.25">
      <c r="A270" s="81" t="s">
        <v>108</v>
      </c>
    </row>
    <row r="271" spans="1:1" x14ac:dyDescent="0.25">
      <c r="A271" s="81" t="s">
        <v>136</v>
      </c>
    </row>
    <row r="272" spans="1:1" x14ac:dyDescent="0.25">
      <c r="A272" s="81" t="s">
        <v>136</v>
      </c>
    </row>
    <row r="273" spans="1:1" x14ac:dyDescent="0.25">
      <c r="A273" s="81" t="s">
        <v>108</v>
      </c>
    </row>
    <row r="274" spans="1:1" x14ac:dyDescent="0.25">
      <c r="A274" s="81" t="s">
        <v>136</v>
      </c>
    </row>
    <row r="275" spans="1:1" x14ac:dyDescent="0.25">
      <c r="A275" s="81" t="s">
        <v>136</v>
      </c>
    </row>
    <row r="276" spans="1:1" x14ac:dyDescent="0.25">
      <c r="A276" s="81" t="s">
        <v>136</v>
      </c>
    </row>
    <row r="277" spans="1:1" x14ac:dyDescent="0.25">
      <c r="A277" s="81" t="s">
        <v>136</v>
      </c>
    </row>
    <row r="278" spans="1:1" x14ac:dyDescent="0.25">
      <c r="A278" s="81" t="s">
        <v>136</v>
      </c>
    </row>
    <row r="279" spans="1:1" x14ac:dyDescent="0.25">
      <c r="A279" s="81" t="s">
        <v>136</v>
      </c>
    </row>
    <row r="280" spans="1:1" x14ac:dyDescent="0.25">
      <c r="A280" s="81" t="s">
        <v>122</v>
      </c>
    </row>
    <row r="281" spans="1:1" x14ac:dyDescent="0.25">
      <c r="A281" s="81" t="s">
        <v>136</v>
      </c>
    </row>
    <row r="282" spans="1:1" x14ac:dyDescent="0.25">
      <c r="A282" s="81" t="s">
        <v>108</v>
      </c>
    </row>
    <row r="283" spans="1:1" x14ac:dyDescent="0.25">
      <c r="A283" s="81" t="s">
        <v>136</v>
      </c>
    </row>
    <row r="284" spans="1:1" x14ac:dyDescent="0.25">
      <c r="A284" s="81" t="s">
        <v>136</v>
      </c>
    </row>
    <row r="285" spans="1:1" x14ac:dyDescent="0.25">
      <c r="A285" s="81" t="s">
        <v>130</v>
      </c>
    </row>
    <row r="286" spans="1:1" x14ac:dyDescent="0.25">
      <c r="A286" s="81" t="s">
        <v>136</v>
      </c>
    </row>
    <row r="287" spans="1:1" x14ac:dyDescent="0.25">
      <c r="A287" s="81" t="s">
        <v>136</v>
      </c>
    </row>
    <row r="288" spans="1:1" x14ac:dyDescent="0.25">
      <c r="A288" s="81" t="s">
        <v>108</v>
      </c>
    </row>
    <row r="289" spans="1:1" x14ac:dyDescent="0.25">
      <c r="A289" s="81" t="s">
        <v>136</v>
      </c>
    </row>
    <row r="290" spans="1:1" x14ac:dyDescent="0.25">
      <c r="A290" s="81" t="s">
        <v>116</v>
      </c>
    </row>
    <row r="291" spans="1:1" x14ac:dyDescent="0.25">
      <c r="A291" s="81" t="s">
        <v>122</v>
      </c>
    </row>
    <row r="292" spans="1:1" x14ac:dyDescent="0.25">
      <c r="A292" s="81" t="s">
        <v>136</v>
      </c>
    </row>
    <row r="293" spans="1:1" x14ac:dyDescent="0.25">
      <c r="A293" s="81" t="s">
        <v>108</v>
      </c>
    </row>
    <row r="294" spans="1:1" x14ac:dyDescent="0.25">
      <c r="A294" s="81" t="s">
        <v>136</v>
      </c>
    </row>
    <row r="295" spans="1:1" x14ac:dyDescent="0.25">
      <c r="A295" s="81" t="s">
        <v>136</v>
      </c>
    </row>
    <row r="296" spans="1:1" x14ac:dyDescent="0.25">
      <c r="A296" s="81" t="s">
        <v>108</v>
      </c>
    </row>
    <row r="297" spans="1:1" x14ac:dyDescent="0.25">
      <c r="A297" s="81" t="s">
        <v>136</v>
      </c>
    </row>
    <row r="298" spans="1:1" x14ac:dyDescent="0.25">
      <c r="A298" s="81" t="s">
        <v>136</v>
      </c>
    </row>
    <row r="299" spans="1:1" x14ac:dyDescent="0.25">
      <c r="A299" s="81" t="s">
        <v>108</v>
      </c>
    </row>
    <row r="300" spans="1:1" x14ac:dyDescent="0.25">
      <c r="A300" s="81" t="s">
        <v>116</v>
      </c>
    </row>
    <row r="301" spans="1:1" x14ac:dyDescent="0.25">
      <c r="A301" s="81" t="s">
        <v>136</v>
      </c>
    </row>
    <row r="302" spans="1:1" x14ac:dyDescent="0.25">
      <c r="A302" s="81" t="s">
        <v>136</v>
      </c>
    </row>
    <row r="303" spans="1:1" x14ac:dyDescent="0.25">
      <c r="A303" s="81" t="s">
        <v>136</v>
      </c>
    </row>
    <row r="304" spans="1:1" x14ac:dyDescent="0.25">
      <c r="A304" s="81" t="s">
        <v>136</v>
      </c>
    </row>
    <row r="305" spans="1:1" x14ac:dyDescent="0.25">
      <c r="A305" s="81" t="s">
        <v>136</v>
      </c>
    </row>
    <row r="306" spans="1:1" x14ac:dyDescent="0.25">
      <c r="A306" s="81" t="s">
        <v>136</v>
      </c>
    </row>
    <row r="307" spans="1:1" x14ac:dyDescent="0.25">
      <c r="A307" s="81" t="s">
        <v>108</v>
      </c>
    </row>
    <row r="308" spans="1:1" x14ac:dyDescent="0.25">
      <c r="A308" s="81" t="s">
        <v>130</v>
      </c>
    </row>
    <row r="309" spans="1:1" x14ac:dyDescent="0.25">
      <c r="A309" s="81" t="s">
        <v>136</v>
      </c>
    </row>
    <row r="310" spans="1:1" x14ac:dyDescent="0.25">
      <c r="A310" s="81" t="s">
        <v>136</v>
      </c>
    </row>
    <row r="311" spans="1:1" x14ac:dyDescent="0.25">
      <c r="A311" s="81" t="s">
        <v>136</v>
      </c>
    </row>
    <row r="312" spans="1:1" x14ac:dyDescent="0.25">
      <c r="A312" s="81" t="s">
        <v>136</v>
      </c>
    </row>
    <row r="313" spans="1:1" x14ac:dyDescent="0.25">
      <c r="A313" s="81" t="s">
        <v>136</v>
      </c>
    </row>
    <row r="314" spans="1:1" x14ac:dyDescent="0.25">
      <c r="A314" s="81" t="s">
        <v>122</v>
      </c>
    </row>
    <row r="315" spans="1:1" x14ac:dyDescent="0.25">
      <c r="A315" s="81" t="s">
        <v>122</v>
      </c>
    </row>
    <row r="316" spans="1:1" x14ac:dyDescent="0.25">
      <c r="A316" s="81" t="s">
        <v>136</v>
      </c>
    </row>
    <row r="317" spans="1:1" x14ac:dyDescent="0.25">
      <c r="A317" s="81" t="s">
        <v>136</v>
      </c>
    </row>
    <row r="318" spans="1:1" x14ac:dyDescent="0.25">
      <c r="A318" s="81" t="s">
        <v>130</v>
      </c>
    </row>
    <row r="319" spans="1:1" x14ac:dyDescent="0.25">
      <c r="A319" s="81" t="s">
        <v>136</v>
      </c>
    </row>
    <row r="320" spans="1:1" x14ac:dyDescent="0.25">
      <c r="A320" s="81" t="s">
        <v>108</v>
      </c>
    </row>
    <row r="321" spans="1:1" x14ac:dyDescent="0.25">
      <c r="A321" s="81" t="s">
        <v>136</v>
      </c>
    </row>
    <row r="322" spans="1:1" x14ac:dyDescent="0.25">
      <c r="A322" s="81" t="s">
        <v>136</v>
      </c>
    </row>
    <row r="323" spans="1:1" x14ac:dyDescent="0.25">
      <c r="A323" s="81" t="s">
        <v>136</v>
      </c>
    </row>
    <row r="324" spans="1:1" x14ac:dyDescent="0.25">
      <c r="A324" s="81" t="s">
        <v>122</v>
      </c>
    </row>
    <row r="325" spans="1:1" x14ac:dyDescent="0.25">
      <c r="A325" s="81" t="s">
        <v>136</v>
      </c>
    </row>
    <row r="326" spans="1:1" x14ac:dyDescent="0.25">
      <c r="A326" s="81" t="s">
        <v>136</v>
      </c>
    </row>
    <row r="327" spans="1:1" x14ac:dyDescent="0.25">
      <c r="A327" s="81" t="s">
        <v>136</v>
      </c>
    </row>
    <row r="328" spans="1:1" x14ac:dyDescent="0.25">
      <c r="A328" s="81" t="s">
        <v>136</v>
      </c>
    </row>
    <row r="329" spans="1:1" x14ac:dyDescent="0.25">
      <c r="A329" s="81" t="s">
        <v>136</v>
      </c>
    </row>
    <row r="330" spans="1:1" x14ac:dyDescent="0.25">
      <c r="A330" s="81" t="s">
        <v>136</v>
      </c>
    </row>
    <row r="331" spans="1:1" x14ac:dyDescent="0.25">
      <c r="A331" s="81" t="s">
        <v>130</v>
      </c>
    </row>
    <row r="332" spans="1:1" x14ac:dyDescent="0.25">
      <c r="A332" s="81" t="s">
        <v>136</v>
      </c>
    </row>
    <row r="333" spans="1:1" x14ac:dyDescent="0.25">
      <c r="A333" s="81" t="s">
        <v>108</v>
      </c>
    </row>
    <row r="334" spans="1:1" x14ac:dyDescent="0.25">
      <c r="A334" s="81" t="s">
        <v>136</v>
      </c>
    </row>
    <row r="335" spans="1:1" x14ac:dyDescent="0.25">
      <c r="A335" s="81" t="s">
        <v>136</v>
      </c>
    </row>
    <row r="336" spans="1:1" x14ac:dyDescent="0.25">
      <c r="A336" s="81" t="s">
        <v>136</v>
      </c>
    </row>
    <row r="337" spans="1:1" x14ac:dyDescent="0.25">
      <c r="A337" s="81" t="s">
        <v>136</v>
      </c>
    </row>
    <row r="338" spans="1:1" x14ac:dyDescent="0.25">
      <c r="A338" s="81" t="s">
        <v>136</v>
      </c>
    </row>
    <row r="339" spans="1:1" x14ac:dyDescent="0.25">
      <c r="A339" s="81" t="s">
        <v>136</v>
      </c>
    </row>
    <row r="340" spans="1:1" x14ac:dyDescent="0.25">
      <c r="A340" s="81" t="s">
        <v>136</v>
      </c>
    </row>
    <row r="341" spans="1:1" x14ac:dyDescent="0.25">
      <c r="A341" s="81" t="s">
        <v>130</v>
      </c>
    </row>
    <row r="342" spans="1:1" x14ac:dyDescent="0.25">
      <c r="A342" s="81" t="s">
        <v>130</v>
      </c>
    </row>
    <row r="343" spans="1:1" x14ac:dyDescent="0.25">
      <c r="A343" s="81" t="s">
        <v>130</v>
      </c>
    </row>
    <row r="344" spans="1:1" x14ac:dyDescent="0.25">
      <c r="A344" s="81" t="s">
        <v>136</v>
      </c>
    </row>
    <row r="345" spans="1:1" x14ac:dyDescent="0.25">
      <c r="A345" s="81" t="s">
        <v>136</v>
      </c>
    </row>
    <row r="346" spans="1:1" x14ac:dyDescent="0.25">
      <c r="A346" s="81" t="s">
        <v>136</v>
      </c>
    </row>
    <row r="347" spans="1:1" x14ac:dyDescent="0.25">
      <c r="A347" s="81" t="s">
        <v>136</v>
      </c>
    </row>
    <row r="348" spans="1:1" x14ac:dyDescent="0.25">
      <c r="A348" s="81" t="s">
        <v>136</v>
      </c>
    </row>
    <row r="349" spans="1:1" x14ac:dyDescent="0.25">
      <c r="A349" s="81" t="s">
        <v>136</v>
      </c>
    </row>
    <row r="350" spans="1:1" x14ac:dyDescent="0.25">
      <c r="A350" s="81" t="s">
        <v>116</v>
      </c>
    </row>
    <row r="351" spans="1:1" x14ac:dyDescent="0.25">
      <c r="A351" s="81" t="s">
        <v>108</v>
      </c>
    </row>
    <row r="352" spans="1:1" x14ac:dyDescent="0.25">
      <c r="A352" s="81" t="s">
        <v>136</v>
      </c>
    </row>
    <row r="353" spans="1:1" x14ac:dyDescent="0.25">
      <c r="A353" s="81" t="s">
        <v>136</v>
      </c>
    </row>
    <row r="354" spans="1:1" x14ac:dyDescent="0.25">
      <c r="A354" s="81" t="s">
        <v>136</v>
      </c>
    </row>
    <row r="355" spans="1:1" x14ac:dyDescent="0.25">
      <c r="A355" s="81" t="s">
        <v>130</v>
      </c>
    </row>
    <row r="356" spans="1:1" x14ac:dyDescent="0.25">
      <c r="A356" s="81" t="s">
        <v>136</v>
      </c>
    </row>
    <row r="357" spans="1:1" x14ac:dyDescent="0.25">
      <c r="A357" s="81" t="s">
        <v>136</v>
      </c>
    </row>
    <row r="358" spans="1:1" x14ac:dyDescent="0.25">
      <c r="A358" s="81" t="s">
        <v>108</v>
      </c>
    </row>
    <row r="359" spans="1:1" x14ac:dyDescent="0.25">
      <c r="A359" s="81" t="s">
        <v>136</v>
      </c>
    </row>
    <row r="360" spans="1:1" x14ac:dyDescent="0.25">
      <c r="A360" s="81" t="s">
        <v>116</v>
      </c>
    </row>
    <row r="361" spans="1:1" x14ac:dyDescent="0.25">
      <c r="A361" s="81" t="s">
        <v>108</v>
      </c>
    </row>
    <row r="362" spans="1:1" x14ac:dyDescent="0.25">
      <c r="A362" s="81" t="s">
        <v>122</v>
      </c>
    </row>
    <row r="363" spans="1:1" x14ac:dyDescent="0.25">
      <c r="A363" s="81" t="s">
        <v>136</v>
      </c>
    </row>
    <row r="364" spans="1:1" x14ac:dyDescent="0.25">
      <c r="A364" s="81" t="s">
        <v>136</v>
      </c>
    </row>
    <row r="365" spans="1:1" x14ac:dyDescent="0.25">
      <c r="A365" s="81" t="s">
        <v>108</v>
      </c>
    </row>
    <row r="366" spans="1:1" x14ac:dyDescent="0.25">
      <c r="A366" s="81" t="s">
        <v>130</v>
      </c>
    </row>
    <row r="367" spans="1:1" x14ac:dyDescent="0.25">
      <c r="A367" s="81" t="s">
        <v>136</v>
      </c>
    </row>
    <row r="368" spans="1:1" x14ac:dyDescent="0.25">
      <c r="A368" s="81" t="s">
        <v>108</v>
      </c>
    </row>
    <row r="369" spans="1:1" x14ac:dyDescent="0.25">
      <c r="A369" s="81" t="s">
        <v>116</v>
      </c>
    </row>
    <row r="370" spans="1:1" x14ac:dyDescent="0.25">
      <c r="A370" s="81" t="s">
        <v>108</v>
      </c>
    </row>
    <row r="371" spans="1:1" x14ac:dyDescent="0.25">
      <c r="A371" s="81" t="s">
        <v>130</v>
      </c>
    </row>
    <row r="372" spans="1:1" x14ac:dyDescent="0.25">
      <c r="A372" s="81" t="s">
        <v>116</v>
      </c>
    </row>
    <row r="373" spans="1:1" x14ac:dyDescent="0.25">
      <c r="A373" s="81" t="s">
        <v>108</v>
      </c>
    </row>
    <row r="374" spans="1:1" x14ac:dyDescent="0.25">
      <c r="A374" s="81" t="s">
        <v>136</v>
      </c>
    </row>
    <row r="375" spans="1:1" x14ac:dyDescent="0.25">
      <c r="A375" s="81" t="s">
        <v>130</v>
      </c>
    </row>
    <row r="376" spans="1:1" x14ac:dyDescent="0.25">
      <c r="A376" s="81" t="s">
        <v>108</v>
      </c>
    </row>
    <row r="377" spans="1:1" x14ac:dyDescent="0.25">
      <c r="A377" s="81" t="s">
        <v>136</v>
      </c>
    </row>
    <row r="378" spans="1:1" x14ac:dyDescent="0.25">
      <c r="A378" s="81" t="s">
        <v>136</v>
      </c>
    </row>
    <row r="379" spans="1:1" x14ac:dyDescent="0.25">
      <c r="A379" s="81" t="s">
        <v>136</v>
      </c>
    </row>
    <row r="380" spans="1:1" x14ac:dyDescent="0.25">
      <c r="A380" s="81" t="s">
        <v>130</v>
      </c>
    </row>
    <row r="381" spans="1:1" x14ac:dyDescent="0.25">
      <c r="A381" s="81" t="s">
        <v>108</v>
      </c>
    </row>
    <row r="382" spans="1:1" x14ac:dyDescent="0.25">
      <c r="A382" s="81" t="s">
        <v>136</v>
      </c>
    </row>
    <row r="383" spans="1:1" x14ac:dyDescent="0.25">
      <c r="A383" s="81" t="s">
        <v>108</v>
      </c>
    </row>
    <row r="384" spans="1:1" x14ac:dyDescent="0.25">
      <c r="A384" s="81" t="s">
        <v>136</v>
      </c>
    </row>
    <row r="385" spans="1:1" x14ac:dyDescent="0.25">
      <c r="A385" s="81" t="s">
        <v>108</v>
      </c>
    </row>
    <row r="386" spans="1:1" x14ac:dyDescent="0.25">
      <c r="A386" s="81" t="s">
        <v>108</v>
      </c>
    </row>
    <row r="387" spans="1:1" x14ac:dyDescent="0.25">
      <c r="A387" s="81" t="s">
        <v>130</v>
      </c>
    </row>
    <row r="388" spans="1:1" x14ac:dyDescent="0.25">
      <c r="A388" s="81" t="s">
        <v>130</v>
      </c>
    </row>
    <row r="389" spans="1:1" x14ac:dyDescent="0.25">
      <c r="A389" s="81" t="s">
        <v>108</v>
      </c>
    </row>
    <row r="390" spans="1:1" x14ac:dyDescent="0.25">
      <c r="A390" s="81" t="s">
        <v>108</v>
      </c>
    </row>
    <row r="391" spans="1:1" x14ac:dyDescent="0.25">
      <c r="A391" s="81" t="s">
        <v>108</v>
      </c>
    </row>
    <row r="392" spans="1:1" x14ac:dyDescent="0.25">
      <c r="A392" s="81" t="s">
        <v>108</v>
      </c>
    </row>
    <row r="393" spans="1:1" x14ac:dyDescent="0.25">
      <c r="A393" s="81" t="s">
        <v>136</v>
      </c>
    </row>
    <row r="394" spans="1:1" x14ac:dyDescent="0.25">
      <c r="A394" s="81" t="s">
        <v>136</v>
      </c>
    </row>
    <row r="395" spans="1:1" x14ac:dyDescent="0.25">
      <c r="A395" s="81" t="s">
        <v>136</v>
      </c>
    </row>
    <row r="396" spans="1:1" x14ac:dyDescent="0.25">
      <c r="A396" s="81" t="s">
        <v>136</v>
      </c>
    </row>
    <row r="397" spans="1:1" x14ac:dyDescent="0.25">
      <c r="A397" s="81" t="s">
        <v>136</v>
      </c>
    </row>
    <row r="398" spans="1:1" x14ac:dyDescent="0.25">
      <c r="A398" s="81" t="s">
        <v>136</v>
      </c>
    </row>
    <row r="399" spans="1:1" x14ac:dyDescent="0.25">
      <c r="A399" s="81" t="s">
        <v>116</v>
      </c>
    </row>
    <row r="400" spans="1:1" x14ac:dyDescent="0.25">
      <c r="A400" s="81" t="s">
        <v>130</v>
      </c>
    </row>
    <row r="401" spans="1:1" x14ac:dyDescent="0.25">
      <c r="A401" s="81" t="s">
        <v>108</v>
      </c>
    </row>
  </sheetData>
  <mergeCells count="17">
    <mergeCell ref="I18:K18"/>
    <mergeCell ref="I3:L3"/>
    <mergeCell ref="I4:L4"/>
    <mergeCell ref="I5:L5"/>
    <mergeCell ref="I9:L9"/>
    <mergeCell ref="I11:L11"/>
    <mergeCell ref="I12:K12"/>
    <mergeCell ref="I13:L13"/>
    <mergeCell ref="I14:K14"/>
    <mergeCell ref="I15:K15"/>
    <mergeCell ref="I16:L16"/>
    <mergeCell ref="I17:K17"/>
    <mergeCell ref="I19:K19"/>
    <mergeCell ref="I20:K20"/>
    <mergeCell ref="I21:L21"/>
    <mergeCell ref="I22:L22"/>
    <mergeCell ref="I23:L23"/>
  </mergeCells>
  <pageMargins left="0.7" right="0.7" top="0.75" bottom="0.75" header="0.3" footer="0.3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999CF-91DC-4414-8616-F6312E6F328F}">
  <dimension ref="A2:P60"/>
  <sheetViews>
    <sheetView workbookViewId="0">
      <selection activeCell="R11" sqref="R11"/>
    </sheetView>
  </sheetViews>
  <sheetFormatPr defaultRowHeight="15" x14ac:dyDescent="0.25"/>
  <cols>
    <col min="1" max="1" width="16.42578125" bestFit="1" customWidth="1"/>
    <col min="2" max="2" width="14" bestFit="1" customWidth="1"/>
    <col min="5" max="5" width="46.5703125" bestFit="1" customWidth="1"/>
    <col min="6" max="6" width="9.5703125" bestFit="1" customWidth="1"/>
    <col min="12" max="12" width="16.42578125" bestFit="1" customWidth="1"/>
    <col min="13" max="13" width="14" bestFit="1" customWidth="1"/>
    <col min="15" max="15" width="34.5703125" bestFit="1" customWidth="1"/>
    <col min="16" max="16" width="11.28515625" customWidth="1"/>
  </cols>
  <sheetData>
    <row r="2" spans="3:16" x14ac:dyDescent="0.25">
      <c r="C2" t="s">
        <v>185</v>
      </c>
      <c r="E2" s="185" t="s">
        <v>17</v>
      </c>
      <c r="F2" s="185"/>
      <c r="M2" t="s">
        <v>186</v>
      </c>
      <c r="O2" s="186" t="s">
        <v>3</v>
      </c>
      <c r="P2" s="186"/>
    </row>
    <row r="3" spans="3:16" ht="15.75" thickBot="1" x14ac:dyDescent="0.3">
      <c r="E3" s="42"/>
      <c r="F3" s="42"/>
    </row>
    <row r="4" spans="3:16" x14ac:dyDescent="0.25">
      <c r="E4" s="178" t="s">
        <v>34</v>
      </c>
      <c r="F4" s="180"/>
      <c r="O4" s="178" t="s">
        <v>33</v>
      </c>
      <c r="P4" s="180"/>
    </row>
    <row r="5" spans="3:16" x14ac:dyDescent="0.25">
      <c r="E5" s="8"/>
      <c r="F5" s="9"/>
      <c r="O5" s="8"/>
      <c r="P5" s="9"/>
    </row>
    <row r="6" spans="3:16" x14ac:dyDescent="0.25">
      <c r="E6" s="167" t="s">
        <v>5</v>
      </c>
      <c r="F6" s="169"/>
      <c r="O6" s="167" t="s">
        <v>5</v>
      </c>
      <c r="P6" s="169"/>
    </row>
    <row r="7" spans="3:16" x14ac:dyDescent="0.25">
      <c r="E7" s="61" t="s">
        <v>36</v>
      </c>
      <c r="F7" s="11">
        <v>5000</v>
      </c>
      <c r="O7" s="61" t="s">
        <v>35</v>
      </c>
      <c r="P7" s="105">
        <v>0.03</v>
      </c>
    </row>
    <row r="8" spans="3:16" x14ac:dyDescent="0.25">
      <c r="E8" s="61" t="s">
        <v>37</v>
      </c>
      <c r="F8" s="118">
        <f>F18*F12</f>
        <v>489.9909961350134</v>
      </c>
      <c r="O8" s="61" t="s">
        <v>37</v>
      </c>
      <c r="P8" s="108">
        <f>P18*P12</f>
        <v>1.6717240478185909E-2</v>
      </c>
    </row>
    <row r="9" spans="3:16" x14ac:dyDescent="0.25">
      <c r="E9" s="61" t="s">
        <v>8</v>
      </c>
      <c r="F9" s="14">
        <v>0.95</v>
      </c>
      <c r="O9" s="61" t="s">
        <v>8</v>
      </c>
      <c r="P9" s="14">
        <v>0.95</v>
      </c>
    </row>
    <row r="10" spans="3:16" x14ac:dyDescent="0.25">
      <c r="E10" s="62"/>
      <c r="F10" s="15"/>
      <c r="O10" s="62"/>
      <c r="P10" s="15"/>
    </row>
    <row r="11" spans="3:16" x14ac:dyDescent="0.25">
      <c r="E11" s="167" t="s">
        <v>9</v>
      </c>
      <c r="F11" s="169"/>
      <c r="O11" s="167" t="s">
        <v>9</v>
      </c>
      <c r="P11" s="169"/>
    </row>
    <row r="12" spans="3:16" x14ac:dyDescent="0.25">
      <c r="E12" s="61" t="s">
        <v>38</v>
      </c>
      <c r="F12" s="64">
        <f>_xlfn.NORM.S.INV(F9+(1-F9)/2)</f>
        <v>1.9599639845400536</v>
      </c>
      <c r="O12" s="61" t="s">
        <v>38</v>
      </c>
      <c r="P12" s="106">
        <f>_xlfn.NORM.S.INV(P9+(1-P9)/2)</f>
        <v>1.9599639845400536</v>
      </c>
    </row>
    <row r="13" spans="3:16" x14ac:dyDescent="0.25">
      <c r="E13" s="61" t="s">
        <v>39</v>
      </c>
      <c r="F13" s="64">
        <f>(F7*F12/F8)^2</f>
        <v>400</v>
      </c>
      <c r="O13" s="61" t="s">
        <v>39</v>
      </c>
      <c r="P13" s="64">
        <f>(P12^2)*P7*((1-P7)/P8^2)</f>
        <v>400</v>
      </c>
    </row>
    <row r="14" spans="3:16" x14ac:dyDescent="0.25">
      <c r="E14" s="65"/>
      <c r="F14" s="66"/>
      <c r="O14" s="65"/>
      <c r="P14" s="66"/>
    </row>
    <row r="15" spans="3:16" x14ac:dyDescent="0.25">
      <c r="E15" s="167" t="s">
        <v>40</v>
      </c>
      <c r="F15" s="169"/>
      <c r="O15" s="167" t="s">
        <v>40</v>
      </c>
      <c r="P15" s="169"/>
    </row>
    <row r="16" spans="3:16" ht="15.75" thickBot="1" x14ac:dyDescent="0.3">
      <c r="E16" s="16" t="s">
        <v>41</v>
      </c>
      <c r="F16" s="17">
        <f>ROUNDUP(F13,0)</f>
        <v>400</v>
      </c>
      <c r="O16" s="16" t="s">
        <v>41</v>
      </c>
      <c r="P16" s="17">
        <f>ROUNDUP(P13,0)</f>
        <v>400</v>
      </c>
    </row>
    <row r="18" spans="5:16" x14ac:dyDescent="0.25">
      <c r="E18" t="s">
        <v>71</v>
      </c>
      <c r="F18">
        <f>F7/SQRT(400)</f>
        <v>250</v>
      </c>
      <c r="O18" t="s">
        <v>71</v>
      </c>
      <c r="P18" s="107">
        <f>SQRT(P7*(1-P7)/400)</f>
        <v>8.5293610546159897E-3</v>
      </c>
    </row>
    <row r="21" spans="5:16" ht="15.75" thickBot="1" x14ac:dyDescent="0.3"/>
    <row r="22" spans="5:16" x14ac:dyDescent="0.25">
      <c r="E22" s="178" t="s">
        <v>34</v>
      </c>
      <c r="F22" s="180"/>
      <c r="O22" s="178" t="s">
        <v>33</v>
      </c>
      <c r="P22" s="180"/>
    </row>
    <row r="23" spans="5:16" x14ac:dyDescent="0.25">
      <c r="E23" s="8"/>
      <c r="F23" s="9"/>
      <c r="O23" s="8"/>
      <c r="P23" s="9"/>
    </row>
    <row r="24" spans="5:16" x14ac:dyDescent="0.25">
      <c r="E24" s="167" t="s">
        <v>5</v>
      </c>
      <c r="F24" s="169"/>
      <c r="O24" s="167" t="s">
        <v>5</v>
      </c>
      <c r="P24" s="169"/>
    </row>
    <row r="25" spans="5:16" x14ac:dyDescent="0.25">
      <c r="E25" s="61" t="s">
        <v>36</v>
      </c>
      <c r="F25" s="11">
        <v>5000</v>
      </c>
      <c r="O25" s="61" t="s">
        <v>35</v>
      </c>
      <c r="P25" s="105">
        <v>0.03</v>
      </c>
    </row>
    <row r="26" spans="5:16" x14ac:dyDescent="0.25">
      <c r="E26" s="61" t="s">
        <v>37</v>
      </c>
      <c r="F26" s="118">
        <f>F36*F30</f>
        <v>643.95732588722501</v>
      </c>
      <c r="O26" s="61" t="s">
        <v>37</v>
      </c>
      <c r="P26" s="108">
        <f>P36*P30</f>
        <v>2.1970178145028614E-2</v>
      </c>
    </row>
    <row r="27" spans="5:16" x14ac:dyDescent="0.25">
      <c r="E27" s="61" t="s">
        <v>8</v>
      </c>
      <c r="F27" s="14">
        <v>0.99</v>
      </c>
      <c r="O27" s="61" t="s">
        <v>8</v>
      </c>
      <c r="P27" s="14">
        <v>0.99</v>
      </c>
    </row>
    <row r="28" spans="5:16" x14ac:dyDescent="0.25">
      <c r="E28" s="62"/>
      <c r="F28" s="15"/>
      <c r="O28" s="62"/>
      <c r="P28" s="15"/>
    </row>
    <row r="29" spans="5:16" x14ac:dyDescent="0.25">
      <c r="E29" s="167" t="s">
        <v>9</v>
      </c>
      <c r="F29" s="169"/>
      <c r="O29" s="167" t="s">
        <v>9</v>
      </c>
      <c r="P29" s="169"/>
    </row>
    <row r="30" spans="5:16" x14ac:dyDescent="0.25">
      <c r="E30" s="61" t="s">
        <v>38</v>
      </c>
      <c r="F30" s="64">
        <f>_xlfn.NORM.S.INV(F27+(1-F27)/2)</f>
        <v>2.5758293035488999</v>
      </c>
      <c r="O30" s="61" t="s">
        <v>38</v>
      </c>
      <c r="P30" s="106">
        <f>_xlfn.NORM.S.INV(P27+(1-P27)/2)</f>
        <v>2.5758293035488999</v>
      </c>
    </row>
    <row r="31" spans="5:16" x14ac:dyDescent="0.25">
      <c r="E31" s="61" t="s">
        <v>39</v>
      </c>
      <c r="F31" s="64">
        <f>(F25*F30/F26)^2</f>
        <v>399.99999999999989</v>
      </c>
      <c r="O31" s="61" t="s">
        <v>39</v>
      </c>
      <c r="P31" s="64">
        <f>(P30^2)*P25*((1-P25)/P26^2)</f>
        <v>400.00000000000011</v>
      </c>
    </row>
    <row r="32" spans="5:16" x14ac:dyDescent="0.25">
      <c r="E32" s="65"/>
      <c r="F32" s="66"/>
      <c r="O32" s="65"/>
      <c r="P32" s="66"/>
    </row>
    <row r="33" spans="5:16" x14ac:dyDescent="0.25">
      <c r="E33" s="167" t="s">
        <v>40</v>
      </c>
      <c r="F33" s="169"/>
      <c r="O33" s="167" t="s">
        <v>40</v>
      </c>
      <c r="P33" s="169"/>
    </row>
    <row r="34" spans="5:16" ht="15.75" thickBot="1" x14ac:dyDescent="0.3">
      <c r="E34" s="16" t="s">
        <v>41</v>
      </c>
      <c r="F34" s="17">
        <f>ROUNDUP(F31,0)</f>
        <v>400</v>
      </c>
      <c r="O34" s="16" t="s">
        <v>41</v>
      </c>
      <c r="P34" s="17">
        <f>ROUNDUP(P31,0)</f>
        <v>400</v>
      </c>
    </row>
    <row r="36" spans="5:16" x14ac:dyDescent="0.25">
      <c r="E36" t="s">
        <v>71</v>
      </c>
      <c r="F36">
        <f>F25/SQRT(400)</f>
        <v>250</v>
      </c>
      <c r="O36" t="s">
        <v>71</v>
      </c>
      <c r="P36" s="107">
        <f>SQRT(P25*(1-P25)/400)</f>
        <v>8.5293610546159897E-3</v>
      </c>
    </row>
    <row r="39" spans="5:16" ht="15.75" thickBot="1" x14ac:dyDescent="0.3"/>
    <row r="40" spans="5:16" x14ac:dyDescent="0.25">
      <c r="E40" s="178" t="s">
        <v>34</v>
      </c>
      <c r="F40" s="180"/>
      <c r="O40" s="178" t="s">
        <v>33</v>
      </c>
      <c r="P40" s="180"/>
    </row>
    <row r="41" spans="5:16" x14ac:dyDescent="0.25">
      <c r="E41" s="8"/>
      <c r="F41" s="9"/>
      <c r="O41" s="8"/>
      <c r="P41" s="9"/>
    </row>
    <row r="42" spans="5:16" x14ac:dyDescent="0.25">
      <c r="E42" s="167" t="s">
        <v>5</v>
      </c>
      <c r="F42" s="169"/>
      <c r="O42" s="167" t="s">
        <v>5</v>
      </c>
      <c r="P42" s="169"/>
    </row>
    <row r="43" spans="5:16" x14ac:dyDescent="0.25">
      <c r="E43" s="61" t="s">
        <v>36</v>
      </c>
      <c r="F43" s="11">
        <v>5000</v>
      </c>
      <c r="O43" s="61" t="s">
        <v>35</v>
      </c>
      <c r="P43" s="105">
        <v>0.03</v>
      </c>
    </row>
    <row r="44" spans="5:16" x14ac:dyDescent="0.25">
      <c r="E44" s="61" t="s">
        <v>37</v>
      </c>
      <c r="F44" s="118">
        <f>F54*F48</f>
        <v>411.2134067378679</v>
      </c>
      <c r="O44" s="61" t="s">
        <v>37</v>
      </c>
      <c r="P44" s="108">
        <f>P54*P48</f>
        <v>1.4029550466263739E-2</v>
      </c>
    </row>
    <row r="45" spans="5:16" x14ac:dyDescent="0.25">
      <c r="E45" s="61" t="s">
        <v>8</v>
      </c>
      <c r="F45" s="14">
        <v>0.9</v>
      </c>
      <c r="O45" s="61" t="s">
        <v>8</v>
      </c>
      <c r="P45" s="14">
        <v>0.9</v>
      </c>
    </row>
    <row r="46" spans="5:16" x14ac:dyDescent="0.25">
      <c r="E46" s="62"/>
      <c r="F46" s="15"/>
      <c r="O46" s="62"/>
      <c r="P46" s="15"/>
    </row>
    <row r="47" spans="5:16" x14ac:dyDescent="0.25">
      <c r="E47" s="167" t="s">
        <v>9</v>
      </c>
      <c r="F47" s="169"/>
      <c r="O47" s="167" t="s">
        <v>9</v>
      </c>
      <c r="P47" s="169"/>
    </row>
    <row r="48" spans="5:16" x14ac:dyDescent="0.25">
      <c r="E48" s="61" t="s">
        <v>38</v>
      </c>
      <c r="F48" s="64">
        <f>_xlfn.NORM.S.INV(F45+(1-F45)/2)</f>
        <v>1.6448536269514715</v>
      </c>
      <c r="O48" s="61" t="s">
        <v>38</v>
      </c>
      <c r="P48" s="106">
        <f>_xlfn.NORM.S.INV(P45+(1-P45)/2)</f>
        <v>1.6448536269514715</v>
      </c>
    </row>
    <row r="49" spans="1:16" x14ac:dyDescent="0.25">
      <c r="E49" s="61" t="s">
        <v>39</v>
      </c>
      <c r="F49" s="64">
        <f>(F43*F48/F44)^2</f>
        <v>400</v>
      </c>
      <c r="O49" s="61" t="s">
        <v>39</v>
      </c>
      <c r="P49" s="64">
        <f>(P48^2)*P43*((1-P43)/P44^2)</f>
        <v>399.99999999999994</v>
      </c>
    </row>
    <row r="50" spans="1:16" x14ac:dyDescent="0.25">
      <c r="E50" s="65"/>
      <c r="F50" s="66"/>
      <c r="O50" s="65"/>
      <c r="P50" s="66"/>
    </row>
    <row r="51" spans="1:16" x14ac:dyDescent="0.25">
      <c r="E51" s="167" t="s">
        <v>40</v>
      </c>
      <c r="F51" s="169"/>
      <c r="O51" s="167" t="s">
        <v>40</v>
      </c>
      <c r="P51" s="169"/>
    </row>
    <row r="52" spans="1:16" ht="15.75" thickBot="1" x14ac:dyDescent="0.3">
      <c r="E52" s="16" t="s">
        <v>41</v>
      </c>
      <c r="F52" s="17">
        <f>ROUNDUP(F49,0)</f>
        <v>400</v>
      </c>
      <c r="O52" s="16" t="s">
        <v>41</v>
      </c>
      <c r="P52" s="17">
        <f>ROUNDUP(P49,0)</f>
        <v>400</v>
      </c>
    </row>
    <row r="54" spans="1:16" x14ac:dyDescent="0.25">
      <c r="E54" t="s">
        <v>71</v>
      </c>
      <c r="F54">
        <f>F43/SQRT(400)</f>
        <v>250</v>
      </c>
      <c r="O54" t="s">
        <v>71</v>
      </c>
      <c r="P54" s="107">
        <f>SQRT(P43*(1-P43)/400)</f>
        <v>8.5293610546159897E-3</v>
      </c>
    </row>
    <row r="56" spans="1:16" x14ac:dyDescent="0.25">
      <c r="L56" s="109" t="s">
        <v>8</v>
      </c>
      <c r="M56" s="110" t="s">
        <v>194</v>
      </c>
    </row>
    <row r="57" spans="1:16" x14ac:dyDescent="0.25">
      <c r="A57" s="109" t="s">
        <v>8</v>
      </c>
      <c r="B57" s="110" t="s">
        <v>194</v>
      </c>
      <c r="C57" s="79"/>
      <c r="L57" s="116">
        <v>0.95</v>
      </c>
      <c r="M57" s="117">
        <f>P8</f>
        <v>1.6717240478185909E-2</v>
      </c>
    </row>
    <row r="58" spans="1:16" x14ac:dyDescent="0.25">
      <c r="A58" s="116">
        <v>0.95</v>
      </c>
      <c r="B58" s="117">
        <f>F8</f>
        <v>489.9909961350134</v>
      </c>
      <c r="L58" s="116">
        <v>0.99</v>
      </c>
      <c r="M58" s="117">
        <f>P26</f>
        <v>2.1970178145028614E-2</v>
      </c>
    </row>
    <row r="59" spans="1:16" x14ac:dyDescent="0.25">
      <c r="A59" s="116">
        <v>0.99</v>
      </c>
      <c r="B59" s="117">
        <f>F26</f>
        <v>643.95732588722501</v>
      </c>
      <c r="L59" s="116">
        <v>0.9</v>
      </c>
      <c r="M59" s="117">
        <f>P44</f>
        <v>1.4029550466263739E-2</v>
      </c>
    </row>
    <row r="60" spans="1:16" x14ac:dyDescent="0.25">
      <c r="A60" s="116">
        <v>0.9</v>
      </c>
      <c r="B60" s="117">
        <f>F44</f>
        <v>411.2134067378679</v>
      </c>
    </row>
  </sheetData>
  <mergeCells count="26">
    <mergeCell ref="O2:P2"/>
    <mergeCell ref="O4:P4"/>
    <mergeCell ref="O6:P6"/>
    <mergeCell ref="O11:P11"/>
    <mergeCell ref="O15:P15"/>
    <mergeCell ref="E2:F2"/>
    <mergeCell ref="E4:F4"/>
    <mergeCell ref="E6:F6"/>
    <mergeCell ref="E11:F11"/>
    <mergeCell ref="E15:F15"/>
    <mergeCell ref="E42:F42"/>
    <mergeCell ref="E47:F47"/>
    <mergeCell ref="E51:F51"/>
    <mergeCell ref="O22:P22"/>
    <mergeCell ref="O24:P24"/>
    <mergeCell ref="O29:P29"/>
    <mergeCell ref="O33:P33"/>
    <mergeCell ref="O40:P40"/>
    <mergeCell ref="O42:P42"/>
    <mergeCell ref="O47:P47"/>
    <mergeCell ref="O51:P51"/>
    <mergeCell ref="E22:F22"/>
    <mergeCell ref="E24:F24"/>
    <mergeCell ref="E29:F29"/>
    <mergeCell ref="E33:F33"/>
    <mergeCell ref="E40:F40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84AD3-0680-48FF-BD4F-9347BEE05187}">
  <dimension ref="B2:I22"/>
  <sheetViews>
    <sheetView workbookViewId="0">
      <selection activeCell="C16" sqref="C16"/>
    </sheetView>
  </sheetViews>
  <sheetFormatPr defaultColWidth="9.140625" defaultRowHeight="12.75" x14ac:dyDescent="0.2"/>
  <cols>
    <col min="1" max="1" width="9.140625" style="42"/>
    <col min="2" max="2" width="46.5703125" style="42" customWidth="1"/>
    <col min="3" max="7" width="9.140625" style="42"/>
    <col min="8" max="8" width="44.28515625" style="42" customWidth="1"/>
    <col min="9" max="11" width="9.140625" style="42"/>
    <col min="12" max="12" width="8.85546875" style="42" customWidth="1"/>
    <col min="13" max="16384" width="9.140625" style="42"/>
  </cols>
  <sheetData>
    <row r="2" spans="2:9" x14ac:dyDescent="0.2">
      <c r="B2" s="41" t="s">
        <v>17</v>
      </c>
      <c r="H2" s="41" t="s">
        <v>17</v>
      </c>
    </row>
    <row r="4" spans="2:9" ht="15" x14ac:dyDescent="0.25">
      <c r="B4" s="43" t="s">
        <v>18</v>
      </c>
      <c r="H4" s="43" t="s">
        <v>19</v>
      </c>
    </row>
    <row r="5" spans="2:9" ht="13.5" thickBot="1" x14ac:dyDescent="0.25"/>
    <row r="6" spans="2:9" x14ac:dyDescent="0.2">
      <c r="B6" s="152" t="s">
        <v>20</v>
      </c>
      <c r="C6" s="153"/>
      <c r="H6" s="152" t="s">
        <v>20</v>
      </c>
      <c r="I6" s="153"/>
    </row>
    <row r="7" spans="2:9" x14ac:dyDescent="0.2">
      <c r="B7" s="44"/>
      <c r="C7" s="45"/>
      <c r="H7" s="44"/>
      <c r="I7" s="45"/>
    </row>
    <row r="8" spans="2:9" x14ac:dyDescent="0.2">
      <c r="B8" s="154" t="s">
        <v>5</v>
      </c>
      <c r="C8" s="155"/>
      <c r="H8" s="154" t="s">
        <v>5</v>
      </c>
      <c r="I8" s="155"/>
    </row>
    <row r="9" spans="2:9" x14ac:dyDescent="0.2">
      <c r="B9" s="46" t="s">
        <v>21</v>
      </c>
      <c r="C9" s="47"/>
      <c r="H9" s="46" t="s">
        <v>22</v>
      </c>
      <c r="I9" s="47"/>
    </row>
    <row r="10" spans="2:9" x14ac:dyDescent="0.2">
      <c r="B10" s="46" t="s">
        <v>23</v>
      </c>
      <c r="C10" s="47"/>
      <c r="H10" s="46" t="s">
        <v>24</v>
      </c>
      <c r="I10" s="47"/>
    </row>
    <row r="11" spans="2:9" x14ac:dyDescent="0.2">
      <c r="B11" s="46" t="s">
        <v>6</v>
      </c>
      <c r="C11" s="47"/>
      <c r="H11" s="46" t="s">
        <v>6</v>
      </c>
      <c r="I11" s="47"/>
    </row>
    <row r="12" spans="2:9" x14ac:dyDescent="0.2">
      <c r="B12" s="46" t="s">
        <v>25</v>
      </c>
      <c r="C12" s="6"/>
      <c r="H12" s="46" t="s">
        <v>8</v>
      </c>
      <c r="I12" s="6"/>
    </row>
    <row r="13" spans="2:9" x14ac:dyDescent="0.2">
      <c r="B13" s="48"/>
      <c r="C13" s="7"/>
      <c r="H13" s="48"/>
      <c r="I13" s="7"/>
    </row>
    <row r="14" spans="2:9" x14ac:dyDescent="0.2">
      <c r="B14" s="154" t="s">
        <v>9</v>
      </c>
      <c r="C14" s="155"/>
      <c r="H14" s="154" t="s">
        <v>9</v>
      </c>
      <c r="I14" s="155"/>
    </row>
    <row r="15" spans="2:9" x14ac:dyDescent="0.2">
      <c r="B15" s="46" t="s">
        <v>26</v>
      </c>
      <c r="C15" s="49"/>
      <c r="H15" s="46" t="s">
        <v>26</v>
      </c>
      <c r="I15" s="49"/>
    </row>
    <row r="16" spans="2:9" x14ac:dyDescent="0.2">
      <c r="B16" s="46" t="s">
        <v>11</v>
      </c>
      <c r="C16" s="49"/>
      <c r="H16" s="46" t="s">
        <v>27</v>
      </c>
      <c r="I16" s="50"/>
    </row>
    <row r="17" spans="2:9" x14ac:dyDescent="0.2">
      <c r="B17" s="46" t="s">
        <v>28</v>
      </c>
      <c r="C17" s="49"/>
      <c r="H17" s="51" t="s">
        <v>29</v>
      </c>
      <c r="I17" s="49"/>
    </row>
    <row r="18" spans="2:9" x14ac:dyDescent="0.2">
      <c r="B18" s="52"/>
      <c r="C18" s="53"/>
      <c r="H18" s="46" t="s">
        <v>30</v>
      </c>
      <c r="I18" s="49"/>
    </row>
    <row r="19" spans="2:9" x14ac:dyDescent="0.2">
      <c r="B19" s="54" t="s">
        <v>14</v>
      </c>
      <c r="C19" s="55"/>
      <c r="H19" s="52"/>
      <c r="I19" s="53"/>
    </row>
    <row r="20" spans="2:9" x14ac:dyDescent="0.2">
      <c r="B20" s="46" t="s">
        <v>31</v>
      </c>
      <c r="C20" s="56"/>
      <c r="H20" s="154" t="s">
        <v>14</v>
      </c>
      <c r="I20" s="155"/>
    </row>
    <row r="21" spans="2:9" ht="13.5" thickBot="1" x14ac:dyDescent="0.25">
      <c r="B21" s="57" t="s">
        <v>32</v>
      </c>
      <c r="C21" s="58"/>
      <c r="H21" s="46" t="s">
        <v>31</v>
      </c>
      <c r="I21" s="56"/>
    </row>
    <row r="22" spans="2:9" ht="13.5" thickBot="1" x14ac:dyDescent="0.25">
      <c r="H22" s="57" t="s">
        <v>32</v>
      </c>
      <c r="I22" s="58"/>
    </row>
  </sheetData>
  <mergeCells count="7">
    <mergeCell ref="H20:I20"/>
    <mergeCell ref="B6:C6"/>
    <mergeCell ref="H6:I6"/>
    <mergeCell ref="B8:C8"/>
    <mergeCell ref="H8:I8"/>
    <mergeCell ref="B14:C14"/>
    <mergeCell ref="H14:I14"/>
  </mergeCells>
  <pageMargins left="0.7" right="0.7" top="0.75" bottom="0.75" header="0.3" footer="0.3"/>
  <pageSetup paperSize="9" orientation="portrait" horizontalDpi="1200" verticalDpi="120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230B9-102C-4605-A941-2358289B90AA}">
  <dimension ref="C2:D20"/>
  <sheetViews>
    <sheetView workbookViewId="0">
      <selection activeCell="H34" sqref="H34"/>
    </sheetView>
  </sheetViews>
  <sheetFormatPr defaultColWidth="9.140625" defaultRowHeight="12.75" x14ac:dyDescent="0.2"/>
  <cols>
    <col min="1" max="2" width="9.140625" style="42"/>
    <col min="3" max="3" width="54.28515625" style="42" customWidth="1"/>
    <col min="4" max="16384" width="9.140625" style="42"/>
  </cols>
  <sheetData>
    <row r="2" spans="3:4" x14ac:dyDescent="0.2">
      <c r="C2" s="156" t="s">
        <v>3</v>
      </c>
      <c r="D2" s="156"/>
    </row>
    <row r="3" spans="3:4" ht="13.5" thickBot="1" x14ac:dyDescent="0.25"/>
    <row r="4" spans="3:4" x14ac:dyDescent="0.2">
      <c r="C4" s="157" t="s">
        <v>4</v>
      </c>
      <c r="D4" s="158"/>
    </row>
    <row r="5" spans="3:4" x14ac:dyDescent="0.2">
      <c r="C5" s="59"/>
      <c r="D5" s="60"/>
    </row>
    <row r="6" spans="3:4" x14ac:dyDescent="0.2">
      <c r="C6" s="154" t="s">
        <v>5</v>
      </c>
      <c r="D6" s="155"/>
    </row>
    <row r="7" spans="3:4" x14ac:dyDescent="0.2">
      <c r="C7" s="46" t="s">
        <v>6</v>
      </c>
      <c r="D7" s="47"/>
    </row>
    <row r="8" spans="3:4" x14ac:dyDescent="0.2">
      <c r="C8" s="46" t="s">
        <v>7</v>
      </c>
      <c r="D8" s="47"/>
    </row>
    <row r="9" spans="3:4" x14ac:dyDescent="0.2">
      <c r="C9" s="46" t="s">
        <v>8</v>
      </c>
      <c r="D9" s="2"/>
    </row>
    <row r="10" spans="3:4" x14ac:dyDescent="0.2">
      <c r="C10" s="46"/>
      <c r="D10" s="3"/>
    </row>
    <row r="11" spans="3:4" x14ac:dyDescent="0.2">
      <c r="C11" s="46"/>
      <c r="D11" s="50"/>
    </row>
    <row r="12" spans="3:4" x14ac:dyDescent="0.2">
      <c r="C12" s="159" t="s">
        <v>9</v>
      </c>
      <c r="D12" s="160"/>
    </row>
    <row r="13" spans="3:4" x14ac:dyDescent="0.2">
      <c r="C13" s="46" t="s">
        <v>10</v>
      </c>
      <c r="D13" s="3"/>
    </row>
    <row r="14" spans="3:4" x14ac:dyDescent="0.2">
      <c r="C14" s="46" t="s">
        <v>11</v>
      </c>
      <c r="D14" s="49"/>
    </row>
    <row r="15" spans="3:4" ht="16.149999999999999" customHeight="1" x14ac:dyDescent="0.2">
      <c r="C15" s="46" t="s">
        <v>12</v>
      </c>
      <c r="D15" s="50"/>
    </row>
    <row r="16" spans="3:4" x14ac:dyDescent="0.2">
      <c r="C16" s="46" t="s">
        <v>13</v>
      </c>
      <c r="D16" s="49"/>
    </row>
    <row r="17" spans="3:4" x14ac:dyDescent="0.2">
      <c r="C17" s="46"/>
      <c r="D17" s="50"/>
    </row>
    <row r="18" spans="3:4" x14ac:dyDescent="0.2">
      <c r="C18" s="159" t="s">
        <v>14</v>
      </c>
      <c r="D18" s="160"/>
    </row>
    <row r="19" spans="3:4" x14ac:dyDescent="0.2">
      <c r="C19" s="46" t="s">
        <v>15</v>
      </c>
      <c r="D19" s="4"/>
    </row>
    <row r="20" spans="3:4" ht="13.5" thickBot="1" x14ac:dyDescent="0.25">
      <c r="C20" s="57" t="s">
        <v>16</v>
      </c>
      <c r="D20" s="5"/>
    </row>
  </sheetData>
  <mergeCells count="5">
    <mergeCell ref="C2:D2"/>
    <mergeCell ref="C4:D4"/>
    <mergeCell ref="C6:D6"/>
    <mergeCell ref="C12:D12"/>
    <mergeCell ref="C18:D18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DE4367-C673-4DBF-A31B-6EB4B8F0A0D7}">
  <dimension ref="B2:H16"/>
  <sheetViews>
    <sheetView workbookViewId="0">
      <selection activeCell="J36" sqref="J36"/>
    </sheetView>
  </sheetViews>
  <sheetFormatPr defaultColWidth="9.140625" defaultRowHeight="12.75" x14ac:dyDescent="0.2"/>
  <cols>
    <col min="1" max="1" width="9.140625" style="42"/>
    <col min="2" max="2" width="40.28515625" style="42" customWidth="1"/>
    <col min="3" max="6" width="9.140625" style="42"/>
    <col min="7" max="7" width="46.5703125" style="42" bestFit="1" customWidth="1"/>
    <col min="8" max="16384" width="9.140625" style="42"/>
  </cols>
  <sheetData>
    <row r="2" spans="2:8" x14ac:dyDescent="0.2">
      <c r="B2" s="185" t="s">
        <v>3</v>
      </c>
      <c r="C2" s="185"/>
      <c r="G2" s="185" t="s">
        <v>17</v>
      </c>
      <c r="H2" s="185"/>
    </row>
    <row r="3" spans="2:8" ht="13.5" thickBot="1" x14ac:dyDescent="0.25"/>
    <row r="4" spans="2:8" ht="15" x14ac:dyDescent="0.25">
      <c r="B4" s="178" t="s">
        <v>33</v>
      </c>
      <c r="C4" s="180"/>
      <c r="G4" s="178" t="s">
        <v>34</v>
      </c>
      <c r="H4" s="180"/>
    </row>
    <row r="5" spans="2:8" ht="15" x14ac:dyDescent="0.25">
      <c r="B5" s="8"/>
      <c r="C5" s="9"/>
      <c r="G5" s="8"/>
      <c r="H5" s="9"/>
    </row>
    <row r="6" spans="2:8" ht="15" x14ac:dyDescent="0.25">
      <c r="B6" s="167" t="s">
        <v>5</v>
      </c>
      <c r="C6" s="169"/>
      <c r="G6" s="167" t="s">
        <v>5</v>
      </c>
      <c r="H6" s="169"/>
    </row>
    <row r="7" spans="2:8" ht="15" x14ac:dyDescent="0.25">
      <c r="B7" s="61" t="s">
        <v>35</v>
      </c>
      <c r="C7" s="10"/>
      <c r="G7" s="61" t="s">
        <v>36</v>
      </c>
      <c r="H7" s="11"/>
    </row>
    <row r="8" spans="2:8" ht="15" x14ac:dyDescent="0.25">
      <c r="B8" s="61" t="s">
        <v>37</v>
      </c>
      <c r="C8" s="12"/>
      <c r="G8" s="61" t="s">
        <v>37</v>
      </c>
      <c r="H8" s="13"/>
    </row>
    <row r="9" spans="2:8" ht="15" x14ac:dyDescent="0.25">
      <c r="B9" s="61" t="s">
        <v>8</v>
      </c>
      <c r="C9" s="14"/>
      <c r="G9" s="61" t="s">
        <v>8</v>
      </c>
      <c r="H9" s="14"/>
    </row>
    <row r="10" spans="2:8" ht="15" x14ac:dyDescent="0.25">
      <c r="B10" s="62"/>
      <c r="C10" s="15"/>
      <c r="G10" s="62"/>
      <c r="H10" s="15"/>
    </row>
    <row r="11" spans="2:8" ht="15" x14ac:dyDescent="0.25">
      <c r="B11" s="167" t="s">
        <v>9</v>
      </c>
      <c r="C11" s="169"/>
      <c r="G11" s="167" t="s">
        <v>9</v>
      </c>
      <c r="H11" s="169"/>
    </row>
    <row r="12" spans="2:8" ht="15" x14ac:dyDescent="0.25">
      <c r="B12" s="61" t="s">
        <v>38</v>
      </c>
      <c r="C12" s="63"/>
      <c r="G12" s="61" t="s">
        <v>38</v>
      </c>
      <c r="H12" s="64"/>
    </row>
    <row r="13" spans="2:8" ht="15" x14ac:dyDescent="0.25">
      <c r="B13" s="61" t="s">
        <v>39</v>
      </c>
      <c r="C13" s="64"/>
      <c r="G13" s="61" t="s">
        <v>39</v>
      </c>
      <c r="H13" s="64"/>
    </row>
    <row r="14" spans="2:8" ht="15" x14ac:dyDescent="0.25">
      <c r="B14" s="65"/>
      <c r="C14" s="66"/>
      <c r="G14" s="65"/>
      <c r="H14" s="66"/>
    </row>
    <row r="15" spans="2:8" ht="15" x14ac:dyDescent="0.25">
      <c r="B15" s="167" t="s">
        <v>40</v>
      </c>
      <c r="C15" s="169"/>
      <c r="G15" s="167" t="s">
        <v>40</v>
      </c>
      <c r="H15" s="169"/>
    </row>
    <row r="16" spans="2:8" ht="15.75" thickBot="1" x14ac:dyDescent="0.3">
      <c r="B16" s="16" t="s">
        <v>41</v>
      </c>
      <c r="C16" s="17"/>
      <c r="G16" s="16" t="s">
        <v>41</v>
      </c>
      <c r="H16" s="17"/>
    </row>
  </sheetData>
  <mergeCells count="10">
    <mergeCell ref="B11:C11"/>
    <mergeCell ref="G11:H11"/>
    <mergeCell ref="B15:C15"/>
    <mergeCell ref="G15:H15"/>
    <mergeCell ref="B2:C2"/>
    <mergeCell ref="G2:H2"/>
    <mergeCell ref="B4:C4"/>
    <mergeCell ref="G4:H4"/>
    <mergeCell ref="B6:C6"/>
    <mergeCell ref="G6:H6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75FCC-EF85-4A28-8482-985198037DBA}">
  <dimension ref="B1:V69"/>
  <sheetViews>
    <sheetView workbookViewId="0">
      <selection activeCell="S28" sqref="S28"/>
    </sheetView>
  </sheetViews>
  <sheetFormatPr defaultColWidth="8.85546875" defaultRowHeight="15" x14ac:dyDescent="0.25"/>
  <cols>
    <col min="1" max="1" width="8.85546875" style="19"/>
    <col min="2" max="2" width="21.85546875" style="19" customWidth="1"/>
    <col min="3" max="10" width="8.85546875" style="19"/>
    <col min="11" max="11" width="22.140625" style="19" customWidth="1"/>
    <col min="12" max="16384" width="8.85546875" style="19"/>
  </cols>
  <sheetData>
    <row r="1" spans="2:14" x14ac:dyDescent="0.25">
      <c r="B1" s="18" t="s">
        <v>42</v>
      </c>
    </row>
    <row r="3" spans="2:14" ht="15.75" thickBot="1" x14ac:dyDescent="0.3">
      <c r="B3" s="20" t="s">
        <v>43</v>
      </c>
      <c r="K3" s="20" t="s">
        <v>44</v>
      </c>
    </row>
    <row r="4" spans="2:14" x14ac:dyDescent="0.25">
      <c r="B4" s="178" t="s">
        <v>45</v>
      </c>
      <c r="C4" s="179"/>
      <c r="D4" s="179"/>
      <c r="E4" s="180"/>
      <c r="K4" s="178" t="s">
        <v>45</v>
      </c>
      <c r="L4" s="179"/>
      <c r="M4" s="179"/>
      <c r="N4" s="180"/>
    </row>
    <row r="5" spans="2:14" x14ac:dyDescent="0.25">
      <c r="B5" s="181"/>
      <c r="C5" s="182"/>
      <c r="D5" s="182"/>
      <c r="E5" s="183"/>
      <c r="K5" s="181"/>
      <c r="L5" s="182"/>
      <c r="M5" s="182"/>
      <c r="N5" s="183"/>
    </row>
    <row r="6" spans="2:14" x14ac:dyDescent="0.25">
      <c r="B6" s="167" t="s">
        <v>46</v>
      </c>
      <c r="C6" s="168"/>
      <c r="D6" s="168"/>
      <c r="E6" s="169"/>
      <c r="K6" s="167" t="s">
        <v>46</v>
      </c>
      <c r="L6" s="168"/>
      <c r="M6" s="168"/>
      <c r="N6" s="169"/>
    </row>
    <row r="7" spans="2:14" x14ac:dyDescent="0.25">
      <c r="B7" s="61" t="s">
        <v>47</v>
      </c>
      <c r="C7" s="67" t="s">
        <v>48</v>
      </c>
      <c r="D7" s="21"/>
      <c r="E7" s="22"/>
      <c r="K7" s="61" t="s">
        <v>47</v>
      </c>
      <c r="L7" s="67" t="s">
        <v>48</v>
      </c>
      <c r="M7" s="23"/>
      <c r="N7" s="24"/>
    </row>
    <row r="8" spans="2:14" x14ac:dyDescent="0.25">
      <c r="B8" s="61" t="s">
        <v>49</v>
      </c>
      <c r="C8" s="67" t="s">
        <v>48</v>
      </c>
      <c r="D8" s="21"/>
      <c r="E8" s="25"/>
      <c r="K8" s="61" t="s">
        <v>49</v>
      </c>
      <c r="L8" s="67" t="s">
        <v>48</v>
      </c>
      <c r="M8" s="23"/>
      <c r="N8" s="13"/>
    </row>
    <row r="9" spans="2:14" x14ac:dyDescent="0.25">
      <c r="B9" s="68" t="s">
        <v>50</v>
      </c>
      <c r="C9" s="69"/>
      <c r="D9" s="69"/>
      <c r="E9" s="26"/>
      <c r="K9" s="68" t="s">
        <v>50</v>
      </c>
      <c r="L9" s="69"/>
      <c r="M9" s="69"/>
      <c r="N9" s="26"/>
    </row>
    <row r="10" spans="2:14" x14ac:dyDescent="0.25">
      <c r="B10" s="167" t="s">
        <v>51</v>
      </c>
      <c r="C10" s="168"/>
      <c r="D10" s="168"/>
      <c r="E10" s="169"/>
      <c r="K10" s="167" t="s">
        <v>51</v>
      </c>
      <c r="L10" s="168"/>
      <c r="M10" s="168"/>
      <c r="N10" s="169"/>
    </row>
    <row r="11" spans="2:14" x14ac:dyDescent="0.25">
      <c r="B11" s="27"/>
      <c r="C11" s="70"/>
      <c r="D11" s="71" t="s">
        <v>52</v>
      </c>
      <c r="E11" s="28"/>
      <c r="K11" s="27"/>
      <c r="L11" s="70"/>
      <c r="M11" s="71" t="s">
        <v>52</v>
      </c>
      <c r="N11" s="29"/>
    </row>
    <row r="12" spans="2:14" x14ac:dyDescent="0.25">
      <c r="B12" s="167" t="s">
        <v>53</v>
      </c>
      <c r="C12" s="168"/>
      <c r="D12" s="168"/>
      <c r="E12" s="169"/>
      <c r="K12" s="167" t="s">
        <v>53</v>
      </c>
      <c r="L12" s="168"/>
      <c r="M12" s="168"/>
      <c r="N12" s="169"/>
    </row>
    <row r="13" spans="2:14" x14ac:dyDescent="0.25">
      <c r="B13" s="164" t="s">
        <v>54</v>
      </c>
      <c r="C13" s="165"/>
      <c r="D13" s="166"/>
      <c r="E13" s="72"/>
      <c r="K13" s="176" t="s">
        <v>55</v>
      </c>
      <c r="L13" s="177"/>
      <c r="M13" s="177"/>
      <c r="N13" s="30"/>
    </row>
    <row r="14" spans="2:14" x14ac:dyDescent="0.25">
      <c r="B14" s="73"/>
      <c r="C14" s="74"/>
      <c r="D14" s="74"/>
      <c r="E14" s="75"/>
      <c r="K14" s="164" t="s">
        <v>54</v>
      </c>
      <c r="L14" s="165"/>
      <c r="M14" s="166"/>
      <c r="N14" s="76"/>
    </row>
    <row r="15" spans="2:14" x14ac:dyDescent="0.25">
      <c r="B15" s="176" t="s">
        <v>56</v>
      </c>
      <c r="C15" s="177"/>
      <c r="D15" s="177"/>
      <c r="E15" s="31"/>
      <c r="K15" s="167" t="s">
        <v>57</v>
      </c>
      <c r="L15" s="168"/>
      <c r="M15" s="168"/>
      <c r="N15" s="169"/>
    </row>
    <row r="16" spans="2:14" x14ac:dyDescent="0.25">
      <c r="B16" s="73"/>
      <c r="C16" s="74"/>
      <c r="D16" s="74"/>
      <c r="E16" s="75"/>
      <c r="K16" s="164" t="s">
        <v>58</v>
      </c>
      <c r="L16" s="165"/>
      <c r="M16" s="166"/>
      <c r="N16" s="32"/>
    </row>
    <row r="17" spans="2:22" x14ac:dyDescent="0.25">
      <c r="B17" s="167" t="s">
        <v>57</v>
      </c>
      <c r="C17" s="168"/>
      <c r="D17" s="168"/>
      <c r="E17" s="169"/>
      <c r="K17" s="164" t="s">
        <v>59</v>
      </c>
      <c r="L17" s="165"/>
      <c r="M17" s="166"/>
      <c r="N17" s="32"/>
    </row>
    <row r="18" spans="2:22" x14ac:dyDescent="0.25">
      <c r="B18" s="164" t="s">
        <v>59</v>
      </c>
      <c r="C18" s="165"/>
      <c r="D18" s="166"/>
      <c r="E18" s="33"/>
      <c r="K18" s="164" t="s">
        <v>60</v>
      </c>
      <c r="L18" s="165"/>
      <c r="M18" s="166"/>
      <c r="N18" s="32"/>
    </row>
    <row r="19" spans="2:22" x14ac:dyDescent="0.25">
      <c r="B19" s="164" t="s">
        <v>60</v>
      </c>
      <c r="C19" s="165"/>
      <c r="D19" s="166"/>
      <c r="E19" s="33"/>
      <c r="G19" s="34"/>
      <c r="K19" s="170"/>
      <c r="L19" s="171"/>
      <c r="M19" s="171"/>
      <c r="N19" s="172"/>
      <c r="P19" s="35"/>
    </row>
    <row r="20" spans="2:22" x14ac:dyDescent="0.25">
      <c r="B20" s="170"/>
      <c r="C20" s="171"/>
      <c r="D20" s="171"/>
      <c r="E20" s="172"/>
      <c r="K20" s="164" t="s">
        <v>61</v>
      </c>
      <c r="L20" s="165"/>
      <c r="M20" s="166"/>
      <c r="N20" s="77"/>
    </row>
    <row r="21" spans="2:22" x14ac:dyDescent="0.25">
      <c r="B21" s="164" t="s">
        <v>61</v>
      </c>
      <c r="C21" s="165"/>
      <c r="D21" s="166"/>
      <c r="E21" s="77"/>
      <c r="K21" s="173" t="s">
        <v>62</v>
      </c>
      <c r="L21" s="174"/>
      <c r="M21" s="175"/>
      <c r="N21" s="77"/>
    </row>
    <row r="22" spans="2:22" x14ac:dyDescent="0.25">
      <c r="B22" s="173" t="s">
        <v>63</v>
      </c>
      <c r="C22" s="174"/>
      <c r="D22" s="175"/>
      <c r="E22" s="77"/>
      <c r="K22" s="164" t="s">
        <v>64</v>
      </c>
      <c r="L22" s="165"/>
      <c r="M22" s="166"/>
      <c r="N22" s="77"/>
    </row>
    <row r="23" spans="2:22" x14ac:dyDescent="0.25">
      <c r="B23" s="164" t="s">
        <v>64</v>
      </c>
      <c r="C23" s="165"/>
      <c r="D23" s="166"/>
      <c r="E23" s="77"/>
      <c r="K23" s="170"/>
      <c r="L23" s="171"/>
      <c r="M23" s="171"/>
      <c r="N23" s="172"/>
      <c r="V23" s="35"/>
    </row>
    <row r="24" spans="2:22" x14ac:dyDescent="0.25">
      <c r="B24" s="170"/>
      <c r="C24" s="171"/>
      <c r="D24" s="171"/>
      <c r="E24" s="172"/>
      <c r="K24" s="167" t="s">
        <v>65</v>
      </c>
      <c r="L24" s="168"/>
      <c r="M24" s="168"/>
      <c r="N24" s="169"/>
    </row>
    <row r="25" spans="2:22" ht="15.75" thickBot="1" x14ac:dyDescent="0.3">
      <c r="B25" s="167" t="s">
        <v>65</v>
      </c>
      <c r="C25" s="168"/>
      <c r="D25" s="168"/>
      <c r="E25" s="169"/>
      <c r="K25" s="161"/>
      <c r="L25" s="162"/>
      <c r="M25" s="162"/>
      <c r="N25" s="163"/>
    </row>
    <row r="26" spans="2:22" ht="15.75" thickBot="1" x14ac:dyDescent="0.3">
      <c r="B26" s="161"/>
      <c r="C26" s="162"/>
      <c r="D26" s="162"/>
      <c r="E26" s="163"/>
    </row>
    <row r="33" spans="11:18" x14ac:dyDescent="0.25">
      <c r="P33" s="35"/>
    </row>
    <row r="34" spans="11:18" x14ac:dyDescent="0.25">
      <c r="K34" s="35"/>
    </row>
    <row r="35" spans="11:18" x14ac:dyDescent="0.25">
      <c r="L35" s="36"/>
      <c r="R35" s="36"/>
    </row>
    <row r="38" spans="11:18" x14ac:dyDescent="0.25">
      <c r="R38" s="35"/>
    </row>
    <row r="69" spans="19:19" x14ac:dyDescent="0.25">
      <c r="S69" s="34"/>
    </row>
  </sheetData>
  <mergeCells count="35">
    <mergeCell ref="B24:E24"/>
    <mergeCell ref="K24:N24"/>
    <mergeCell ref="B25:E25"/>
    <mergeCell ref="K25:N25"/>
    <mergeCell ref="B26:E26"/>
    <mergeCell ref="B21:D21"/>
    <mergeCell ref="K21:M21"/>
    <mergeCell ref="B22:D22"/>
    <mergeCell ref="K22:M22"/>
    <mergeCell ref="B23:D23"/>
    <mergeCell ref="K23:N23"/>
    <mergeCell ref="B18:D18"/>
    <mergeCell ref="K18:M18"/>
    <mergeCell ref="B19:D19"/>
    <mergeCell ref="K19:N19"/>
    <mergeCell ref="B20:E20"/>
    <mergeCell ref="K20:M20"/>
    <mergeCell ref="K14:M14"/>
    <mergeCell ref="B15:D15"/>
    <mergeCell ref="K15:N15"/>
    <mergeCell ref="K16:M16"/>
    <mergeCell ref="B17:E17"/>
    <mergeCell ref="K17:M17"/>
    <mergeCell ref="B10:E10"/>
    <mergeCell ref="K10:N10"/>
    <mergeCell ref="B12:E12"/>
    <mergeCell ref="K12:N12"/>
    <mergeCell ref="B13:D13"/>
    <mergeCell ref="K13:M13"/>
    <mergeCell ref="B4:E4"/>
    <mergeCell ref="K4:N4"/>
    <mergeCell ref="B5:E5"/>
    <mergeCell ref="K5:N5"/>
    <mergeCell ref="B6:E6"/>
    <mergeCell ref="K6:N6"/>
  </mergeCells>
  <pageMargins left="0.7" right="0.7" top="0.75" bottom="0.75" header="0.3" footer="0.3"/>
  <pageSetup paperSize="9" orientation="portrait" horizontalDpi="1200" verticalDpi="120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07E03-80D9-4631-BBF4-A130112AB5E3}">
  <dimension ref="B1:E23"/>
  <sheetViews>
    <sheetView workbookViewId="0">
      <selection activeCell="S33" sqref="S33"/>
    </sheetView>
  </sheetViews>
  <sheetFormatPr defaultColWidth="8.85546875" defaultRowHeight="15" x14ac:dyDescent="0.25"/>
  <cols>
    <col min="1" max="1" width="8.85546875" style="19"/>
    <col min="2" max="2" width="22.140625" style="19" customWidth="1"/>
    <col min="3" max="16384" width="8.85546875" style="19"/>
  </cols>
  <sheetData>
    <row r="1" spans="2:5" ht="19.899999999999999" customHeight="1" x14ac:dyDescent="0.25">
      <c r="B1" s="18" t="s">
        <v>66</v>
      </c>
    </row>
    <row r="2" spans="2:5" ht="15.75" thickBot="1" x14ac:dyDescent="0.3"/>
    <row r="3" spans="2:5" x14ac:dyDescent="0.25">
      <c r="B3" s="178" t="s">
        <v>67</v>
      </c>
      <c r="C3" s="179"/>
      <c r="D3" s="179"/>
      <c r="E3" s="180"/>
    </row>
    <row r="4" spans="2:5" x14ac:dyDescent="0.25">
      <c r="B4" s="181"/>
      <c r="C4" s="182"/>
      <c r="D4" s="182"/>
      <c r="E4" s="183"/>
    </row>
    <row r="5" spans="2:5" x14ac:dyDescent="0.25">
      <c r="B5" s="167" t="s">
        <v>46</v>
      </c>
      <c r="C5" s="168"/>
      <c r="D5" s="168"/>
      <c r="E5" s="169"/>
    </row>
    <row r="6" spans="2:5" x14ac:dyDescent="0.25">
      <c r="B6" s="61" t="s">
        <v>47</v>
      </c>
      <c r="C6" s="71" t="s">
        <v>68</v>
      </c>
      <c r="D6" s="23"/>
      <c r="E6" s="37"/>
    </row>
    <row r="7" spans="2:5" x14ac:dyDescent="0.25">
      <c r="B7" s="61" t="s">
        <v>49</v>
      </c>
      <c r="C7" s="71" t="s">
        <v>68</v>
      </c>
      <c r="D7" s="23"/>
      <c r="E7" s="38"/>
    </row>
    <row r="8" spans="2:5" x14ac:dyDescent="0.25">
      <c r="B8" s="68" t="s">
        <v>50</v>
      </c>
      <c r="C8" s="69"/>
      <c r="D8" s="69"/>
      <c r="E8" s="26"/>
    </row>
    <row r="9" spans="2:5" x14ac:dyDescent="0.25">
      <c r="B9" s="167" t="s">
        <v>51</v>
      </c>
      <c r="C9" s="168"/>
      <c r="D9" s="168"/>
      <c r="E9" s="169"/>
    </row>
    <row r="10" spans="2:5" x14ac:dyDescent="0.25">
      <c r="B10" s="27"/>
      <c r="C10" s="70"/>
      <c r="D10" s="71" t="s">
        <v>52</v>
      </c>
      <c r="E10" s="29"/>
    </row>
    <row r="11" spans="2:5" x14ac:dyDescent="0.25">
      <c r="B11" s="167" t="s">
        <v>53</v>
      </c>
      <c r="C11" s="168"/>
      <c r="D11" s="168"/>
      <c r="E11" s="169"/>
    </row>
    <row r="12" spans="2:5" x14ac:dyDescent="0.25">
      <c r="B12" s="176" t="s">
        <v>54</v>
      </c>
      <c r="C12" s="177"/>
      <c r="D12" s="177"/>
      <c r="E12" s="76"/>
    </row>
    <row r="13" spans="2:5" x14ac:dyDescent="0.25">
      <c r="B13" s="167" t="s">
        <v>57</v>
      </c>
      <c r="C13" s="168"/>
      <c r="D13" s="168"/>
      <c r="E13" s="169"/>
    </row>
    <row r="14" spans="2:5" x14ac:dyDescent="0.25">
      <c r="B14" s="164" t="s">
        <v>60</v>
      </c>
      <c r="C14" s="165"/>
      <c r="D14" s="166"/>
      <c r="E14" s="32"/>
    </row>
    <row r="15" spans="2:5" x14ac:dyDescent="0.25">
      <c r="B15" s="164" t="s">
        <v>69</v>
      </c>
      <c r="C15" s="165"/>
      <c r="D15" s="166"/>
      <c r="E15" s="32"/>
    </row>
    <row r="16" spans="2:5" x14ac:dyDescent="0.25">
      <c r="B16" s="170"/>
      <c r="C16" s="171"/>
      <c r="D16" s="171"/>
      <c r="E16" s="172"/>
    </row>
    <row r="17" spans="2:5" x14ac:dyDescent="0.25">
      <c r="B17" s="176" t="s">
        <v>70</v>
      </c>
      <c r="C17" s="177"/>
      <c r="D17" s="177"/>
      <c r="E17" s="39"/>
    </row>
    <row r="18" spans="2:5" x14ac:dyDescent="0.25">
      <c r="B18" s="176" t="s">
        <v>71</v>
      </c>
      <c r="C18" s="177"/>
      <c r="D18" s="177"/>
      <c r="E18" s="39"/>
    </row>
    <row r="19" spans="2:5" x14ac:dyDescent="0.25">
      <c r="B19" s="176" t="s">
        <v>72</v>
      </c>
      <c r="C19" s="184"/>
      <c r="D19" s="184"/>
      <c r="E19" s="77"/>
    </row>
    <row r="20" spans="2:5" x14ac:dyDescent="0.25">
      <c r="B20" s="176" t="s">
        <v>64</v>
      </c>
      <c r="C20" s="177"/>
      <c r="D20" s="177"/>
      <c r="E20" s="77"/>
    </row>
    <row r="21" spans="2:5" x14ac:dyDescent="0.25">
      <c r="B21" s="170"/>
      <c r="C21" s="171"/>
      <c r="D21" s="171"/>
      <c r="E21" s="172"/>
    </row>
    <row r="22" spans="2:5" x14ac:dyDescent="0.25">
      <c r="B22" s="167" t="s">
        <v>65</v>
      </c>
      <c r="C22" s="168"/>
      <c r="D22" s="168"/>
      <c r="E22" s="169"/>
    </row>
    <row r="23" spans="2:5" ht="15.75" thickBot="1" x14ac:dyDescent="0.3">
      <c r="B23" s="161"/>
      <c r="C23" s="162"/>
      <c r="D23" s="162"/>
      <c r="E23" s="163"/>
    </row>
  </sheetData>
  <mergeCells count="17">
    <mergeCell ref="B19:D19"/>
    <mergeCell ref="B20:D20"/>
    <mergeCell ref="B21:E21"/>
    <mergeCell ref="B22:E22"/>
    <mergeCell ref="B23:E23"/>
    <mergeCell ref="B18:D18"/>
    <mergeCell ref="B3:E3"/>
    <mergeCell ref="B4:E4"/>
    <mergeCell ref="B5:E5"/>
    <mergeCell ref="B9:E9"/>
    <mergeCell ref="B11:E11"/>
    <mergeCell ref="B12:D12"/>
    <mergeCell ref="B13:E13"/>
    <mergeCell ref="B14:D14"/>
    <mergeCell ref="B15:D15"/>
    <mergeCell ref="B16:E16"/>
    <mergeCell ref="B17:D17"/>
  </mergeCells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2E5F8-0B5E-48A5-B702-0A32FCA8FFB3}">
  <dimension ref="A1:P401"/>
  <sheetViews>
    <sheetView workbookViewId="0">
      <pane ySplit="1" topLeftCell="A2" activePane="bottomLeft" state="frozen"/>
      <selection pane="bottomLeft" activeCell="S382" sqref="S382"/>
    </sheetView>
  </sheetViews>
  <sheetFormatPr defaultRowHeight="15" x14ac:dyDescent="0.25"/>
  <cols>
    <col min="1" max="1" width="9.42578125" style="79" bestFit="1" customWidth="1"/>
    <col min="2" max="2" width="8.7109375" style="79" bestFit="1" customWidth="1"/>
    <col min="3" max="3" width="3.85546875" style="79" bestFit="1" customWidth="1"/>
    <col min="4" max="4" width="7.7109375" style="81" bestFit="1" customWidth="1"/>
    <col min="5" max="5" width="7" style="40" bestFit="1" customWidth="1"/>
    <col min="6" max="6" width="14.42578125" style="81" bestFit="1" customWidth="1"/>
    <col min="7" max="7" width="17" style="81" bestFit="1" customWidth="1"/>
    <col min="8" max="8" width="11" style="81" bestFit="1" customWidth="1"/>
    <col min="9" max="9" width="14.28515625" style="79" bestFit="1" customWidth="1"/>
    <col min="10" max="10" width="10.7109375" style="79" bestFit="1" customWidth="1"/>
    <col min="11" max="11" width="11.28515625" style="83" bestFit="1" customWidth="1"/>
    <col min="12" max="12" width="17.42578125" style="81" bestFit="1" customWidth="1"/>
    <col min="13" max="13" width="13.42578125" style="81" bestFit="1" customWidth="1"/>
    <col min="14" max="14" width="11.7109375" style="81" bestFit="1" customWidth="1"/>
    <col min="15" max="15" width="10" style="81" bestFit="1" customWidth="1"/>
    <col min="16" max="16" width="16.85546875" style="81" bestFit="1" customWidth="1"/>
  </cols>
  <sheetData>
    <row r="1" spans="1:16" x14ac:dyDescent="0.25">
      <c r="A1" s="78" t="s">
        <v>140</v>
      </c>
      <c r="B1" s="78" t="s">
        <v>78</v>
      </c>
      <c r="C1" s="78" t="s">
        <v>79</v>
      </c>
      <c r="D1" s="80" t="s">
        <v>0</v>
      </c>
      <c r="E1" s="1" t="s">
        <v>80</v>
      </c>
      <c r="F1" s="80" t="s">
        <v>81</v>
      </c>
      <c r="G1" s="80" t="s">
        <v>82</v>
      </c>
      <c r="H1" s="80" t="s">
        <v>88</v>
      </c>
      <c r="I1" s="78" t="s">
        <v>83</v>
      </c>
      <c r="J1" s="78" t="s">
        <v>89</v>
      </c>
      <c r="K1" s="82" t="s">
        <v>84</v>
      </c>
      <c r="L1" s="80" t="s">
        <v>90</v>
      </c>
      <c r="M1" s="80" t="s">
        <v>91</v>
      </c>
      <c r="N1" s="80" t="s">
        <v>86</v>
      </c>
      <c r="O1" s="80" t="s">
        <v>87</v>
      </c>
      <c r="P1" s="80" t="s">
        <v>85</v>
      </c>
    </row>
    <row r="2" spans="1:16" x14ac:dyDescent="0.25">
      <c r="A2" s="79">
        <v>1</v>
      </c>
      <c r="B2" s="79">
        <v>50</v>
      </c>
      <c r="C2" s="79">
        <v>35</v>
      </c>
      <c r="D2" s="81" t="s">
        <v>73</v>
      </c>
      <c r="E2" s="40">
        <v>156.6</v>
      </c>
      <c r="F2" s="81" t="s">
        <v>114</v>
      </c>
      <c r="G2" s="81" t="s">
        <v>130</v>
      </c>
      <c r="H2" s="81" t="s">
        <v>106</v>
      </c>
      <c r="I2" s="79" t="s">
        <v>75</v>
      </c>
      <c r="J2" s="79">
        <v>14</v>
      </c>
      <c r="K2" s="83">
        <v>0</v>
      </c>
      <c r="L2" s="81" t="s">
        <v>109</v>
      </c>
      <c r="M2" s="81" t="s">
        <v>117</v>
      </c>
      <c r="N2" s="81" t="s">
        <v>118</v>
      </c>
      <c r="O2" s="81" t="s">
        <v>137</v>
      </c>
      <c r="P2" s="81" t="s">
        <v>125</v>
      </c>
    </row>
    <row r="3" spans="1:16" x14ac:dyDescent="0.25">
      <c r="A3" s="79">
        <v>2</v>
      </c>
      <c r="B3" s="79">
        <v>30</v>
      </c>
      <c r="C3" s="79">
        <v>64</v>
      </c>
      <c r="D3" s="81" t="s">
        <v>74</v>
      </c>
      <c r="E3" s="40">
        <v>51.4</v>
      </c>
      <c r="F3" s="81" t="s">
        <v>107</v>
      </c>
      <c r="G3" s="81" t="s">
        <v>122</v>
      </c>
      <c r="H3" s="81" t="s">
        <v>115</v>
      </c>
      <c r="I3" s="79" t="s">
        <v>75</v>
      </c>
      <c r="J3" s="79">
        <v>25</v>
      </c>
      <c r="K3" s="83">
        <v>0</v>
      </c>
      <c r="L3" s="81" t="s">
        <v>126</v>
      </c>
      <c r="M3" s="81" t="s">
        <v>127</v>
      </c>
      <c r="N3" s="81" t="s">
        <v>118</v>
      </c>
      <c r="O3" s="81" t="s">
        <v>119</v>
      </c>
      <c r="P3" s="81" t="s">
        <v>110</v>
      </c>
    </row>
    <row r="4" spans="1:16" x14ac:dyDescent="0.25">
      <c r="A4" s="79">
        <v>3</v>
      </c>
      <c r="B4" s="79">
        <v>40</v>
      </c>
      <c r="C4" s="79">
        <v>33</v>
      </c>
      <c r="D4" s="81" t="s">
        <v>73</v>
      </c>
      <c r="E4" s="40">
        <v>81</v>
      </c>
      <c r="F4" s="81" t="s">
        <v>114</v>
      </c>
      <c r="G4" s="81" t="s">
        <v>122</v>
      </c>
      <c r="H4" s="81" t="s">
        <v>106</v>
      </c>
      <c r="I4" s="79" t="s">
        <v>75</v>
      </c>
      <c r="J4" s="79">
        <v>12</v>
      </c>
      <c r="K4" s="83">
        <v>2</v>
      </c>
      <c r="L4" s="81" t="s">
        <v>109</v>
      </c>
      <c r="M4" s="81" t="s">
        <v>117</v>
      </c>
      <c r="N4" s="81" t="s">
        <v>118</v>
      </c>
      <c r="O4" s="81" t="s">
        <v>119</v>
      </c>
      <c r="P4" s="81" t="s">
        <v>120</v>
      </c>
    </row>
    <row r="5" spans="1:16" x14ac:dyDescent="0.25">
      <c r="A5" s="79">
        <v>4</v>
      </c>
      <c r="B5" s="79">
        <v>40</v>
      </c>
      <c r="C5" s="79">
        <v>23</v>
      </c>
      <c r="D5" s="81" t="s">
        <v>73</v>
      </c>
      <c r="E5" s="40">
        <v>40.4</v>
      </c>
      <c r="F5" s="81" t="s">
        <v>107</v>
      </c>
      <c r="G5" s="81" t="s">
        <v>108</v>
      </c>
      <c r="H5" s="81" t="s">
        <v>106</v>
      </c>
      <c r="I5" s="79" t="s">
        <v>76</v>
      </c>
      <c r="J5" s="79">
        <v>3</v>
      </c>
      <c r="K5" s="83">
        <v>0</v>
      </c>
      <c r="L5" s="81" t="s">
        <v>126</v>
      </c>
      <c r="M5" s="81" t="s">
        <v>117</v>
      </c>
      <c r="N5" s="81" t="s">
        <v>111</v>
      </c>
      <c r="O5" s="81" t="s">
        <v>137</v>
      </c>
      <c r="P5" s="81" t="s">
        <v>110</v>
      </c>
    </row>
    <row r="6" spans="1:16" x14ac:dyDescent="0.25">
      <c r="A6" s="79">
        <v>5</v>
      </c>
      <c r="B6" s="79">
        <v>50</v>
      </c>
      <c r="C6" s="79">
        <v>33</v>
      </c>
      <c r="D6" s="81" t="s">
        <v>74</v>
      </c>
      <c r="E6" s="40">
        <v>50.4</v>
      </c>
      <c r="F6" s="81" t="s">
        <v>107</v>
      </c>
      <c r="G6" s="81" t="s">
        <v>108</v>
      </c>
      <c r="H6" s="81" t="s">
        <v>115</v>
      </c>
      <c r="I6" s="79" t="s">
        <v>75</v>
      </c>
      <c r="J6" s="79">
        <v>15</v>
      </c>
      <c r="K6" s="83">
        <v>3</v>
      </c>
      <c r="L6" s="81" t="s">
        <v>126</v>
      </c>
      <c r="M6" s="81" t="s">
        <v>117</v>
      </c>
      <c r="N6" s="81" t="s">
        <v>111</v>
      </c>
      <c r="O6" s="81" t="s">
        <v>128</v>
      </c>
      <c r="P6" s="81" t="s">
        <v>110</v>
      </c>
    </row>
    <row r="7" spans="1:16" x14ac:dyDescent="0.25">
      <c r="A7" s="79">
        <v>6</v>
      </c>
      <c r="B7" s="79">
        <v>40</v>
      </c>
      <c r="C7" s="79">
        <v>60</v>
      </c>
      <c r="D7" s="81" t="s">
        <v>73</v>
      </c>
      <c r="E7" s="40">
        <v>71.400000000000006</v>
      </c>
      <c r="F7" s="81" t="s">
        <v>107</v>
      </c>
      <c r="G7" s="81" t="s">
        <v>108</v>
      </c>
      <c r="H7" s="81" t="s">
        <v>106</v>
      </c>
      <c r="I7" s="79" t="s">
        <v>75</v>
      </c>
      <c r="J7" s="79">
        <v>40</v>
      </c>
      <c r="K7" s="83">
        <v>0</v>
      </c>
      <c r="L7" s="81" t="s">
        <v>126</v>
      </c>
      <c r="M7" s="81" t="s">
        <v>117</v>
      </c>
      <c r="N7" s="81" t="s">
        <v>111</v>
      </c>
      <c r="O7" s="81" t="s">
        <v>112</v>
      </c>
      <c r="P7" s="81" t="s">
        <v>110</v>
      </c>
    </row>
    <row r="8" spans="1:16" x14ac:dyDescent="0.25">
      <c r="A8" s="79">
        <v>7</v>
      </c>
      <c r="B8" s="79">
        <v>40</v>
      </c>
      <c r="C8" s="79">
        <v>37</v>
      </c>
      <c r="D8" s="81" t="s">
        <v>105</v>
      </c>
      <c r="E8" s="40">
        <v>30</v>
      </c>
      <c r="F8" s="81" t="s">
        <v>114</v>
      </c>
      <c r="G8" s="81" t="s">
        <v>108</v>
      </c>
      <c r="H8" s="81" t="s">
        <v>115</v>
      </c>
      <c r="I8" s="79" t="s">
        <v>75</v>
      </c>
      <c r="J8" s="79">
        <v>10</v>
      </c>
      <c r="K8" s="83">
        <v>0</v>
      </c>
      <c r="L8" s="81" t="s">
        <v>126</v>
      </c>
      <c r="M8" s="81" t="s">
        <v>117</v>
      </c>
      <c r="N8" s="81" t="s">
        <v>111</v>
      </c>
      <c r="O8" s="81" t="s">
        <v>132</v>
      </c>
      <c r="P8" s="81" t="s">
        <v>110</v>
      </c>
    </row>
    <row r="9" spans="1:16" x14ac:dyDescent="0.25">
      <c r="A9" s="79">
        <v>8</v>
      </c>
      <c r="B9" s="79">
        <v>40</v>
      </c>
      <c r="C9" s="79">
        <v>25</v>
      </c>
      <c r="D9" s="81" t="s">
        <v>74</v>
      </c>
      <c r="E9" s="40">
        <v>36</v>
      </c>
      <c r="F9" s="81" t="s">
        <v>114</v>
      </c>
      <c r="G9" s="81" t="s">
        <v>136</v>
      </c>
      <c r="H9" s="81" t="s">
        <v>123</v>
      </c>
      <c r="I9" s="79" t="s">
        <v>75</v>
      </c>
      <c r="J9" s="79">
        <v>10</v>
      </c>
      <c r="K9" s="83">
        <v>0</v>
      </c>
      <c r="L9" s="81" t="s">
        <v>126</v>
      </c>
      <c r="M9" s="81" t="s">
        <v>117</v>
      </c>
      <c r="N9" s="81" t="s">
        <v>118</v>
      </c>
      <c r="O9" s="81" t="s">
        <v>137</v>
      </c>
      <c r="P9" s="81" t="s">
        <v>120</v>
      </c>
    </row>
    <row r="10" spans="1:16" x14ac:dyDescent="0.25">
      <c r="A10" s="79">
        <v>9</v>
      </c>
      <c r="B10" s="79">
        <v>50</v>
      </c>
      <c r="C10" s="79">
        <v>39</v>
      </c>
      <c r="D10" s="81" t="s">
        <v>73</v>
      </c>
      <c r="E10" s="40">
        <v>121.6</v>
      </c>
      <c r="F10" s="81" t="s">
        <v>114</v>
      </c>
      <c r="G10" s="81" t="s">
        <v>136</v>
      </c>
      <c r="H10" s="81" t="s">
        <v>106</v>
      </c>
      <c r="I10" s="79" t="s">
        <v>75</v>
      </c>
      <c r="J10" s="79">
        <v>15</v>
      </c>
      <c r="K10" s="83">
        <v>0</v>
      </c>
      <c r="L10" s="81" t="s">
        <v>109</v>
      </c>
      <c r="M10" s="81" t="s">
        <v>127</v>
      </c>
      <c r="N10" s="81" t="s">
        <v>118</v>
      </c>
      <c r="O10" s="81" t="s">
        <v>132</v>
      </c>
      <c r="P10" s="81" t="s">
        <v>125</v>
      </c>
    </row>
    <row r="11" spans="1:16" x14ac:dyDescent="0.25">
      <c r="A11" s="79">
        <v>10</v>
      </c>
      <c r="B11" s="79">
        <v>30</v>
      </c>
      <c r="C11" s="79">
        <v>35</v>
      </c>
      <c r="D11" s="81" t="s">
        <v>73</v>
      </c>
      <c r="E11" s="40">
        <v>76.8</v>
      </c>
      <c r="F11" s="81" t="s">
        <v>114</v>
      </c>
      <c r="G11" s="81" t="s">
        <v>108</v>
      </c>
      <c r="H11" s="81" t="s">
        <v>115</v>
      </c>
      <c r="I11" s="79" t="s">
        <v>75</v>
      </c>
      <c r="J11" s="79">
        <v>15</v>
      </c>
      <c r="K11" s="83">
        <v>2</v>
      </c>
      <c r="L11" s="81" t="s">
        <v>126</v>
      </c>
      <c r="M11" s="81" t="s">
        <v>117</v>
      </c>
      <c r="N11" s="81" t="s">
        <v>118</v>
      </c>
      <c r="O11" s="81" t="s">
        <v>132</v>
      </c>
      <c r="P11" s="81" t="s">
        <v>120</v>
      </c>
    </row>
    <row r="12" spans="1:16" x14ac:dyDescent="0.25">
      <c r="A12" s="79">
        <v>11</v>
      </c>
      <c r="B12" s="79">
        <v>32</v>
      </c>
      <c r="C12" s="79">
        <v>35</v>
      </c>
      <c r="D12" s="81" t="s">
        <v>74</v>
      </c>
      <c r="E12" s="40">
        <v>62</v>
      </c>
      <c r="F12" s="81" t="s">
        <v>107</v>
      </c>
      <c r="G12" s="81" t="s">
        <v>108</v>
      </c>
      <c r="H12" s="81" t="s">
        <v>106</v>
      </c>
      <c r="I12" s="79" t="s">
        <v>75</v>
      </c>
      <c r="J12" s="79">
        <v>13</v>
      </c>
      <c r="K12" s="83">
        <v>0</v>
      </c>
      <c r="L12" s="81" t="s">
        <v>121</v>
      </c>
      <c r="M12" s="81" t="s">
        <v>127</v>
      </c>
      <c r="N12" s="81" t="s">
        <v>118</v>
      </c>
      <c r="O12" s="81" t="s">
        <v>132</v>
      </c>
      <c r="P12" s="81" t="s">
        <v>125</v>
      </c>
    </row>
    <row r="13" spans="1:16" x14ac:dyDescent="0.25">
      <c r="A13" s="79">
        <v>12</v>
      </c>
      <c r="B13" s="79">
        <v>55</v>
      </c>
      <c r="C13" s="79">
        <v>49</v>
      </c>
      <c r="D13" s="81" t="s">
        <v>73</v>
      </c>
      <c r="E13" s="40">
        <v>153.19999999999999</v>
      </c>
      <c r="F13" s="81" t="s">
        <v>124</v>
      </c>
      <c r="G13" s="81" t="s">
        <v>108</v>
      </c>
      <c r="H13" s="81" t="s">
        <v>106</v>
      </c>
      <c r="I13" s="79" t="s">
        <v>76</v>
      </c>
      <c r="J13" s="79">
        <v>30</v>
      </c>
      <c r="K13" s="83">
        <v>0</v>
      </c>
      <c r="L13" s="81" t="s">
        <v>109</v>
      </c>
      <c r="M13" s="81" t="s">
        <v>127</v>
      </c>
      <c r="N13" s="81" t="s">
        <v>118</v>
      </c>
      <c r="O13" s="81" t="s">
        <v>137</v>
      </c>
      <c r="P13" s="81" t="s">
        <v>110</v>
      </c>
    </row>
    <row r="14" spans="1:16" x14ac:dyDescent="0.25">
      <c r="A14" s="79">
        <v>13</v>
      </c>
      <c r="B14" s="79">
        <v>40</v>
      </c>
      <c r="C14" s="79">
        <v>34</v>
      </c>
      <c r="D14" s="81" t="s">
        <v>74</v>
      </c>
      <c r="E14" s="40">
        <v>66.599999999999994</v>
      </c>
      <c r="F14" s="81" t="s">
        <v>114</v>
      </c>
      <c r="G14" s="81" t="s">
        <v>108</v>
      </c>
      <c r="H14" s="81" t="s">
        <v>106</v>
      </c>
      <c r="I14" s="79" t="s">
        <v>75</v>
      </c>
      <c r="J14" s="79">
        <v>12</v>
      </c>
      <c r="K14" s="83">
        <v>1</v>
      </c>
      <c r="L14" s="81" t="s">
        <v>126</v>
      </c>
      <c r="M14" s="81" t="s">
        <v>117</v>
      </c>
      <c r="N14" s="81" t="s">
        <v>118</v>
      </c>
      <c r="O14" s="81" t="s">
        <v>132</v>
      </c>
      <c r="P14" s="81" t="s">
        <v>125</v>
      </c>
    </row>
    <row r="15" spans="1:16" x14ac:dyDescent="0.25">
      <c r="A15" s="79">
        <v>14</v>
      </c>
      <c r="B15" s="79">
        <v>40</v>
      </c>
      <c r="C15" s="79">
        <v>50</v>
      </c>
      <c r="D15" s="81" t="s">
        <v>74</v>
      </c>
      <c r="E15" s="40">
        <v>31.6</v>
      </c>
      <c r="F15" s="81" t="s">
        <v>124</v>
      </c>
      <c r="G15" s="81" t="s">
        <v>108</v>
      </c>
      <c r="H15" s="81" t="s">
        <v>106</v>
      </c>
      <c r="I15" s="79" t="s">
        <v>75</v>
      </c>
      <c r="J15" s="79">
        <v>20</v>
      </c>
      <c r="K15" s="83">
        <v>0</v>
      </c>
      <c r="L15" s="81" t="s">
        <v>126</v>
      </c>
      <c r="M15" s="81" t="s">
        <v>127</v>
      </c>
      <c r="N15" s="81" t="s">
        <v>118</v>
      </c>
      <c r="O15" s="81" t="s">
        <v>132</v>
      </c>
      <c r="P15" s="81" t="s">
        <v>125</v>
      </c>
    </row>
    <row r="16" spans="1:16" x14ac:dyDescent="0.25">
      <c r="A16" s="79">
        <v>15</v>
      </c>
      <c r="B16" s="79">
        <v>40</v>
      </c>
      <c r="C16" s="79">
        <v>49</v>
      </c>
      <c r="D16" s="81" t="s">
        <v>73</v>
      </c>
      <c r="E16" s="40">
        <v>55</v>
      </c>
      <c r="F16" s="81" t="s">
        <v>114</v>
      </c>
      <c r="G16" s="81" t="s">
        <v>122</v>
      </c>
      <c r="H16" s="81" t="s">
        <v>115</v>
      </c>
      <c r="I16" s="79" t="s">
        <v>76</v>
      </c>
      <c r="J16" s="79">
        <v>31</v>
      </c>
      <c r="K16" s="83">
        <v>0</v>
      </c>
      <c r="L16" s="81" t="s">
        <v>126</v>
      </c>
      <c r="M16" s="81" t="s">
        <v>127</v>
      </c>
      <c r="N16" s="81" t="s">
        <v>118</v>
      </c>
      <c r="O16" s="81" t="s">
        <v>119</v>
      </c>
      <c r="P16" s="81" t="s">
        <v>125</v>
      </c>
    </row>
    <row r="17" spans="1:16" x14ac:dyDescent="0.25">
      <c r="A17" s="79">
        <v>16</v>
      </c>
      <c r="B17" s="79">
        <v>40</v>
      </c>
      <c r="C17" s="79">
        <v>39</v>
      </c>
      <c r="D17" s="81" t="s">
        <v>73</v>
      </c>
      <c r="E17" s="40">
        <v>128.4</v>
      </c>
      <c r="F17" s="81" t="s">
        <v>107</v>
      </c>
      <c r="G17" s="81" t="s">
        <v>136</v>
      </c>
      <c r="H17" s="81" t="s">
        <v>106</v>
      </c>
      <c r="I17" s="79" t="s">
        <v>75</v>
      </c>
      <c r="J17" s="79">
        <v>23</v>
      </c>
      <c r="K17" s="83">
        <v>0</v>
      </c>
      <c r="L17" s="81" t="s">
        <v>126</v>
      </c>
      <c r="M17" s="81" t="s">
        <v>117</v>
      </c>
      <c r="N17" s="81" t="s">
        <v>111</v>
      </c>
      <c r="O17" s="81" t="s">
        <v>132</v>
      </c>
      <c r="P17" s="81" t="s">
        <v>110</v>
      </c>
    </row>
    <row r="18" spans="1:16" x14ac:dyDescent="0.25">
      <c r="A18" s="79">
        <v>17</v>
      </c>
      <c r="B18" s="79">
        <v>40</v>
      </c>
      <c r="C18" s="79">
        <v>61</v>
      </c>
      <c r="D18" s="81" t="s">
        <v>74</v>
      </c>
      <c r="E18" s="40">
        <v>64</v>
      </c>
      <c r="F18" s="81" t="s">
        <v>107</v>
      </c>
      <c r="G18" s="81" t="s">
        <v>108</v>
      </c>
      <c r="H18" s="81" t="s">
        <v>106</v>
      </c>
      <c r="I18" s="79" t="s">
        <v>75</v>
      </c>
      <c r="J18" s="79">
        <v>20</v>
      </c>
      <c r="K18" s="83">
        <v>0</v>
      </c>
      <c r="L18" s="81" t="s">
        <v>126</v>
      </c>
      <c r="M18" s="81" t="s">
        <v>127</v>
      </c>
      <c r="N18" s="81" t="s">
        <v>118</v>
      </c>
      <c r="O18" s="81" t="s">
        <v>132</v>
      </c>
      <c r="P18" s="81" t="s">
        <v>110</v>
      </c>
    </row>
    <row r="19" spans="1:16" x14ac:dyDescent="0.25">
      <c r="A19" s="79">
        <v>18</v>
      </c>
      <c r="B19" s="79">
        <v>40</v>
      </c>
      <c r="C19" s="79">
        <v>59</v>
      </c>
      <c r="D19" s="81" t="s">
        <v>73</v>
      </c>
      <c r="E19" s="40">
        <v>53.2</v>
      </c>
      <c r="F19" s="81" t="s">
        <v>114</v>
      </c>
      <c r="G19" s="81" t="s">
        <v>136</v>
      </c>
      <c r="H19" s="81" t="s">
        <v>106</v>
      </c>
      <c r="I19" s="79" t="s">
        <v>75</v>
      </c>
      <c r="J19" s="79">
        <v>43</v>
      </c>
      <c r="K19" s="83">
        <v>1</v>
      </c>
      <c r="L19" s="81" t="s">
        <v>126</v>
      </c>
      <c r="M19" s="81" t="s">
        <v>113</v>
      </c>
      <c r="N19" s="81" t="s">
        <v>118</v>
      </c>
      <c r="O19" s="81" t="s">
        <v>132</v>
      </c>
      <c r="P19" s="81" t="s">
        <v>110</v>
      </c>
    </row>
    <row r="20" spans="1:16" x14ac:dyDescent="0.25">
      <c r="A20" s="79">
        <v>19</v>
      </c>
      <c r="B20" s="79">
        <v>40</v>
      </c>
      <c r="C20" s="79">
        <v>25</v>
      </c>
      <c r="D20" s="81" t="s">
        <v>73</v>
      </c>
      <c r="E20" s="40">
        <v>66.2</v>
      </c>
      <c r="F20" s="81" t="s">
        <v>131</v>
      </c>
      <c r="G20" s="81" t="s">
        <v>136</v>
      </c>
      <c r="H20" s="81" t="s">
        <v>123</v>
      </c>
      <c r="I20" s="79" t="s">
        <v>75</v>
      </c>
      <c r="J20" s="79">
        <v>7</v>
      </c>
      <c r="K20" s="83">
        <v>1</v>
      </c>
      <c r="L20" s="81" t="s">
        <v>109</v>
      </c>
      <c r="M20" s="81" t="s">
        <v>113</v>
      </c>
      <c r="N20" s="81" t="s">
        <v>118</v>
      </c>
      <c r="O20" s="81" t="s">
        <v>132</v>
      </c>
      <c r="P20" s="81" t="s">
        <v>120</v>
      </c>
    </row>
    <row r="21" spans="1:16" x14ac:dyDescent="0.25">
      <c r="A21" s="79">
        <v>20</v>
      </c>
      <c r="B21" s="79">
        <v>50</v>
      </c>
      <c r="C21" s="79">
        <v>20</v>
      </c>
      <c r="D21" s="81" t="s">
        <v>73</v>
      </c>
      <c r="E21" s="40">
        <v>21</v>
      </c>
      <c r="F21" s="81" t="s">
        <v>107</v>
      </c>
      <c r="G21" s="81" t="s">
        <v>108</v>
      </c>
      <c r="H21" s="81" t="s">
        <v>106</v>
      </c>
      <c r="I21" s="79" t="s">
        <v>75</v>
      </c>
      <c r="J21" s="79">
        <v>3</v>
      </c>
      <c r="K21" s="83">
        <v>3</v>
      </c>
      <c r="L21" s="81" t="s">
        <v>109</v>
      </c>
      <c r="M21" s="81" t="s">
        <v>117</v>
      </c>
      <c r="N21" s="81" t="s">
        <v>111</v>
      </c>
      <c r="O21" s="81" t="s">
        <v>132</v>
      </c>
      <c r="P21" s="81" t="s">
        <v>110</v>
      </c>
    </row>
    <row r="22" spans="1:16" x14ac:dyDescent="0.25">
      <c r="A22" s="79">
        <v>21</v>
      </c>
      <c r="B22" s="79">
        <v>64</v>
      </c>
      <c r="C22" s="79">
        <v>37</v>
      </c>
      <c r="D22" s="81" t="s">
        <v>74</v>
      </c>
      <c r="E22" s="40">
        <v>71.400000000000006</v>
      </c>
      <c r="F22" s="81" t="s">
        <v>107</v>
      </c>
      <c r="G22" s="81" t="s">
        <v>136</v>
      </c>
      <c r="H22" s="81" t="s">
        <v>106</v>
      </c>
      <c r="I22" s="79" t="s">
        <v>75</v>
      </c>
      <c r="J22" s="79">
        <v>20</v>
      </c>
      <c r="K22" s="83">
        <v>0</v>
      </c>
      <c r="L22" s="81" t="s">
        <v>121</v>
      </c>
      <c r="M22" s="81" t="s">
        <v>127</v>
      </c>
      <c r="N22" s="81" t="s">
        <v>118</v>
      </c>
      <c r="O22" s="81" t="s">
        <v>119</v>
      </c>
      <c r="P22" s="81" t="s">
        <v>125</v>
      </c>
    </row>
    <row r="23" spans="1:16" x14ac:dyDescent="0.25">
      <c r="A23" s="79">
        <v>22</v>
      </c>
      <c r="B23" s="79">
        <v>49</v>
      </c>
      <c r="C23" s="79">
        <v>24</v>
      </c>
      <c r="D23" s="81" t="s">
        <v>74</v>
      </c>
      <c r="E23" s="40">
        <v>48.6</v>
      </c>
      <c r="F23" s="81" t="s">
        <v>124</v>
      </c>
      <c r="G23" s="81" t="s">
        <v>130</v>
      </c>
      <c r="H23" s="81" t="s">
        <v>115</v>
      </c>
      <c r="I23" s="79" t="s">
        <v>75</v>
      </c>
      <c r="J23" s="79">
        <v>7</v>
      </c>
      <c r="K23" s="83">
        <v>1</v>
      </c>
      <c r="L23" s="81" t="s">
        <v>121</v>
      </c>
      <c r="M23" s="81" t="s">
        <v>117</v>
      </c>
      <c r="N23" s="81" t="s">
        <v>118</v>
      </c>
      <c r="O23" s="81" t="s">
        <v>137</v>
      </c>
      <c r="P23" s="81" t="s">
        <v>120</v>
      </c>
    </row>
    <row r="24" spans="1:16" x14ac:dyDescent="0.25">
      <c r="A24" s="79">
        <v>23</v>
      </c>
      <c r="B24" s="79">
        <v>30</v>
      </c>
      <c r="C24" s="79">
        <v>33</v>
      </c>
      <c r="D24" s="81" t="s">
        <v>73</v>
      </c>
      <c r="E24" s="40">
        <v>66.599999999999994</v>
      </c>
      <c r="F24" s="81" t="s">
        <v>124</v>
      </c>
      <c r="G24" s="81" t="s">
        <v>136</v>
      </c>
      <c r="H24" s="81" t="s">
        <v>106</v>
      </c>
      <c r="I24" s="79" t="s">
        <v>75</v>
      </c>
      <c r="J24" s="79">
        <v>17</v>
      </c>
      <c r="K24" s="83">
        <v>0</v>
      </c>
      <c r="L24" s="81" t="s">
        <v>109</v>
      </c>
      <c r="M24" s="81" t="s">
        <v>127</v>
      </c>
      <c r="N24" s="81" t="s">
        <v>118</v>
      </c>
      <c r="O24" s="81" t="s">
        <v>119</v>
      </c>
      <c r="P24" s="81" t="s">
        <v>120</v>
      </c>
    </row>
    <row r="25" spans="1:16" x14ac:dyDescent="0.25">
      <c r="A25" s="79">
        <v>24</v>
      </c>
      <c r="B25" s="79">
        <v>55</v>
      </c>
      <c r="C25" s="79">
        <v>30</v>
      </c>
      <c r="D25" s="81" t="s">
        <v>73</v>
      </c>
      <c r="E25" s="40">
        <v>67.599999999999994</v>
      </c>
      <c r="F25" s="81" t="s">
        <v>107</v>
      </c>
      <c r="G25" s="81" t="s">
        <v>136</v>
      </c>
      <c r="H25" s="81" t="s">
        <v>106</v>
      </c>
      <c r="I25" s="79" t="s">
        <v>75</v>
      </c>
      <c r="J25" s="79">
        <v>14</v>
      </c>
      <c r="K25" s="83">
        <v>1</v>
      </c>
      <c r="L25" s="81" t="s">
        <v>109</v>
      </c>
      <c r="M25" s="81" t="s">
        <v>117</v>
      </c>
      <c r="N25" s="81" t="s">
        <v>111</v>
      </c>
      <c r="O25" s="81" t="s">
        <v>119</v>
      </c>
      <c r="P25" s="81" t="s">
        <v>125</v>
      </c>
    </row>
    <row r="26" spans="1:16" x14ac:dyDescent="0.25">
      <c r="A26" s="79">
        <v>25</v>
      </c>
      <c r="B26" s="79">
        <v>50</v>
      </c>
      <c r="C26" s="79">
        <v>43</v>
      </c>
      <c r="D26" s="81" t="s">
        <v>73</v>
      </c>
      <c r="E26" s="40">
        <v>50.4</v>
      </c>
      <c r="F26" s="81" t="s">
        <v>107</v>
      </c>
      <c r="G26" s="81" t="s">
        <v>130</v>
      </c>
      <c r="H26" s="81" t="s">
        <v>106</v>
      </c>
      <c r="I26" s="79" t="s">
        <v>75</v>
      </c>
      <c r="J26" s="79">
        <v>27</v>
      </c>
      <c r="K26" s="83">
        <v>2</v>
      </c>
      <c r="L26" s="81" t="s">
        <v>126</v>
      </c>
      <c r="M26" s="81" t="s">
        <v>117</v>
      </c>
      <c r="N26" s="81" t="s">
        <v>111</v>
      </c>
      <c r="O26" s="81" t="s">
        <v>132</v>
      </c>
      <c r="P26" s="81" t="s">
        <v>120</v>
      </c>
    </row>
    <row r="27" spans="1:16" x14ac:dyDescent="0.25">
      <c r="A27" s="79">
        <v>26</v>
      </c>
      <c r="B27" s="79">
        <v>40</v>
      </c>
      <c r="C27" s="79">
        <v>56</v>
      </c>
      <c r="D27" s="81" t="s">
        <v>74</v>
      </c>
      <c r="E27" s="40">
        <v>72.2</v>
      </c>
      <c r="F27" s="81" t="s">
        <v>107</v>
      </c>
      <c r="G27" s="81" t="s">
        <v>108</v>
      </c>
      <c r="H27" s="81" t="s">
        <v>106</v>
      </c>
      <c r="I27" s="79" t="s">
        <v>75</v>
      </c>
      <c r="J27" s="79">
        <v>36</v>
      </c>
      <c r="K27" s="83">
        <v>3</v>
      </c>
      <c r="L27" s="81" t="s">
        <v>109</v>
      </c>
      <c r="M27" s="81" t="s">
        <v>117</v>
      </c>
      <c r="N27" s="81" t="s">
        <v>118</v>
      </c>
      <c r="O27" s="81" t="s">
        <v>132</v>
      </c>
      <c r="P27" s="81" t="s">
        <v>110</v>
      </c>
    </row>
    <row r="28" spans="1:16" x14ac:dyDescent="0.25">
      <c r="A28" s="79">
        <v>27</v>
      </c>
      <c r="B28" s="79">
        <v>40</v>
      </c>
      <c r="C28" s="79">
        <v>35</v>
      </c>
      <c r="D28" s="81" t="s">
        <v>73</v>
      </c>
      <c r="E28" s="40">
        <v>85.4</v>
      </c>
      <c r="F28" s="81" t="s">
        <v>107</v>
      </c>
      <c r="G28" s="81" t="s">
        <v>136</v>
      </c>
      <c r="H28" s="81" t="s">
        <v>106</v>
      </c>
      <c r="I28" s="79" t="s">
        <v>75</v>
      </c>
      <c r="J28" s="79">
        <v>18</v>
      </c>
      <c r="K28" s="83">
        <v>0</v>
      </c>
      <c r="L28" s="81" t="s">
        <v>109</v>
      </c>
      <c r="M28" s="81" t="s">
        <v>117</v>
      </c>
      <c r="N28" s="81" t="s">
        <v>118</v>
      </c>
      <c r="O28" s="81" t="s">
        <v>119</v>
      </c>
      <c r="P28" s="81" t="s">
        <v>120</v>
      </c>
    </row>
    <row r="29" spans="1:16" x14ac:dyDescent="0.25">
      <c r="A29" s="79">
        <v>28</v>
      </c>
      <c r="B29" s="79">
        <v>40</v>
      </c>
      <c r="C29" s="79">
        <v>35</v>
      </c>
      <c r="D29" s="81" t="s">
        <v>73</v>
      </c>
      <c r="E29" s="40">
        <v>29.4</v>
      </c>
      <c r="F29" s="81" t="s">
        <v>114</v>
      </c>
      <c r="G29" s="81" t="s">
        <v>136</v>
      </c>
      <c r="H29" s="81" t="s">
        <v>115</v>
      </c>
      <c r="I29" s="79" t="s">
        <v>75</v>
      </c>
      <c r="J29" s="79">
        <v>15</v>
      </c>
      <c r="K29" s="83">
        <v>2</v>
      </c>
      <c r="L29" s="81" t="s">
        <v>109</v>
      </c>
      <c r="M29" s="81" t="s">
        <v>127</v>
      </c>
      <c r="N29" s="81" t="s">
        <v>118</v>
      </c>
      <c r="O29" s="81" t="s">
        <v>132</v>
      </c>
      <c r="P29" s="81" t="s">
        <v>120</v>
      </c>
    </row>
    <row r="30" spans="1:16" x14ac:dyDescent="0.25">
      <c r="A30" s="79">
        <v>29</v>
      </c>
      <c r="B30" s="79">
        <v>40</v>
      </c>
      <c r="C30" s="79">
        <v>42</v>
      </c>
      <c r="D30" s="81" t="s">
        <v>74</v>
      </c>
      <c r="E30" s="40">
        <v>47.4</v>
      </c>
      <c r="F30" s="81" t="s">
        <v>107</v>
      </c>
      <c r="G30" s="81" t="s">
        <v>108</v>
      </c>
      <c r="H30" s="81" t="s">
        <v>106</v>
      </c>
      <c r="I30" s="79" t="s">
        <v>75</v>
      </c>
      <c r="J30" s="79">
        <v>25</v>
      </c>
      <c r="K30" s="83">
        <v>0</v>
      </c>
      <c r="L30" s="81" t="s">
        <v>126</v>
      </c>
      <c r="M30" s="81" t="s">
        <v>127</v>
      </c>
      <c r="N30" s="81" t="s">
        <v>118</v>
      </c>
      <c r="O30" s="81" t="s">
        <v>132</v>
      </c>
      <c r="P30" s="81" t="s">
        <v>120</v>
      </c>
    </row>
    <row r="31" spans="1:16" x14ac:dyDescent="0.25">
      <c r="A31" s="79">
        <v>30</v>
      </c>
      <c r="B31" s="79">
        <v>48</v>
      </c>
      <c r="C31" s="79">
        <v>34</v>
      </c>
      <c r="D31" s="81" t="s">
        <v>74</v>
      </c>
      <c r="E31" s="40">
        <v>62.6</v>
      </c>
      <c r="F31" s="81" t="s">
        <v>107</v>
      </c>
      <c r="G31" s="81" t="s">
        <v>122</v>
      </c>
      <c r="H31" s="81" t="s">
        <v>106</v>
      </c>
      <c r="I31" s="79" t="s">
        <v>75</v>
      </c>
      <c r="J31" s="79">
        <v>18</v>
      </c>
      <c r="K31" s="83">
        <v>0</v>
      </c>
      <c r="L31" s="81" t="s">
        <v>126</v>
      </c>
      <c r="M31" s="81" t="s">
        <v>117</v>
      </c>
      <c r="N31" s="81" t="s">
        <v>111</v>
      </c>
      <c r="O31" s="81" t="s">
        <v>132</v>
      </c>
      <c r="P31" s="81" t="s">
        <v>120</v>
      </c>
    </row>
    <row r="32" spans="1:16" x14ac:dyDescent="0.25">
      <c r="A32" s="79">
        <v>31</v>
      </c>
      <c r="B32" s="79">
        <v>42</v>
      </c>
      <c r="C32" s="79">
        <v>50</v>
      </c>
      <c r="D32" s="81" t="s">
        <v>74</v>
      </c>
      <c r="E32" s="40">
        <v>48.2</v>
      </c>
      <c r="F32" s="81" t="s">
        <v>114</v>
      </c>
      <c r="G32" s="81" t="s">
        <v>136</v>
      </c>
      <c r="H32" s="81" t="s">
        <v>106</v>
      </c>
      <c r="I32" s="79" t="s">
        <v>75</v>
      </c>
      <c r="J32" s="79">
        <v>33</v>
      </c>
      <c r="K32" s="83">
        <v>1</v>
      </c>
      <c r="L32" s="81" t="s">
        <v>109</v>
      </c>
      <c r="M32" s="81" t="s">
        <v>117</v>
      </c>
      <c r="N32" s="81" t="s">
        <v>118</v>
      </c>
      <c r="O32" s="81" t="s">
        <v>132</v>
      </c>
      <c r="P32" s="81" t="s">
        <v>125</v>
      </c>
    </row>
    <row r="33" spans="1:16" x14ac:dyDescent="0.25">
      <c r="A33" s="79">
        <v>32</v>
      </c>
      <c r="B33" s="79">
        <v>50</v>
      </c>
      <c r="C33" s="79">
        <v>34</v>
      </c>
      <c r="D33" s="81" t="s">
        <v>74</v>
      </c>
      <c r="E33" s="40">
        <v>60.6</v>
      </c>
      <c r="F33" s="81" t="s">
        <v>114</v>
      </c>
      <c r="G33" s="81" t="s">
        <v>122</v>
      </c>
      <c r="H33" s="81" t="s">
        <v>123</v>
      </c>
      <c r="I33" s="79" t="s">
        <v>75</v>
      </c>
      <c r="J33" s="79">
        <v>15</v>
      </c>
      <c r="K33" s="83">
        <v>2</v>
      </c>
      <c r="L33" s="81" t="s">
        <v>121</v>
      </c>
      <c r="M33" s="81" t="s">
        <v>117</v>
      </c>
      <c r="N33" s="81" t="s">
        <v>118</v>
      </c>
      <c r="O33" s="81" t="s">
        <v>119</v>
      </c>
      <c r="P33" s="81" t="s">
        <v>125</v>
      </c>
    </row>
    <row r="34" spans="1:16" x14ac:dyDescent="0.25">
      <c r="A34" s="79">
        <v>33</v>
      </c>
      <c r="B34" s="79">
        <v>45</v>
      </c>
      <c r="C34" s="79">
        <v>41</v>
      </c>
      <c r="D34" s="81" t="s">
        <v>73</v>
      </c>
      <c r="E34" s="40">
        <v>32.799999999999997</v>
      </c>
      <c r="F34" s="81" t="s">
        <v>114</v>
      </c>
      <c r="G34" s="81" t="s">
        <v>108</v>
      </c>
      <c r="H34" s="81" t="s">
        <v>106</v>
      </c>
      <c r="I34" s="79" t="s">
        <v>75</v>
      </c>
      <c r="J34" s="79">
        <v>24</v>
      </c>
      <c r="K34" s="83">
        <v>0</v>
      </c>
      <c r="L34" s="81" t="s">
        <v>109</v>
      </c>
      <c r="M34" s="81" t="s">
        <v>127</v>
      </c>
      <c r="N34" s="81" t="s">
        <v>118</v>
      </c>
      <c r="O34" s="81" t="s">
        <v>132</v>
      </c>
      <c r="P34" s="81" t="s">
        <v>110</v>
      </c>
    </row>
    <row r="35" spans="1:16" x14ac:dyDescent="0.25">
      <c r="A35" s="79">
        <v>34</v>
      </c>
      <c r="B35" s="79">
        <v>40</v>
      </c>
      <c r="C35" s="79">
        <v>44</v>
      </c>
      <c r="D35" s="81" t="s">
        <v>74</v>
      </c>
      <c r="E35" s="40">
        <v>35.799999999999997</v>
      </c>
      <c r="F35" s="81" t="s">
        <v>107</v>
      </c>
      <c r="G35" s="81" t="s">
        <v>108</v>
      </c>
      <c r="H35" s="81" t="s">
        <v>123</v>
      </c>
      <c r="I35" s="79" t="s">
        <v>75</v>
      </c>
      <c r="J35" s="79">
        <v>9</v>
      </c>
      <c r="K35" s="83">
        <v>0</v>
      </c>
      <c r="L35" s="81" t="s">
        <v>126</v>
      </c>
      <c r="M35" s="81" t="s">
        <v>127</v>
      </c>
      <c r="N35" s="81" t="s">
        <v>118</v>
      </c>
      <c r="O35" s="81" t="s">
        <v>137</v>
      </c>
      <c r="P35" s="81" t="s">
        <v>120</v>
      </c>
    </row>
    <row r="36" spans="1:16" x14ac:dyDescent="0.25">
      <c r="A36" s="79">
        <v>35</v>
      </c>
      <c r="B36" s="79">
        <v>40</v>
      </c>
      <c r="C36" s="79">
        <v>27</v>
      </c>
      <c r="D36" s="81" t="s">
        <v>74</v>
      </c>
      <c r="E36" s="40">
        <v>40.799999999999997</v>
      </c>
      <c r="F36" s="81" t="s">
        <v>114</v>
      </c>
      <c r="G36" s="81" t="s">
        <v>136</v>
      </c>
      <c r="H36" s="81" t="s">
        <v>106</v>
      </c>
      <c r="I36" s="79" t="s">
        <v>75</v>
      </c>
      <c r="J36" s="79">
        <v>11</v>
      </c>
      <c r="K36" s="83">
        <v>0</v>
      </c>
      <c r="L36" s="81" t="s">
        <v>109</v>
      </c>
      <c r="M36" s="81" t="s">
        <v>127</v>
      </c>
      <c r="N36" s="81" t="s">
        <v>118</v>
      </c>
      <c r="O36" s="81" t="s">
        <v>132</v>
      </c>
      <c r="P36" s="81" t="s">
        <v>120</v>
      </c>
    </row>
    <row r="37" spans="1:16" x14ac:dyDescent="0.25">
      <c r="A37" s="79">
        <v>36</v>
      </c>
      <c r="B37" s="79">
        <v>40</v>
      </c>
      <c r="C37" s="79">
        <v>40</v>
      </c>
      <c r="D37" s="81" t="s">
        <v>73</v>
      </c>
      <c r="E37" s="40">
        <v>52.6</v>
      </c>
      <c r="F37" s="81" t="s">
        <v>107</v>
      </c>
      <c r="G37" s="81" t="s">
        <v>108</v>
      </c>
      <c r="H37" s="81" t="s">
        <v>106</v>
      </c>
      <c r="I37" s="79" t="s">
        <v>75</v>
      </c>
      <c r="J37" s="79">
        <v>23</v>
      </c>
      <c r="K37" s="83">
        <v>1</v>
      </c>
      <c r="L37" s="81" t="s">
        <v>126</v>
      </c>
      <c r="M37" s="81" t="s">
        <v>117</v>
      </c>
      <c r="N37" s="81" t="s">
        <v>111</v>
      </c>
      <c r="O37" s="81" t="s">
        <v>112</v>
      </c>
      <c r="P37" s="81" t="s">
        <v>120</v>
      </c>
    </row>
    <row r="38" spans="1:16" x14ac:dyDescent="0.25">
      <c r="A38" s="79">
        <v>37</v>
      </c>
      <c r="B38" s="79">
        <v>32</v>
      </c>
      <c r="C38" s="79">
        <v>33</v>
      </c>
      <c r="D38" s="81" t="s">
        <v>74</v>
      </c>
      <c r="E38" s="40">
        <v>43.2</v>
      </c>
      <c r="F38" s="81" t="s">
        <v>107</v>
      </c>
      <c r="G38" s="81" t="s">
        <v>136</v>
      </c>
      <c r="H38" s="81" t="s">
        <v>123</v>
      </c>
      <c r="I38" s="79" t="s">
        <v>76</v>
      </c>
      <c r="J38" s="79">
        <v>12</v>
      </c>
      <c r="K38" s="83">
        <v>0</v>
      </c>
      <c r="L38" s="81" t="s">
        <v>121</v>
      </c>
      <c r="M38" s="81" t="s">
        <v>117</v>
      </c>
      <c r="N38" s="81" t="s">
        <v>111</v>
      </c>
      <c r="O38" s="81" t="s">
        <v>119</v>
      </c>
      <c r="P38" s="81" t="s">
        <v>138</v>
      </c>
    </row>
    <row r="39" spans="1:16" x14ac:dyDescent="0.25">
      <c r="A39" s="79">
        <v>38</v>
      </c>
      <c r="B39" s="79">
        <v>50</v>
      </c>
      <c r="C39" s="79">
        <v>38</v>
      </c>
      <c r="D39" s="81" t="s">
        <v>73</v>
      </c>
      <c r="E39" s="40">
        <v>97.4</v>
      </c>
      <c r="F39" s="81" t="s">
        <v>107</v>
      </c>
      <c r="G39" s="81" t="s">
        <v>130</v>
      </c>
      <c r="H39" s="81" t="s">
        <v>106</v>
      </c>
      <c r="I39" s="79" t="s">
        <v>75</v>
      </c>
      <c r="J39" s="79">
        <v>19</v>
      </c>
      <c r="K39" s="83">
        <v>4</v>
      </c>
      <c r="L39" s="81" t="s">
        <v>109</v>
      </c>
      <c r="M39" s="81" t="s">
        <v>117</v>
      </c>
      <c r="N39" s="81" t="s">
        <v>118</v>
      </c>
      <c r="O39" s="81" t="s">
        <v>119</v>
      </c>
      <c r="P39" s="81" t="s">
        <v>110</v>
      </c>
    </row>
    <row r="40" spans="1:16" x14ac:dyDescent="0.25">
      <c r="A40" s="79">
        <v>39</v>
      </c>
      <c r="B40" s="79">
        <v>89</v>
      </c>
      <c r="C40" s="79">
        <v>41</v>
      </c>
      <c r="D40" s="81" t="s">
        <v>73</v>
      </c>
      <c r="E40" s="40">
        <v>36.799999999999997</v>
      </c>
      <c r="F40" s="81" t="s">
        <v>124</v>
      </c>
      <c r="G40" s="81" t="s">
        <v>108</v>
      </c>
      <c r="H40" s="81" t="s">
        <v>106</v>
      </c>
      <c r="I40" s="79" t="s">
        <v>76</v>
      </c>
      <c r="J40" s="79">
        <v>23</v>
      </c>
      <c r="K40" s="83">
        <v>0</v>
      </c>
      <c r="L40" s="81" t="s">
        <v>126</v>
      </c>
      <c r="M40" s="81" t="s">
        <v>117</v>
      </c>
      <c r="N40" s="81" t="s">
        <v>133</v>
      </c>
      <c r="O40" s="81" t="s">
        <v>137</v>
      </c>
      <c r="P40" s="81" t="s">
        <v>125</v>
      </c>
    </row>
    <row r="41" spans="1:16" x14ac:dyDescent="0.25">
      <c r="A41" s="79">
        <v>40</v>
      </c>
      <c r="B41" s="79">
        <v>40</v>
      </c>
      <c r="C41" s="79">
        <v>32</v>
      </c>
      <c r="D41" s="81" t="s">
        <v>73</v>
      </c>
      <c r="E41" s="40">
        <v>30.8</v>
      </c>
      <c r="F41" s="81" t="s">
        <v>107</v>
      </c>
      <c r="G41" s="81" t="s">
        <v>108</v>
      </c>
      <c r="H41" s="81" t="s">
        <v>115</v>
      </c>
      <c r="I41" s="79" t="s">
        <v>75</v>
      </c>
      <c r="J41" s="79">
        <v>16</v>
      </c>
      <c r="K41" s="83">
        <v>0</v>
      </c>
      <c r="L41" s="81" t="s">
        <v>126</v>
      </c>
      <c r="M41" s="81" t="s">
        <v>127</v>
      </c>
      <c r="N41" s="81" t="s">
        <v>118</v>
      </c>
      <c r="O41" s="81" t="s">
        <v>132</v>
      </c>
      <c r="P41" s="81" t="s">
        <v>125</v>
      </c>
    </row>
    <row r="42" spans="1:16" x14ac:dyDescent="0.25">
      <c r="A42" s="79">
        <v>41</v>
      </c>
      <c r="B42" s="79">
        <v>48</v>
      </c>
      <c r="C42" s="79">
        <v>58</v>
      </c>
      <c r="D42" s="81" t="s">
        <v>73</v>
      </c>
      <c r="E42" s="40">
        <v>107.4</v>
      </c>
      <c r="F42" s="81" t="s">
        <v>114</v>
      </c>
      <c r="G42" s="81" t="s">
        <v>130</v>
      </c>
      <c r="H42" s="81" t="s">
        <v>123</v>
      </c>
      <c r="I42" s="79" t="s">
        <v>75</v>
      </c>
      <c r="J42" s="79">
        <v>42</v>
      </c>
      <c r="K42" s="83">
        <v>4</v>
      </c>
      <c r="L42" s="81" t="s">
        <v>109</v>
      </c>
      <c r="M42" s="81" t="s">
        <v>117</v>
      </c>
      <c r="N42" s="81" t="s">
        <v>118</v>
      </c>
      <c r="O42" s="81" t="s">
        <v>137</v>
      </c>
      <c r="P42" s="81" t="s">
        <v>110</v>
      </c>
    </row>
    <row r="43" spans="1:16" x14ac:dyDescent="0.25">
      <c r="A43" s="79">
        <v>42</v>
      </c>
      <c r="B43" s="79">
        <v>40</v>
      </c>
      <c r="C43" s="79">
        <v>28</v>
      </c>
      <c r="D43" s="81" t="s">
        <v>74</v>
      </c>
      <c r="E43" s="40">
        <v>34</v>
      </c>
      <c r="F43" s="81" t="s">
        <v>107</v>
      </c>
      <c r="G43" s="81" t="s">
        <v>136</v>
      </c>
      <c r="H43" s="81" t="s">
        <v>106</v>
      </c>
      <c r="I43" s="79" t="s">
        <v>75</v>
      </c>
      <c r="J43" s="79">
        <v>7</v>
      </c>
      <c r="K43" s="83">
        <v>1</v>
      </c>
      <c r="L43" s="81" t="s">
        <v>121</v>
      </c>
      <c r="M43" s="81" t="s">
        <v>127</v>
      </c>
      <c r="N43" s="81" t="s">
        <v>111</v>
      </c>
      <c r="O43" s="81" t="s">
        <v>132</v>
      </c>
      <c r="P43" s="81" t="s">
        <v>138</v>
      </c>
    </row>
    <row r="44" spans="1:16" x14ac:dyDescent="0.25">
      <c r="A44" s="79">
        <v>43</v>
      </c>
      <c r="B44" s="79">
        <v>45</v>
      </c>
      <c r="C44" s="79">
        <v>18</v>
      </c>
      <c r="D44" s="81" t="s">
        <v>105</v>
      </c>
      <c r="E44" s="40">
        <v>23</v>
      </c>
      <c r="F44" s="81" t="s">
        <v>124</v>
      </c>
      <c r="G44" s="81" t="s">
        <v>108</v>
      </c>
      <c r="H44" s="81" t="s">
        <v>106</v>
      </c>
      <c r="I44" s="79" t="s">
        <v>75</v>
      </c>
      <c r="J44" s="79">
        <v>1</v>
      </c>
      <c r="K44" s="83">
        <v>0</v>
      </c>
      <c r="L44" s="81" t="s">
        <v>109</v>
      </c>
      <c r="M44" s="81" t="s">
        <v>127</v>
      </c>
      <c r="N44" s="81" t="s">
        <v>129</v>
      </c>
      <c r="O44" s="81" t="s">
        <v>132</v>
      </c>
      <c r="P44" s="81" t="s">
        <v>138</v>
      </c>
    </row>
    <row r="45" spans="1:16" x14ac:dyDescent="0.25">
      <c r="A45" s="79">
        <v>44</v>
      </c>
      <c r="B45" s="79">
        <v>40</v>
      </c>
      <c r="C45" s="79">
        <v>33</v>
      </c>
      <c r="D45" s="81" t="s">
        <v>74</v>
      </c>
      <c r="E45" s="40">
        <v>35.4</v>
      </c>
      <c r="F45" s="81" t="s">
        <v>107</v>
      </c>
      <c r="G45" s="81" t="s">
        <v>136</v>
      </c>
      <c r="H45" s="81" t="s">
        <v>115</v>
      </c>
      <c r="I45" s="79" t="s">
        <v>75</v>
      </c>
      <c r="J45" s="79">
        <v>14</v>
      </c>
      <c r="K45" s="83">
        <v>0</v>
      </c>
      <c r="L45" s="81" t="s">
        <v>121</v>
      </c>
      <c r="M45" s="81" t="s">
        <v>127</v>
      </c>
      <c r="N45" s="81" t="s">
        <v>129</v>
      </c>
      <c r="O45" s="81" t="s">
        <v>132</v>
      </c>
      <c r="P45" s="81" t="s">
        <v>110</v>
      </c>
    </row>
    <row r="46" spans="1:16" x14ac:dyDescent="0.25">
      <c r="A46" s="79">
        <v>45</v>
      </c>
      <c r="B46" s="79">
        <v>38</v>
      </c>
      <c r="C46" s="79">
        <v>34</v>
      </c>
      <c r="D46" s="81" t="s">
        <v>105</v>
      </c>
      <c r="E46" s="40">
        <v>23.6</v>
      </c>
      <c r="F46" s="81" t="s">
        <v>114</v>
      </c>
      <c r="G46" s="81" t="s">
        <v>108</v>
      </c>
      <c r="H46" s="81" t="s">
        <v>106</v>
      </c>
      <c r="I46" s="79" t="s">
        <v>75</v>
      </c>
      <c r="J46" s="79">
        <v>18</v>
      </c>
      <c r="K46" s="83">
        <v>1</v>
      </c>
      <c r="L46" s="81" t="s">
        <v>126</v>
      </c>
      <c r="M46" s="81" t="s">
        <v>127</v>
      </c>
      <c r="N46" s="81" t="s">
        <v>118</v>
      </c>
      <c r="O46" s="81" t="s">
        <v>119</v>
      </c>
      <c r="P46" s="81" t="s">
        <v>120</v>
      </c>
    </row>
    <row r="47" spans="1:16" x14ac:dyDescent="0.25">
      <c r="A47" s="79">
        <v>46</v>
      </c>
      <c r="B47" s="79">
        <v>40</v>
      </c>
      <c r="C47" s="79">
        <v>48</v>
      </c>
      <c r="D47" s="81" t="s">
        <v>74</v>
      </c>
      <c r="E47" s="40">
        <v>65.599999999999994</v>
      </c>
      <c r="F47" s="81" t="s">
        <v>114</v>
      </c>
      <c r="G47" s="81" t="s">
        <v>136</v>
      </c>
      <c r="H47" s="81" t="s">
        <v>106</v>
      </c>
      <c r="I47" s="79" t="s">
        <v>75</v>
      </c>
      <c r="J47" s="79">
        <v>22</v>
      </c>
      <c r="K47" s="83">
        <v>2</v>
      </c>
      <c r="L47" s="81" t="s">
        <v>121</v>
      </c>
      <c r="M47" s="81" t="s">
        <v>117</v>
      </c>
      <c r="N47" s="81" t="s">
        <v>118</v>
      </c>
      <c r="O47" s="81" t="s">
        <v>132</v>
      </c>
      <c r="P47" s="81" t="s">
        <v>120</v>
      </c>
    </row>
    <row r="48" spans="1:16" x14ac:dyDescent="0.25">
      <c r="A48" s="79">
        <v>47</v>
      </c>
      <c r="B48" s="79">
        <v>40</v>
      </c>
      <c r="C48" s="79">
        <v>21</v>
      </c>
      <c r="D48" s="81" t="s">
        <v>105</v>
      </c>
      <c r="E48" s="40">
        <v>32.6</v>
      </c>
      <c r="F48" s="81" t="s">
        <v>114</v>
      </c>
      <c r="G48" s="81" t="s">
        <v>136</v>
      </c>
      <c r="H48" s="81" t="s">
        <v>106</v>
      </c>
      <c r="I48" s="79" t="s">
        <v>75</v>
      </c>
      <c r="J48" s="79">
        <v>3</v>
      </c>
      <c r="K48" s="83">
        <v>0</v>
      </c>
      <c r="L48" s="81" t="s">
        <v>126</v>
      </c>
      <c r="M48" s="81" t="s">
        <v>127</v>
      </c>
      <c r="N48" s="81" t="s">
        <v>129</v>
      </c>
      <c r="O48" s="81" t="s">
        <v>119</v>
      </c>
      <c r="P48" s="81" t="s">
        <v>110</v>
      </c>
    </row>
    <row r="49" spans="1:16" x14ac:dyDescent="0.25">
      <c r="A49" s="79">
        <v>48</v>
      </c>
      <c r="B49" s="79">
        <v>40</v>
      </c>
      <c r="C49" s="79">
        <v>26</v>
      </c>
      <c r="D49" s="81" t="s">
        <v>74</v>
      </c>
      <c r="E49" s="40">
        <v>89.4</v>
      </c>
      <c r="F49" s="81" t="s">
        <v>107</v>
      </c>
      <c r="G49" s="81" t="s">
        <v>130</v>
      </c>
      <c r="H49" s="81" t="s">
        <v>106</v>
      </c>
      <c r="I49" s="79" t="s">
        <v>75</v>
      </c>
      <c r="J49" s="79">
        <v>13</v>
      </c>
      <c r="K49" s="83">
        <v>1</v>
      </c>
      <c r="L49" s="81" t="s">
        <v>126</v>
      </c>
      <c r="M49" s="81" t="s">
        <v>117</v>
      </c>
      <c r="N49" s="81" t="s">
        <v>111</v>
      </c>
      <c r="O49" s="81" t="s">
        <v>119</v>
      </c>
      <c r="P49" s="81" t="s">
        <v>110</v>
      </c>
    </row>
    <row r="50" spans="1:16" x14ac:dyDescent="0.25">
      <c r="A50" s="79">
        <v>49</v>
      </c>
      <c r="B50" s="79">
        <v>40</v>
      </c>
      <c r="C50" s="79">
        <v>39</v>
      </c>
      <c r="D50" s="81" t="s">
        <v>73</v>
      </c>
      <c r="E50" s="40">
        <v>151.19999999999999</v>
      </c>
      <c r="F50" s="81" t="s">
        <v>107</v>
      </c>
      <c r="G50" s="81" t="s">
        <v>136</v>
      </c>
      <c r="H50" s="81" t="s">
        <v>115</v>
      </c>
      <c r="I50" s="79" t="s">
        <v>75</v>
      </c>
      <c r="J50" s="79">
        <v>23</v>
      </c>
      <c r="K50" s="83">
        <v>0</v>
      </c>
      <c r="L50" s="81" t="s">
        <v>126</v>
      </c>
      <c r="M50" s="81" t="s">
        <v>127</v>
      </c>
      <c r="N50" s="81" t="s">
        <v>111</v>
      </c>
      <c r="O50" s="81" t="s">
        <v>112</v>
      </c>
      <c r="P50" s="81" t="s">
        <v>110</v>
      </c>
    </row>
    <row r="51" spans="1:16" x14ac:dyDescent="0.25">
      <c r="A51" s="79">
        <v>50</v>
      </c>
      <c r="B51" s="79">
        <v>40</v>
      </c>
      <c r="C51" s="79">
        <v>29</v>
      </c>
      <c r="D51" s="81" t="s">
        <v>74</v>
      </c>
      <c r="E51" s="40">
        <v>100.2</v>
      </c>
      <c r="F51" s="81" t="s">
        <v>107</v>
      </c>
      <c r="G51" s="81" t="s">
        <v>136</v>
      </c>
      <c r="H51" s="81" t="s">
        <v>106</v>
      </c>
      <c r="I51" s="79" t="s">
        <v>75</v>
      </c>
      <c r="J51" s="79">
        <v>20</v>
      </c>
      <c r="K51" s="83">
        <v>0</v>
      </c>
      <c r="L51" s="81" t="s">
        <v>109</v>
      </c>
      <c r="M51" s="81" t="s">
        <v>113</v>
      </c>
      <c r="N51" s="81" t="s">
        <v>118</v>
      </c>
      <c r="O51" s="81" t="s">
        <v>119</v>
      </c>
      <c r="P51" s="81" t="s">
        <v>125</v>
      </c>
    </row>
    <row r="52" spans="1:16" x14ac:dyDescent="0.25">
      <c r="A52" s="79">
        <v>51</v>
      </c>
      <c r="B52" s="79">
        <v>40</v>
      </c>
      <c r="C52" s="79">
        <v>31</v>
      </c>
      <c r="D52" s="81" t="s">
        <v>73</v>
      </c>
      <c r="E52" s="40">
        <v>55.2</v>
      </c>
      <c r="F52" s="81" t="s">
        <v>114</v>
      </c>
      <c r="G52" s="81" t="s">
        <v>136</v>
      </c>
      <c r="H52" s="81" t="s">
        <v>106</v>
      </c>
      <c r="I52" s="79" t="s">
        <v>75</v>
      </c>
      <c r="J52" s="79">
        <v>9</v>
      </c>
      <c r="K52" s="83">
        <v>0</v>
      </c>
      <c r="L52" s="81" t="s">
        <v>126</v>
      </c>
      <c r="M52" s="81" t="s">
        <v>127</v>
      </c>
      <c r="N52" s="81" t="s">
        <v>118</v>
      </c>
      <c r="O52" s="81" t="s">
        <v>119</v>
      </c>
      <c r="P52" s="81" t="s">
        <v>110</v>
      </c>
    </row>
    <row r="53" spans="1:16" x14ac:dyDescent="0.25">
      <c r="A53" s="79">
        <v>52</v>
      </c>
      <c r="B53" s="79">
        <v>45</v>
      </c>
      <c r="C53" s="79">
        <v>33</v>
      </c>
      <c r="D53" s="81" t="s">
        <v>73</v>
      </c>
      <c r="E53" s="40">
        <v>72.599999999999994</v>
      </c>
      <c r="F53" s="81" t="s">
        <v>114</v>
      </c>
      <c r="G53" s="81" t="s">
        <v>136</v>
      </c>
      <c r="H53" s="81" t="s">
        <v>106</v>
      </c>
      <c r="I53" s="79" t="s">
        <v>75</v>
      </c>
      <c r="J53" s="79">
        <v>7</v>
      </c>
      <c r="K53" s="83">
        <v>1</v>
      </c>
      <c r="L53" s="81" t="s">
        <v>109</v>
      </c>
      <c r="M53" s="81" t="s">
        <v>117</v>
      </c>
      <c r="N53" s="81" t="s">
        <v>118</v>
      </c>
      <c r="O53" s="81" t="s">
        <v>119</v>
      </c>
      <c r="P53" s="81" t="s">
        <v>120</v>
      </c>
    </row>
    <row r="54" spans="1:16" x14ac:dyDescent="0.25">
      <c r="A54" s="79">
        <v>53</v>
      </c>
      <c r="B54" s="79">
        <v>32</v>
      </c>
      <c r="C54" s="79">
        <v>36</v>
      </c>
      <c r="D54" s="81" t="s">
        <v>73</v>
      </c>
      <c r="E54" s="40">
        <v>60.6</v>
      </c>
      <c r="F54" s="81" t="s">
        <v>131</v>
      </c>
      <c r="G54" s="81" t="s">
        <v>136</v>
      </c>
      <c r="H54" s="81" t="s">
        <v>115</v>
      </c>
      <c r="I54" s="79" t="s">
        <v>76</v>
      </c>
      <c r="J54" s="79">
        <v>16</v>
      </c>
      <c r="K54" s="83">
        <v>1</v>
      </c>
      <c r="L54" s="81" t="s">
        <v>121</v>
      </c>
      <c r="M54" s="81" t="s">
        <v>117</v>
      </c>
      <c r="N54" s="81" t="s">
        <v>129</v>
      </c>
      <c r="O54" s="81" t="s">
        <v>132</v>
      </c>
      <c r="P54" s="81" t="s">
        <v>138</v>
      </c>
    </row>
    <row r="55" spans="1:16" x14ac:dyDescent="0.25">
      <c r="A55" s="79">
        <v>54</v>
      </c>
      <c r="B55" s="79">
        <v>62</v>
      </c>
      <c r="C55" s="79">
        <v>28</v>
      </c>
      <c r="D55" s="81" t="s">
        <v>73</v>
      </c>
      <c r="E55" s="40">
        <v>83</v>
      </c>
      <c r="F55" s="81" t="s">
        <v>107</v>
      </c>
      <c r="G55" s="81" t="s">
        <v>130</v>
      </c>
      <c r="H55" s="81" t="s">
        <v>115</v>
      </c>
      <c r="I55" s="79" t="s">
        <v>75</v>
      </c>
      <c r="J55" s="79">
        <v>12</v>
      </c>
      <c r="K55" s="83">
        <v>3</v>
      </c>
      <c r="L55" s="81" t="s">
        <v>126</v>
      </c>
      <c r="M55" s="81" t="s">
        <v>113</v>
      </c>
      <c r="N55" s="81" t="s">
        <v>111</v>
      </c>
      <c r="O55" s="81" t="s">
        <v>112</v>
      </c>
      <c r="P55" s="81" t="s">
        <v>120</v>
      </c>
    </row>
    <row r="56" spans="1:16" x14ac:dyDescent="0.25">
      <c r="A56" s="79">
        <v>55</v>
      </c>
      <c r="B56" s="79">
        <v>40</v>
      </c>
      <c r="C56" s="79">
        <v>40</v>
      </c>
      <c r="D56" s="81" t="s">
        <v>74</v>
      </c>
      <c r="E56" s="40">
        <v>59.6</v>
      </c>
      <c r="F56" s="81" t="s">
        <v>131</v>
      </c>
      <c r="G56" s="81" t="s">
        <v>136</v>
      </c>
      <c r="H56" s="81" t="s">
        <v>123</v>
      </c>
      <c r="I56" s="79" t="s">
        <v>76</v>
      </c>
      <c r="J56" s="79">
        <v>23</v>
      </c>
      <c r="K56" s="83">
        <v>0</v>
      </c>
      <c r="L56" s="81" t="s">
        <v>121</v>
      </c>
      <c r="M56" s="81" t="s">
        <v>127</v>
      </c>
      <c r="N56" s="81" t="s">
        <v>133</v>
      </c>
      <c r="O56" s="81" t="s">
        <v>137</v>
      </c>
      <c r="P56" s="81" t="s">
        <v>134</v>
      </c>
    </row>
    <row r="57" spans="1:16" x14ac:dyDescent="0.25">
      <c r="A57" s="79">
        <v>56</v>
      </c>
      <c r="B57" s="79">
        <v>40</v>
      </c>
      <c r="C57" s="79">
        <v>25</v>
      </c>
      <c r="D57" s="81" t="s">
        <v>73</v>
      </c>
      <c r="E57" s="40">
        <v>64.400000000000006</v>
      </c>
      <c r="F57" s="81" t="s">
        <v>107</v>
      </c>
      <c r="G57" s="81" t="s">
        <v>130</v>
      </c>
      <c r="H57" s="81" t="s">
        <v>106</v>
      </c>
      <c r="I57" s="79" t="s">
        <v>75</v>
      </c>
      <c r="J57" s="79">
        <v>2</v>
      </c>
      <c r="K57" s="83">
        <v>0</v>
      </c>
      <c r="L57" s="81" t="s">
        <v>109</v>
      </c>
      <c r="M57" s="81" t="s">
        <v>127</v>
      </c>
      <c r="N57" s="81" t="s">
        <v>118</v>
      </c>
      <c r="O57" s="81" t="s">
        <v>132</v>
      </c>
      <c r="P57" s="81" t="s">
        <v>134</v>
      </c>
    </row>
    <row r="58" spans="1:16" x14ac:dyDescent="0.25">
      <c r="A58" s="79">
        <v>57</v>
      </c>
      <c r="B58" s="79">
        <v>40</v>
      </c>
      <c r="C58" s="79">
        <v>39</v>
      </c>
      <c r="D58" s="81" t="s">
        <v>74</v>
      </c>
      <c r="E58" s="40">
        <v>80.400000000000006</v>
      </c>
      <c r="F58" s="81" t="s">
        <v>114</v>
      </c>
      <c r="G58" s="81" t="s">
        <v>136</v>
      </c>
      <c r="H58" s="81" t="s">
        <v>106</v>
      </c>
      <c r="I58" s="79" t="s">
        <v>75</v>
      </c>
      <c r="J58" s="79">
        <v>14</v>
      </c>
      <c r="K58" s="83">
        <v>1</v>
      </c>
      <c r="L58" s="81" t="s">
        <v>126</v>
      </c>
      <c r="M58" s="81" t="s">
        <v>117</v>
      </c>
      <c r="N58" s="81" t="s">
        <v>118</v>
      </c>
      <c r="O58" s="81" t="s">
        <v>132</v>
      </c>
      <c r="P58" s="81" t="s">
        <v>125</v>
      </c>
    </row>
    <row r="59" spans="1:16" x14ac:dyDescent="0.25">
      <c r="A59" s="79">
        <v>58</v>
      </c>
      <c r="B59" s="79">
        <v>40</v>
      </c>
      <c r="C59" s="79">
        <v>27</v>
      </c>
      <c r="D59" s="81" t="s">
        <v>73</v>
      </c>
      <c r="E59" s="40">
        <v>45</v>
      </c>
      <c r="F59" s="81" t="s">
        <v>107</v>
      </c>
      <c r="G59" s="81" t="s">
        <v>136</v>
      </c>
      <c r="H59" s="81" t="s">
        <v>106</v>
      </c>
      <c r="I59" s="79" t="s">
        <v>75</v>
      </c>
      <c r="J59" s="79">
        <v>10</v>
      </c>
      <c r="K59" s="83">
        <v>0</v>
      </c>
      <c r="L59" s="81" t="s">
        <v>109</v>
      </c>
      <c r="M59" s="81" t="s">
        <v>117</v>
      </c>
      <c r="N59" s="81" t="s">
        <v>111</v>
      </c>
      <c r="O59" s="81" t="s">
        <v>119</v>
      </c>
      <c r="P59" s="81" t="s">
        <v>110</v>
      </c>
    </row>
    <row r="60" spans="1:16" x14ac:dyDescent="0.25">
      <c r="A60" s="79">
        <v>59</v>
      </c>
      <c r="B60" s="79">
        <v>40</v>
      </c>
      <c r="C60" s="79">
        <v>40</v>
      </c>
      <c r="D60" s="81" t="s">
        <v>73</v>
      </c>
      <c r="E60" s="40">
        <v>40.200000000000003</v>
      </c>
      <c r="F60" s="81" t="s">
        <v>114</v>
      </c>
      <c r="G60" s="81" t="s">
        <v>108</v>
      </c>
      <c r="H60" s="81" t="s">
        <v>106</v>
      </c>
      <c r="I60" s="79" t="s">
        <v>75</v>
      </c>
      <c r="J60" s="79">
        <v>18</v>
      </c>
      <c r="K60" s="83">
        <v>4</v>
      </c>
      <c r="L60" s="81" t="s">
        <v>126</v>
      </c>
      <c r="M60" s="81" t="s">
        <v>117</v>
      </c>
      <c r="N60" s="81" t="s">
        <v>118</v>
      </c>
      <c r="O60" s="81" t="s">
        <v>132</v>
      </c>
      <c r="P60" s="81" t="s">
        <v>120</v>
      </c>
    </row>
    <row r="61" spans="1:16" x14ac:dyDescent="0.25">
      <c r="A61" s="79">
        <v>60</v>
      </c>
      <c r="B61" s="79">
        <v>40</v>
      </c>
      <c r="C61" s="79">
        <v>27</v>
      </c>
      <c r="D61" s="81" t="s">
        <v>74</v>
      </c>
      <c r="E61" s="40">
        <v>23.2</v>
      </c>
      <c r="F61" s="81" t="s">
        <v>114</v>
      </c>
      <c r="G61" s="81" t="s">
        <v>136</v>
      </c>
      <c r="H61" s="81" t="s">
        <v>106</v>
      </c>
      <c r="I61" s="79" t="s">
        <v>75</v>
      </c>
      <c r="J61" s="79">
        <v>4</v>
      </c>
      <c r="K61" s="83">
        <v>0</v>
      </c>
      <c r="L61" s="81" t="s">
        <v>126</v>
      </c>
      <c r="M61" s="81" t="s">
        <v>127</v>
      </c>
      <c r="N61" s="81" t="s">
        <v>111</v>
      </c>
      <c r="O61" s="81" t="s">
        <v>119</v>
      </c>
      <c r="P61" s="81" t="s">
        <v>110</v>
      </c>
    </row>
    <row r="62" spans="1:16" x14ac:dyDescent="0.25">
      <c r="A62" s="79">
        <v>61</v>
      </c>
      <c r="B62" s="79">
        <v>50</v>
      </c>
      <c r="C62" s="79">
        <v>53</v>
      </c>
      <c r="D62" s="81" t="s">
        <v>73</v>
      </c>
      <c r="E62" s="40">
        <v>101.2</v>
      </c>
      <c r="F62" s="81" t="s">
        <v>114</v>
      </c>
      <c r="G62" s="81" t="s">
        <v>108</v>
      </c>
      <c r="H62" s="81" t="s">
        <v>123</v>
      </c>
      <c r="I62" s="79" t="s">
        <v>75</v>
      </c>
      <c r="J62" s="79">
        <v>36</v>
      </c>
      <c r="K62" s="83">
        <v>0</v>
      </c>
      <c r="L62" s="81" t="s">
        <v>109</v>
      </c>
      <c r="M62" s="81" t="s">
        <v>117</v>
      </c>
      <c r="N62" s="81" t="s">
        <v>118</v>
      </c>
      <c r="O62" s="81" t="s">
        <v>132</v>
      </c>
      <c r="P62" s="81" t="s">
        <v>125</v>
      </c>
    </row>
    <row r="63" spans="1:16" x14ac:dyDescent="0.25">
      <c r="A63" s="79">
        <v>62</v>
      </c>
      <c r="B63" s="79">
        <v>46</v>
      </c>
      <c r="C63" s="79">
        <v>39</v>
      </c>
      <c r="D63" s="81" t="s">
        <v>74</v>
      </c>
      <c r="E63" s="40">
        <v>45</v>
      </c>
      <c r="F63" s="81" t="s">
        <v>107</v>
      </c>
      <c r="G63" s="81" t="s">
        <v>136</v>
      </c>
      <c r="H63" s="81" t="s">
        <v>106</v>
      </c>
      <c r="I63" s="79" t="s">
        <v>75</v>
      </c>
      <c r="J63" s="79">
        <v>23</v>
      </c>
      <c r="K63" s="83">
        <v>0</v>
      </c>
      <c r="L63" s="81" t="s">
        <v>126</v>
      </c>
      <c r="M63" s="81" t="s">
        <v>127</v>
      </c>
      <c r="N63" s="81" t="s">
        <v>111</v>
      </c>
      <c r="O63" s="81" t="s">
        <v>112</v>
      </c>
      <c r="P63" s="81" t="s">
        <v>110</v>
      </c>
    </row>
    <row r="64" spans="1:16" x14ac:dyDescent="0.25">
      <c r="A64" s="79">
        <v>63</v>
      </c>
      <c r="B64" s="79">
        <v>72</v>
      </c>
      <c r="C64" s="79">
        <v>47</v>
      </c>
      <c r="D64" s="81" t="s">
        <v>73</v>
      </c>
      <c r="E64" s="40">
        <v>113.4</v>
      </c>
      <c r="F64" s="81" t="s">
        <v>107</v>
      </c>
      <c r="G64" s="81" t="s">
        <v>108</v>
      </c>
      <c r="H64" s="81" t="s">
        <v>106</v>
      </c>
      <c r="I64" s="79" t="s">
        <v>75</v>
      </c>
      <c r="J64" s="79">
        <v>27</v>
      </c>
      <c r="K64" s="83">
        <v>0</v>
      </c>
      <c r="L64" s="81" t="s">
        <v>109</v>
      </c>
      <c r="M64" s="81" t="s">
        <v>127</v>
      </c>
      <c r="N64" s="81" t="s">
        <v>111</v>
      </c>
      <c r="O64" s="81" t="s">
        <v>137</v>
      </c>
      <c r="P64" s="81" t="s">
        <v>125</v>
      </c>
    </row>
    <row r="65" spans="1:16" x14ac:dyDescent="0.25">
      <c r="A65" s="79">
        <v>64</v>
      </c>
      <c r="B65" s="79">
        <v>40</v>
      </c>
      <c r="C65" s="79">
        <v>27</v>
      </c>
      <c r="D65" s="81" t="s">
        <v>74</v>
      </c>
      <c r="E65" s="40">
        <v>31</v>
      </c>
      <c r="F65" s="81" t="s">
        <v>131</v>
      </c>
      <c r="G65" s="81" t="s">
        <v>116</v>
      </c>
      <c r="H65" s="81" t="s">
        <v>115</v>
      </c>
      <c r="I65" s="79" t="s">
        <v>75</v>
      </c>
      <c r="J65" s="79">
        <v>5</v>
      </c>
      <c r="K65" s="83">
        <v>2</v>
      </c>
      <c r="L65" s="81" t="s">
        <v>126</v>
      </c>
      <c r="M65" s="81" t="s">
        <v>113</v>
      </c>
      <c r="N65" s="81" t="s">
        <v>118</v>
      </c>
      <c r="O65" s="81" t="s">
        <v>132</v>
      </c>
      <c r="P65" s="81" t="s">
        <v>120</v>
      </c>
    </row>
    <row r="66" spans="1:16" x14ac:dyDescent="0.25">
      <c r="A66" s="79">
        <v>65</v>
      </c>
      <c r="B66" s="79">
        <v>40</v>
      </c>
      <c r="C66" s="79">
        <v>40</v>
      </c>
      <c r="D66" s="81" t="s">
        <v>74</v>
      </c>
      <c r="E66" s="40">
        <v>34</v>
      </c>
      <c r="F66" s="81" t="s">
        <v>114</v>
      </c>
      <c r="G66" s="81" t="s">
        <v>136</v>
      </c>
      <c r="H66" s="81" t="s">
        <v>123</v>
      </c>
      <c r="I66" s="79" t="s">
        <v>75</v>
      </c>
      <c r="J66" s="79">
        <v>13</v>
      </c>
      <c r="K66" s="83">
        <v>0</v>
      </c>
      <c r="L66" s="81" t="s">
        <v>126</v>
      </c>
      <c r="M66" s="81" t="s">
        <v>127</v>
      </c>
      <c r="N66" s="81" t="s">
        <v>118</v>
      </c>
      <c r="O66" s="81" t="s">
        <v>137</v>
      </c>
      <c r="P66" s="81" t="s">
        <v>120</v>
      </c>
    </row>
    <row r="67" spans="1:16" x14ac:dyDescent="0.25">
      <c r="A67" s="79">
        <v>66</v>
      </c>
      <c r="B67" s="79">
        <v>30</v>
      </c>
      <c r="C67" s="79">
        <v>27</v>
      </c>
      <c r="D67" s="81" t="s">
        <v>73</v>
      </c>
      <c r="E67" s="40">
        <v>33</v>
      </c>
      <c r="F67" s="81" t="s">
        <v>114</v>
      </c>
      <c r="G67" s="81" t="s">
        <v>136</v>
      </c>
      <c r="H67" s="81" t="s">
        <v>106</v>
      </c>
      <c r="I67" s="79" t="s">
        <v>75</v>
      </c>
      <c r="J67" s="79">
        <v>27</v>
      </c>
      <c r="K67" s="83">
        <v>0</v>
      </c>
      <c r="L67" s="81" t="s">
        <v>126</v>
      </c>
      <c r="M67" s="81" t="s">
        <v>127</v>
      </c>
      <c r="N67" s="81" t="s">
        <v>129</v>
      </c>
      <c r="O67" s="81" t="s">
        <v>137</v>
      </c>
      <c r="P67" s="81" t="s">
        <v>110</v>
      </c>
    </row>
    <row r="68" spans="1:16" x14ac:dyDescent="0.25">
      <c r="A68" s="79">
        <v>67</v>
      </c>
      <c r="B68" s="79">
        <v>50</v>
      </c>
      <c r="C68" s="79">
        <v>35</v>
      </c>
      <c r="D68" s="81" t="s">
        <v>73</v>
      </c>
      <c r="E68" s="40">
        <v>86.6</v>
      </c>
      <c r="F68" s="81" t="s">
        <v>107</v>
      </c>
      <c r="G68" s="81" t="s">
        <v>108</v>
      </c>
      <c r="H68" s="81" t="s">
        <v>106</v>
      </c>
      <c r="I68" s="79" t="s">
        <v>75</v>
      </c>
      <c r="J68" s="79">
        <v>18</v>
      </c>
      <c r="K68" s="83">
        <v>0</v>
      </c>
      <c r="L68" s="81" t="s">
        <v>109</v>
      </c>
      <c r="M68" s="81" t="s">
        <v>113</v>
      </c>
      <c r="N68" s="81" t="s">
        <v>118</v>
      </c>
      <c r="O68" s="81" t="s">
        <v>132</v>
      </c>
      <c r="P68" s="81" t="s">
        <v>110</v>
      </c>
    </row>
    <row r="69" spans="1:16" x14ac:dyDescent="0.25">
      <c r="A69" s="79">
        <v>68</v>
      </c>
      <c r="B69" s="79">
        <v>40</v>
      </c>
      <c r="C69" s="79">
        <v>25</v>
      </c>
      <c r="D69" s="81" t="s">
        <v>73</v>
      </c>
      <c r="E69" s="40">
        <v>44</v>
      </c>
      <c r="F69" s="81" t="s">
        <v>107</v>
      </c>
      <c r="G69" s="81" t="s">
        <v>136</v>
      </c>
      <c r="H69" s="81" t="s">
        <v>106</v>
      </c>
      <c r="I69" s="79" t="s">
        <v>75</v>
      </c>
      <c r="J69" s="79">
        <v>8</v>
      </c>
      <c r="K69" s="83">
        <v>0</v>
      </c>
      <c r="L69" s="81" t="s">
        <v>109</v>
      </c>
      <c r="M69" s="81" t="s">
        <v>117</v>
      </c>
      <c r="N69" s="81" t="s">
        <v>111</v>
      </c>
      <c r="O69" s="81" t="s">
        <v>119</v>
      </c>
      <c r="P69" s="81" t="s">
        <v>110</v>
      </c>
    </row>
    <row r="70" spans="1:16" x14ac:dyDescent="0.25">
      <c r="A70" s="79">
        <v>69</v>
      </c>
      <c r="B70" s="79">
        <v>35</v>
      </c>
      <c r="C70" s="79">
        <v>53</v>
      </c>
      <c r="D70" s="81" t="s">
        <v>105</v>
      </c>
      <c r="E70" s="40">
        <v>20.399999999999999</v>
      </c>
      <c r="F70" s="81" t="s">
        <v>107</v>
      </c>
      <c r="G70" s="81" t="s">
        <v>136</v>
      </c>
      <c r="H70" s="81" t="s">
        <v>106</v>
      </c>
      <c r="I70" s="79" t="s">
        <v>75</v>
      </c>
      <c r="J70" s="79">
        <v>34</v>
      </c>
      <c r="K70" s="83">
        <v>0</v>
      </c>
      <c r="L70" s="81" t="s">
        <v>126</v>
      </c>
      <c r="M70" s="81" t="s">
        <v>127</v>
      </c>
      <c r="N70" s="81" t="s">
        <v>133</v>
      </c>
      <c r="O70" s="81" t="s">
        <v>137</v>
      </c>
      <c r="P70" s="81" t="s">
        <v>125</v>
      </c>
    </row>
    <row r="71" spans="1:16" x14ac:dyDescent="0.25">
      <c r="A71" s="79">
        <v>70</v>
      </c>
      <c r="B71" s="79">
        <v>40</v>
      </c>
      <c r="C71" s="79">
        <v>35</v>
      </c>
      <c r="D71" s="81" t="s">
        <v>73</v>
      </c>
      <c r="E71" s="40">
        <v>82.6</v>
      </c>
      <c r="F71" s="81" t="s">
        <v>114</v>
      </c>
      <c r="G71" s="81" t="s">
        <v>136</v>
      </c>
      <c r="H71" s="81" t="s">
        <v>106</v>
      </c>
      <c r="I71" s="79" t="s">
        <v>75</v>
      </c>
      <c r="J71" s="79">
        <v>13</v>
      </c>
      <c r="K71" s="83">
        <v>3</v>
      </c>
      <c r="L71" s="81" t="s">
        <v>109</v>
      </c>
      <c r="M71" s="81" t="s">
        <v>117</v>
      </c>
      <c r="N71" s="81" t="s">
        <v>118</v>
      </c>
      <c r="O71" s="81" t="s">
        <v>119</v>
      </c>
      <c r="P71" s="81" t="s">
        <v>120</v>
      </c>
    </row>
    <row r="72" spans="1:16" x14ac:dyDescent="0.25">
      <c r="A72" s="79">
        <v>71</v>
      </c>
      <c r="B72" s="79">
        <v>48</v>
      </c>
      <c r="C72" s="79">
        <v>43</v>
      </c>
      <c r="D72" s="81" t="s">
        <v>73</v>
      </c>
      <c r="E72" s="40">
        <v>108.4</v>
      </c>
      <c r="F72" s="81" t="s">
        <v>107</v>
      </c>
      <c r="G72" s="81" t="s">
        <v>108</v>
      </c>
      <c r="H72" s="81" t="s">
        <v>106</v>
      </c>
      <c r="I72" s="79" t="s">
        <v>75</v>
      </c>
      <c r="J72" s="79">
        <v>26</v>
      </c>
      <c r="K72" s="83">
        <v>2</v>
      </c>
      <c r="L72" s="81" t="s">
        <v>109</v>
      </c>
      <c r="M72" s="81" t="s">
        <v>117</v>
      </c>
      <c r="N72" s="81" t="s">
        <v>111</v>
      </c>
      <c r="O72" s="81" t="s">
        <v>132</v>
      </c>
      <c r="P72" s="81" t="s">
        <v>125</v>
      </c>
    </row>
    <row r="73" spans="1:16" x14ac:dyDescent="0.25">
      <c r="A73" s="79">
        <v>72</v>
      </c>
      <c r="B73" s="79">
        <v>40</v>
      </c>
      <c r="C73" s="79">
        <v>33</v>
      </c>
      <c r="D73" s="81" t="s">
        <v>74</v>
      </c>
      <c r="E73" s="40">
        <v>39.6</v>
      </c>
      <c r="F73" s="81" t="s">
        <v>114</v>
      </c>
      <c r="G73" s="81" t="s">
        <v>108</v>
      </c>
      <c r="H73" s="81" t="s">
        <v>106</v>
      </c>
      <c r="I73" s="79" t="s">
        <v>76</v>
      </c>
      <c r="J73" s="79">
        <v>12</v>
      </c>
      <c r="K73" s="83">
        <v>1</v>
      </c>
      <c r="L73" s="81" t="s">
        <v>126</v>
      </c>
      <c r="M73" s="81" t="s">
        <v>117</v>
      </c>
      <c r="N73" s="81" t="s">
        <v>118</v>
      </c>
      <c r="O73" s="81" t="s">
        <v>137</v>
      </c>
      <c r="P73" s="81" t="s">
        <v>120</v>
      </c>
    </row>
    <row r="74" spans="1:16" x14ac:dyDescent="0.25">
      <c r="A74" s="79">
        <v>73</v>
      </c>
      <c r="B74" s="79">
        <v>40</v>
      </c>
      <c r="C74" s="79">
        <v>48</v>
      </c>
      <c r="D74" s="81" t="s">
        <v>73</v>
      </c>
      <c r="E74" s="40">
        <v>100</v>
      </c>
      <c r="F74" s="81" t="s">
        <v>114</v>
      </c>
      <c r="G74" s="81" t="s">
        <v>130</v>
      </c>
      <c r="H74" s="81" t="s">
        <v>123</v>
      </c>
      <c r="I74" s="79" t="s">
        <v>76</v>
      </c>
      <c r="J74" s="79">
        <v>32</v>
      </c>
      <c r="K74" s="83">
        <v>4</v>
      </c>
      <c r="L74" s="81" t="s">
        <v>121</v>
      </c>
      <c r="M74" s="81" t="s">
        <v>117</v>
      </c>
      <c r="N74" s="81" t="s">
        <v>118</v>
      </c>
      <c r="O74" s="81" t="s">
        <v>137</v>
      </c>
      <c r="P74" s="81" t="s">
        <v>125</v>
      </c>
    </row>
    <row r="75" spans="1:16" x14ac:dyDescent="0.25">
      <c r="A75" s="79">
        <v>74</v>
      </c>
      <c r="B75" s="79">
        <v>55</v>
      </c>
      <c r="C75" s="79">
        <v>29</v>
      </c>
      <c r="D75" s="81" t="s">
        <v>73</v>
      </c>
      <c r="E75" s="40">
        <v>47.2</v>
      </c>
      <c r="F75" s="81" t="s">
        <v>114</v>
      </c>
      <c r="G75" s="81" t="s">
        <v>136</v>
      </c>
      <c r="H75" s="81" t="s">
        <v>106</v>
      </c>
      <c r="I75" s="79" t="s">
        <v>75</v>
      </c>
      <c r="J75" s="79">
        <v>11</v>
      </c>
      <c r="K75" s="83">
        <v>1</v>
      </c>
      <c r="L75" s="81" t="s">
        <v>109</v>
      </c>
      <c r="M75" s="81" t="s">
        <v>113</v>
      </c>
      <c r="N75" s="81" t="s">
        <v>129</v>
      </c>
      <c r="O75" s="81" t="s">
        <v>132</v>
      </c>
      <c r="P75" s="81" t="s">
        <v>110</v>
      </c>
    </row>
    <row r="76" spans="1:16" x14ac:dyDescent="0.25">
      <c r="A76" s="79">
        <v>75</v>
      </c>
      <c r="B76" s="79">
        <v>40</v>
      </c>
      <c r="C76" s="79">
        <v>26</v>
      </c>
      <c r="D76" s="81" t="s">
        <v>74</v>
      </c>
      <c r="E76" s="40">
        <v>38.6</v>
      </c>
      <c r="F76" s="81" t="s">
        <v>114</v>
      </c>
      <c r="G76" s="81" t="s">
        <v>122</v>
      </c>
      <c r="H76" s="81" t="s">
        <v>106</v>
      </c>
      <c r="I76" s="79" t="s">
        <v>75</v>
      </c>
      <c r="J76" s="79">
        <v>10</v>
      </c>
      <c r="K76" s="83">
        <v>5</v>
      </c>
      <c r="L76" s="81" t="s">
        <v>121</v>
      </c>
      <c r="M76" s="81" t="s">
        <v>117</v>
      </c>
      <c r="N76" s="81" t="s">
        <v>118</v>
      </c>
      <c r="O76" s="81" t="s">
        <v>132</v>
      </c>
      <c r="P76" s="81" t="s">
        <v>120</v>
      </c>
    </row>
    <row r="77" spans="1:16" x14ac:dyDescent="0.25">
      <c r="A77" s="79">
        <v>76</v>
      </c>
      <c r="B77" s="79">
        <v>40</v>
      </c>
      <c r="C77" s="79">
        <v>23</v>
      </c>
      <c r="D77" s="81" t="s">
        <v>74</v>
      </c>
      <c r="E77" s="40">
        <v>32</v>
      </c>
      <c r="F77" s="81" t="s">
        <v>107</v>
      </c>
      <c r="G77" s="81" t="s">
        <v>116</v>
      </c>
      <c r="H77" s="81" t="s">
        <v>106</v>
      </c>
      <c r="I77" s="79" t="s">
        <v>75</v>
      </c>
      <c r="J77" s="79">
        <v>6</v>
      </c>
      <c r="K77" s="83">
        <v>0</v>
      </c>
      <c r="L77" s="81" t="s">
        <v>109</v>
      </c>
      <c r="M77" s="81" t="s">
        <v>127</v>
      </c>
      <c r="N77" s="81" t="s">
        <v>111</v>
      </c>
      <c r="O77" s="81" t="s">
        <v>112</v>
      </c>
      <c r="P77" s="81" t="s">
        <v>120</v>
      </c>
    </row>
    <row r="78" spans="1:16" x14ac:dyDescent="0.25">
      <c r="A78" s="79">
        <v>77</v>
      </c>
      <c r="B78" s="79">
        <v>48</v>
      </c>
      <c r="C78" s="79">
        <v>30</v>
      </c>
      <c r="D78" s="81" t="s">
        <v>74</v>
      </c>
      <c r="E78" s="40">
        <v>36.200000000000003</v>
      </c>
      <c r="F78" s="81" t="s">
        <v>114</v>
      </c>
      <c r="G78" s="81" t="s">
        <v>108</v>
      </c>
      <c r="H78" s="81" t="s">
        <v>115</v>
      </c>
      <c r="I78" s="79" t="s">
        <v>75</v>
      </c>
      <c r="J78" s="79">
        <v>4</v>
      </c>
      <c r="K78" s="83">
        <v>1</v>
      </c>
      <c r="L78" s="81" t="s">
        <v>126</v>
      </c>
      <c r="M78" s="81" t="s">
        <v>117</v>
      </c>
      <c r="N78" s="81" t="s">
        <v>118</v>
      </c>
      <c r="O78" s="81" t="s">
        <v>132</v>
      </c>
      <c r="P78" s="81" t="s">
        <v>110</v>
      </c>
    </row>
    <row r="79" spans="1:16" x14ac:dyDescent="0.25">
      <c r="A79" s="79">
        <v>78</v>
      </c>
      <c r="B79" s="79">
        <v>40</v>
      </c>
      <c r="C79" s="79">
        <v>53</v>
      </c>
      <c r="D79" s="81" t="s">
        <v>74</v>
      </c>
      <c r="E79" s="40">
        <v>43.4</v>
      </c>
      <c r="F79" s="81" t="s">
        <v>114</v>
      </c>
      <c r="G79" s="81" t="s">
        <v>136</v>
      </c>
      <c r="H79" s="81" t="s">
        <v>115</v>
      </c>
      <c r="I79" s="79" t="s">
        <v>75</v>
      </c>
      <c r="J79" s="79">
        <v>15</v>
      </c>
      <c r="K79" s="83">
        <v>1</v>
      </c>
      <c r="L79" s="81" t="s">
        <v>126</v>
      </c>
      <c r="M79" s="81" t="s">
        <v>117</v>
      </c>
      <c r="N79" s="81" t="s">
        <v>118</v>
      </c>
      <c r="O79" s="81" t="s">
        <v>132</v>
      </c>
      <c r="P79" s="81" t="s">
        <v>134</v>
      </c>
    </row>
    <row r="80" spans="1:16" x14ac:dyDescent="0.25">
      <c r="A80" s="79">
        <v>79</v>
      </c>
      <c r="B80" s="79">
        <v>40</v>
      </c>
      <c r="C80" s="79">
        <v>53</v>
      </c>
      <c r="D80" s="81" t="s">
        <v>73</v>
      </c>
      <c r="E80" s="40">
        <v>78</v>
      </c>
      <c r="F80" s="81" t="s">
        <v>114</v>
      </c>
      <c r="G80" s="81" t="s">
        <v>136</v>
      </c>
      <c r="H80" s="81" t="s">
        <v>106</v>
      </c>
      <c r="I80" s="79" t="s">
        <v>76</v>
      </c>
      <c r="J80" s="79">
        <v>30</v>
      </c>
      <c r="K80" s="83">
        <v>0</v>
      </c>
      <c r="L80" s="81" t="s">
        <v>126</v>
      </c>
      <c r="M80" s="81" t="s">
        <v>117</v>
      </c>
      <c r="N80" s="81" t="s">
        <v>118</v>
      </c>
      <c r="O80" s="81" t="s">
        <v>128</v>
      </c>
      <c r="P80" s="81" t="s">
        <v>120</v>
      </c>
    </row>
    <row r="81" spans="1:16" x14ac:dyDescent="0.25">
      <c r="A81" s="79">
        <v>80</v>
      </c>
      <c r="B81" s="79">
        <v>40</v>
      </c>
      <c r="C81" s="79">
        <v>43</v>
      </c>
      <c r="D81" s="81" t="s">
        <v>73</v>
      </c>
      <c r="E81" s="40">
        <v>61.8</v>
      </c>
      <c r="F81" s="81" t="s">
        <v>107</v>
      </c>
      <c r="G81" s="81" t="s">
        <v>136</v>
      </c>
      <c r="H81" s="81" t="s">
        <v>123</v>
      </c>
      <c r="I81" s="79" t="s">
        <v>75</v>
      </c>
      <c r="J81" s="79">
        <v>37</v>
      </c>
      <c r="K81" s="83">
        <v>0</v>
      </c>
      <c r="L81" s="81" t="s">
        <v>126</v>
      </c>
      <c r="M81" s="81" t="s">
        <v>127</v>
      </c>
      <c r="N81" s="81" t="s">
        <v>118</v>
      </c>
      <c r="O81" s="81" t="s">
        <v>128</v>
      </c>
      <c r="P81" s="81" t="s">
        <v>110</v>
      </c>
    </row>
    <row r="82" spans="1:16" x14ac:dyDescent="0.25">
      <c r="A82" s="79">
        <v>81</v>
      </c>
      <c r="B82" s="79">
        <v>40</v>
      </c>
      <c r="C82" s="79">
        <v>30</v>
      </c>
      <c r="D82" s="81" t="s">
        <v>73</v>
      </c>
      <c r="E82" s="40">
        <v>64.599999999999994</v>
      </c>
      <c r="F82" s="81" t="s">
        <v>114</v>
      </c>
      <c r="G82" s="81" t="s">
        <v>136</v>
      </c>
      <c r="H82" s="81" t="s">
        <v>106</v>
      </c>
      <c r="I82" s="79" t="s">
        <v>75</v>
      </c>
      <c r="J82" s="79">
        <v>11</v>
      </c>
      <c r="K82" s="83">
        <v>2</v>
      </c>
      <c r="L82" s="81" t="s">
        <v>126</v>
      </c>
      <c r="M82" s="81" t="s">
        <v>117</v>
      </c>
      <c r="N82" s="81" t="s">
        <v>118</v>
      </c>
      <c r="O82" s="81" t="s">
        <v>128</v>
      </c>
      <c r="P82" s="81" t="s">
        <v>120</v>
      </c>
    </row>
    <row r="83" spans="1:16" x14ac:dyDescent="0.25">
      <c r="A83" s="79">
        <v>82</v>
      </c>
      <c r="B83" s="79">
        <v>40</v>
      </c>
      <c r="C83" s="79">
        <v>27</v>
      </c>
      <c r="D83" s="81" t="s">
        <v>73</v>
      </c>
      <c r="E83" s="40">
        <v>35.799999999999997</v>
      </c>
      <c r="F83" s="81" t="s">
        <v>114</v>
      </c>
      <c r="G83" s="81" t="s">
        <v>136</v>
      </c>
      <c r="H83" s="81" t="s">
        <v>106</v>
      </c>
      <c r="I83" s="79" t="s">
        <v>75</v>
      </c>
      <c r="J83" s="79">
        <v>17</v>
      </c>
      <c r="K83" s="83">
        <v>0</v>
      </c>
      <c r="L83" s="81" t="s">
        <v>126</v>
      </c>
      <c r="M83" s="81" t="s">
        <v>127</v>
      </c>
      <c r="N83" s="81" t="s">
        <v>118</v>
      </c>
      <c r="O83" s="81" t="s">
        <v>128</v>
      </c>
      <c r="P83" s="81" t="s">
        <v>120</v>
      </c>
    </row>
    <row r="84" spans="1:16" x14ac:dyDescent="0.25">
      <c r="A84" s="79">
        <v>83</v>
      </c>
      <c r="B84" s="79">
        <v>35</v>
      </c>
      <c r="C84" s="79">
        <v>59</v>
      </c>
      <c r="D84" s="81" t="s">
        <v>105</v>
      </c>
      <c r="E84" s="40">
        <v>79.599999999999994</v>
      </c>
      <c r="F84" s="81" t="s">
        <v>107</v>
      </c>
      <c r="G84" s="81" t="s">
        <v>136</v>
      </c>
      <c r="H84" s="81" t="s">
        <v>106</v>
      </c>
      <c r="I84" s="79" t="s">
        <v>75</v>
      </c>
      <c r="J84" s="79">
        <v>42</v>
      </c>
      <c r="K84" s="83">
        <v>0</v>
      </c>
      <c r="L84" s="81" t="s">
        <v>126</v>
      </c>
      <c r="M84" s="81" t="s">
        <v>127</v>
      </c>
      <c r="N84" s="81" t="s">
        <v>111</v>
      </c>
      <c r="O84" s="81" t="s">
        <v>119</v>
      </c>
      <c r="P84" s="81" t="s">
        <v>110</v>
      </c>
    </row>
    <row r="85" spans="1:16" x14ac:dyDescent="0.25">
      <c r="A85" s="79">
        <v>84</v>
      </c>
      <c r="B85" s="79">
        <v>40</v>
      </c>
      <c r="C85" s="79">
        <v>36</v>
      </c>
      <c r="D85" s="81" t="s">
        <v>74</v>
      </c>
      <c r="E85" s="40">
        <v>74.400000000000006</v>
      </c>
      <c r="F85" s="81" t="s">
        <v>114</v>
      </c>
      <c r="G85" s="81" t="s">
        <v>130</v>
      </c>
      <c r="H85" s="81" t="s">
        <v>115</v>
      </c>
      <c r="I85" s="79" t="s">
        <v>75</v>
      </c>
      <c r="J85" s="79">
        <v>19</v>
      </c>
      <c r="K85" s="83">
        <v>1</v>
      </c>
      <c r="L85" s="81" t="s">
        <v>126</v>
      </c>
      <c r="M85" s="81" t="s">
        <v>127</v>
      </c>
      <c r="N85" s="81" t="s">
        <v>118</v>
      </c>
      <c r="O85" s="81" t="s">
        <v>119</v>
      </c>
      <c r="P85" s="81" t="s">
        <v>125</v>
      </c>
    </row>
    <row r="86" spans="1:16" x14ac:dyDescent="0.25">
      <c r="A86" s="79">
        <v>85</v>
      </c>
      <c r="B86" s="79">
        <v>40</v>
      </c>
      <c r="C86" s="79">
        <v>52</v>
      </c>
      <c r="D86" s="81" t="s">
        <v>105</v>
      </c>
      <c r="E86" s="40">
        <v>109.2</v>
      </c>
      <c r="F86" s="81" t="s">
        <v>131</v>
      </c>
      <c r="G86" s="81" t="s">
        <v>136</v>
      </c>
      <c r="H86" s="81" t="s">
        <v>106</v>
      </c>
      <c r="I86" s="79" t="s">
        <v>76</v>
      </c>
      <c r="J86" s="79">
        <v>30</v>
      </c>
      <c r="K86" s="83">
        <v>1</v>
      </c>
      <c r="L86" s="81" t="s">
        <v>126</v>
      </c>
      <c r="M86" s="81" t="s">
        <v>127</v>
      </c>
      <c r="N86" s="81" t="s">
        <v>118</v>
      </c>
      <c r="O86" s="81" t="s">
        <v>128</v>
      </c>
      <c r="P86" s="81" t="s">
        <v>125</v>
      </c>
    </row>
    <row r="87" spans="1:16" x14ac:dyDescent="0.25">
      <c r="A87" s="79">
        <v>86</v>
      </c>
      <c r="B87" s="79">
        <v>50</v>
      </c>
      <c r="C87" s="79">
        <v>40</v>
      </c>
      <c r="D87" s="81" t="s">
        <v>73</v>
      </c>
      <c r="E87" s="40">
        <v>37.6</v>
      </c>
      <c r="F87" s="81" t="s">
        <v>107</v>
      </c>
      <c r="G87" s="81" t="s">
        <v>136</v>
      </c>
      <c r="H87" s="81" t="s">
        <v>123</v>
      </c>
      <c r="I87" s="79" t="s">
        <v>75</v>
      </c>
      <c r="J87" s="79">
        <v>24</v>
      </c>
      <c r="K87" s="83">
        <v>1</v>
      </c>
      <c r="L87" s="81" t="s">
        <v>126</v>
      </c>
      <c r="M87" s="81" t="s">
        <v>113</v>
      </c>
      <c r="N87" s="81" t="s">
        <v>111</v>
      </c>
      <c r="O87" s="81" t="s">
        <v>112</v>
      </c>
      <c r="P87" s="81" t="s">
        <v>110</v>
      </c>
    </row>
    <row r="88" spans="1:16" x14ac:dyDescent="0.25">
      <c r="A88" s="79">
        <v>87</v>
      </c>
      <c r="B88" s="79">
        <v>59</v>
      </c>
      <c r="C88" s="79">
        <v>29</v>
      </c>
      <c r="D88" s="81" t="s">
        <v>73</v>
      </c>
      <c r="E88" s="40">
        <v>79.2</v>
      </c>
      <c r="F88" s="81" t="s">
        <v>107</v>
      </c>
      <c r="G88" s="81" t="s">
        <v>108</v>
      </c>
      <c r="H88" s="81" t="s">
        <v>115</v>
      </c>
      <c r="I88" s="79" t="s">
        <v>75</v>
      </c>
      <c r="J88" s="79">
        <v>8</v>
      </c>
      <c r="K88" s="83">
        <v>0</v>
      </c>
      <c r="L88" s="81" t="s">
        <v>126</v>
      </c>
      <c r="M88" s="81" t="s">
        <v>127</v>
      </c>
      <c r="N88" s="81" t="s">
        <v>118</v>
      </c>
      <c r="O88" s="81" t="s">
        <v>119</v>
      </c>
      <c r="P88" s="81" t="s">
        <v>134</v>
      </c>
    </row>
    <row r="89" spans="1:16" x14ac:dyDescent="0.25">
      <c r="A89" s="79">
        <v>88</v>
      </c>
      <c r="B89" s="79">
        <v>40</v>
      </c>
      <c r="C89" s="79">
        <v>40</v>
      </c>
      <c r="D89" s="81" t="s">
        <v>73</v>
      </c>
      <c r="E89" s="40">
        <v>156</v>
      </c>
      <c r="F89" s="81" t="s">
        <v>107</v>
      </c>
      <c r="G89" s="81" t="s">
        <v>136</v>
      </c>
      <c r="H89" s="81" t="s">
        <v>106</v>
      </c>
      <c r="I89" s="79" t="s">
        <v>75</v>
      </c>
      <c r="J89" s="79">
        <v>23</v>
      </c>
      <c r="K89" s="83">
        <v>0</v>
      </c>
      <c r="L89" s="81" t="s">
        <v>109</v>
      </c>
      <c r="M89" s="81" t="s">
        <v>127</v>
      </c>
      <c r="N89" s="81" t="s">
        <v>129</v>
      </c>
      <c r="O89" s="81" t="s">
        <v>132</v>
      </c>
      <c r="P89" s="81" t="s">
        <v>138</v>
      </c>
    </row>
    <row r="90" spans="1:16" x14ac:dyDescent="0.25">
      <c r="A90" s="79">
        <v>89</v>
      </c>
      <c r="B90" s="79">
        <v>45</v>
      </c>
      <c r="C90" s="79">
        <v>36</v>
      </c>
      <c r="D90" s="81" t="s">
        <v>74</v>
      </c>
      <c r="E90" s="40">
        <v>50.4</v>
      </c>
      <c r="F90" s="81" t="s">
        <v>124</v>
      </c>
      <c r="G90" s="81" t="s">
        <v>108</v>
      </c>
      <c r="H90" s="81" t="s">
        <v>106</v>
      </c>
      <c r="I90" s="79" t="s">
        <v>75</v>
      </c>
      <c r="J90" s="79">
        <v>20</v>
      </c>
      <c r="K90" s="83">
        <v>1</v>
      </c>
      <c r="L90" s="81" t="s">
        <v>121</v>
      </c>
      <c r="M90" s="81" t="s">
        <v>117</v>
      </c>
      <c r="N90" s="81" t="s">
        <v>118</v>
      </c>
      <c r="O90" s="81" t="s">
        <v>128</v>
      </c>
      <c r="P90" s="81" t="s">
        <v>120</v>
      </c>
    </row>
    <row r="91" spans="1:16" x14ac:dyDescent="0.25">
      <c r="A91" s="79">
        <v>90</v>
      </c>
      <c r="B91" s="79">
        <v>45</v>
      </c>
      <c r="C91" s="79">
        <v>38</v>
      </c>
      <c r="D91" s="81" t="s">
        <v>73</v>
      </c>
      <c r="E91" s="40">
        <v>129</v>
      </c>
      <c r="F91" s="81" t="s">
        <v>107</v>
      </c>
      <c r="G91" s="81" t="s">
        <v>136</v>
      </c>
      <c r="H91" s="81" t="s">
        <v>123</v>
      </c>
      <c r="I91" s="79" t="s">
        <v>75</v>
      </c>
      <c r="J91" s="79">
        <v>21</v>
      </c>
      <c r="K91" s="83">
        <v>2</v>
      </c>
      <c r="L91" s="81" t="s">
        <v>109</v>
      </c>
      <c r="M91" s="81" t="s">
        <v>113</v>
      </c>
      <c r="N91" s="81" t="s">
        <v>118</v>
      </c>
      <c r="O91" s="81" t="s">
        <v>119</v>
      </c>
      <c r="P91" s="81" t="s">
        <v>120</v>
      </c>
    </row>
    <row r="92" spans="1:16" x14ac:dyDescent="0.25">
      <c r="A92" s="79">
        <v>91</v>
      </c>
      <c r="B92" s="79">
        <v>43</v>
      </c>
      <c r="C92" s="79">
        <v>64</v>
      </c>
      <c r="D92" s="81" t="s">
        <v>74</v>
      </c>
      <c r="E92" s="40">
        <v>57.2</v>
      </c>
      <c r="F92" s="81" t="s">
        <v>107</v>
      </c>
      <c r="G92" s="81" t="s">
        <v>130</v>
      </c>
      <c r="H92" s="81" t="s">
        <v>106</v>
      </c>
      <c r="I92" s="79" t="s">
        <v>75</v>
      </c>
      <c r="J92" s="79">
        <v>21</v>
      </c>
      <c r="K92" s="83">
        <v>1</v>
      </c>
      <c r="L92" s="81" t="s">
        <v>126</v>
      </c>
      <c r="M92" s="81" t="s">
        <v>117</v>
      </c>
      <c r="N92" s="81" t="s">
        <v>111</v>
      </c>
      <c r="O92" s="81" t="s">
        <v>112</v>
      </c>
      <c r="P92" s="81" t="s">
        <v>120</v>
      </c>
    </row>
    <row r="93" spans="1:16" x14ac:dyDescent="0.25">
      <c r="A93" s="79">
        <v>92</v>
      </c>
      <c r="B93" s="79">
        <v>55</v>
      </c>
      <c r="C93" s="79">
        <v>43</v>
      </c>
      <c r="D93" s="81" t="s">
        <v>74</v>
      </c>
      <c r="E93" s="40">
        <v>123.4</v>
      </c>
      <c r="F93" s="81" t="s">
        <v>107</v>
      </c>
      <c r="G93" s="81" t="s">
        <v>136</v>
      </c>
      <c r="H93" s="81" t="s">
        <v>106</v>
      </c>
      <c r="I93" s="79" t="s">
        <v>75</v>
      </c>
      <c r="J93" s="79">
        <v>25</v>
      </c>
      <c r="K93" s="83">
        <v>2</v>
      </c>
      <c r="L93" s="81" t="s">
        <v>126</v>
      </c>
      <c r="M93" s="81" t="s">
        <v>117</v>
      </c>
      <c r="N93" s="81" t="s">
        <v>118</v>
      </c>
      <c r="O93" s="81" t="s">
        <v>119</v>
      </c>
      <c r="P93" s="81" t="s">
        <v>120</v>
      </c>
    </row>
    <row r="94" spans="1:16" x14ac:dyDescent="0.25">
      <c r="A94" s="79">
        <v>93</v>
      </c>
      <c r="B94" s="79">
        <v>46</v>
      </c>
      <c r="C94" s="79">
        <v>28</v>
      </c>
      <c r="D94" s="81" t="s">
        <v>74</v>
      </c>
      <c r="E94" s="40">
        <v>70.2</v>
      </c>
      <c r="F94" s="81" t="s">
        <v>114</v>
      </c>
      <c r="G94" s="81" t="s">
        <v>136</v>
      </c>
      <c r="H94" s="81" t="s">
        <v>106</v>
      </c>
      <c r="I94" s="79" t="s">
        <v>76</v>
      </c>
      <c r="J94" s="79">
        <v>12</v>
      </c>
      <c r="K94" s="83">
        <v>0</v>
      </c>
      <c r="L94" s="81" t="s">
        <v>121</v>
      </c>
      <c r="M94" s="81" t="s">
        <v>127</v>
      </c>
      <c r="N94" s="81" t="s">
        <v>118</v>
      </c>
      <c r="O94" s="81" t="s">
        <v>137</v>
      </c>
      <c r="P94" s="81" t="s">
        <v>120</v>
      </c>
    </row>
    <row r="95" spans="1:16" x14ac:dyDescent="0.25">
      <c r="A95" s="79">
        <v>94</v>
      </c>
      <c r="B95" s="79">
        <v>40</v>
      </c>
      <c r="C95" s="79">
        <v>52</v>
      </c>
      <c r="D95" s="81" t="s">
        <v>74</v>
      </c>
      <c r="E95" s="40">
        <v>41.2</v>
      </c>
      <c r="F95" s="81" t="s">
        <v>114</v>
      </c>
      <c r="G95" s="81" t="s">
        <v>136</v>
      </c>
      <c r="H95" s="81" t="s">
        <v>106</v>
      </c>
      <c r="I95" s="79" t="s">
        <v>75</v>
      </c>
      <c r="J95" s="79">
        <v>20</v>
      </c>
      <c r="K95" s="83">
        <v>1</v>
      </c>
      <c r="L95" s="81" t="s">
        <v>109</v>
      </c>
      <c r="M95" s="81" t="s">
        <v>127</v>
      </c>
      <c r="N95" s="81" t="s">
        <v>118</v>
      </c>
      <c r="O95" s="81" t="s">
        <v>132</v>
      </c>
      <c r="P95" s="81" t="s">
        <v>120</v>
      </c>
    </row>
    <row r="96" spans="1:16" x14ac:dyDescent="0.25">
      <c r="A96" s="79">
        <v>95</v>
      </c>
      <c r="B96" s="79">
        <v>30</v>
      </c>
      <c r="C96" s="79">
        <v>48</v>
      </c>
      <c r="D96" s="81" t="s">
        <v>74</v>
      </c>
      <c r="E96" s="40">
        <v>27.4</v>
      </c>
      <c r="F96" s="81" t="s">
        <v>107</v>
      </c>
      <c r="G96" s="81" t="s">
        <v>136</v>
      </c>
      <c r="H96" s="81" t="s">
        <v>106</v>
      </c>
      <c r="I96" s="79" t="s">
        <v>75</v>
      </c>
      <c r="J96" s="79">
        <v>15</v>
      </c>
      <c r="K96" s="83">
        <v>0</v>
      </c>
      <c r="L96" s="81" t="s">
        <v>109</v>
      </c>
      <c r="M96" s="81" t="s">
        <v>127</v>
      </c>
      <c r="N96" s="81" t="s">
        <v>111</v>
      </c>
      <c r="O96" s="81" t="s">
        <v>119</v>
      </c>
      <c r="P96" s="81" t="s">
        <v>110</v>
      </c>
    </row>
    <row r="97" spans="1:16" x14ac:dyDescent="0.25">
      <c r="A97" s="79">
        <v>96</v>
      </c>
      <c r="B97" s="79">
        <v>40</v>
      </c>
      <c r="C97" s="79">
        <v>52</v>
      </c>
      <c r="D97" s="81" t="s">
        <v>73</v>
      </c>
      <c r="E97" s="40">
        <v>81.599999999999994</v>
      </c>
      <c r="F97" s="81" t="s">
        <v>124</v>
      </c>
      <c r="G97" s="81" t="s">
        <v>136</v>
      </c>
      <c r="H97" s="81" t="s">
        <v>106</v>
      </c>
      <c r="I97" s="79" t="s">
        <v>75</v>
      </c>
      <c r="J97" s="79">
        <v>35</v>
      </c>
      <c r="K97" s="83">
        <v>0</v>
      </c>
      <c r="L97" s="81" t="s">
        <v>109</v>
      </c>
      <c r="M97" s="81" t="s">
        <v>127</v>
      </c>
      <c r="N97" s="81" t="s">
        <v>118</v>
      </c>
      <c r="O97" s="81" t="s">
        <v>132</v>
      </c>
      <c r="P97" s="81" t="s">
        <v>110</v>
      </c>
    </row>
    <row r="98" spans="1:16" x14ac:dyDescent="0.25">
      <c r="A98" s="79">
        <v>97</v>
      </c>
      <c r="B98" s="79">
        <v>40</v>
      </c>
      <c r="C98" s="79">
        <v>43</v>
      </c>
      <c r="D98" s="81" t="s">
        <v>74</v>
      </c>
      <c r="E98" s="40">
        <v>39.4</v>
      </c>
      <c r="F98" s="81" t="s">
        <v>107</v>
      </c>
      <c r="G98" s="81" t="s">
        <v>136</v>
      </c>
      <c r="H98" s="81" t="s">
        <v>106</v>
      </c>
      <c r="I98" s="79" t="s">
        <v>75</v>
      </c>
      <c r="J98" s="79">
        <v>27</v>
      </c>
      <c r="K98" s="83">
        <v>1</v>
      </c>
      <c r="L98" s="81" t="s">
        <v>126</v>
      </c>
      <c r="M98" s="81" t="s">
        <v>127</v>
      </c>
      <c r="N98" s="81" t="s">
        <v>111</v>
      </c>
      <c r="O98" s="81" t="s">
        <v>119</v>
      </c>
      <c r="P98" s="81" t="s">
        <v>120</v>
      </c>
    </row>
    <row r="99" spans="1:16" x14ac:dyDescent="0.25">
      <c r="A99" s="79">
        <v>98</v>
      </c>
      <c r="B99" s="79">
        <v>36</v>
      </c>
      <c r="C99" s="79">
        <v>39</v>
      </c>
      <c r="D99" s="81" t="s">
        <v>74</v>
      </c>
      <c r="E99" s="40">
        <v>54.2</v>
      </c>
      <c r="F99" s="81" t="s">
        <v>114</v>
      </c>
      <c r="G99" s="81" t="s">
        <v>136</v>
      </c>
      <c r="H99" s="81" t="s">
        <v>106</v>
      </c>
      <c r="I99" s="79" t="s">
        <v>75</v>
      </c>
      <c r="J99" s="79">
        <v>21</v>
      </c>
      <c r="K99" s="83">
        <v>0</v>
      </c>
      <c r="L99" s="81" t="s">
        <v>121</v>
      </c>
      <c r="M99" s="81" t="s">
        <v>117</v>
      </c>
      <c r="N99" s="81" t="s">
        <v>118</v>
      </c>
      <c r="O99" s="81" t="s">
        <v>132</v>
      </c>
      <c r="P99" s="81" t="s">
        <v>125</v>
      </c>
    </row>
    <row r="100" spans="1:16" x14ac:dyDescent="0.25">
      <c r="A100" s="79">
        <v>99</v>
      </c>
      <c r="B100" s="79">
        <v>50</v>
      </c>
      <c r="C100" s="79">
        <v>29</v>
      </c>
      <c r="D100" s="81" t="s">
        <v>73</v>
      </c>
      <c r="E100" s="40">
        <v>78.400000000000006</v>
      </c>
      <c r="F100" s="81" t="s">
        <v>107</v>
      </c>
      <c r="G100" s="81" t="s">
        <v>130</v>
      </c>
      <c r="H100" s="81" t="s">
        <v>115</v>
      </c>
      <c r="I100" s="79" t="s">
        <v>76</v>
      </c>
      <c r="J100" s="79">
        <v>8</v>
      </c>
      <c r="K100" s="83">
        <v>0</v>
      </c>
      <c r="L100" s="81" t="s">
        <v>126</v>
      </c>
      <c r="M100" s="81" t="s">
        <v>127</v>
      </c>
      <c r="N100" s="81" t="s">
        <v>118</v>
      </c>
      <c r="O100" s="81" t="s">
        <v>132</v>
      </c>
      <c r="P100" s="81" t="s">
        <v>120</v>
      </c>
    </row>
    <row r="101" spans="1:16" x14ac:dyDescent="0.25">
      <c r="A101" s="79">
        <v>100</v>
      </c>
      <c r="B101" s="79">
        <v>48</v>
      </c>
      <c r="C101" s="79">
        <v>34</v>
      </c>
      <c r="D101" s="81" t="s">
        <v>73</v>
      </c>
      <c r="E101" s="40">
        <v>42.2</v>
      </c>
      <c r="F101" s="81" t="s">
        <v>107</v>
      </c>
      <c r="G101" s="81" t="s">
        <v>136</v>
      </c>
      <c r="H101" s="81" t="s">
        <v>106</v>
      </c>
      <c r="I101" s="79" t="s">
        <v>75</v>
      </c>
      <c r="J101" s="79">
        <v>17</v>
      </c>
      <c r="K101" s="83">
        <v>2</v>
      </c>
      <c r="L101" s="81" t="s">
        <v>126</v>
      </c>
      <c r="M101" s="81" t="s">
        <v>117</v>
      </c>
      <c r="N101" s="81" t="s">
        <v>118</v>
      </c>
      <c r="O101" s="81" t="s">
        <v>132</v>
      </c>
      <c r="P101" s="81" t="s">
        <v>110</v>
      </c>
    </row>
    <row r="102" spans="1:16" x14ac:dyDescent="0.25">
      <c r="A102" s="79">
        <v>101</v>
      </c>
      <c r="B102" s="79">
        <v>50</v>
      </c>
      <c r="C102" s="79">
        <v>25</v>
      </c>
      <c r="D102" s="81" t="s">
        <v>73</v>
      </c>
      <c r="E102" s="40">
        <v>56.8</v>
      </c>
      <c r="F102" s="81" t="s">
        <v>114</v>
      </c>
      <c r="G102" s="81" t="s">
        <v>116</v>
      </c>
      <c r="H102" s="81" t="s">
        <v>106</v>
      </c>
      <c r="I102" s="79" t="s">
        <v>76</v>
      </c>
      <c r="J102" s="79">
        <v>8</v>
      </c>
      <c r="K102" s="83">
        <v>0</v>
      </c>
      <c r="L102" s="81" t="s">
        <v>126</v>
      </c>
      <c r="M102" s="81" t="s">
        <v>127</v>
      </c>
      <c r="N102" s="81" t="s">
        <v>133</v>
      </c>
      <c r="O102" s="81" t="s">
        <v>119</v>
      </c>
      <c r="P102" s="81" t="s">
        <v>138</v>
      </c>
    </row>
    <row r="103" spans="1:16" x14ac:dyDescent="0.25">
      <c r="A103" s="79">
        <v>102</v>
      </c>
      <c r="B103" s="79">
        <v>42</v>
      </c>
      <c r="C103" s="79">
        <v>32</v>
      </c>
      <c r="D103" s="81" t="s">
        <v>73</v>
      </c>
      <c r="E103" s="40">
        <v>30</v>
      </c>
      <c r="F103" s="81" t="s">
        <v>124</v>
      </c>
      <c r="G103" s="81" t="s">
        <v>130</v>
      </c>
      <c r="H103" s="81" t="s">
        <v>123</v>
      </c>
      <c r="I103" s="79" t="s">
        <v>75</v>
      </c>
      <c r="J103" s="79">
        <v>14</v>
      </c>
      <c r="K103" s="83">
        <v>0</v>
      </c>
      <c r="L103" s="81" t="s">
        <v>109</v>
      </c>
      <c r="M103" s="81" t="s">
        <v>127</v>
      </c>
      <c r="N103" s="81" t="s">
        <v>129</v>
      </c>
      <c r="O103" s="81" t="s">
        <v>132</v>
      </c>
      <c r="P103" s="81" t="s">
        <v>138</v>
      </c>
    </row>
    <row r="104" spans="1:16" x14ac:dyDescent="0.25">
      <c r="A104" s="79">
        <v>103</v>
      </c>
      <c r="B104" s="79">
        <v>40</v>
      </c>
      <c r="C104" s="79">
        <v>49</v>
      </c>
      <c r="D104" s="81" t="s">
        <v>74</v>
      </c>
      <c r="E104" s="40">
        <v>29.2</v>
      </c>
      <c r="F104" s="81" t="s">
        <v>114</v>
      </c>
      <c r="G104" s="81" t="s">
        <v>108</v>
      </c>
      <c r="H104" s="81" t="s">
        <v>106</v>
      </c>
      <c r="I104" s="79" t="s">
        <v>75</v>
      </c>
      <c r="J104" s="79">
        <v>20</v>
      </c>
      <c r="K104" s="83">
        <v>0</v>
      </c>
      <c r="L104" s="81" t="s">
        <v>126</v>
      </c>
      <c r="M104" s="81" t="s">
        <v>117</v>
      </c>
      <c r="N104" s="81" t="s">
        <v>118</v>
      </c>
      <c r="O104" s="81" t="s">
        <v>119</v>
      </c>
      <c r="P104" s="81" t="s">
        <v>110</v>
      </c>
    </row>
    <row r="105" spans="1:16" x14ac:dyDescent="0.25">
      <c r="A105" s="79">
        <v>104</v>
      </c>
      <c r="B105" s="79">
        <v>45</v>
      </c>
      <c r="C105" s="79">
        <v>40</v>
      </c>
      <c r="D105" s="81" t="s">
        <v>74</v>
      </c>
      <c r="E105" s="40">
        <v>35.6</v>
      </c>
      <c r="F105" s="81" t="s">
        <v>107</v>
      </c>
      <c r="G105" s="81" t="s">
        <v>108</v>
      </c>
      <c r="H105" s="81" t="s">
        <v>106</v>
      </c>
      <c r="I105" s="79" t="s">
        <v>75</v>
      </c>
      <c r="J105" s="79">
        <v>20</v>
      </c>
      <c r="K105" s="83">
        <v>0</v>
      </c>
      <c r="L105" s="81" t="s">
        <v>126</v>
      </c>
      <c r="M105" s="81" t="s">
        <v>127</v>
      </c>
      <c r="N105" s="81" t="s">
        <v>111</v>
      </c>
      <c r="O105" s="81" t="s">
        <v>132</v>
      </c>
      <c r="P105" s="81" t="s">
        <v>110</v>
      </c>
    </row>
    <row r="106" spans="1:16" x14ac:dyDescent="0.25">
      <c r="A106" s="79">
        <v>105</v>
      </c>
      <c r="B106" s="79">
        <v>32</v>
      </c>
      <c r="C106" s="79">
        <v>39</v>
      </c>
      <c r="D106" s="81" t="s">
        <v>73</v>
      </c>
      <c r="E106" s="40">
        <v>58.4</v>
      </c>
      <c r="F106" s="81" t="s">
        <v>107</v>
      </c>
      <c r="G106" s="81" t="s">
        <v>122</v>
      </c>
      <c r="H106" s="81" t="s">
        <v>115</v>
      </c>
      <c r="I106" s="79" t="s">
        <v>76</v>
      </c>
      <c r="J106" s="79">
        <v>18</v>
      </c>
      <c r="K106" s="83">
        <v>0</v>
      </c>
      <c r="L106" s="81" t="s">
        <v>126</v>
      </c>
      <c r="M106" s="81" t="s">
        <v>127</v>
      </c>
      <c r="N106" s="81" t="s">
        <v>129</v>
      </c>
      <c r="O106" s="81" t="s">
        <v>132</v>
      </c>
      <c r="P106" s="81" t="s">
        <v>125</v>
      </c>
    </row>
    <row r="107" spans="1:16" x14ac:dyDescent="0.25">
      <c r="A107" s="79">
        <v>106</v>
      </c>
      <c r="B107" s="79">
        <v>40</v>
      </c>
      <c r="C107" s="79">
        <v>32</v>
      </c>
      <c r="D107" s="81" t="s">
        <v>73</v>
      </c>
      <c r="E107" s="40">
        <v>46</v>
      </c>
      <c r="F107" s="81" t="s">
        <v>114</v>
      </c>
      <c r="G107" s="81" t="s">
        <v>108</v>
      </c>
      <c r="H107" s="81" t="s">
        <v>106</v>
      </c>
      <c r="I107" s="79" t="s">
        <v>75</v>
      </c>
      <c r="J107" s="79">
        <v>15</v>
      </c>
      <c r="K107" s="83">
        <v>3</v>
      </c>
      <c r="L107" s="81" t="s">
        <v>109</v>
      </c>
      <c r="M107" s="81" t="s">
        <v>113</v>
      </c>
      <c r="N107" s="81" t="s">
        <v>118</v>
      </c>
      <c r="O107" s="81" t="s">
        <v>119</v>
      </c>
      <c r="P107" s="81" t="s">
        <v>120</v>
      </c>
    </row>
    <row r="108" spans="1:16" x14ac:dyDescent="0.25">
      <c r="A108" s="79">
        <v>107</v>
      </c>
      <c r="B108" s="79">
        <v>40</v>
      </c>
      <c r="C108" s="79">
        <v>25</v>
      </c>
      <c r="D108" s="81" t="s">
        <v>73</v>
      </c>
      <c r="E108" s="40">
        <v>40</v>
      </c>
      <c r="F108" s="81" t="s">
        <v>124</v>
      </c>
      <c r="G108" s="81" t="s">
        <v>130</v>
      </c>
      <c r="H108" s="81" t="s">
        <v>123</v>
      </c>
      <c r="I108" s="79" t="s">
        <v>76</v>
      </c>
      <c r="J108" s="79">
        <v>8</v>
      </c>
      <c r="K108" s="83">
        <v>3</v>
      </c>
      <c r="L108" s="81" t="s">
        <v>109</v>
      </c>
      <c r="M108" s="81" t="s">
        <v>117</v>
      </c>
      <c r="N108" s="81" t="s">
        <v>118</v>
      </c>
      <c r="O108" s="81" t="s">
        <v>119</v>
      </c>
      <c r="P108" s="81" t="s">
        <v>120</v>
      </c>
    </row>
    <row r="109" spans="1:16" x14ac:dyDescent="0.25">
      <c r="A109" s="79">
        <v>108</v>
      </c>
      <c r="B109" s="79">
        <v>36</v>
      </c>
      <c r="C109" s="79">
        <v>42</v>
      </c>
      <c r="D109" s="81" t="s">
        <v>74</v>
      </c>
      <c r="E109" s="40">
        <v>46.2</v>
      </c>
      <c r="F109" s="81" t="s">
        <v>131</v>
      </c>
      <c r="G109" s="81" t="s">
        <v>136</v>
      </c>
      <c r="H109" s="81" t="s">
        <v>115</v>
      </c>
      <c r="I109" s="79" t="s">
        <v>76</v>
      </c>
      <c r="J109" s="79">
        <v>25</v>
      </c>
      <c r="K109" s="83">
        <v>1</v>
      </c>
      <c r="L109" s="81" t="s">
        <v>109</v>
      </c>
      <c r="M109" s="81" t="s">
        <v>127</v>
      </c>
      <c r="N109" s="81" t="s">
        <v>129</v>
      </c>
      <c r="O109" s="81" t="s">
        <v>137</v>
      </c>
      <c r="P109" s="81" t="s">
        <v>134</v>
      </c>
    </row>
    <row r="110" spans="1:16" x14ac:dyDescent="0.25">
      <c r="A110" s="79">
        <v>109</v>
      </c>
      <c r="B110" s="79">
        <v>40</v>
      </c>
      <c r="C110" s="79">
        <v>37</v>
      </c>
      <c r="D110" s="81" t="s">
        <v>73</v>
      </c>
      <c r="E110" s="40">
        <v>53.6</v>
      </c>
      <c r="F110" s="81" t="s">
        <v>124</v>
      </c>
      <c r="G110" s="81" t="s">
        <v>130</v>
      </c>
      <c r="H110" s="81" t="s">
        <v>106</v>
      </c>
      <c r="I110" s="79" t="s">
        <v>76</v>
      </c>
      <c r="J110" s="79">
        <v>18</v>
      </c>
      <c r="K110" s="83">
        <v>0</v>
      </c>
      <c r="L110" s="81" t="s">
        <v>109</v>
      </c>
      <c r="M110" s="81" t="s">
        <v>127</v>
      </c>
      <c r="N110" s="81" t="s">
        <v>118</v>
      </c>
      <c r="O110" s="81" t="s">
        <v>119</v>
      </c>
      <c r="P110" s="81" t="s">
        <v>138</v>
      </c>
    </row>
    <row r="111" spans="1:16" x14ac:dyDescent="0.25">
      <c r="A111" s="79">
        <v>110</v>
      </c>
      <c r="B111" s="79">
        <v>50</v>
      </c>
      <c r="C111" s="79">
        <v>28</v>
      </c>
      <c r="D111" s="81" t="s">
        <v>74</v>
      </c>
      <c r="E111" s="40">
        <v>38.6</v>
      </c>
      <c r="F111" s="81" t="s">
        <v>114</v>
      </c>
      <c r="G111" s="81" t="s">
        <v>108</v>
      </c>
      <c r="H111" s="81" t="s">
        <v>106</v>
      </c>
      <c r="I111" s="79" t="s">
        <v>76</v>
      </c>
      <c r="J111" s="79">
        <v>8</v>
      </c>
      <c r="K111" s="83">
        <v>0</v>
      </c>
      <c r="L111" s="81" t="s">
        <v>109</v>
      </c>
      <c r="M111" s="81" t="s">
        <v>127</v>
      </c>
      <c r="N111" s="81" t="s">
        <v>118</v>
      </c>
      <c r="O111" s="81" t="s">
        <v>132</v>
      </c>
      <c r="P111" s="81" t="s">
        <v>125</v>
      </c>
    </row>
    <row r="112" spans="1:16" x14ac:dyDescent="0.25">
      <c r="A112" s="79">
        <v>111</v>
      </c>
      <c r="B112" s="79">
        <v>60</v>
      </c>
      <c r="C112" s="79">
        <v>23</v>
      </c>
      <c r="D112" s="81" t="s">
        <v>73</v>
      </c>
      <c r="E112" s="40">
        <v>20.6</v>
      </c>
      <c r="F112" s="81" t="s">
        <v>114</v>
      </c>
      <c r="G112" s="81" t="s">
        <v>108</v>
      </c>
      <c r="H112" s="81" t="s">
        <v>123</v>
      </c>
      <c r="I112" s="79" t="s">
        <v>75</v>
      </c>
      <c r="J112" s="79">
        <v>6</v>
      </c>
      <c r="K112" s="83">
        <v>1</v>
      </c>
      <c r="L112" s="81" t="s">
        <v>126</v>
      </c>
      <c r="M112" s="81" t="s">
        <v>117</v>
      </c>
      <c r="N112" s="81" t="s">
        <v>129</v>
      </c>
      <c r="O112" s="81" t="s">
        <v>132</v>
      </c>
      <c r="P112" s="81" t="s">
        <v>120</v>
      </c>
    </row>
    <row r="113" spans="1:16" x14ac:dyDescent="0.25">
      <c r="A113" s="79">
        <v>112</v>
      </c>
      <c r="B113" s="79">
        <v>40</v>
      </c>
      <c r="C113" s="79">
        <v>37</v>
      </c>
      <c r="D113" s="81" t="s">
        <v>74</v>
      </c>
      <c r="E113" s="40">
        <v>33.4</v>
      </c>
      <c r="F113" s="81" t="s">
        <v>114</v>
      </c>
      <c r="G113" s="81" t="s">
        <v>108</v>
      </c>
      <c r="H113" s="81" t="s">
        <v>106</v>
      </c>
      <c r="I113" s="79" t="s">
        <v>75</v>
      </c>
      <c r="J113" s="79">
        <v>20</v>
      </c>
      <c r="K113" s="83">
        <v>0</v>
      </c>
      <c r="L113" s="81" t="s">
        <v>126</v>
      </c>
      <c r="M113" s="81" t="s">
        <v>127</v>
      </c>
      <c r="N113" s="81" t="s">
        <v>118</v>
      </c>
      <c r="O113" s="81" t="s">
        <v>132</v>
      </c>
      <c r="P113" s="81" t="s">
        <v>110</v>
      </c>
    </row>
    <row r="114" spans="1:16" x14ac:dyDescent="0.25">
      <c r="A114" s="79">
        <v>113</v>
      </c>
      <c r="B114" s="79">
        <v>43</v>
      </c>
      <c r="C114" s="79">
        <v>35</v>
      </c>
      <c r="D114" s="81" t="s">
        <v>74</v>
      </c>
      <c r="E114" s="40">
        <v>31.8</v>
      </c>
      <c r="F114" s="81" t="s">
        <v>107</v>
      </c>
      <c r="G114" s="81" t="s">
        <v>136</v>
      </c>
      <c r="H114" s="81" t="s">
        <v>106</v>
      </c>
      <c r="I114" s="79" t="s">
        <v>75</v>
      </c>
      <c r="J114" s="79">
        <v>9</v>
      </c>
      <c r="K114" s="83">
        <v>1</v>
      </c>
      <c r="L114" s="81" t="s">
        <v>121</v>
      </c>
      <c r="M114" s="81" t="s">
        <v>117</v>
      </c>
      <c r="N114" s="81" t="s">
        <v>118</v>
      </c>
      <c r="O114" s="81" t="s">
        <v>132</v>
      </c>
      <c r="P114" s="81" t="s">
        <v>125</v>
      </c>
    </row>
    <row r="115" spans="1:16" x14ac:dyDescent="0.25">
      <c r="A115" s="79">
        <v>114</v>
      </c>
      <c r="B115" s="79">
        <v>35</v>
      </c>
      <c r="C115" s="79">
        <v>63</v>
      </c>
      <c r="D115" s="81" t="s">
        <v>74</v>
      </c>
      <c r="E115" s="40">
        <v>51.6</v>
      </c>
      <c r="F115" s="81" t="s">
        <v>107</v>
      </c>
      <c r="G115" s="81" t="s">
        <v>116</v>
      </c>
      <c r="H115" s="81" t="s">
        <v>123</v>
      </c>
      <c r="I115" s="79" t="s">
        <v>76</v>
      </c>
      <c r="J115" s="79">
        <v>45</v>
      </c>
      <c r="K115" s="83">
        <v>1</v>
      </c>
      <c r="L115" s="81" t="s">
        <v>126</v>
      </c>
      <c r="M115" s="81" t="s">
        <v>117</v>
      </c>
      <c r="N115" s="81" t="s">
        <v>111</v>
      </c>
      <c r="O115" s="81" t="s">
        <v>112</v>
      </c>
      <c r="P115" s="81" t="s">
        <v>110</v>
      </c>
    </row>
    <row r="116" spans="1:16" x14ac:dyDescent="0.25">
      <c r="A116" s="79">
        <v>115</v>
      </c>
      <c r="B116" s="79">
        <v>41</v>
      </c>
      <c r="C116" s="79">
        <v>29</v>
      </c>
      <c r="D116" s="81" t="s">
        <v>73</v>
      </c>
      <c r="E116" s="40">
        <v>47.8</v>
      </c>
      <c r="F116" s="81" t="s">
        <v>114</v>
      </c>
      <c r="G116" s="81" t="s">
        <v>130</v>
      </c>
      <c r="H116" s="81" t="s">
        <v>123</v>
      </c>
      <c r="I116" s="79" t="s">
        <v>75</v>
      </c>
      <c r="J116" s="79">
        <v>10</v>
      </c>
      <c r="K116" s="83">
        <v>2</v>
      </c>
      <c r="L116" s="81" t="s">
        <v>126</v>
      </c>
      <c r="M116" s="81" t="s">
        <v>117</v>
      </c>
      <c r="N116" s="81" t="s">
        <v>118</v>
      </c>
      <c r="O116" s="81" t="s">
        <v>119</v>
      </c>
      <c r="P116" s="81" t="s">
        <v>120</v>
      </c>
    </row>
    <row r="117" spans="1:16" x14ac:dyDescent="0.25">
      <c r="A117" s="79">
        <v>116</v>
      </c>
      <c r="B117" s="79">
        <v>50</v>
      </c>
      <c r="C117" s="79">
        <v>33</v>
      </c>
      <c r="D117" s="81" t="s">
        <v>73</v>
      </c>
      <c r="E117" s="40">
        <v>37.799999999999997</v>
      </c>
      <c r="F117" s="81" t="s">
        <v>114</v>
      </c>
      <c r="G117" s="81" t="s">
        <v>136</v>
      </c>
      <c r="H117" s="81" t="s">
        <v>115</v>
      </c>
      <c r="I117" s="79" t="s">
        <v>75</v>
      </c>
      <c r="J117" s="79">
        <v>16</v>
      </c>
      <c r="K117" s="83">
        <v>0</v>
      </c>
      <c r="L117" s="81" t="s">
        <v>109</v>
      </c>
      <c r="M117" s="81" t="s">
        <v>127</v>
      </c>
      <c r="N117" s="81" t="s">
        <v>118</v>
      </c>
      <c r="O117" s="81" t="s">
        <v>137</v>
      </c>
      <c r="P117" s="81" t="s">
        <v>125</v>
      </c>
    </row>
    <row r="118" spans="1:16" x14ac:dyDescent="0.25">
      <c r="A118" s="79">
        <v>117</v>
      </c>
      <c r="B118" s="79">
        <v>44</v>
      </c>
      <c r="C118" s="79">
        <v>26</v>
      </c>
      <c r="D118" s="81" t="s">
        <v>73</v>
      </c>
      <c r="E118" s="40">
        <v>72.599999999999994</v>
      </c>
      <c r="F118" s="81" t="s">
        <v>114</v>
      </c>
      <c r="G118" s="81" t="s">
        <v>108</v>
      </c>
      <c r="H118" s="81" t="s">
        <v>106</v>
      </c>
      <c r="I118" s="79" t="s">
        <v>76</v>
      </c>
      <c r="J118" s="79">
        <v>10</v>
      </c>
      <c r="K118" s="83">
        <v>0</v>
      </c>
      <c r="L118" s="81" t="s">
        <v>126</v>
      </c>
      <c r="M118" s="81" t="s">
        <v>127</v>
      </c>
      <c r="N118" s="81" t="s">
        <v>118</v>
      </c>
      <c r="O118" s="81" t="s">
        <v>137</v>
      </c>
      <c r="P118" s="81" t="s">
        <v>125</v>
      </c>
    </row>
    <row r="119" spans="1:16" x14ac:dyDescent="0.25">
      <c r="A119" s="79">
        <v>118</v>
      </c>
      <c r="B119" s="79">
        <v>40</v>
      </c>
      <c r="C119" s="79">
        <v>50</v>
      </c>
      <c r="D119" s="81" t="s">
        <v>74</v>
      </c>
      <c r="E119" s="40">
        <v>116</v>
      </c>
      <c r="F119" s="81" t="s">
        <v>114</v>
      </c>
      <c r="G119" s="81" t="s">
        <v>122</v>
      </c>
      <c r="H119" s="81" t="s">
        <v>123</v>
      </c>
      <c r="I119" s="79" t="s">
        <v>75</v>
      </c>
      <c r="J119" s="79">
        <v>34</v>
      </c>
      <c r="K119" s="83">
        <v>0</v>
      </c>
      <c r="L119" s="81" t="s">
        <v>121</v>
      </c>
      <c r="M119" s="81" t="s">
        <v>127</v>
      </c>
      <c r="N119" s="81" t="s">
        <v>118</v>
      </c>
      <c r="O119" s="81" t="s">
        <v>132</v>
      </c>
      <c r="P119" s="81" t="s">
        <v>134</v>
      </c>
    </row>
    <row r="120" spans="1:16" x14ac:dyDescent="0.25">
      <c r="A120" s="79">
        <v>119</v>
      </c>
      <c r="B120" s="79">
        <v>40</v>
      </c>
      <c r="C120" s="79">
        <v>49</v>
      </c>
      <c r="D120" s="81" t="s">
        <v>74</v>
      </c>
      <c r="E120" s="40">
        <v>51.4</v>
      </c>
      <c r="F120" s="81" t="s">
        <v>114</v>
      </c>
      <c r="G120" s="81" t="s">
        <v>136</v>
      </c>
      <c r="H120" s="81" t="s">
        <v>106</v>
      </c>
      <c r="I120" s="79" t="s">
        <v>75</v>
      </c>
      <c r="J120" s="79">
        <v>25</v>
      </c>
      <c r="K120" s="83">
        <v>0</v>
      </c>
      <c r="L120" s="81" t="s">
        <v>126</v>
      </c>
      <c r="M120" s="81" t="s">
        <v>127</v>
      </c>
      <c r="N120" s="81" t="s">
        <v>118</v>
      </c>
      <c r="O120" s="81" t="s">
        <v>132</v>
      </c>
      <c r="P120" s="81" t="s">
        <v>125</v>
      </c>
    </row>
    <row r="121" spans="1:16" x14ac:dyDescent="0.25">
      <c r="A121" s="79">
        <v>120</v>
      </c>
      <c r="B121" s="79">
        <v>35</v>
      </c>
      <c r="C121" s="79">
        <v>44</v>
      </c>
      <c r="D121" s="81" t="s">
        <v>73</v>
      </c>
      <c r="E121" s="40">
        <v>103.6</v>
      </c>
      <c r="F121" s="81" t="s">
        <v>114</v>
      </c>
      <c r="G121" s="81" t="s">
        <v>136</v>
      </c>
      <c r="H121" s="81" t="s">
        <v>123</v>
      </c>
      <c r="I121" s="79" t="s">
        <v>75</v>
      </c>
      <c r="J121" s="79">
        <v>27</v>
      </c>
      <c r="K121" s="83">
        <v>0</v>
      </c>
      <c r="L121" s="81" t="s">
        <v>126</v>
      </c>
      <c r="M121" s="81" t="s">
        <v>127</v>
      </c>
      <c r="N121" s="81" t="s">
        <v>133</v>
      </c>
      <c r="O121" s="81" t="s">
        <v>137</v>
      </c>
      <c r="P121" s="81" t="s">
        <v>110</v>
      </c>
    </row>
    <row r="122" spans="1:16" x14ac:dyDescent="0.25">
      <c r="A122" s="79">
        <v>121</v>
      </c>
      <c r="B122" s="79">
        <v>31</v>
      </c>
      <c r="C122" s="79">
        <v>25</v>
      </c>
      <c r="D122" s="81" t="s">
        <v>73</v>
      </c>
      <c r="E122" s="40">
        <v>44.2</v>
      </c>
      <c r="F122" s="81" t="s">
        <v>107</v>
      </c>
      <c r="G122" s="81" t="s">
        <v>116</v>
      </c>
      <c r="H122" s="81" t="s">
        <v>106</v>
      </c>
      <c r="I122" s="79" t="s">
        <v>75</v>
      </c>
      <c r="J122" s="79">
        <v>7</v>
      </c>
      <c r="K122" s="83">
        <v>1</v>
      </c>
      <c r="L122" s="81" t="s">
        <v>109</v>
      </c>
      <c r="M122" s="81" t="s">
        <v>127</v>
      </c>
      <c r="N122" s="81" t="s">
        <v>111</v>
      </c>
      <c r="O122" s="81" t="s">
        <v>112</v>
      </c>
      <c r="P122" s="81" t="s">
        <v>110</v>
      </c>
    </row>
    <row r="123" spans="1:16" x14ac:dyDescent="0.25">
      <c r="A123" s="79">
        <v>122</v>
      </c>
      <c r="B123" s="79">
        <v>40</v>
      </c>
      <c r="C123" s="79">
        <v>44</v>
      </c>
      <c r="D123" s="81" t="s">
        <v>74</v>
      </c>
      <c r="E123" s="40">
        <v>49.6</v>
      </c>
      <c r="F123" s="81" t="s">
        <v>107</v>
      </c>
      <c r="G123" s="81" t="s">
        <v>108</v>
      </c>
      <c r="H123" s="81" t="s">
        <v>106</v>
      </c>
      <c r="I123" s="79" t="s">
        <v>75</v>
      </c>
      <c r="J123" s="79">
        <v>14</v>
      </c>
      <c r="K123" s="83">
        <v>3</v>
      </c>
      <c r="L123" s="81" t="s">
        <v>121</v>
      </c>
      <c r="M123" s="81" t="s">
        <v>117</v>
      </c>
      <c r="N123" s="81" t="s">
        <v>118</v>
      </c>
      <c r="O123" s="81" t="s">
        <v>132</v>
      </c>
      <c r="P123" s="81" t="s">
        <v>110</v>
      </c>
    </row>
    <row r="124" spans="1:16" x14ac:dyDescent="0.25">
      <c r="A124" s="79">
        <v>123</v>
      </c>
      <c r="B124" s="79">
        <v>37</v>
      </c>
      <c r="C124" s="79">
        <v>42</v>
      </c>
      <c r="D124" s="81" t="s">
        <v>74</v>
      </c>
      <c r="E124" s="40">
        <v>31.2</v>
      </c>
      <c r="F124" s="81" t="s">
        <v>131</v>
      </c>
      <c r="G124" s="81" t="s">
        <v>108</v>
      </c>
      <c r="H124" s="81" t="s">
        <v>115</v>
      </c>
      <c r="I124" s="79" t="s">
        <v>75</v>
      </c>
      <c r="J124" s="79">
        <v>24</v>
      </c>
      <c r="K124" s="83">
        <v>0</v>
      </c>
      <c r="L124" s="81" t="s">
        <v>121</v>
      </c>
      <c r="M124" s="81" t="s">
        <v>127</v>
      </c>
      <c r="N124" s="81" t="s">
        <v>129</v>
      </c>
      <c r="O124" s="81" t="s">
        <v>137</v>
      </c>
      <c r="P124" s="81" t="s">
        <v>138</v>
      </c>
    </row>
    <row r="125" spans="1:16" x14ac:dyDescent="0.25">
      <c r="A125" s="79">
        <v>124</v>
      </c>
      <c r="B125" s="79">
        <v>60</v>
      </c>
      <c r="C125" s="79">
        <v>36</v>
      </c>
      <c r="D125" s="81" t="s">
        <v>74</v>
      </c>
      <c r="E125" s="40">
        <v>57</v>
      </c>
      <c r="F125" s="81" t="s">
        <v>131</v>
      </c>
      <c r="G125" s="81" t="s">
        <v>108</v>
      </c>
      <c r="H125" s="81" t="s">
        <v>106</v>
      </c>
      <c r="I125" s="79" t="s">
        <v>75</v>
      </c>
      <c r="J125" s="79">
        <v>17</v>
      </c>
      <c r="K125" s="83">
        <v>1</v>
      </c>
      <c r="L125" s="81" t="s">
        <v>121</v>
      </c>
      <c r="M125" s="81" t="s">
        <v>127</v>
      </c>
      <c r="N125" s="81" t="s">
        <v>129</v>
      </c>
      <c r="O125" s="81" t="s">
        <v>137</v>
      </c>
      <c r="P125" s="81" t="s">
        <v>134</v>
      </c>
    </row>
    <row r="126" spans="1:16" x14ac:dyDescent="0.25">
      <c r="A126" s="79">
        <v>125</v>
      </c>
      <c r="B126" s="79">
        <v>40</v>
      </c>
      <c r="C126" s="79">
        <v>41</v>
      </c>
      <c r="D126" s="81" t="s">
        <v>73</v>
      </c>
      <c r="E126" s="40">
        <v>45</v>
      </c>
      <c r="F126" s="81" t="s">
        <v>107</v>
      </c>
      <c r="G126" s="81" t="s">
        <v>108</v>
      </c>
      <c r="H126" s="81" t="s">
        <v>106</v>
      </c>
      <c r="I126" s="79" t="s">
        <v>75</v>
      </c>
      <c r="J126" s="79">
        <v>24</v>
      </c>
      <c r="K126" s="83">
        <v>1</v>
      </c>
      <c r="L126" s="81" t="s">
        <v>109</v>
      </c>
      <c r="M126" s="81" t="s">
        <v>117</v>
      </c>
      <c r="N126" s="81" t="s">
        <v>118</v>
      </c>
      <c r="O126" s="81" t="s">
        <v>137</v>
      </c>
      <c r="P126" s="81" t="s">
        <v>125</v>
      </c>
    </row>
    <row r="127" spans="1:16" x14ac:dyDescent="0.25">
      <c r="A127" s="79">
        <v>126</v>
      </c>
      <c r="B127" s="79">
        <v>40</v>
      </c>
      <c r="C127" s="79">
        <v>26</v>
      </c>
      <c r="D127" s="81" t="s">
        <v>73</v>
      </c>
      <c r="E127" s="40">
        <v>76.400000000000006</v>
      </c>
      <c r="F127" s="81" t="s">
        <v>107</v>
      </c>
      <c r="G127" s="81" t="s">
        <v>108</v>
      </c>
      <c r="H127" s="81" t="s">
        <v>123</v>
      </c>
      <c r="I127" s="79" t="s">
        <v>75</v>
      </c>
      <c r="J127" s="79">
        <v>8</v>
      </c>
      <c r="K127" s="83">
        <v>0</v>
      </c>
      <c r="L127" s="81" t="s">
        <v>126</v>
      </c>
      <c r="M127" s="81" t="s">
        <v>117</v>
      </c>
      <c r="N127" s="81" t="s">
        <v>129</v>
      </c>
      <c r="O127" s="81" t="s">
        <v>119</v>
      </c>
      <c r="P127" s="81" t="s">
        <v>134</v>
      </c>
    </row>
    <row r="128" spans="1:16" x14ac:dyDescent="0.25">
      <c r="A128" s="79">
        <v>127</v>
      </c>
      <c r="B128" s="79">
        <v>40</v>
      </c>
      <c r="C128" s="79">
        <v>42</v>
      </c>
      <c r="D128" s="81" t="s">
        <v>74</v>
      </c>
      <c r="E128" s="40">
        <v>40</v>
      </c>
      <c r="F128" s="81" t="s">
        <v>107</v>
      </c>
      <c r="G128" s="81" t="s">
        <v>116</v>
      </c>
      <c r="H128" s="81" t="s">
        <v>123</v>
      </c>
      <c r="I128" s="79" t="s">
        <v>75</v>
      </c>
      <c r="J128" s="79">
        <v>15</v>
      </c>
      <c r="K128" s="83">
        <v>0</v>
      </c>
      <c r="L128" s="81" t="s">
        <v>126</v>
      </c>
      <c r="M128" s="81" t="s">
        <v>117</v>
      </c>
      <c r="N128" s="81" t="s">
        <v>118</v>
      </c>
      <c r="O128" s="81" t="s">
        <v>132</v>
      </c>
      <c r="P128" s="81" t="s">
        <v>110</v>
      </c>
    </row>
    <row r="129" spans="1:16" x14ac:dyDescent="0.25">
      <c r="A129" s="79">
        <v>128</v>
      </c>
      <c r="B129" s="79">
        <v>65</v>
      </c>
      <c r="C129" s="79">
        <v>27</v>
      </c>
      <c r="D129" s="81" t="s">
        <v>73</v>
      </c>
      <c r="E129" s="40">
        <v>74.599999999999994</v>
      </c>
      <c r="F129" s="81" t="s">
        <v>114</v>
      </c>
      <c r="G129" s="81" t="s">
        <v>108</v>
      </c>
      <c r="H129" s="81" t="s">
        <v>106</v>
      </c>
      <c r="I129" s="79" t="s">
        <v>76</v>
      </c>
      <c r="J129" s="79">
        <v>10</v>
      </c>
      <c r="K129" s="83">
        <v>0</v>
      </c>
      <c r="L129" s="81" t="s">
        <v>109</v>
      </c>
      <c r="M129" s="81" t="s">
        <v>117</v>
      </c>
      <c r="N129" s="81" t="s">
        <v>118</v>
      </c>
      <c r="O129" s="81" t="s">
        <v>119</v>
      </c>
      <c r="P129" s="81" t="s">
        <v>120</v>
      </c>
    </row>
    <row r="130" spans="1:16" x14ac:dyDescent="0.25">
      <c r="A130" s="79">
        <v>129</v>
      </c>
      <c r="B130" s="79">
        <v>40</v>
      </c>
      <c r="C130" s="79">
        <v>48</v>
      </c>
      <c r="D130" s="81" t="s">
        <v>74</v>
      </c>
      <c r="E130" s="40">
        <v>33.4</v>
      </c>
      <c r="F130" s="81" t="s">
        <v>114</v>
      </c>
      <c r="G130" s="81" t="s">
        <v>136</v>
      </c>
      <c r="H130" s="81" t="s">
        <v>106</v>
      </c>
      <c r="I130" s="79" t="s">
        <v>75</v>
      </c>
      <c r="J130" s="79">
        <v>20</v>
      </c>
      <c r="K130" s="83">
        <v>0</v>
      </c>
      <c r="L130" s="81" t="s">
        <v>121</v>
      </c>
      <c r="M130" s="81" t="s">
        <v>117</v>
      </c>
      <c r="N130" s="81" t="s">
        <v>118</v>
      </c>
      <c r="O130" s="81" t="s">
        <v>132</v>
      </c>
      <c r="P130" s="81" t="s">
        <v>125</v>
      </c>
    </row>
    <row r="131" spans="1:16" x14ac:dyDescent="0.25">
      <c r="A131" s="79">
        <v>130</v>
      </c>
      <c r="B131" s="79">
        <v>40</v>
      </c>
      <c r="C131" s="79">
        <v>65</v>
      </c>
      <c r="D131" s="81" t="s">
        <v>73</v>
      </c>
      <c r="E131" s="40">
        <v>103.6</v>
      </c>
      <c r="F131" s="81" t="s">
        <v>107</v>
      </c>
      <c r="G131" s="81" t="s">
        <v>130</v>
      </c>
      <c r="H131" s="81" t="s">
        <v>106</v>
      </c>
      <c r="I131" s="79" t="s">
        <v>76</v>
      </c>
      <c r="J131" s="79">
        <v>49</v>
      </c>
      <c r="K131" s="83">
        <v>2</v>
      </c>
      <c r="L131" s="81" t="s">
        <v>109</v>
      </c>
      <c r="M131" s="81" t="s">
        <v>117</v>
      </c>
      <c r="N131" s="81" t="s">
        <v>111</v>
      </c>
      <c r="O131" s="81" t="s">
        <v>119</v>
      </c>
      <c r="P131" s="81" t="s">
        <v>120</v>
      </c>
    </row>
    <row r="132" spans="1:16" x14ac:dyDescent="0.25">
      <c r="A132" s="79">
        <v>131</v>
      </c>
      <c r="B132" s="79">
        <v>40</v>
      </c>
      <c r="C132" s="79">
        <v>33</v>
      </c>
      <c r="D132" s="81" t="s">
        <v>74</v>
      </c>
      <c r="E132" s="40">
        <v>45.4</v>
      </c>
      <c r="F132" s="81" t="s">
        <v>114</v>
      </c>
      <c r="G132" s="81" t="s">
        <v>122</v>
      </c>
      <c r="H132" s="81" t="s">
        <v>123</v>
      </c>
      <c r="I132" s="79" t="s">
        <v>75</v>
      </c>
      <c r="J132" s="79">
        <v>15</v>
      </c>
      <c r="K132" s="83">
        <v>0</v>
      </c>
      <c r="L132" s="81" t="s">
        <v>126</v>
      </c>
      <c r="M132" s="81" t="s">
        <v>117</v>
      </c>
      <c r="N132" s="81" t="s">
        <v>118</v>
      </c>
      <c r="O132" s="81" t="s">
        <v>132</v>
      </c>
      <c r="P132" s="81" t="s">
        <v>120</v>
      </c>
    </row>
    <row r="133" spans="1:16" x14ac:dyDescent="0.25">
      <c r="A133" s="79">
        <v>132</v>
      </c>
      <c r="B133" s="79">
        <v>40</v>
      </c>
      <c r="C133" s="79">
        <v>44</v>
      </c>
      <c r="D133" s="81" t="s">
        <v>73</v>
      </c>
      <c r="E133" s="40">
        <v>85</v>
      </c>
      <c r="F133" s="81" t="s">
        <v>114</v>
      </c>
      <c r="G133" s="81" t="s">
        <v>130</v>
      </c>
      <c r="H133" s="81" t="s">
        <v>123</v>
      </c>
      <c r="I133" s="79" t="s">
        <v>75</v>
      </c>
      <c r="J133" s="79">
        <v>27</v>
      </c>
      <c r="K133" s="83">
        <v>1</v>
      </c>
      <c r="L133" s="81" t="s">
        <v>109</v>
      </c>
      <c r="M133" s="81" t="s">
        <v>117</v>
      </c>
      <c r="N133" s="81" t="s">
        <v>118</v>
      </c>
      <c r="O133" s="81" t="s">
        <v>137</v>
      </c>
      <c r="P133" s="81" t="s">
        <v>110</v>
      </c>
    </row>
    <row r="134" spans="1:16" x14ac:dyDescent="0.25">
      <c r="A134" s="79">
        <v>133</v>
      </c>
      <c r="B134" s="79">
        <v>55</v>
      </c>
      <c r="C134" s="79">
        <v>48</v>
      </c>
      <c r="D134" s="81" t="s">
        <v>73</v>
      </c>
      <c r="E134" s="40">
        <v>88.8</v>
      </c>
      <c r="F134" s="81" t="s">
        <v>114</v>
      </c>
      <c r="G134" s="81" t="s">
        <v>130</v>
      </c>
      <c r="H134" s="81" t="s">
        <v>123</v>
      </c>
      <c r="I134" s="79" t="s">
        <v>75</v>
      </c>
      <c r="J134" s="79">
        <v>28</v>
      </c>
      <c r="K134" s="83">
        <v>0</v>
      </c>
      <c r="L134" s="81" t="s">
        <v>121</v>
      </c>
      <c r="M134" s="81" t="s">
        <v>117</v>
      </c>
      <c r="N134" s="81" t="s">
        <v>118</v>
      </c>
      <c r="O134" s="81" t="s">
        <v>119</v>
      </c>
      <c r="P134" s="81" t="s">
        <v>120</v>
      </c>
    </row>
    <row r="135" spans="1:16" x14ac:dyDescent="0.25">
      <c r="A135" s="79">
        <v>134</v>
      </c>
      <c r="B135" s="79">
        <v>50</v>
      </c>
      <c r="C135" s="79">
        <v>37</v>
      </c>
      <c r="D135" s="81" t="s">
        <v>73</v>
      </c>
      <c r="E135" s="40">
        <v>101</v>
      </c>
      <c r="F135" s="81" t="s">
        <v>114</v>
      </c>
      <c r="G135" s="81" t="s">
        <v>136</v>
      </c>
      <c r="H135" s="81" t="s">
        <v>106</v>
      </c>
      <c r="I135" s="79" t="s">
        <v>75</v>
      </c>
      <c r="J135" s="79">
        <v>20</v>
      </c>
      <c r="K135" s="83">
        <v>2</v>
      </c>
      <c r="L135" s="81" t="s">
        <v>126</v>
      </c>
      <c r="M135" s="81" t="s">
        <v>117</v>
      </c>
      <c r="N135" s="81" t="s">
        <v>118</v>
      </c>
      <c r="O135" s="81" t="s">
        <v>132</v>
      </c>
      <c r="P135" s="81" t="s">
        <v>120</v>
      </c>
    </row>
    <row r="136" spans="1:16" x14ac:dyDescent="0.25">
      <c r="A136" s="79">
        <v>135</v>
      </c>
      <c r="B136" s="79">
        <v>70</v>
      </c>
      <c r="C136" s="79">
        <v>52</v>
      </c>
      <c r="D136" s="81" t="s">
        <v>73</v>
      </c>
      <c r="E136" s="40">
        <v>163.4</v>
      </c>
      <c r="F136" s="81" t="s">
        <v>107</v>
      </c>
      <c r="G136" s="81" t="s">
        <v>136</v>
      </c>
      <c r="H136" s="81" t="s">
        <v>106</v>
      </c>
      <c r="I136" s="79" t="s">
        <v>75</v>
      </c>
      <c r="J136" s="79">
        <v>36</v>
      </c>
      <c r="K136" s="83">
        <v>0</v>
      </c>
      <c r="L136" s="81" t="s">
        <v>126</v>
      </c>
      <c r="M136" s="81" t="s">
        <v>113</v>
      </c>
      <c r="N136" s="81" t="s">
        <v>118</v>
      </c>
      <c r="O136" s="81" t="s">
        <v>119</v>
      </c>
      <c r="P136" s="81" t="s">
        <v>110</v>
      </c>
    </row>
    <row r="137" spans="1:16" x14ac:dyDescent="0.25">
      <c r="A137" s="79">
        <v>136</v>
      </c>
      <c r="B137" s="79">
        <v>60</v>
      </c>
      <c r="C137" s="79">
        <v>38</v>
      </c>
      <c r="D137" s="81" t="s">
        <v>73</v>
      </c>
      <c r="E137" s="40">
        <v>110.6</v>
      </c>
      <c r="F137" s="81" t="s">
        <v>107</v>
      </c>
      <c r="G137" s="81" t="s">
        <v>136</v>
      </c>
      <c r="H137" s="81" t="s">
        <v>106</v>
      </c>
      <c r="I137" s="79" t="s">
        <v>75</v>
      </c>
      <c r="J137" s="79">
        <v>20</v>
      </c>
      <c r="K137" s="83">
        <v>0</v>
      </c>
      <c r="L137" s="81" t="s">
        <v>126</v>
      </c>
      <c r="M137" s="81" t="s">
        <v>127</v>
      </c>
      <c r="N137" s="81" t="s">
        <v>111</v>
      </c>
      <c r="O137" s="81" t="s">
        <v>112</v>
      </c>
      <c r="P137" s="81" t="s">
        <v>110</v>
      </c>
    </row>
    <row r="138" spans="1:16" x14ac:dyDescent="0.25">
      <c r="A138" s="79">
        <v>137</v>
      </c>
      <c r="B138" s="79">
        <v>40</v>
      </c>
      <c r="C138" s="79">
        <v>35</v>
      </c>
      <c r="D138" s="81" t="s">
        <v>74</v>
      </c>
      <c r="E138" s="40">
        <v>32.4</v>
      </c>
      <c r="F138" s="81" t="s">
        <v>114</v>
      </c>
      <c r="G138" s="81" t="s">
        <v>108</v>
      </c>
      <c r="H138" s="81" t="s">
        <v>106</v>
      </c>
      <c r="I138" s="79" t="s">
        <v>75</v>
      </c>
      <c r="J138" s="79">
        <v>10</v>
      </c>
      <c r="K138" s="83">
        <v>3</v>
      </c>
      <c r="L138" s="81" t="s">
        <v>126</v>
      </c>
      <c r="M138" s="81" t="s">
        <v>113</v>
      </c>
      <c r="N138" s="81" t="s">
        <v>118</v>
      </c>
      <c r="O138" s="81" t="s">
        <v>128</v>
      </c>
      <c r="P138" s="81" t="s">
        <v>125</v>
      </c>
    </row>
    <row r="139" spans="1:16" x14ac:dyDescent="0.25">
      <c r="A139" s="79">
        <v>138</v>
      </c>
      <c r="B139" s="79">
        <v>43</v>
      </c>
      <c r="C139" s="79">
        <v>34</v>
      </c>
      <c r="D139" s="81" t="s">
        <v>73</v>
      </c>
      <c r="E139" s="40">
        <v>85.2</v>
      </c>
      <c r="F139" s="81" t="s">
        <v>107</v>
      </c>
      <c r="G139" s="81" t="s">
        <v>136</v>
      </c>
      <c r="H139" s="81" t="s">
        <v>123</v>
      </c>
      <c r="I139" s="79" t="s">
        <v>75</v>
      </c>
      <c r="J139" s="79">
        <v>12</v>
      </c>
      <c r="K139" s="83">
        <v>1</v>
      </c>
      <c r="L139" s="81" t="s">
        <v>109</v>
      </c>
      <c r="M139" s="81" t="s">
        <v>117</v>
      </c>
      <c r="N139" s="81" t="s">
        <v>111</v>
      </c>
      <c r="O139" s="81" t="s">
        <v>112</v>
      </c>
      <c r="P139" s="81" t="s">
        <v>110</v>
      </c>
    </row>
    <row r="140" spans="1:16" x14ac:dyDescent="0.25">
      <c r="A140" s="79">
        <v>139</v>
      </c>
      <c r="B140" s="79">
        <v>52</v>
      </c>
      <c r="C140" s="79">
        <v>34</v>
      </c>
      <c r="D140" s="81" t="s">
        <v>73</v>
      </c>
      <c r="E140" s="40">
        <v>84.6</v>
      </c>
      <c r="F140" s="81" t="s">
        <v>114</v>
      </c>
      <c r="G140" s="81" t="s">
        <v>136</v>
      </c>
      <c r="H140" s="81" t="s">
        <v>106</v>
      </c>
      <c r="I140" s="79" t="s">
        <v>75</v>
      </c>
      <c r="J140" s="79">
        <v>16</v>
      </c>
      <c r="K140" s="83">
        <v>2</v>
      </c>
      <c r="L140" s="81" t="s">
        <v>109</v>
      </c>
      <c r="M140" s="81" t="s">
        <v>117</v>
      </c>
      <c r="N140" s="81" t="s">
        <v>118</v>
      </c>
      <c r="O140" s="81" t="s">
        <v>119</v>
      </c>
      <c r="P140" s="81" t="s">
        <v>120</v>
      </c>
    </row>
    <row r="141" spans="1:16" x14ac:dyDescent="0.25">
      <c r="A141" s="79">
        <v>140</v>
      </c>
      <c r="B141" s="79">
        <v>40</v>
      </c>
      <c r="C141" s="79">
        <v>27</v>
      </c>
      <c r="D141" s="81" t="s">
        <v>74</v>
      </c>
      <c r="E141" s="40">
        <v>69.2</v>
      </c>
      <c r="F141" s="81" t="s">
        <v>107</v>
      </c>
      <c r="G141" s="81" t="s">
        <v>136</v>
      </c>
      <c r="H141" s="81" t="s">
        <v>106</v>
      </c>
      <c r="I141" s="79" t="s">
        <v>75</v>
      </c>
      <c r="J141" s="79">
        <v>10</v>
      </c>
      <c r="K141" s="83">
        <v>4</v>
      </c>
      <c r="L141" s="81" t="s">
        <v>126</v>
      </c>
      <c r="M141" s="81" t="s">
        <v>113</v>
      </c>
      <c r="N141" s="81" t="s">
        <v>118</v>
      </c>
      <c r="O141" s="81" t="s">
        <v>132</v>
      </c>
      <c r="P141" s="81" t="s">
        <v>110</v>
      </c>
    </row>
    <row r="142" spans="1:16" x14ac:dyDescent="0.25">
      <c r="A142" s="79">
        <v>141</v>
      </c>
      <c r="B142" s="79">
        <v>46</v>
      </c>
      <c r="C142" s="79">
        <v>23</v>
      </c>
      <c r="D142" s="81" t="s">
        <v>73</v>
      </c>
      <c r="E142" s="40">
        <v>45</v>
      </c>
      <c r="F142" s="81" t="s">
        <v>114</v>
      </c>
      <c r="G142" s="81" t="s">
        <v>136</v>
      </c>
      <c r="H142" s="81" t="s">
        <v>106</v>
      </c>
      <c r="I142" s="79" t="s">
        <v>76</v>
      </c>
      <c r="J142" s="79">
        <v>6</v>
      </c>
      <c r="K142" s="83">
        <v>0</v>
      </c>
      <c r="L142" s="81" t="s">
        <v>109</v>
      </c>
      <c r="M142" s="81" t="s">
        <v>117</v>
      </c>
      <c r="N142" s="81" t="s">
        <v>118</v>
      </c>
      <c r="O142" s="81" t="s">
        <v>132</v>
      </c>
      <c r="P142" s="81" t="s">
        <v>120</v>
      </c>
    </row>
    <row r="143" spans="1:16" x14ac:dyDescent="0.25">
      <c r="A143" s="79">
        <v>142</v>
      </c>
      <c r="B143" s="79">
        <v>50</v>
      </c>
      <c r="C143" s="79">
        <v>62</v>
      </c>
      <c r="D143" s="81" t="s">
        <v>73</v>
      </c>
      <c r="E143" s="40">
        <v>94.2</v>
      </c>
      <c r="F143" s="81" t="s">
        <v>107</v>
      </c>
      <c r="G143" s="81" t="s">
        <v>108</v>
      </c>
      <c r="H143" s="81" t="s">
        <v>115</v>
      </c>
      <c r="I143" s="79" t="s">
        <v>75</v>
      </c>
      <c r="J143" s="79">
        <v>45</v>
      </c>
      <c r="K143" s="83">
        <v>4</v>
      </c>
      <c r="L143" s="81" t="s">
        <v>126</v>
      </c>
      <c r="M143" s="81" t="s">
        <v>117</v>
      </c>
      <c r="N143" s="81" t="s">
        <v>118</v>
      </c>
      <c r="O143" s="81" t="s">
        <v>119</v>
      </c>
      <c r="P143" s="81" t="s">
        <v>120</v>
      </c>
    </row>
    <row r="144" spans="1:16" x14ac:dyDescent="0.25">
      <c r="A144" s="79">
        <v>143</v>
      </c>
      <c r="B144" s="79">
        <v>76</v>
      </c>
      <c r="C144" s="79">
        <v>41</v>
      </c>
      <c r="D144" s="81" t="s">
        <v>73</v>
      </c>
      <c r="E144" s="40">
        <v>78.2</v>
      </c>
      <c r="F144" s="81" t="s">
        <v>107</v>
      </c>
      <c r="G144" s="81" t="s">
        <v>136</v>
      </c>
      <c r="H144" s="81" t="s">
        <v>106</v>
      </c>
      <c r="I144" s="79" t="s">
        <v>76</v>
      </c>
      <c r="J144" s="79">
        <v>24</v>
      </c>
      <c r="K144" s="83">
        <v>4</v>
      </c>
      <c r="L144" s="81" t="s">
        <v>126</v>
      </c>
      <c r="M144" s="81" t="s">
        <v>113</v>
      </c>
      <c r="N144" s="81" t="s">
        <v>111</v>
      </c>
      <c r="O144" s="81" t="s">
        <v>128</v>
      </c>
      <c r="P144" s="81" t="s">
        <v>120</v>
      </c>
    </row>
    <row r="145" spans="1:16" x14ac:dyDescent="0.25">
      <c r="A145" s="79">
        <v>144</v>
      </c>
      <c r="B145" s="79">
        <v>38</v>
      </c>
      <c r="C145" s="79">
        <v>26</v>
      </c>
      <c r="D145" s="81" t="s">
        <v>73</v>
      </c>
      <c r="E145" s="40">
        <v>29.8</v>
      </c>
      <c r="F145" s="81" t="s">
        <v>107</v>
      </c>
      <c r="G145" s="81" t="s">
        <v>136</v>
      </c>
      <c r="H145" s="81" t="s">
        <v>106</v>
      </c>
      <c r="I145" s="79" t="s">
        <v>75</v>
      </c>
      <c r="J145" s="79">
        <v>9</v>
      </c>
      <c r="K145" s="83">
        <v>1</v>
      </c>
      <c r="L145" s="81" t="s">
        <v>126</v>
      </c>
      <c r="M145" s="81" t="s">
        <v>113</v>
      </c>
      <c r="N145" s="81" t="s">
        <v>111</v>
      </c>
      <c r="O145" s="81" t="s">
        <v>132</v>
      </c>
      <c r="P145" s="81" t="s">
        <v>125</v>
      </c>
    </row>
    <row r="146" spans="1:16" x14ac:dyDescent="0.25">
      <c r="A146" s="79">
        <v>145</v>
      </c>
      <c r="B146" s="79">
        <v>42</v>
      </c>
      <c r="C146" s="79">
        <v>36</v>
      </c>
      <c r="D146" s="81" t="s">
        <v>74</v>
      </c>
      <c r="E146" s="40">
        <v>32</v>
      </c>
      <c r="F146" s="81" t="s">
        <v>131</v>
      </c>
      <c r="G146" s="81" t="s">
        <v>136</v>
      </c>
      <c r="H146" s="81" t="s">
        <v>106</v>
      </c>
      <c r="I146" s="79" t="s">
        <v>75</v>
      </c>
      <c r="J146" s="79">
        <v>19</v>
      </c>
      <c r="K146" s="83">
        <v>0</v>
      </c>
      <c r="L146" s="81" t="s">
        <v>126</v>
      </c>
      <c r="M146" s="81" t="s">
        <v>127</v>
      </c>
      <c r="N146" s="81" t="s">
        <v>118</v>
      </c>
      <c r="O146" s="81" t="s">
        <v>137</v>
      </c>
      <c r="P146" s="81" t="s">
        <v>120</v>
      </c>
    </row>
    <row r="147" spans="1:16" x14ac:dyDescent="0.25">
      <c r="A147" s="79">
        <v>146</v>
      </c>
      <c r="B147" s="79">
        <v>40</v>
      </c>
      <c r="C147" s="79">
        <v>37</v>
      </c>
      <c r="D147" s="81" t="s">
        <v>73</v>
      </c>
      <c r="E147" s="40">
        <v>66.2</v>
      </c>
      <c r="F147" s="81" t="s">
        <v>114</v>
      </c>
      <c r="G147" s="81" t="s">
        <v>136</v>
      </c>
      <c r="H147" s="81" t="s">
        <v>106</v>
      </c>
      <c r="I147" s="79" t="s">
        <v>75</v>
      </c>
      <c r="J147" s="79">
        <v>19</v>
      </c>
      <c r="K147" s="83">
        <v>4</v>
      </c>
      <c r="L147" s="81" t="s">
        <v>109</v>
      </c>
      <c r="M147" s="81" t="s">
        <v>117</v>
      </c>
      <c r="N147" s="81" t="s">
        <v>129</v>
      </c>
      <c r="O147" s="81" t="s">
        <v>132</v>
      </c>
      <c r="P147" s="81" t="s">
        <v>125</v>
      </c>
    </row>
    <row r="148" spans="1:16" x14ac:dyDescent="0.25">
      <c r="A148" s="79">
        <v>147</v>
      </c>
      <c r="B148" s="79">
        <v>40</v>
      </c>
      <c r="C148" s="79">
        <v>39</v>
      </c>
      <c r="D148" s="81" t="s">
        <v>74</v>
      </c>
      <c r="E148" s="40">
        <v>42.4</v>
      </c>
      <c r="F148" s="81" t="s">
        <v>114</v>
      </c>
      <c r="G148" s="81" t="s">
        <v>136</v>
      </c>
      <c r="H148" s="81" t="s">
        <v>106</v>
      </c>
      <c r="I148" s="79" t="s">
        <v>75</v>
      </c>
      <c r="J148" s="79">
        <v>20</v>
      </c>
      <c r="K148" s="83">
        <v>0</v>
      </c>
      <c r="L148" s="81" t="s">
        <v>121</v>
      </c>
      <c r="M148" s="81" t="s">
        <v>117</v>
      </c>
      <c r="N148" s="81" t="s">
        <v>111</v>
      </c>
      <c r="O148" s="81" t="s">
        <v>132</v>
      </c>
      <c r="P148" s="81" t="s">
        <v>120</v>
      </c>
    </row>
    <row r="149" spans="1:16" x14ac:dyDescent="0.25">
      <c r="A149" s="79">
        <v>148</v>
      </c>
      <c r="B149" s="79">
        <v>40</v>
      </c>
      <c r="C149" s="79">
        <v>33</v>
      </c>
      <c r="D149" s="81" t="s">
        <v>73</v>
      </c>
      <c r="E149" s="40">
        <v>43.4</v>
      </c>
      <c r="F149" s="81" t="s">
        <v>114</v>
      </c>
      <c r="G149" s="81" t="s">
        <v>136</v>
      </c>
      <c r="H149" s="81" t="s">
        <v>106</v>
      </c>
      <c r="I149" s="79" t="s">
        <v>75</v>
      </c>
      <c r="J149" s="79">
        <v>15</v>
      </c>
      <c r="K149" s="83">
        <v>2</v>
      </c>
      <c r="L149" s="81" t="s">
        <v>109</v>
      </c>
      <c r="M149" s="81" t="s">
        <v>113</v>
      </c>
      <c r="N149" s="81" t="s">
        <v>118</v>
      </c>
      <c r="O149" s="81" t="s">
        <v>132</v>
      </c>
      <c r="P149" s="81" t="s">
        <v>125</v>
      </c>
    </row>
    <row r="150" spans="1:16" x14ac:dyDescent="0.25">
      <c r="A150" s="79">
        <v>149</v>
      </c>
      <c r="B150" s="79">
        <v>40</v>
      </c>
      <c r="C150" s="79">
        <v>61</v>
      </c>
      <c r="D150" s="81" t="s">
        <v>74</v>
      </c>
      <c r="E150" s="40">
        <v>50.2</v>
      </c>
      <c r="F150" s="81" t="s">
        <v>107</v>
      </c>
      <c r="G150" s="81" t="s">
        <v>136</v>
      </c>
      <c r="H150" s="81" t="s">
        <v>115</v>
      </c>
      <c r="I150" s="79" t="s">
        <v>75</v>
      </c>
      <c r="J150" s="79">
        <v>30</v>
      </c>
      <c r="K150" s="83">
        <v>3</v>
      </c>
      <c r="L150" s="81" t="s">
        <v>126</v>
      </c>
      <c r="M150" s="81" t="s">
        <v>117</v>
      </c>
      <c r="N150" s="81" t="s">
        <v>111</v>
      </c>
      <c r="O150" s="81" t="s">
        <v>112</v>
      </c>
      <c r="P150" s="81" t="s">
        <v>110</v>
      </c>
    </row>
    <row r="151" spans="1:16" x14ac:dyDescent="0.25">
      <c r="A151" s="79">
        <v>150</v>
      </c>
      <c r="B151" s="79">
        <v>54</v>
      </c>
      <c r="C151" s="79">
        <v>20</v>
      </c>
      <c r="D151" s="81" t="s">
        <v>73</v>
      </c>
      <c r="E151" s="40">
        <v>32.200000000000003</v>
      </c>
      <c r="F151" s="81" t="s">
        <v>114</v>
      </c>
      <c r="G151" s="81" t="s">
        <v>130</v>
      </c>
      <c r="H151" s="81" t="s">
        <v>115</v>
      </c>
      <c r="I151" s="79" t="s">
        <v>75</v>
      </c>
      <c r="J151" s="79">
        <v>3</v>
      </c>
      <c r="K151" s="83">
        <v>0</v>
      </c>
      <c r="L151" s="81" t="s">
        <v>109</v>
      </c>
      <c r="M151" s="81" t="s">
        <v>127</v>
      </c>
      <c r="N151" s="81" t="s">
        <v>129</v>
      </c>
      <c r="O151" s="81" t="s">
        <v>119</v>
      </c>
      <c r="P151" s="81" t="s">
        <v>110</v>
      </c>
    </row>
    <row r="152" spans="1:16" x14ac:dyDescent="0.25">
      <c r="A152" s="79">
        <v>151</v>
      </c>
      <c r="B152" s="79">
        <v>60</v>
      </c>
      <c r="C152" s="79">
        <v>31</v>
      </c>
      <c r="D152" s="81" t="s">
        <v>73</v>
      </c>
      <c r="E152" s="40">
        <v>60.8</v>
      </c>
      <c r="F152" s="81" t="s">
        <v>114</v>
      </c>
      <c r="G152" s="81" t="s">
        <v>136</v>
      </c>
      <c r="H152" s="81" t="s">
        <v>115</v>
      </c>
      <c r="I152" s="79" t="s">
        <v>75</v>
      </c>
      <c r="J152" s="79">
        <v>14</v>
      </c>
      <c r="K152" s="83">
        <v>3</v>
      </c>
      <c r="L152" s="81" t="s">
        <v>109</v>
      </c>
      <c r="M152" s="81" t="s">
        <v>117</v>
      </c>
      <c r="N152" s="81" t="s">
        <v>118</v>
      </c>
      <c r="O152" s="81" t="s">
        <v>119</v>
      </c>
      <c r="P152" s="81" t="s">
        <v>120</v>
      </c>
    </row>
    <row r="153" spans="1:16" x14ac:dyDescent="0.25">
      <c r="A153" s="79">
        <v>152</v>
      </c>
      <c r="B153" s="79">
        <v>50</v>
      </c>
      <c r="C153" s="79">
        <v>28</v>
      </c>
      <c r="D153" s="81" t="s">
        <v>73</v>
      </c>
      <c r="E153" s="40">
        <v>57.2</v>
      </c>
      <c r="F153" s="81" t="s">
        <v>114</v>
      </c>
      <c r="G153" s="81" t="s">
        <v>136</v>
      </c>
      <c r="H153" s="81" t="s">
        <v>106</v>
      </c>
      <c r="I153" s="79" t="s">
        <v>75</v>
      </c>
      <c r="J153" s="79">
        <v>6</v>
      </c>
      <c r="K153" s="83">
        <v>2</v>
      </c>
      <c r="L153" s="81" t="s">
        <v>126</v>
      </c>
      <c r="M153" s="81" t="s">
        <v>117</v>
      </c>
      <c r="N153" s="81" t="s">
        <v>118</v>
      </c>
      <c r="O153" s="81" t="s">
        <v>119</v>
      </c>
      <c r="P153" s="81" t="s">
        <v>110</v>
      </c>
    </row>
    <row r="154" spans="1:16" x14ac:dyDescent="0.25">
      <c r="A154" s="79">
        <v>153</v>
      </c>
      <c r="B154" s="79">
        <v>40</v>
      </c>
      <c r="C154" s="79">
        <v>22</v>
      </c>
      <c r="D154" s="81" t="s">
        <v>73</v>
      </c>
      <c r="E154" s="40">
        <v>50.4</v>
      </c>
      <c r="F154" s="81" t="s">
        <v>114</v>
      </c>
      <c r="G154" s="81" t="s">
        <v>136</v>
      </c>
      <c r="H154" s="81" t="s">
        <v>115</v>
      </c>
      <c r="I154" s="79" t="s">
        <v>76</v>
      </c>
      <c r="J154" s="79">
        <v>9</v>
      </c>
      <c r="K154" s="83">
        <v>0</v>
      </c>
      <c r="L154" s="81" t="s">
        <v>126</v>
      </c>
      <c r="M154" s="81" t="s">
        <v>127</v>
      </c>
      <c r="N154" s="81" t="s">
        <v>118</v>
      </c>
      <c r="O154" s="81" t="s">
        <v>137</v>
      </c>
      <c r="P154" s="81" t="s">
        <v>125</v>
      </c>
    </row>
    <row r="155" spans="1:16" x14ac:dyDescent="0.25">
      <c r="A155" s="79">
        <v>154</v>
      </c>
      <c r="B155" s="79">
        <v>40</v>
      </c>
      <c r="C155" s="79">
        <v>36</v>
      </c>
      <c r="D155" s="81" t="s">
        <v>73</v>
      </c>
      <c r="E155" s="40">
        <v>61.2</v>
      </c>
      <c r="F155" s="81" t="s">
        <v>107</v>
      </c>
      <c r="G155" s="81" t="s">
        <v>136</v>
      </c>
      <c r="H155" s="81" t="s">
        <v>106</v>
      </c>
      <c r="I155" s="79" t="s">
        <v>75</v>
      </c>
      <c r="J155" s="79">
        <v>15</v>
      </c>
      <c r="K155" s="83">
        <v>3</v>
      </c>
      <c r="L155" s="81" t="s">
        <v>109</v>
      </c>
      <c r="M155" s="81" t="s">
        <v>117</v>
      </c>
      <c r="N155" s="81" t="s">
        <v>118</v>
      </c>
      <c r="O155" s="81" t="s">
        <v>132</v>
      </c>
      <c r="P155" s="81" t="s">
        <v>125</v>
      </c>
    </row>
    <row r="156" spans="1:16" x14ac:dyDescent="0.25">
      <c r="A156" s="79">
        <v>155</v>
      </c>
      <c r="B156" s="79">
        <v>45</v>
      </c>
      <c r="C156" s="79">
        <v>48</v>
      </c>
      <c r="D156" s="81" t="s">
        <v>74</v>
      </c>
      <c r="E156" s="40">
        <v>83</v>
      </c>
      <c r="F156" s="81" t="s">
        <v>107</v>
      </c>
      <c r="G156" s="81" t="s">
        <v>130</v>
      </c>
      <c r="H156" s="81" t="s">
        <v>115</v>
      </c>
      <c r="I156" s="79" t="s">
        <v>75</v>
      </c>
      <c r="J156" s="79">
        <v>26</v>
      </c>
      <c r="K156" s="83">
        <v>0</v>
      </c>
      <c r="L156" s="81" t="s">
        <v>121</v>
      </c>
      <c r="M156" s="81" t="s">
        <v>127</v>
      </c>
      <c r="N156" s="81" t="s">
        <v>111</v>
      </c>
      <c r="O156" s="81" t="s">
        <v>132</v>
      </c>
      <c r="P156" s="81" t="s">
        <v>110</v>
      </c>
    </row>
    <row r="157" spans="1:16" x14ac:dyDescent="0.25">
      <c r="A157" s="79">
        <v>156</v>
      </c>
      <c r="B157" s="79">
        <v>41</v>
      </c>
      <c r="C157" s="79">
        <v>47</v>
      </c>
      <c r="D157" s="81" t="s">
        <v>74</v>
      </c>
      <c r="E157" s="40">
        <v>54</v>
      </c>
      <c r="F157" s="81" t="s">
        <v>131</v>
      </c>
      <c r="G157" s="81" t="s">
        <v>108</v>
      </c>
      <c r="H157" s="81" t="s">
        <v>106</v>
      </c>
      <c r="I157" s="79" t="s">
        <v>75</v>
      </c>
      <c r="J157" s="79">
        <v>15</v>
      </c>
      <c r="K157" s="83">
        <v>0</v>
      </c>
      <c r="L157" s="81" t="s">
        <v>126</v>
      </c>
      <c r="M157" s="81" t="s">
        <v>135</v>
      </c>
      <c r="N157" s="81" t="s">
        <v>129</v>
      </c>
      <c r="O157" s="81" t="s">
        <v>137</v>
      </c>
      <c r="P157" s="81" t="s">
        <v>120</v>
      </c>
    </row>
    <row r="158" spans="1:16" x14ac:dyDescent="0.25">
      <c r="A158" s="79">
        <v>157</v>
      </c>
      <c r="B158" s="79">
        <v>67</v>
      </c>
      <c r="C158" s="79">
        <v>51</v>
      </c>
      <c r="D158" s="81" t="s">
        <v>73</v>
      </c>
      <c r="E158" s="40">
        <v>61.8</v>
      </c>
      <c r="F158" s="81" t="s">
        <v>107</v>
      </c>
      <c r="G158" s="81" t="s">
        <v>130</v>
      </c>
      <c r="H158" s="81" t="s">
        <v>123</v>
      </c>
      <c r="I158" s="79" t="s">
        <v>76</v>
      </c>
      <c r="J158" s="79">
        <v>33</v>
      </c>
      <c r="K158" s="83">
        <v>0</v>
      </c>
      <c r="L158" s="81" t="s">
        <v>109</v>
      </c>
      <c r="M158" s="81" t="s">
        <v>127</v>
      </c>
      <c r="N158" s="81" t="s">
        <v>133</v>
      </c>
      <c r="O158" s="81" t="s">
        <v>137</v>
      </c>
      <c r="P158" s="81" t="s">
        <v>110</v>
      </c>
    </row>
    <row r="159" spans="1:16" x14ac:dyDescent="0.25">
      <c r="A159" s="79">
        <v>158</v>
      </c>
      <c r="B159" s="79">
        <v>44</v>
      </c>
      <c r="C159" s="79">
        <v>48</v>
      </c>
      <c r="D159" s="81" t="s">
        <v>73</v>
      </c>
      <c r="E159" s="40">
        <v>70.2</v>
      </c>
      <c r="F159" s="81" t="s">
        <v>114</v>
      </c>
      <c r="G159" s="81" t="s">
        <v>116</v>
      </c>
      <c r="H159" s="81" t="s">
        <v>123</v>
      </c>
      <c r="I159" s="79" t="s">
        <v>76</v>
      </c>
      <c r="J159" s="79">
        <v>31</v>
      </c>
      <c r="K159" s="83">
        <v>2</v>
      </c>
      <c r="L159" s="81" t="s">
        <v>121</v>
      </c>
      <c r="M159" s="81" t="s">
        <v>117</v>
      </c>
      <c r="N159" s="81" t="s">
        <v>129</v>
      </c>
      <c r="O159" s="81" t="s">
        <v>119</v>
      </c>
      <c r="P159" s="81" t="s">
        <v>125</v>
      </c>
    </row>
    <row r="160" spans="1:16" x14ac:dyDescent="0.25">
      <c r="A160" s="79">
        <v>159</v>
      </c>
      <c r="B160" s="79">
        <v>37</v>
      </c>
      <c r="C160" s="79">
        <v>30</v>
      </c>
      <c r="D160" s="81" t="s">
        <v>74</v>
      </c>
      <c r="E160" s="40">
        <v>27.8</v>
      </c>
      <c r="F160" s="81" t="s">
        <v>114</v>
      </c>
      <c r="G160" s="81" t="s">
        <v>136</v>
      </c>
      <c r="H160" s="81" t="s">
        <v>106</v>
      </c>
      <c r="I160" s="79" t="s">
        <v>76</v>
      </c>
      <c r="J160" s="79">
        <v>10</v>
      </c>
      <c r="K160" s="83">
        <v>0</v>
      </c>
      <c r="L160" s="81" t="s">
        <v>126</v>
      </c>
      <c r="M160" s="81" t="s">
        <v>117</v>
      </c>
      <c r="N160" s="81" t="s">
        <v>118</v>
      </c>
      <c r="O160" s="81" t="s">
        <v>132</v>
      </c>
      <c r="P160" s="81" t="s">
        <v>138</v>
      </c>
    </row>
    <row r="161" spans="1:16" x14ac:dyDescent="0.25">
      <c r="A161" s="79">
        <v>160</v>
      </c>
      <c r="B161" s="79">
        <v>40</v>
      </c>
      <c r="C161" s="79">
        <v>40</v>
      </c>
      <c r="D161" s="81" t="s">
        <v>74</v>
      </c>
      <c r="E161" s="40">
        <v>24.2</v>
      </c>
      <c r="F161" s="81" t="s">
        <v>107</v>
      </c>
      <c r="G161" s="81" t="s">
        <v>108</v>
      </c>
      <c r="H161" s="81" t="s">
        <v>106</v>
      </c>
      <c r="I161" s="79" t="s">
        <v>76</v>
      </c>
      <c r="J161" s="79">
        <v>20</v>
      </c>
      <c r="K161" s="83">
        <v>0</v>
      </c>
      <c r="L161" s="81" t="s">
        <v>126</v>
      </c>
      <c r="M161" s="81" t="s">
        <v>127</v>
      </c>
      <c r="N161" s="81" t="s">
        <v>118</v>
      </c>
      <c r="O161" s="81" t="s">
        <v>119</v>
      </c>
      <c r="P161" s="81" t="s">
        <v>125</v>
      </c>
    </row>
    <row r="162" spans="1:16" x14ac:dyDescent="0.25">
      <c r="A162" s="79">
        <v>161</v>
      </c>
      <c r="B162" s="79">
        <v>42</v>
      </c>
      <c r="C162" s="79">
        <v>29</v>
      </c>
      <c r="D162" s="81" t="s">
        <v>74</v>
      </c>
      <c r="E162" s="40">
        <v>45.4</v>
      </c>
      <c r="F162" s="81" t="s">
        <v>114</v>
      </c>
      <c r="G162" s="81" t="s">
        <v>116</v>
      </c>
      <c r="H162" s="81" t="s">
        <v>123</v>
      </c>
      <c r="I162" s="79" t="s">
        <v>75</v>
      </c>
      <c r="J162" s="79">
        <v>13</v>
      </c>
      <c r="K162" s="83">
        <v>0</v>
      </c>
      <c r="L162" s="81" t="s">
        <v>126</v>
      </c>
      <c r="M162" s="81" t="s">
        <v>127</v>
      </c>
      <c r="N162" s="81" t="s">
        <v>118</v>
      </c>
      <c r="O162" s="81" t="s">
        <v>132</v>
      </c>
      <c r="P162" s="81" t="s">
        <v>110</v>
      </c>
    </row>
    <row r="163" spans="1:16" x14ac:dyDescent="0.25">
      <c r="A163" s="79">
        <v>162</v>
      </c>
      <c r="B163" s="79">
        <v>48</v>
      </c>
      <c r="C163" s="79">
        <v>35</v>
      </c>
      <c r="D163" s="81" t="s">
        <v>73</v>
      </c>
      <c r="E163" s="40">
        <v>53.4</v>
      </c>
      <c r="F163" s="81" t="s">
        <v>114</v>
      </c>
      <c r="G163" s="81" t="s">
        <v>108</v>
      </c>
      <c r="H163" s="81" t="s">
        <v>106</v>
      </c>
      <c r="I163" s="79" t="s">
        <v>76</v>
      </c>
      <c r="J163" s="79">
        <v>19</v>
      </c>
      <c r="K163" s="83">
        <v>1</v>
      </c>
      <c r="L163" s="81" t="s">
        <v>109</v>
      </c>
      <c r="M163" s="81" t="s">
        <v>127</v>
      </c>
      <c r="N163" s="81" t="s">
        <v>118</v>
      </c>
      <c r="O163" s="81" t="s">
        <v>132</v>
      </c>
      <c r="P163" s="81" t="s">
        <v>125</v>
      </c>
    </row>
    <row r="164" spans="1:16" x14ac:dyDescent="0.25">
      <c r="A164" s="79">
        <v>163</v>
      </c>
      <c r="B164" s="79">
        <v>40</v>
      </c>
      <c r="C164" s="79">
        <v>61</v>
      </c>
      <c r="D164" s="81" t="s">
        <v>74</v>
      </c>
      <c r="E164" s="40">
        <v>40</v>
      </c>
      <c r="F164" s="81" t="s">
        <v>107</v>
      </c>
      <c r="G164" s="81" t="s">
        <v>108</v>
      </c>
      <c r="H164" s="81" t="s">
        <v>115</v>
      </c>
      <c r="I164" s="79" t="s">
        <v>76</v>
      </c>
      <c r="J164" s="79">
        <v>25</v>
      </c>
      <c r="K164" s="83">
        <v>0</v>
      </c>
      <c r="L164" s="81" t="s">
        <v>126</v>
      </c>
      <c r="M164" s="81" t="s">
        <v>127</v>
      </c>
      <c r="N164" s="81" t="s">
        <v>118</v>
      </c>
      <c r="O164" s="81" t="s">
        <v>132</v>
      </c>
      <c r="P164" s="81" t="s">
        <v>120</v>
      </c>
    </row>
    <row r="165" spans="1:16" x14ac:dyDescent="0.25">
      <c r="A165" s="79">
        <v>164</v>
      </c>
      <c r="B165" s="79">
        <v>38</v>
      </c>
      <c r="C165" s="79">
        <v>38</v>
      </c>
      <c r="D165" s="81" t="s">
        <v>73</v>
      </c>
      <c r="E165" s="40">
        <v>45.4</v>
      </c>
      <c r="F165" s="81" t="s">
        <v>114</v>
      </c>
      <c r="G165" s="81" t="s">
        <v>116</v>
      </c>
      <c r="H165" s="81" t="s">
        <v>106</v>
      </c>
      <c r="I165" s="79" t="s">
        <v>75</v>
      </c>
      <c r="J165" s="79">
        <v>21</v>
      </c>
      <c r="K165" s="83">
        <v>2</v>
      </c>
      <c r="L165" s="81" t="s">
        <v>126</v>
      </c>
      <c r="M165" s="81" t="s">
        <v>113</v>
      </c>
      <c r="N165" s="81" t="s">
        <v>118</v>
      </c>
      <c r="O165" s="81" t="s">
        <v>119</v>
      </c>
      <c r="P165" s="81" t="s">
        <v>120</v>
      </c>
    </row>
    <row r="166" spans="1:16" x14ac:dyDescent="0.25">
      <c r="A166" s="79">
        <v>165</v>
      </c>
      <c r="B166" s="79">
        <v>40</v>
      </c>
      <c r="C166" s="79">
        <v>40</v>
      </c>
      <c r="D166" s="81" t="s">
        <v>73</v>
      </c>
      <c r="E166" s="40">
        <v>54.2</v>
      </c>
      <c r="F166" s="81" t="s">
        <v>107</v>
      </c>
      <c r="G166" s="81" t="s">
        <v>116</v>
      </c>
      <c r="H166" s="81" t="s">
        <v>106</v>
      </c>
      <c r="I166" s="79" t="s">
        <v>75</v>
      </c>
      <c r="J166" s="79">
        <v>23</v>
      </c>
      <c r="K166" s="83">
        <v>1</v>
      </c>
      <c r="L166" s="81" t="s">
        <v>109</v>
      </c>
      <c r="M166" s="81" t="s">
        <v>117</v>
      </c>
      <c r="N166" s="81" t="s">
        <v>111</v>
      </c>
      <c r="O166" s="81" t="s">
        <v>119</v>
      </c>
      <c r="P166" s="81" t="s">
        <v>125</v>
      </c>
    </row>
    <row r="167" spans="1:16" x14ac:dyDescent="0.25">
      <c r="A167" s="79">
        <v>166</v>
      </c>
      <c r="B167" s="79">
        <v>40</v>
      </c>
      <c r="C167" s="79">
        <v>32</v>
      </c>
      <c r="D167" s="81" t="s">
        <v>74</v>
      </c>
      <c r="E167" s="40">
        <v>39.4</v>
      </c>
      <c r="F167" s="81" t="s">
        <v>114</v>
      </c>
      <c r="G167" s="81" t="s">
        <v>136</v>
      </c>
      <c r="H167" s="81" t="s">
        <v>106</v>
      </c>
      <c r="I167" s="79" t="s">
        <v>76</v>
      </c>
      <c r="J167" s="79">
        <v>15</v>
      </c>
      <c r="K167" s="83">
        <v>3</v>
      </c>
      <c r="L167" s="81" t="s">
        <v>126</v>
      </c>
      <c r="M167" s="81" t="s">
        <v>113</v>
      </c>
      <c r="N167" s="81" t="s">
        <v>118</v>
      </c>
      <c r="O167" s="81" t="s">
        <v>137</v>
      </c>
      <c r="P167" s="81" t="s">
        <v>125</v>
      </c>
    </row>
    <row r="168" spans="1:16" x14ac:dyDescent="0.25">
      <c r="A168" s="79">
        <v>167</v>
      </c>
      <c r="B168" s="79">
        <v>52</v>
      </c>
      <c r="C168" s="79">
        <v>32</v>
      </c>
      <c r="D168" s="81" t="s">
        <v>73</v>
      </c>
      <c r="E168" s="40">
        <v>90.6</v>
      </c>
      <c r="F168" s="81" t="s">
        <v>107</v>
      </c>
      <c r="G168" s="81" t="s">
        <v>136</v>
      </c>
      <c r="H168" s="81" t="s">
        <v>106</v>
      </c>
      <c r="I168" s="79" t="s">
        <v>75</v>
      </c>
      <c r="J168" s="79">
        <v>14</v>
      </c>
      <c r="K168" s="83">
        <v>3</v>
      </c>
      <c r="L168" s="81" t="s">
        <v>109</v>
      </c>
      <c r="M168" s="81" t="s">
        <v>127</v>
      </c>
      <c r="N168" s="81" t="s">
        <v>118</v>
      </c>
      <c r="O168" s="81" t="s">
        <v>132</v>
      </c>
      <c r="P168" s="81" t="s">
        <v>120</v>
      </c>
    </row>
    <row r="169" spans="1:16" x14ac:dyDescent="0.25">
      <c r="A169" s="79">
        <v>168</v>
      </c>
      <c r="B169" s="79">
        <v>40</v>
      </c>
      <c r="C169" s="79">
        <v>33</v>
      </c>
      <c r="D169" s="81" t="s">
        <v>73</v>
      </c>
      <c r="E169" s="40">
        <v>68</v>
      </c>
      <c r="F169" s="81" t="s">
        <v>124</v>
      </c>
      <c r="G169" s="81" t="s">
        <v>136</v>
      </c>
      <c r="H169" s="81" t="s">
        <v>106</v>
      </c>
      <c r="I169" s="79" t="s">
        <v>76</v>
      </c>
      <c r="J169" s="79">
        <v>12</v>
      </c>
      <c r="K169" s="83">
        <v>0</v>
      </c>
      <c r="L169" s="81" t="s">
        <v>126</v>
      </c>
      <c r="M169" s="81" t="s">
        <v>127</v>
      </c>
      <c r="N169" s="81" t="s">
        <v>133</v>
      </c>
      <c r="O169" s="81" t="s">
        <v>137</v>
      </c>
      <c r="P169" s="81" t="s">
        <v>125</v>
      </c>
    </row>
    <row r="170" spans="1:16" x14ac:dyDescent="0.25">
      <c r="A170" s="79">
        <v>169</v>
      </c>
      <c r="B170" s="79">
        <v>60</v>
      </c>
      <c r="C170" s="79">
        <v>39</v>
      </c>
      <c r="D170" s="81" t="s">
        <v>73</v>
      </c>
      <c r="E170" s="40">
        <v>115.6</v>
      </c>
      <c r="F170" s="81" t="s">
        <v>107</v>
      </c>
      <c r="G170" s="81" t="s">
        <v>136</v>
      </c>
      <c r="H170" s="81" t="s">
        <v>106</v>
      </c>
      <c r="I170" s="79" t="s">
        <v>76</v>
      </c>
      <c r="J170" s="79">
        <v>22</v>
      </c>
      <c r="K170" s="83">
        <v>2</v>
      </c>
      <c r="L170" s="81" t="s">
        <v>109</v>
      </c>
      <c r="M170" s="81" t="s">
        <v>127</v>
      </c>
      <c r="N170" s="81" t="s">
        <v>118</v>
      </c>
      <c r="O170" s="81" t="s">
        <v>132</v>
      </c>
      <c r="P170" s="81" t="s">
        <v>120</v>
      </c>
    </row>
    <row r="171" spans="1:16" x14ac:dyDescent="0.25">
      <c r="A171" s="79">
        <v>170</v>
      </c>
      <c r="B171" s="79">
        <v>45</v>
      </c>
      <c r="C171" s="79">
        <v>58</v>
      </c>
      <c r="D171" s="81" t="s">
        <v>74</v>
      </c>
      <c r="E171" s="40">
        <v>66.599999999999994</v>
      </c>
      <c r="F171" s="81" t="s">
        <v>107</v>
      </c>
      <c r="G171" s="81" t="s">
        <v>130</v>
      </c>
      <c r="H171" s="81" t="s">
        <v>115</v>
      </c>
      <c r="I171" s="79" t="s">
        <v>75</v>
      </c>
      <c r="J171" s="79">
        <v>20</v>
      </c>
      <c r="K171" s="83">
        <v>0</v>
      </c>
      <c r="L171" s="81" t="s">
        <v>121</v>
      </c>
      <c r="M171" s="81" t="s">
        <v>127</v>
      </c>
      <c r="N171" s="81" t="s">
        <v>118</v>
      </c>
      <c r="O171" s="81" t="s">
        <v>132</v>
      </c>
      <c r="P171" s="81" t="s">
        <v>120</v>
      </c>
    </row>
    <row r="172" spans="1:16" x14ac:dyDescent="0.25">
      <c r="A172" s="79">
        <v>171</v>
      </c>
      <c r="B172" s="79">
        <v>52</v>
      </c>
      <c r="C172" s="79">
        <v>47</v>
      </c>
      <c r="D172" s="81" t="s">
        <v>73</v>
      </c>
      <c r="E172" s="40">
        <v>90.6</v>
      </c>
      <c r="F172" s="81" t="s">
        <v>114</v>
      </c>
      <c r="G172" s="81" t="s">
        <v>136</v>
      </c>
      <c r="H172" s="81" t="s">
        <v>123</v>
      </c>
      <c r="I172" s="79" t="s">
        <v>75</v>
      </c>
      <c r="J172" s="79">
        <v>30</v>
      </c>
      <c r="K172" s="83">
        <v>0</v>
      </c>
      <c r="L172" s="81" t="s">
        <v>126</v>
      </c>
      <c r="M172" s="81" t="s">
        <v>117</v>
      </c>
      <c r="N172" s="81" t="s">
        <v>118</v>
      </c>
      <c r="O172" s="81" t="s">
        <v>128</v>
      </c>
      <c r="P172" s="81" t="s">
        <v>120</v>
      </c>
    </row>
    <row r="173" spans="1:16" x14ac:dyDescent="0.25">
      <c r="A173" s="79">
        <v>172</v>
      </c>
      <c r="B173" s="79">
        <v>40</v>
      </c>
      <c r="C173" s="79">
        <v>50</v>
      </c>
      <c r="D173" s="81" t="s">
        <v>73</v>
      </c>
      <c r="E173" s="40">
        <v>76.2</v>
      </c>
      <c r="F173" s="81" t="s">
        <v>124</v>
      </c>
      <c r="G173" s="81" t="s">
        <v>136</v>
      </c>
      <c r="H173" s="81" t="s">
        <v>115</v>
      </c>
      <c r="I173" s="79" t="s">
        <v>76</v>
      </c>
      <c r="J173" s="79">
        <v>32</v>
      </c>
      <c r="K173" s="83">
        <v>2</v>
      </c>
      <c r="L173" s="81" t="s">
        <v>109</v>
      </c>
      <c r="M173" s="81" t="s">
        <v>127</v>
      </c>
      <c r="N173" s="81" t="s">
        <v>118</v>
      </c>
      <c r="O173" s="81" t="s">
        <v>132</v>
      </c>
      <c r="P173" s="81" t="s">
        <v>125</v>
      </c>
    </row>
    <row r="174" spans="1:16" x14ac:dyDescent="0.25">
      <c r="A174" s="79">
        <v>173</v>
      </c>
      <c r="B174" s="79">
        <v>50</v>
      </c>
      <c r="C174" s="79">
        <v>24</v>
      </c>
      <c r="D174" s="81" t="s">
        <v>73</v>
      </c>
      <c r="E174" s="40">
        <v>29.4</v>
      </c>
      <c r="F174" s="81" t="s">
        <v>114</v>
      </c>
      <c r="G174" s="81" t="s">
        <v>136</v>
      </c>
      <c r="H174" s="81" t="s">
        <v>115</v>
      </c>
      <c r="I174" s="79" t="s">
        <v>75</v>
      </c>
      <c r="J174" s="79">
        <v>7</v>
      </c>
      <c r="K174" s="83">
        <v>0</v>
      </c>
      <c r="L174" s="81" t="s">
        <v>109</v>
      </c>
      <c r="M174" s="81" t="s">
        <v>117</v>
      </c>
      <c r="N174" s="81" t="s">
        <v>118</v>
      </c>
      <c r="O174" s="81" t="s">
        <v>132</v>
      </c>
      <c r="P174" s="81" t="s">
        <v>110</v>
      </c>
    </row>
    <row r="175" spans="1:16" x14ac:dyDescent="0.25">
      <c r="A175" s="79">
        <v>174</v>
      </c>
      <c r="B175" s="79">
        <v>40</v>
      </c>
      <c r="C175" s="79">
        <v>30</v>
      </c>
      <c r="D175" s="81" t="s">
        <v>73</v>
      </c>
      <c r="E175" s="40">
        <v>71</v>
      </c>
      <c r="F175" s="81" t="s">
        <v>107</v>
      </c>
      <c r="G175" s="81" t="s">
        <v>108</v>
      </c>
      <c r="H175" s="81" t="s">
        <v>106</v>
      </c>
      <c r="I175" s="79" t="s">
        <v>75</v>
      </c>
      <c r="J175" s="79">
        <v>13</v>
      </c>
      <c r="K175" s="83">
        <v>0</v>
      </c>
      <c r="L175" s="81" t="s">
        <v>126</v>
      </c>
      <c r="M175" s="81" t="s">
        <v>127</v>
      </c>
      <c r="N175" s="81" t="s">
        <v>111</v>
      </c>
      <c r="O175" s="81" t="s">
        <v>137</v>
      </c>
      <c r="P175" s="81" t="s">
        <v>110</v>
      </c>
    </row>
    <row r="176" spans="1:16" x14ac:dyDescent="0.25">
      <c r="A176" s="79">
        <v>175</v>
      </c>
      <c r="B176" s="79">
        <v>60</v>
      </c>
      <c r="C176" s="79">
        <v>31</v>
      </c>
      <c r="D176" s="81" t="s">
        <v>105</v>
      </c>
      <c r="E176" s="40">
        <v>97.2</v>
      </c>
      <c r="F176" s="81" t="s">
        <v>107</v>
      </c>
      <c r="G176" s="81" t="s">
        <v>136</v>
      </c>
      <c r="H176" s="81" t="s">
        <v>106</v>
      </c>
      <c r="I176" s="79" t="s">
        <v>76</v>
      </c>
      <c r="J176" s="79">
        <v>15</v>
      </c>
      <c r="K176" s="83">
        <v>1</v>
      </c>
      <c r="L176" s="81" t="s">
        <v>109</v>
      </c>
      <c r="M176" s="81" t="s">
        <v>117</v>
      </c>
      <c r="N176" s="81" t="s">
        <v>118</v>
      </c>
      <c r="O176" s="81" t="s">
        <v>119</v>
      </c>
      <c r="P176" s="81" t="s">
        <v>120</v>
      </c>
    </row>
    <row r="177" spans="1:16" x14ac:dyDescent="0.25">
      <c r="A177" s="79">
        <v>176</v>
      </c>
      <c r="B177" s="79">
        <v>60</v>
      </c>
      <c r="C177" s="79">
        <v>37</v>
      </c>
      <c r="D177" s="81" t="s">
        <v>73</v>
      </c>
      <c r="E177" s="40">
        <v>89.6</v>
      </c>
      <c r="F177" s="81" t="s">
        <v>114</v>
      </c>
      <c r="G177" s="81" t="s">
        <v>136</v>
      </c>
      <c r="H177" s="81" t="s">
        <v>115</v>
      </c>
      <c r="I177" s="79" t="s">
        <v>75</v>
      </c>
      <c r="J177" s="79">
        <v>18</v>
      </c>
      <c r="K177" s="83">
        <v>0</v>
      </c>
      <c r="L177" s="81" t="s">
        <v>121</v>
      </c>
      <c r="M177" s="81" t="s">
        <v>117</v>
      </c>
      <c r="N177" s="81" t="s">
        <v>111</v>
      </c>
      <c r="O177" s="81" t="s">
        <v>119</v>
      </c>
      <c r="P177" s="81" t="s">
        <v>120</v>
      </c>
    </row>
    <row r="178" spans="1:16" x14ac:dyDescent="0.25">
      <c r="A178" s="79">
        <v>177</v>
      </c>
      <c r="B178" s="79">
        <v>50</v>
      </c>
      <c r="C178" s="79">
        <v>44</v>
      </c>
      <c r="D178" s="81" t="s">
        <v>74</v>
      </c>
      <c r="E178" s="40">
        <v>49.4</v>
      </c>
      <c r="F178" s="81" t="s">
        <v>107</v>
      </c>
      <c r="G178" s="81" t="s">
        <v>108</v>
      </c>
      <c r="H178" s="81" t="s">
        <v>106</v>
      </c>
      <c r="I178" s="79" t="s">
        <v>75</v>
      </c>
      <c r="J178" s="79">
        <v>27</v>
      </c>
      <c r="K178" s="83">
        <v>0</v>
      </c>
      <c r="L178" s="81" t="s">
        <v>121</v>
      </c>
      <c r="M178" s="81" t="s">
        <v>113</v>
      </c>
      <c r="N178" s="81" t="s">
        <v>111</v>
      </c>
      <c r="O178" s="81" t="s">
        <v>112</v>
      </c>
      <c r="P178" s="81" t="s">
        <v>120</v>
      </c>
    </row>
    <row r="179" spans="1:16" x14ac:dyDescent="0.25">
      <c r="A179" s="79">
        <v>178</v>
      </c>
      <c r="B179" s="79">
        <v>50</v>
      </c>
      <c r="C179" s="79">
        <v>41</v>
      </c>
      <c r="D179" s="81" t="s">
        <v>73</v>
      </c>
      <c r="E179" s="40">
        <v>80.2</v>
      </c>
      <c r="F179" s="81" t="s">
        <v>114</v>
      </c>
      <c r="G179" s="81" t="s">
        <v>130</v>
      </c>
      <c r="H179" s="81" t="s">
        <v>106</v>
      </c>
      <c r="I179" s="79" t="s">
        <v>75</v>
      </c>
      <c r="J179" s="79">
        <v>25</v>
      </c>
      <c r="K179" s="83">
        <v>2</v>
      </c>
      <c r="L179" s="81" t="s">
        <v>126</v>
      </c>
      <c r="M179" s="81" t="s">
        <v>117</v>
      </c>
      <c r="N179" s="81" t="s">
        <v>118</v>
      </c>
      <c r="O179" s="81" t="s">
        <v>137</v>
      </c>
      <c r="P179" s="81" t="s">
        <v>120</v>
      </c>
    </row>
    <row r="180" spans="1:16" x14ac:dyDescent="0.25">
      <c r="A180" s="79">
        <v>179</v>
      </c>
      <c r="B180" s="79">
        <v>55</v>
      </c>
      <c r="C180" s="79">
        <v>46</v>
      </c>
      <c r="D180" s="81" t="s">
        <v>73</v>
      </c>
      <c r="E180" s="40">
        <v>102.8</v>
      </c>
      <c r="F180" s="81" t="s">
        <v>107</v>
      </c>
      <c r="G180" s="81" t="s">
        <v>136</v>
      </c>
      <c r="H180" s="81" t="s">
        <v>115</v>
      </c>
      <c r="I180" s="79" t="s">
        <v>75</v>
      </c>
      <c r="J180" s="79">
        <v>29</v>
      </c>
      <c r="K180" s="83">
        <v>4</v>
      </c>
      <c r="L180" s="81" t="s">
        <v>109</v>
      </c>
      <c r="M180" s="81" t="s">
        <v>113</v>
      </c>
      <c r="N180" s="81" t="s">
        <v>118</v>
      </c>
      <c r="O180" s="81" t="s">
        <v>132</v>
      </c>
      <c r="P180" s="81" t="s">
        <v>110</v>
      </c>
    </row>
    <row r="181" spans="1:16" x14ac:dyDescent="0.25">
      <c r="A181" s="79">
        <v>180</v>
      </c>
      <c r="B181" s="79">
        <v>49</v>
      </c>
      <c r="C181" s="79">
        <v>57</v>
      </c>
      <c r="D181" s="81" t="s">
        <v>73</v>
      </c>
      <c r="E181" s="40">
        <v>59.8</v>
      </c>
      <c r="F181" s="81" t="s">
        <v>114</v>
      </c>
      <c r="G181" s="81" t="s">
        <v>136</v>
      </c>
      <c r="H181" s="81" t="s">
        <v>106</v>
      </c>
      <c r="I181" s="79" t="s">
        <v>75</v>
      </c>
      <c r="J181" s="79">
        <v>38</v>
      </c>
      <c r="K181" s="83">
        <v>0</v>
      </c>
      <c r="L181" s="81" t="s">
        <v>126</v>
      </c>
      <c r="M181" s="81" t="s">
        <v>127</v>
      </c>
      <c r="N181" s="81" t="s">
        <v>111</v>
      </c>
      <c r="O181" s="81" t="s">
        <v>119</v>
      </c>
      <c r="P181" s="81" t="s">
        <v>110</v>
      </c>
    </row>
    <row r="182" spans="1:16" x14ac:dyDescent="0.25">
      <c r="A182" s="79">
        <v>181</v>
      </c>
      <c r="B182" s="79">
        <v>32</v>
      </c>
      <c r="C182" s="79">
        <v>61</v>
      </c>
      <c r="D182" s="81" t="s">
        <v>73</v>
      </c>
      <c r="E182" s="40">
        <v>47.4</v>
      </c>
      <c r="F182" s="81" t="s">
        <v>114</v>
      </c>
      <c r="G182" s="81" t="s">
        <v>136</v>
      </c>
      <c r="H182" s="81" t="s">
        <v>106</v>
      </c>
      <c r="I182" s="79" t="s">
        <v>76</v>
      </c>
      <c r="J182" s="79">
        <v>40</v>
      </c>
      <c r="K182" s="83">
        <v>0</v>
      </c>
      <c r="L182" s="81" t="s">
        <v>109</v>
      </c>
      <c r="M182" s="81" t="s">
        <v>127</v>
      </c>
      <c r="N182" s="81" t="s">
        <v>118</v>
      </c>
      <c r="O182" s="81" t="s">
        <v>119</v>
      </c>
      <c r="P182" s="81" t="s">
        <v>120</v>
      </c>
    </row>
    <row r="183" spans="1:16" x14ac:dyDescent="0.25">
      <c r="A183" s="79">
        <v>182</v>
      </c>
      <c r="B183" s="79">
        <v>40</v>
      </c>
      <c r="C183" s="79">
        <v>58</v>
      </c>
      <c r="D183" s="81" t="s">
        <v>73</v>
      </c>
      <c r="E183" s="40">
        <v>52.8</v>
      </c>
      <c r="F183" s="81" t="s">
        <v>107</v>
      </c>
      <c r="G183" s="81" t="s">
        <v>108</v>
      </c>
      <c r="H183" s="81" t="s">
        <v>115</v>
      </c>
      <c r="I183" s="79" t="s">
        <v>75</v>
      </c>
      <c r="J183" s="79">
        <v>40</v>
      </c>
      <c r="K183" s="83">
        <v>0</v>
      </c>
      <c r="L183" s="81" t="s">
        <v>126</v>
      </c>
      <c r="M183" s="81" t="s">
        <v>127</v>
      </c>
      <c r="N183" s="81" t="s">
        <v>118</v>
      </c>
      <c r="O183" s="81" t="s">
        <v>132</v>
      </c>
      <c r="P183" s="81" t="s">
        <v>125</v>
      </c>
    </row>
    <row r="184" spans="1:16" x14ac:dyDescent="0.25">
      <c r="A184" s="79">
        <v>183</v>
      </c>
      <c r="B184" s="79">
        <v>40</v>
      </c>
      <c r="C184" s="79">
        <v>49</v>
      </c>
      <c r="D184" s="81" t="s">
        <v>73</v>
      </c>
      <c r="E184" s="40">
        <v>61.6</v>
      </c>
      <c r="F184" s="81" t="s">
        <v>131</v>
      </c>
      <c r="G184" s="81" t="s">
        <v>136</v>
      </c>
      <c r="H184" s="81" t="s">
        <v>115</v>
      </c>
      <c r="I184" s="79" t="s">
        <v>75</v>
      </c>
      <c r="J184" s="79">
        <v>25</v>
      </c>
      <c r="K184" s="83">
        <v>0</v>
      </c>
      <c r="L184" s="81" t="s">
        <v>126</v>
      </c>
      <c r="M184" s="81" t="s">
        <v>127</v>
      </c>
      <c r="N184" s="81" t="s">
        <v>118</v>
      </c>
      <c r="O184" s="81" t="s">
        <v>132</v>
      </c>
      <c r="P184" s="81" t="s">
        <v>120</v>
      </c>
    </row>
    <row r="185" spans="1:16" x14ac:dyDescent="0.25">
      <c r="A185" s="79">
        <v>184</v>
      </c>
      <c r="B185" s="79">
        <v>40</v>
      </c>
      <c r="C185" s="79">
        <v>30</v>
      </c>
      <c r="D185" s="81" t="s">
        <v>74</v>
      </c>
      <c r="E185" s="40">
        <v>27.2</v>
      </c>
      <c r="F185" s="81" t="s">
        <v>131</v>
      </c>
      <c r="G185" s="81" t="s">
        <v>136</v>
      </c>
      <c r="H185" s="81" t="s">
        <v>115</v>
      </c>
      <c r="I185" s="79" t="s">
        <v>75</v>
      </c>
      <c r="J185" s="79">
        <v>5</v>
      </c>
      <c r="K185" s="83">
        <v>0</v>
      </c>
      <c r="L185" s="81" t="s">
        <v>126</v>
      </c>
      <c r="M185" s="81" t="s">
        <v>127</v>
      </c>
      <c r="N185" s="81" t="s">
        <v>118</v>
      </c>
      <c r="O185" s="81" t="s">
        <v>132</v>
      </c>
      <c r="P185" s="81" t="s">
        <v>120</v>
      </c>
    </row>
    <row r="186" spans="1:16" x14ac:dyDescent="0.25">
      <c r="A186" s="79">
        <v>185</v>
      </c>
      <c r="B186" s="79">
        <v>40</v>
      </c>
      <c r="C186" s="79">
        <v>55</v>
      </c>
      <c r="D186" s="81" t="s">
        <v>74</v>
      </c>
      <c r="E186" s="40">
        <v>41</v>
      </c>
      <c r="F186" s="81" t="s">
        <v>114</v>
      </c>
      <c r="G186" s="81" t="s">
        <v>108</v>
      </c>
      <c r="H186" s="81" t="s">
        <v>115</v>
      </c>
      <c r="I186" s="79" t="s">
        <v>75</v>
      </c>
      <c r="J186" s="79">
        <v>20</v>
      </c>
      <c r="K186" s="83">
        <v>2</v>
      </c>
      <c r="L186" s="81" t="s">
        <v>126</v>
      </c>
      <c r="M186" s="81" t="s">
        <v>117</v>
      </c>
      <c r="N186" s="81" t="s">
        <v>118</v>
      </c>
      <c r="O186" s="81" t="s">
        <v>132</v>
      </c>
      <c r="P186" s="81" t="s">
        <v>120</v>
      </c>
    </row>
    <row r="187" spans="1:16" x14ac:dyDescent="0.25">
      <c r="A187" s="79">
        <v>186</v>
      </c>
      <c r="B187" s="79">
        <v>40</v>
      </c>
      <c r="C187" s="79">
        <v>32</v>
      </c>
      <c r="D187" s="81" t="s">
        <v>73</v>
      </c>
      <c r="E187" s="40">
        <v>91.4</v>
      </c>
      <c r="F187" s="81" t="s">
        <v>114</v>
      </c>
      <c r="G187" s="81" t="s">
        <v>136</v>
      </c>
      <c r="H187" s="81" t="s">
        <v>106</v>
      </c>
      <c r="I187" s="79" t="s">
        <v>75</v>
      </c>
      <c r="J187" s="79">
        <v>15</v>
      </c>
      <c r="K187" s="83">
        <v>1</v>
      </c>
      <c r="L187" s="81" t="s">
        <v>109</v>
      </c>
      <c r="M187" s="81" t="s">
        <v>127</v>
      </c>
      <c r="N187" s="81" t="s">
        <v>118</v>
      </c>
      <c r="O187" s="81" t="s">
        <v>119</v>
      </c>
      <c r="P187" s="81" t="s">
        <v>110</v>
      </c>
    </row>
    <row r="188" spans="1:16" x14ac:dyDescent="0.25">
      <c r="A188" s="79">
        <v>187</v>
      </c>
      <c r="B188" s="79">
        <v>32</v>
      </c>
      <c r="C188" s="79">
        <v>29</v>
      </c>
      <c r="D188" s="81" t="s">
        <v>74</v>
      </c>
      <c r="E188" s="40">
        <v>37.799999999999997</v>
      </c>
      <c r="F188" s="81" t="s">
        <v>107</v>
      </c>
      <c r="G188" s="81" t="s">
        <v>136</v>
      </c>
      <c r="H188" s="81" t="s">
        <v>106</v>
      </c>
      <c r="I188" s="79" t="s">
        <v>75</v>
      </c>
      <c r="J188" s="79">
        <v>12</v>
      </c>
      <c r="K188" s="83">
        <v>1</v>
      </c>
      <c r="L188" s="81" t="s">
        <v>126</v>
      </c>
      <c r="M188" s="81" t="s">
        <v>117</v>
      </c>
      <c r="N188" s="81" t="s">
        <v>118</v>
      </c>
      <c r="O188" s="81" t="s">
        <v>128</v>
      </c>
      <c r="P188" s="81" t="s">
        <v>120</v>
      </c>
    </row>
    <row r="189" spans="1:16" x14ac:dyDescent="0.25">
      <c r="A189" s="79">
        <v>188</v>
      </c>
      <c r="B189" s="79">
        <v>40</v>
      </c>
      <c r="C189" s="79">
        <v>47</v>
      </c>
      <c r="D189" s="81" t="s">
        <v>74</v>
      </c>
      <c r="E189" s="40">
        <v>75.8</v>
      </c>
      <c r="F189" s="81" t="s">
        <v>124</v>
      </c>
      <c r="G189" s="81" t="s">
        <v>122</v>
      </c>
      <c r="H189" s="81" t="s">
        <v>106</v>
      </c>
      <c r="I189" s="79" t="s">
        <v>75</v>
      </c>
      <c r="J189" s="79">
        <v>30</v>
      </c>
      <c r="K189" s="83">
        <v>0</v>
      </c>
      <c r="L189" s="81" t="s">
        <v>121</v>
      </c>
      <c r="M189" s="81" t="s">
        <v>127</v>
      </c>
      <c r="N189" s="81" t="s">
        <v>118</v>
      </c>
      <c r="O189" s="81" t="s">
        <v>137</v>
      </c>
      <c r="P189" s="81" t="s">
        <v>134</v>
      </c>
    </row>
    <row r="190" spans="1:16" x14ac:dyDescent="0.25">
      <c r="A190" s="79">
        <v>189</v>
      </c>
      <c r="B190" s="79">
        <v>60</v>
      </c>
      <c r="C190" s="79">
        <v>32</v>
      </c>
      <c r="D190" s="81" t="s">
        <v>73</v>
      </c>
      <c r="E190" s="40">
        <v>95.4</v>
      </c>
      <c r="F190" s="81" t="s">
        <v>114</v>
      </c>
      <c r="G190" s="81" t="s">
        <v>108</v>
      </c>
      <c r="H190" s="81" t="s">
        <v>106</v>
      </c>
      <c r="I190" s="79" t="s">
        <v>75</v>
      </c>
      <c r="J190" s="79">
        <v>15</v>
      </c>
      <c r="K190" s="83">
        <v>5</v>
      </c>
      <c r="L190" s="81" t="s">
        <v>126</v>
      </c>
      <c r="M190" s="81" t="s">
        <v>117</v>
      </c>
      <c r="N190" s="81" t="s">
        <v>111</v>
      </c>
      <c r="O190" s="81" t="s">
        <v>119</v>
      </c>
      <c r="P190" s="81" t="s">
        <v>125</v>
      </c>
    </row>
    <row r="191" spans="1:16" x14ac:dyDescent="0.25">
      <c r="A191" s="79">
        <v>190</v>
      </c>
      <c r="B191" s="79">
        <v>40</v>
      </c>
      <c r="C191" s="79">
        <v>44</v>
      </c>
      <c r="D191" s="81" t="s">
        <v>73</v>
      </c>
      <c r="E191" s="40">
        <v>78</v>
      </c>
      <c r="F191" s="81" t="s">
        <v>107</v>
      </c>
      <c r="G191" s="81" t="s">
        <v>130</v>
      </c>
      <c r="H191" s="81" t="s">
        <v>106</v>
      </c>
      <c r="I191" s="79" t="s">
        <v>75</v>
      </c>
      <c r="J191" s="79">
        <v>27</v>
      </c>
      <c r="K191" s="83">
        <v>4</v>
      </c>
      <c r="L191" s="81" t="s">
        <v>121</v>
      </c>
      <c r="M191" s="81" t="s">
        <v>117</v>
      </c>
      <c r="N191" s="81" t="s">
        <v>118</v>
      </c>
      <c r="O191" s="81" t="s">
        <v>132</v>
      </c>
      <c r="P191" s="81" t="s">
        <v>110</v>
      </c>
    </row>
    <row r="192" spans="1:16" x14ac:dyDescent="0.25">
      <c r="A192" s="79">
        <v>191</v>
      </c>
      <c r="B192" s="79">
        <v>55</v>
      </c>
      <c r="C192" s="79">
        <v>34</v>
      </c>
      <c r="D192" s="81" t="s">
        <v>73</v>
      </c>
      <c r="E192" s="40">
        <v>64.8</v>
      </c>
      <c r="F192" s="81" t="s">
        <v>107</v>
      </c>
      <c r="G192" s="81" t="s">
        <v>136</v>
      </c>
      <c r="H192" s="81" t="s">
        <v>106</v>
      </c>
      <c r="I192" s="79" t="s">
        <v>75</v>
      </c>
      <c r="J192" s="79">
        <v>11</v>
      </c>
      <c r="K192" s="83">
        <v>1</v>
      </c>
      <c r="L192" s="81" t="s">
        <v>126</v>
      </c>
      <c r="M192" s="81" t="s">
        <v>117</v>
      </c>
      <c r="N192" s="81" t="s">
        <v>118</v>
      </c>
      <c r="O192" s="81" t="s">
        <v>119</v>
      </c>
      <c r="P192" s="81" t="s">
        <v>120</v>
      </c>
    </row>
    <row r="193" spans="1:16" x14ac:dyDescent="0.25">
      <c r="A193" s="79">
        <v>192</v>
      </c>
      <c r="B193" s="79">
        <v>60</v>
      </c>
      <c r="C193" s="79">
        <v>38</v>
      </c>
      <c r="D193" s="81" t="s">
        <v>73</v>
      </c>
      <c r="E193" s="40">
        <v>62.4</v>
      </c>
      <c r="F193" s="81" t="s">
        <v>114</v>
      </c>
      <c r="G193" s="81" t="s">
        <v>136</v>
      </c>
      <c r="H193" s="81" t="s">
        <v>106</v>
      </c>
      <c r="I193" s="79" t="s">
        <v>75</v>
      </c>
      <c r="J193" s="79">
        <v>21</v>
      </c>
      <c r="K193" s="83">
        <v>2</v>
      </c>
      <c r="L193" s="81" t="s">
        <v>121</v>
      </c>
      <c r="M193" s="81" t="s">
        <v>117</v>
      </c>
      <c r="N193" s="81" t="s">
        <v>111</v>
      </c>
      <c r="O193" s="81" t="s">
        <v>119</v>
      </c>
      <c r="P193" s="81" t="s">
        <v>125</v>
      </c>
    </row>
    <row r="194" spans="1:16" x14ac:dyDescent="0.25">
      <c r="A194" s="79">
        <v>193</v>
      </c>
      <c r="B194" s="79">
        <v>60</v>
      </c>
      <c r="C194" s="79">
        <v>42</v>
      </c>
      <c r="D194" s="81" t="s">
        <v>74</v>
      </c>
      <c r="E194" s="40">
        <v>53.4</v>
      </c>
      <c r="F194" s="81" t="s">
        <v>114</v>
      </c>
      <c r="G194" s="81" t="s">
        <v>136</v>
      </c>
      <c r="H194" s="81" t="s">
        <v>106</v>
      </c>
      <c r="I194" s="79" t="s">
        <v>75</v>
      </c>
      <c r="J194" s="79">
        <v>26</v>
      </c>
      <c r="K194" s="83">
        <v>3</v>
      </c>
      <c r="L194" s="81" t="s">
        <v>126</v>
      </c>
      <c r="M194" s="81" t="s">
        <v>117</v>
      </c>
      <c r="N194" s="81" t="s">
        <v>118</v>
      </c>
      <c r="O194" s="81" t="s">
        <v>132</v>
      </c>
      <c r="P194" s="81" t="s">
        <v>134</v>
      </c>
    </row>
    <row r="195" spans="1:16" x14ac:dyDescent="0.25">
      <c r="A195" s="79">
        <v>194</v>
      </c>
      <c r="B195" s="79">
        <v>42</v>
      </c>
      <c r="C195" s="79">
        <v>30</v>
      </c>
      <c r="D195" s="81" t="s">
        <v>73</v>
      </c>
      <c r="E195" s="40">
        <v>32.799999999999997</v>
      </c>
      <c r="F195" s="81" t="s">
        <v>124</v>
      </c>
      <c r="G195" s="81" t="s">
        <v>136</v>
      </c>
      <c r="H195" s="81" t="s">
        <v>115</v>
      </c>
      <c r="I195" s="79" t="s">
        <v>76</v>
      </c>
      <c r="J195" s="79">
        <v>13</v>
      </c>
      <c r="K195" s="83">
        <v>0</v>
      </c>
      <c r="L195" s="81" t="s">
        <v>109</v>
      </c>
      <c r="M195" s="81" t="s">
        <v>127</v>
      </c>
      <c r="N195" s="81" t="s">
        <v>118</v>
      </c>
      <c r="O195" s="81" t="s">
        <v>132</v>
      </c>
      <c r="P195" s="81" t="s">
        <v>125</v>
      </c>
    </row>
    <row r="196" spans="1:16" x14ac:dyDescent="0.25">
      <c r="A196" s="79">
        <v>195</v>
      </c>
      <c r="B196" s="79">
        <v>40</v>
      </c>
      <c r="C196" s="79">
        <v>29</v>
      </c>
      <c r="D196" s="81" t="s">
        <v>73</v>
      </c>
      <c r="E196" s="40">
        <v>52.2</v>
      </c>
      <c r="F196" s="81" t="s">
        <v>114</v>
      </c>
      <c r="G196" s="81" t="s">
        <v>116</v>
      </c>
      <c r="H196" s="81" t="s">
        <v>123</v>
      </c>
      <c r="I196" s="79" t="s">
        <v>76</v>
      </c>
      <c r="J196" s="79">
        <v>13</v>
      </c>
      <c r="K196" s="83">
        <v>0</v>
      </c>
      <c r="L196" s="81" t="s">
        <v>126</v>
      </c>
      <c r="M196" s="81" t="s">
        <v>127</v>
      </c>
      <c r="N196" s="81" t="s">
        <v>118</v>
      </c>
      <c r="O196" s="81" t="s">
        <v>128</v>
      </c>
      <c r="P196" s="81" t="s">
        <v>110</v>
      </c>
    </row>
    <row r="197" spans="1:16" x14ac:dyDescent="0.25">
      <c r="A197" s="79">
        <v>196</v>
      </c>
      <c r="B197" s="79">
        <v>40</v>
      </c>
      <c r="C197" s="79">
        <v>38</v>
      </c>
      <c r="D197" s="81" t="s">
        <v>74</v>
      </c>
      <c r="E197" s="40">
        <v>26.4</v>
      </c>
      <c r="F197" s="81" t="s">
        <v>114</v>
      </c>
      <c r="G197" s="81" t="s">
        <v>136</v>
      </c>
      <c r="H197" s="81" t="s">
        <v>106</v>
      </c>
      <c r="I197" s="79" t="s">
        <v>75</v>
      </c>
      <c r="J197" s="79">
        <v>22</v>
      </c>
      <c r="K197" s="83">
        <v>0</v>
      </c>
      <c r="L197" s="81" t="s">
        <v>109</v>
      </c>
      <c r="M197" s="81" t="s">
        <v>117</v>
      </c>
      <c r="N197" s="81" t="s">
        <v>118</v>
      </c>
      <c r="O197" s="81" t="s">
        <v>132</v>
      </c>
      <c r="P197" s="81" t="s">
        <v>125</v>
      </c>
    </row>
    <row r="198" spans="1:16" x14ac:dyDescent="0.25">
      <c r="A198" s="79">
        <v>197</v>
      </c>
      <c r="B198" s="79">
        <v>40</v>
      </c>
      <c r="C198" s="79">
        <v>32</v>
      </c>
      <c r="D198" s="81" t="s">
        <v>74</v>
      </c>
      <c r="E198" s="40">
        <v>77.400000000000006</v>
      </c>
      <c r="F198" s="81" t="s">
        <v>114</v>
      </c>
      <c r="G198" s="81" t="s">
        <v>108</v>
      </c>
      <c r="H198" s="81" t="s">
        <v>106</v>
      </c>
      <c r="I198" s="79" t="s">
        <v>75</v>
      </c>
      <c r="J198" s="79">
        <v>8</v>
      </c>
      <c r="K198" s="83">
        <v>0</v>
      </c>
      <c r="L198" s="81" t="s">
        <v>126</v>
      </c>
      <c r="M198" s="81" t="s">
        <v>127</v>
      </c>
      <c r="N198" s="81" t="s">
        <v>111</v>
      </c>
      <c r="O198" s="81" t="s">
        <v>132</v>
      </c>
      <c r="P198" s="81" t="s">
        <v>120</v>
      </c>
    </row>
    <row r="199" spans="1:16" x14ac:dyDescent="0.25">
      <c r="A199" s="79">
        <v>198</v>
      </c>
      <c r="B199" s="79">
        <v>40</v>
      </c>
      <c r="C199" s="79">
        <v>55</v>
      </c>
      <c r="D199" s="81" t="s">
        <v>74</v>
      </c>
      <c r="E199" s="40">
        <v>23.8</v>
      </c>
      <c r="F199" s="81" t="s">
        <v>107</v>
      </c>
      <c r="G199" s="81" t="s">
        <v>136</v>
      </c>
      <c r="H199" s="81" t="s">
        <v>106</v>
      </c>
      <c r="I199" s="79" t="s">
        <v>75</v>
      </c>
      <c r="J199" s="79">
        <v>35</v>
      </c>
      <c r="K199" s="83">
        <v>1</v>
      </c>
      <c r="L199" s="81" t="s">
        <v>126</v>
      </c>
      <c r="M199" s="81" t="s">
        <v>127</v>
      </c>
      <c r="N199" s="81" t="s">
        <v>111</v>
      </c>
      <c r="O199" s="81" t="s">
        <v>132</v>
      </c>
      <c r="P199" s="81" t="s">
        <v>110</v>
      </c>
    </row>
    <row r="200" spans="1:16" x14ac:dyDescent="0.25">
      <c r="A200" s="79">
        <v>199</v>
      </c>
      <c r="B200" s="79">
        <v>50</v>
      </c>
      <c r="C200" s="79">
        <v>47</v>
      </c>
      <c r="D200" s="81" t="s">
        <v>73</v>
      </c>
      <c r="E200" s="40">
        <v>118.6</v>
      </c>
      <c r="F200" s="81" t="s">
        <v>107</v>
      </c>
      <c r="G200" s="81" t="s">
        <v>136</v>
      </c>
      <c r="H200" s="81" t="s">
        <v>106</v>
      </c>
      <c r="I200" s="79" t="s">
        <v>75</v>
      </c>
      <c r="J200" s="79">
        <v>30</v>
      </c>
      <c r="K200" s="83">
        <v>3</v>
      </c>
      <c r="L200" s="81" t="s">
        <v>126</v>
      </c>
      <c r="M200" s="81" t="s">
        <v>117</v>
      </c>
      <c r="N200" s="81" t="s">
        <v>118</v>
      </c>
      <c r="O200" s="81" t="s">
        <v>119</v>
      </c>
      <c r="P200" s="81" t="s">
        <v>110</v>
      </c>
    </row>
    <row r="201" spans="1:16" x14ac:dyDescent="0.25">
      <c r="A201" s="79">
        <v>200</v>
      </c>
      <c r="B201" s="79">
        <v>70</v>
      </c>
      <c r="C201" s="79">
        <v>40</v>
      </c>
      <c r="D201" s="81" t="s">
        <v>73</v>
      </c>
      <c r="E201" s="40">
        <v>84.6</v>
      </c>
      <c r="F201" s="81" t="s">
        <v>107</v>
      </c>
      <c r="G201" s="81" t="s">
        <v>136</v>
      </c>
      <c r="H201" s="81" t="s">
        <v>106</v>
      </c>
      <c r="I201" s="79" t="s">
        <v>75</v>
      </c>
      <c r="J201" s="79">
        <v>18</v>
      </c>
      <c r="K201" s="83">
        <v>0</v>
      </c>
      <c r="L201" s="81" t="s">
        <v>126</v>
      </c>
      <c r="M201" s="81" t="s">
        <v>113</v>
      </c>
      <c r="N201" s="81" t="s">
        <v>111</v>
      </c>
      <c r="O201" s="81" t="s">
        <v>112</v>
      </c>
      <c r="P201" s="81" t="s">
        <v>120</v>
      </c>
    </row>
    <row r="202" spans="1:16" x14ac:dyDescent="0.25">
      <c r="A202" s="79">
        <v>201</v>
      </c>
      <c r="B202" s="79">
        <v>40</v>
      </c>
      <c r="C202" s="79">
        <v>37</v>
      </c>
      <c r="D202" s="81" t="s">
        <v>73</v>
      </c>
      <c r="E202" s="40">
        <v>53.8</v>
      </c>
      <c r="F202" s="81" t="s">
        <v>107</v>
      </c>
      <c r="G202" s="81" t="s">
        <v>136</v>
      </c>
      <c r="H202" s="81" t="s">
        <v>106</v>
      </c>
      <c r="I202" s="79" t="s">
        <v>75</v>
      </c>
      <c r="J202" s="79">
        <v>11</v>
      </c>
      <c r="K202" s="83">
        <v>2</v>
      </c>
      <c r="L202" s="81" t="s">
        <v>109</v>
      </c>
      <c r="M202" s="81" t="s">
        <v>113</v>
      </c>
      <c r="N202" s="81" t="s">
        <v>118</v>
      </c>
      <c r="O202" s="81" t="s">
        <v>132</v>
      </c>
      <c r="P202" s="81" t="s">
        <v>110</v>
      </c>
    </row>
    <row r="203" spans="1:16" x14ac:dyDescent="0.25">
      <c r="A203" s="79">
        <v>202</v>
      </c>
      <c r="B203" s="79">
        <v>40</v>
      </c>
      <c r="C203" s="79">
        <v>43</v>
      </c>
      <c r="D203" s="81" t="s">
        <v>74</v>
      </c>
      <c r="E203" s="40">
        <v>37.4</v>
      </c>
      <c r="F203" s="81" t="s">
        <v>107</v>
      </c>
      <c r="G203" s="81" t="s">
        <v>108</v>
      </c>
      <c r="H203" s="81" t="s">
        <v>115</v>
      </c>
      <c r="I203" s="79" t="s">
        <v>75</v>
      </c>
      <c r="J203" s="79">
        <v>24</v>
      </c>
      <c r="K203" s="83">
        <v>1</v>
      </c>
      <c r="L203" s="81" t="s">
        <v>126</v>
      </c>
      <c r="M203" s="81" t="s">
        <v>127</v>
      </c>
      <c r="N203" s="81" t="s">
        <v>111</v>
      </c>
      <c r="O203" s="81" t="s">
        <v>132</v>
      </c>
      <c r="P203" s="81" t="s">
        <v>120</v>
      </c>
    </row>
    <row r="204" spans="1:16" x14ac:dyDescent="0.25">
      <c r="A204" s="79">
        <v>203</v>
      </c>
      <c r="B204" s="79">
        <v>55</v>
      </c>
      <c r="C204" s="79">
        <v>32</v>
      </c>
      <c r="D204" s="81" t="s">
        <v>74</v>
      </c>
      <c r="E204" s="40">
        <v>46</v>
      </c>
      <c r="F204" s="81" t="s">
        <v>114</v>
      </c>
      <c r="G204" s="81" t="s">
        <v>136</v>
      </c>
      <c r="H204" s="81" t="s">
        <v>106</v>
      </c>
      <c r="I204" s="79" t="s">
        <v>75</v>
      </c>
      <c r="J204" s="79">
        <v>16</v>
      </c>
      <c r="K204" s="83">
        <v>1</v>
      </c>
      <c r="L204" s="81" t="s">
        <v>126</v>
      </c>
      <c r="M204" s="81" t="s">
        <v>135</v>
      </c>
      <c r="N204" s="81" t="s">
        <v>118</v>
      </c>
      <c r="O204" s="81" t="s">
        <v>137</v>
      </c>
      <c r="P204" s="81" t="s">
        <v>120</v>
      </c>
    </row>
    <row r="205" spans="1:16" x14ac:dyDescent="0.25">
      <c r="A205" s="79">
        <v>204</v>
      </c>
      <c r="B205" s="79">
        <v>40</v>
      </c>
      <c r="C205" s="79">
        <v>31</v>
      </c>
      <c r="D205" s="81" t="s">
        <v>74</v>
      </c>
      <c r="E205" s="40">
        <v>34.6</v>
      </c>
      <c r="F205" s="81" t="s">
        <v>107</v>
      </c>
      <c r="G205" s="81" t="s">
        <v>108</v>
      </c>
      <c r="H205" s="81" t="s">
        <v>106</v>
      </c>
      <c r="I205" s="79" t="s">
        <v>75</v>
      </c>
      <c r="J205" s="79">
        <v>16</v>
      </c>
      <c r="K205" s="83">
        <v>2</v>
      </c>
      <c r="L205" s="81" t="s">
        <v>109</v>
      </c>
      <c r="M205" s="81" t="s">
        <v>117</v>
      </c>
      <c r="N205" s="81" t="s">
        <v>118</v>
      </c>
      <c r="O205" s="81" t="s">
        <v>119</v>
      </c>
      <c r="P205" s="81" t="s">
        <v>125</v>
      </c>
    </row>
    <row r="206" spans="1:16" x14ac:dyDescent="0.25">
      <c r="A206" s="79">
        <v>205</v>
      </c>
      <c r="B206" s="79">
        <v>89</v>
      </c>
      <c r="C206" s="79">
        <v>44</v>
      </c>
      <c r="D206" s="81" t="s">
        <v>73</v>
      </c>
      <c r="E206" s="40">
        <v>76.599999999999994</v>
      </c>
      <c r="F206" s="81" t="s">
        <v>107</v>
      </c>
      <c r="G206" s="81" t="s">
        <v>130</v>
      </c>
      <c r="H206" s="81" t="s">
        <v>106</v>
      </c>
      <c r="I206" s="79" t="s">
        <v>76</v>
      </c>
      <c r="J206" s="79">
        <v>24</v>
      </c>
      <c r="K206" s="83">
        <v>0</v>
      </c>
      <c r="L206" s="81" t="s">
        <v>126</v>
      </c>
      <c r="M206" s="81" t="s">
        <v>127</v>
      </c>
      <c r="N206" s="81" t="s">
        <v>111</v>
      </c>
      <c r="O206" s="81" t="s">
        <v>137</v>
      </c>
      <c r="P206" s="81" t="s">
        <v>110</v>
      </c>
    </row>
    <row r="207" spans="1:16" x14ac:dyDescent="0.25">
      <c r="A207" s="79">
        <v>206</v>
      </c>
      <c r="B207" s="79">
        <v>50</v>
      </c>
      <c r="C207" s="79">
        <v>39</v>
      </c>
      <c r="D207" s="81" t="s">
        <v>73</v>
      </c>
      <c r="E207" s="40">
        <v>118.6</v>
      </c>
      <c r="F207" s="81" t="s">
        <v>107</v>
      </c>
      <c r="G207" s="81" t="s">
        <v>136</v>
      </c>
      <c r="H207" s="81" t="s">
        <v>115</v>
      </c>
      <c r="I207" s="79" t="s">
        <v>75</v>
      </c>
      <c r="J207" s="79">
        <v>18</v>
      </c>
      <c r="K207" s="83">
        <v>2</v>
      </c>
      <c r="L207" s="81" t="s">
        <v>109</v>
      </c>
      <c r="M207" s="81" t="s">
        <v>117</v>
      </c>
      <c r="N207" s="81" t="s">
        <v>111</v>
      </c>
      <c r="O207" s="81" t="s">
        <v>119</v>
      </c>
      <c r="P207" s="81" t="s">
        <v>120</v>
      </c>
    </row>
    <row r="208" spans="1:16" x14ac:dyDescent="0.25">
      <c r="A208" s="79">
        <v>207</v>
      </c>
      <c r="B208" s="79">
        <v>72</v>
      </c>
      <c r="C208" s="79">
        <v>41</v>
      </c>
      <c r="D208" s="81" t="s">
        <v>73</v>
      </c>
      <c r="E208" s="40">
        <v>32.6</v>
      </c>
      <c r="F208" s="81" t="s">
        <v>107</v>
      </c>
      <c r="G208" s="81" t="s">
        <v>136</v>
      </c>
      <c r="H208" s="81" t="s">
        <v>123</v>
      </c>
      <c r="I208" s="79" t="s">
        <v>75</v>
      </c>
      <c r="J208" s="79">
        <v>24</v>
      </c>
      <c r="K208" s="83">
        <v>0</v>
      </c>
      <c r="L208" s="81" t="s">
        <v>121</v>
      </c>
      <c r="M208" s="81" t="s">
        <v>117</v>
      </c>
      <c r="N208" s="81" t="s">
        <v>118</v>
      </c>
      <c r="O208" s="81" t="s">
        <v>132</v>
      </c>
      <c r="P208" s="81" t="s">
        <v>120</v>
      </c>
    </row>
    <row r="209" spans="1:16" x14ac:dyDescent="0.25">
      <c r="A209" s="79">
        <v>208</v>
      </c>
      <c r="B209" s="79">
        <v>40</v>
      </c>
      <c r="C209" s="79">
        <v>30</v>
      </c>
      <c r="D209" s="81" t="s">
        <v>73</v>
      </c>
      <c r="E209" s="40">
        <v>68.8</v>
      </c>
      <c r="F209" s="81" t="s">
        <v>114</v>
      </c>
      <c r="G209" s="81" t="s">
        <v>108</v>
      </c>
      <c r="H209" s="81" t="s">
        <v>106</v>
      </c>
      <c r="I209" s="79" t="s">
        <v>75</v>
      </c>
      <c r="J209" s="79">
        <v>13</v>
      </c>
      <c r="K209" s="83">
        <v>3</v>
      </c>
      <c r="L209" s="81" t="s">
        <v>109</v>
      </c>
      <c r="M209" s="81" t="s">
        <v>117</v>
      </c>
      <c r="N209" s="81" t="s">
        <v>118</v>
      </c>
      <c r="O209" s="81" t="s">
        <v>132</v>
      </c>
      <c r="P209" s="81" t="s">
        <v>120</v>
      </c>
    </row>
    <row r="210" spans="1:16" x14ac:dyDescent="0.25">
      <c r="A210" s="79">
        <v>209</v>
      </c>
      <c r="B210" s="79">
        <v>65</v>
      </c>
      <c r="C210" s="79">
        <v>58</v>
      </c>
      <c r="D210" s="81" t="s">
        <v>73</v>
      </c>
      <c r="E210" s="40">
        <v>62.8</v>
      </c>
      <c r="F210" s="81" t="s">
        <v>114</v>
      </c>
      <c r="G210" s="81" t="s">
        <v>116</v>
      </c>
      <c r="H210" s="81" t="s">
        <v>106</v>
      </c>
      <c r="I210" s="79" t="s">
        <v>75</v>
      </c>
      <c r="J210" s="79">
        <v>41</v>
      </c>
      <c r="K210" s="83">
        <v>0</v>
      </c>
      <c r="L210" s="81" t="s">
        <v>109</v>
      </c>
      <c r="M210" s="81" t="s">
        <v>127</v>
      </c>
      <c r="N210" s="81" t="s">
        <v>118</v>
      </c>
      <c r="O210" s="81" t="s">
        <v>119</v>
      </c>
      <c r="P210" s="81" t="s">
        <v>125</v>
      </c>
    </row>
    <row r="211" spans="1:16" x14ac:dyDescent="0.25">
      <c r="A211" s="79">
        <v>210</v>
      </c>
      <c r="B211" s="79">
        <v>75</v>
      </c>
      <c r="C211" s="79">
        <v>55</v>
      </c>
      <c r="D211" s="81" t="s">
        <v>73</v>
      </c>
      <c r="E211" s="40">
        <v>107.6</v>
      </c>
      <c r="F211" s="81" t="s">
        <v>124</v>
      </c>
      <c r="G211" s="81" t="s">
        <v>130</v>
      </c>
      <c r="H211" s="81" t="s">
        <v>123</v>
      </c>
      <c r="I211" s="79" t="s">
        <v>75</v>
      </c>
      <c r="J211" s="79">
        <v>38</v>
      </c>
      <c r="K211" s="83">
        <v>2</v>
      </c>
      <c r="L211" s="81" t="s">
        <v>109</v>
      </c>
      <c r="M211" s="81" t="s">
        <v>127</v>
      </c>
      <c r="N211" s="81" t="s">
        <v>111</v>
      </c>
      <c r="O211" s="81" t="s">
        <v>119</v>
      </c>
      <c r="P211" s="81" t="s">
        <v>110</v>
      </c>
    </row>
    <row r="212" spans="1:16" x14ac:dyDescent="0.25">
      <c r="A212" s="79">
        <v>211</v>
      </c>
      <c r="B212" s="79">
        <v>68</v>
      </c>
      <c r="C212" s="79">
        <v>60</v>
      </c>
      <c r="D212" s="81" t="s">
        <v>73</v>
      </c>
      <c r="E212" s="40">
        <v>52.8</v>
      </c>
      <c r="F212" s="81" t="s">
        <v>107</v>
      </c>
      <c r="G212" s="81" t="s">
        <v>108</v>
      </c>
      <c r="H212" s="81" t="s">
        <v>106</v>
      </c>
      <c r="I212" s="79" t="s">
        <v>76</v>
      </c>
      <c r="J212" s="79">
        <v>54</v>
      </c>
      <c r="K212" s="83">
        <v>4</v>
      </c>
      <c r="L212" s="81" t="s">
        <v>109</v>
      </c>
      <c r="M212" s="81" t="s">
        <v>113</v>
      </c>
      <c r="N212" s="81" t="s">
        <v>118</v>
      </c>
      <c r="O212" s="81" t="s">
        <v>132</v>
      </c>
      <c r="P212" s="81" t="s">
        <v>120</v>
      </c>
    </row>
    <row r="213" spans="1:16" x14ac:dyDescent="0.25">
      <c r="A213" s="79">
        <v>212</v>
      </c>
      <c r="B213" s="79">
        <v>40</v>
      </c>
      <c r="C213" s="79">
        <v>29</v>
      </c>
      <c r="D213" s="81" t="s">
        <v>74</v>
      </c>
      <c r="E213" s="40">
        <v>28.8</v>
      </c>
      <c r="F213" s="81" t="s">
        <v>124</v>
      </c>
      <c r="G213" s="81" t="s">
        <v>108</v>
      </c>
      <c r="H213" s="81" t="s">
        <v>106</v>
      </c>
      <c r="I213" s="79" t="s">
        <v>75</v>
      </c>
      <c r="J213" s="79">
        <v>6</v>
      </c>
      <c r="K213" s="83">
        <v>0</v>
      </c>
      <c r="L213" s="81" t="s">
        <v>126</v>
      </c>
      <c r="M213" s="81" t="s">
        <v>127</v>
      </c>
      <c r="N213" s="81" t="s">
        <v>129</v>
      </c>
      <c r="O213" s="81" t="s">
        <v>132</v>
      </c>
      <c r="P213" s="81" t="s">
        <v>138</v>
      </c>
    </row>
    <row r="214" spans="1:16" x14ac:dyDescent="0.25">
      <c r="A214" s="79">
        <v>213</v>
      </c>
      <c r="B214" s="79">
        <v>40</v>
      </c>
      <c r="C214" s="79">
        <v>42</v>
      </c>
      <c r="D214" s="81" t="s">
        <v>74</v>
      </c>
      <c r="E214" s="40">
        <v>26.8</v>
      </c>
      <c r="F214" s="81" t="s">
        <v>107</v>
      </c>
      <c r="G214" s="81" t="s">
        <v>130</v>
      </c>
      <c r="H214" s="81" t="s">
        <v>106</v>
      </c>
      <c r="I214" s="79" t="s">
        <v>75</v>
      </c>
      <c r="J214" s="79">
        <v>26</v>
      </c>
      <c r="K214" s="83">
        <v>1</v>
      </c>
      <c r="L214" s="81" t="s">
        <v>109</v>
      </c>
      <c r="M214" s="81" t="s">
        <v>117</v>
      </c>
      <c r="N214" s="81" t="s">
        <v>111</v>
      </c>
      <c r="O214" s="81" t="s">
        <v>132</v>
      </c>
      <c r="P214" s="81" t="s">
        <v>110</v>
      </c>
    </row>
    <row r="215" spans="1:16" x14ac:dyDescent="0.25">
      <c r="A215" s="79">
        <v>214</v>
      </c>
      <c r="B215" s="79">
        <v>38</v>
      </c>
      <c r="C215" s="79">
        <v>41</v>
      </c>
      <c r="D215" s="81" t="s">
        <v>73</v>
      </c>
      <c r="E215" s="40">
        <v>46.2</v>
      </c>
      <c r="F215" s="81" t="s">
        <v>114</v>
      </c>
      <c r="G215" s="81" t="s">
        <v>130</v>
      </c>
      <c r="H215" s="81" t="s">
        <v>106</v>
      </c>
      <c r="I215" s="79" t="s">
        <v>75</v>
      </c>
      <c r="J215" s="79">
        <v>12</v>
      </c>
      <c r="K215" s="83">
        <v>0</v>
      </c>
      <c r="L215" s="81" t="s">
        <v>126</v>
      </c>
      <c r="M215" s="81" t="s">
        <v>127</v>
      </c>
      <c r="N215" s="81" t="s">
        <v>118</v>
      </c>
      <c r="O215" s="81" t="s">
        <v>132</v>
      </c>
      <c r="P215" s="81" t="s">
        <v>110</v>
      </c>
    </row>
    <row r="216" spans="1:16" x14ac:dyDescent="0.25">
      <c r="A216" s="79">
        <v>215</v>
      </c>
      <c r="B216" s="79">
        <v>48</v>
      </c>
      <c r="C216" s="79">
        <v>35</v>
      </c>
      <c r="D216" s="81" t="s">
        <v>73</v>
      </c>
      <c r="E216" s="40">
        <v>24</v>
      </c>
      <c r="F216" s="81" t="s">
        <v>114</v>
      </c>
      <c r="G216" s="81" t="s">
        <v>116</v>
      </c>
      <c r="H216" s="81" t="s">
        <v>106</v>
      </c>
      <c r="I216" s="79" t="s">
        <v>75</v>
      </c>
      <c r="J216" s="79">
        <v>19</v>
      </c>
      <c r="K216" s="83">
        <v>1</v>
      </c>
      <c r="L216" s="81" t="s">
        <v>126</v>
      </c>
      <c r="M216" s="81" t="s">
        <v>127</v>
      </c>
      <c r="N216" s="81" t="s">
        <v>118</v>
      </c>
      <c r="O216" s="81" t="s">
        <v>132</v>
      </c>
      <c r="P216" s="81" t="s">
        <v>125</v>
      </c>
    </row>
    <row r="217" spans="1:16" x14ac:dyDescent="0.25">
      <c r="A217" s="79">
        <v>216</v>
      </c>
      <c r="B217" s="79">
        <v>50</v>
      </c>
      <c r="C217" s="79">
        <v>24</v>
      </c>
      <c r="D217" s="81" t="s">
        <v>73</v>
      </c>
      <c r="E217" s="40">
        <v>45.6</v>
      </c>
      <c r="F217" s="81" t="s">
        <v>114</v>
      </c>
      <c r="G217" s="81" t="s">
        <v>136</v>
      </c>
      <c r="H217" s="81" t="s">
        <v>106</v>
      </c>
      <c r="I217" s="79" t="s">
        <v>75</v>
      </c>
      <c r="J217" s="79">
        <v>7</v>
      </c>
      <c r="K217" s="83">
        <v>0</v>
      </c>
      <c r="L217" s="81" t="s">
        <v>109</v>
      </c>
      <c r="M217" s="81" t="s">
        <v>127</v>
      </c>
      <c r="N217" s="81" t="s">
        <v>118</v>
      </c>
      <c r="O217" s="81" t="s">
        <v>119</v>
      </c>
      <c r="P217" s="81" t="s">
        <v>125</v>
      </c>
    </row>
    <row r="218" spans="1:16" x14ac:dyDescent="0.25">
      <c r="A218" s="79">
        <v>217</v>
      </c>
      <c r="B218" s="79">
        <v>45</v>
      </c>
      <c r="C218" s="79">
        <v>39</v>
      </c>
      <c r="D218" s="81" t="s">
        <v>73</v>
      </c>
      <c r="E218" s="40">
        <v>61.4</v>
      </c>
      <c r="F218" s="81" t="s">
        <v>124</v>
      </c>
      <c r="G218" s="81" t="s">
        <v>130</v>
      </c>
      <c r="H218" s="81" t="s">
        <v>123</v>
      </c>
      <c r="I218" s="79" t="s">
        <v>75</v>
      </c>
      <c r="J218" s="79">
        <v>22</v>
      </c>
      <c r="K218" s="83">
        <v>2</v>
      </c>
      <c r="L218" s="81" t="s">
        <v>109</v>
      </c>
      <c r="M218" s="81" t="s">
        <v>127</v>
      </c>
      <c r="N218" s="81" t="s">
        <v>118</v>
      </c>
      <c r="O218" s="81" t="s">
        <v>137</v>
      </c>
      <c r="P218" s="81" t="s">
        <v>125</v>
      </c>
    </row>
    <row r="219" spans="1:16" x14ac:dyDescent="0.25">
      <c r="A219" s="79">
        <v>218</v>
      </c>
      <c r="B219" s="79">
        <v>35</v>
      </c>
      <c r="C219" s="79">
        <v>38</v>
      </c>
      <c r="D219" s="81" t="s">
        <v>74</v>
      </c>
      <c r="E219" s="40">
        <v>30.6</v>
      </c>
      <c r="F219" s="81" t="s">
        <v>107</v>
      </c>
      <c r="G219" s="81" t="s">
        <v>136</v>
      </c>
      <c r="H219" s="81" t="s">
        <v>106</v>
      </c>
      <c r="I219" s="79" t="s">
        <v>75</v>
      </c>
      <c r="J219" s="79">
        <v>17</v>
      </c>
      <c r="K219" s="83">
        <v>1</v>
      </c>
      <c r="L219" s="81" t="s">
        <v>126</v>
      </c>
      <c r="M219" s="81" t="s">
        <v>117</v>
      </c>
      <c r="N219" s="81" t="s">
        <v>111</v>
      </c>
      <c r="O219" s="81" t="s">
        <v>132</v>
      </c>
      <c r="P219" s="81" t="s">
        <v>125</v>
      </c>
    </row>
    <row r="220" spans="1:16" x14ac:dyDescent="0.25">
      <c r="A220" s="79">
        <v>219</v>
      </c>
      <c r="B220" s="79">
        <v>35</v>
      </c>
      <c r="C220" s="79">
        <v>37</v>
      </c>
      <c r="D220" s="81" t="s">
        <v>74</v>
      </c>
      <c r="E220" s="40">
        <v>55.8</v>
      </c>
      <c r="F220" s="81" t="s">
        <v>114</v>
      </c>
      <c r="G220" s="81" t="s">
        <v>108</v>
      </c>
      <c r="H220" s="81" t="s">
        <v>106</v>
      </c>
      <c r="I220" s="79" t="s">
        <v>75</v>
      </c>
      <c r="J220" s="79">
        <v>20</v>
      </c>
      <c r="K220" s="83">
        <v>0</v>
      </c>
      <c r="L220" s="81" t="s">
        <v>126</v>
      </c>
      <c r="M220" s="81" t="s">
        <v>127</v>
      </c>
      <c r="N220" s="81" t="s">
        <v>118</v>
      </c>
      <c r="O220" s="81" t="s">
        <v>132</v>
      </c>
      <c r="P220" s="81" t="s">
        <v>120</v>
      </c>
    </row>
    <row r="221" spans="1:16" x14ac:dyDescent="0.25">
      <c r="A221" s="79">
        <v>220</v>
      </c>
      <c r="B221" s="79">
        <v>60</v>
      </c>
      <c r="C221" s="79">
        <v>47</v>
      </c>
      <c r="D221" s="81" t="s">
        <v>74</v>
      </c>
      <c r="E221" s="40">
        <v>31</v>
      </c>
      <c r="F221" s="81" t="s">
        <v>131</v>
      </c>
      <c r="G221" s="81" t="s">
        <v>136</v>
      </c>
      <c r="H221" s="81" t="s">
        <v>123</v>
      </c>
      <c r="I221" s="79" t="s">
        <v>75</v>
      </c>
      <c r="J221" s="79">
        <v>21</v>
      </c>
      <c r="K221" s="83">
        <v>0</v>
      </c>
      <c r="L221" s="81" t="s">
        <v>109</v>
      </c>
      <c r="M221" s="81" t="s">
        <v>127</v>
      </c>
      <c r="N221" s="81" t="s">
        <v>118</v>
      </c>
      <c r="O221" s="81" t="s">
        <v>137</v>
      </c>
      <c r="P221" s="81" t="s">
        <v>120</v>
      </c>
    </row>
    <row r="222" spans="1:16" x14ac:dyDescent="0.25">
      <c r="A222" s="79">
        <v>221</v>
      </c>
      <c r="B222" s="79">
        <v>40</v>
      </c>
      <c r="C222" s="79">
        <v>38</v>
      </c>
      <c r="D222" s="81" t="s">
        <v>74</v>
      </c>
      <c r="E222" s="40">
        <v>54.6</v>
      </c>
      <c r="F222" s="81" t="s">
        <v>107</v>
      </c>
      <c r="G222" s="81" t="s">
        <v>130</v>
      </c>
      <c r="H222" s="81" t="s">
        <v>106</v>
      </c>
      <c r="I222" s="79" t="s">
        <v>75</v>
      </c>
      <c r="J222" s="79">
        <v>20</v>
      </c>
      <c r="K222" s="83">
        <v>4</v>
      </c>
      <c r="L222" s="81" t="s">
        <v>121</v>
      </c>
      <c r="M222" s="81" t="s">
        <v>117</v>
      </c>
      <c r="N222" s="81" t="s">
        <v>111</v>
      </c>
      <c r="O222" s="81" t="s">
        <v>112</v>
      </c>
      <c r="P222" s="81" t="s">
        <v>110</v>
      </c>
    </row>
    <row r="223" spans="1:16" x14ac:dyDescent="0.25">
      <c r="A223" s="79">
        <v>222</v>
      </c>
      <c r="B223" s="79">
        <v>45</v>
      </c>
      <c r="C223" s="79">
        <v>41</v>
      </c>
      <c r="D223" s="81" t="s">
        <v>73</v>
      </c>
      <c r="E223" s="40">
        <v>91.6</v>
      </c>
      <c r="F223" s="81" t="s">
        <v>107</v>
      </c>
      <c r="G223" s="81" t="s">
        <v>136</v>
      </c>
      <c r="H223" s="81" t="s">
        <v>106</v>
      </c>
      <c r="I223" s="79" t="s">
        <v>75</v>
      </c>
      <c r="J223" s="79">
        <v>24</v>
      </c>
      <c r="K223" s="83">
        <v>4</v>
      </c>
      <c r="L223" s="81" t="s">
        <v>109</v>
      </c>
      <c r="M223" s="81" t="s">
        <v>113</v>
      </c>
      <c r="N223" s="81" t="s">
        <v>111</v>
      </c>
      <c r="O223" s="81" t="s">
        <v>112</v>
      </c>
      <c r="P223" s="81" t="s">
        <v>110</v>
      </c>
    </row>
    <row r="224" spans="1:16" x14ac:dyDescent="0.25">
      <c r="A224" s="79">
        <v>223</v>
      </c>
      <c r="B224" s="79">
        <v>35</v>
      </c>
      <c r="C224" s="79">
        <v>41</v>
      </c>
      <c r="D224" s="81" t="s">
        <v>74</v>
      </c>
      <c r="E224" s="40">
        <v>75.400000000000006</v>
      </c>
      <c r="F224" s="81" t="s">
        <v>107</v>
      </c>
      <c r="G224" s="81" t="s">
        <v>122</v>
      </c>
      <c r="H224" s="81" t="s">
        <v>115</v>
      </c>
      <c r="I224" s="79" t="s">
        <v>76</v>
      </c>
      <c r="J224" s="79">
        <v>24</v>
      </c>
      <c r="K224" s="83">
        <v>0</v>
      </c>
      <c r="L224" s="81" t="s">
        <v>126</v>
      </c>
      <c r="M224" s="81" t="s">
        <v>127</v>
      </c>
      <c r="N224" s="81" t="s">
        <v>111</v>
      </c>
      <c r="O224" s="81" t="s">
        <v>112</v>
      </c>
      <c r="P224" s="81" t="s">
        <v>110</v>
      </c>
    </row>
    <row r="225" spans="1:16" x14ac:dyDescent="0.25">
      <c r="A225" s="79">
        <v>224</v>
      </c>
      <c r="B225" s="79">
        <v>60</v>
      </c>
      <c r="C225" s="79">
        <v>38</v>
      </c>
      <c r="D225" s="81" t="s">
        <v>73</v>
      </c>
      <c r="E225" s="40">
        <v>59</v>
      </c>
      <c r="F225" s="81" t="s">
        <v>107</v>
      </c>
      <c r="G225" s="81" t="s">
        <v>108</v>
      </c>
      <c r="H225" s="81" t="s">
        <v>123</v>
      </c>
      <c r="I225" s="79" t="s">
        <v>75</v>
      </c>
      <c r="J225" s="79">
        <v>21</v>
      </c>
      <c r="K225" s="83">
        <v>1</v>
      </c>
      <c r="L225" s="81" t="s">
        <v>109</v>
      </c>
      <c r="M225" s="81" t="s">
        <v>127</v>
      </c>
      <c r="N225" s="81" t="s">
        <v>118</v>
      </c>
      <c r="O225" s="81" t="s">
        <v>137</v>
      </c>
      <c r="P225" s="81" t="s">
        <v>125</v>
      </c>
    </row>
    <row r="226" spans="1:16" x14ac:dyDescent="0.25">
      <c r="A226" s="79">
        <v>225</v>
      </c>
      <c r="B226" s="79">
        <v>45</v>
      </c>
      <c r="C226" s="79">
        <v>29</v>
      </c>
      <c r="D226" s="81" t="s">
        <v>73</v>
      </c>
      <c r="E226" s="40">
        <v>51.8</v>
      </c>
      <c r="F226" s="81" t="s">
        <v>114</v>
      </c>
      <c r="G226" s="81" t="s">
        <v>108</v>
      </c>
      <c r="H226" s="81" t="s">
        <v>106</v>
      </c>
      <c r="I226" s="79" t="s">
        <v>75</v>
      </c>
      <c r="J226" s="79">
        <v>11</v>
      </c>
      <c r="K226" s="83">
        <v>0</v>
      </c>
      <c r="L226" s="81" t="s">
        <v>109</v>
      </c>
      <c r="M226" s="81" t="s">
        <v>127</v>
      </c>
      <c r="N226" s="81" t="s">
        <v>118</v>
      </c>
      <c r="O226" s="81" t="s">
        <v>137</v>
      </c>
      <c r="P226" s="81" t="s">
        <v>120</v>
      </c>
    </row>
    <row r="227" spans="1:16" x14ac:dyDescent="0.25">
      <c r="A227" s="79">
        <v>226</v>
      </c>
      <c r="B227" s="79">
        <v>40</v>
      </c>
      <c r="C227" s="79">
        <v>38</v>
      </c>
      <c r="D227" s="81" t="s">
        <v>73</v>
      </c>
      <c r="E227" s="40">
        <v>53.6</v>
      </c>
      <c r="F227" s="81" t="s">
        <v>114</v>
      </c>
      <c r="G227" s="81" t="s">
        <v>136</v>
      </c>
      <c r="H227" s="81" t="s">
        <v>115</v>
      </c>
      <c r="I227" s="79" t="s">
        <v>75</v>
      </c>
      <c r="J227" s="79">
        <v>20</v>
      </c>
      <c r="K227" s="83">
        <v>0</v>
      </c>
      <c r="L227" s="81" t="s">
        <v>126</v>
      </c>
      <c r="M227" s="81" t="s">
        <v>127</v>
      </c>
      <c r="N227" s="81" t="s">
        <v>129</v>
      </c>
      <c r="O227" s="81" t="s">
        <v>132</v>
      </c>
      <c r="P227" s="81" t="s">
        <v>125</v>
      </c>
    </row>
    <row r="228" spans="1:16" x14ac:dyDescent="0.25">
      <c r="A228" s="79">
        <v>227</v>
      </c>
      <c r="B228" s="79">
        <v>40</v>
      </c>
      <c r="C228" s="79">
        <v>33</v>
      </c>
      <c r="D228" s="81" t="s">
        <v>73</v>
      </c>
      <c r="E228" s="40">
        <v>82.4</v>
      </c>
      <c r="F228" s="81" t="s">
        <v>114</v>
      </c>
      <c r="G228" s="81" t="s">
        <v>136</v>
      </c>
      <c r="H228" s="81" t="s">
        <v>123</v>
      </c>
      <c r="I228" s="79" t="s">
        <v>75</v>
      </c>
      <c r="J228" s="79">
        <v>11</v>
      </c>
      <c r="K228" s="83">
        <v>0</v>
      </c>
      <c r="L228" s="81" t="s">
        <v>109</v>
      </c>
      <c r="M228" s="81" t="s">
        <v>113</v>
      </c>
      <c r="N228" s="81" t="s">
        <v>111</v>
      </c>
      <c r="O228" s="81" t="s">
        <v>132</v>
      </c>
      <c r="P228" s="81" t="s">
        <v>110</v>
      </c>
    </row>
    <row r="229" spans="1:16" x14ac:dyDescent="0.25">
      <c r="A229" s="79">
        <v>228</v>
      </c>
      <c r="B229" s="79">
        <v>45</v>
      </c>
      <c r="C229" s="79">
        <v>26</v>
      </c>
      <c r="D229" s="81" t="s">
        <v>74</v>
      </c>
      <c r="E229" s="40">
        <v>40.799999999999997</v>
      </c>
      <c r="F229" s="81" t="s">
        <v>114</v>
      </c>
      <c r="G229" s="81" t="s">
        <v>108</v>
      </c>
      <c r="H229" s="81" t="s">
        <v>106</v>
      </c>
      <c r="I229" s="79" t="s">
        <v>75</v>
      </c>
      <c r="J229" s="79">
        <v>4</v>
      </c>
      <c r="K229" s="83">
        <v>0</v>
      </c>
      <c r="L229" s="81" t="s">
        <v>126</v>
      </c>
      <c r="M229" s="81" t="s">
        <v>127</v>
      </c>
      <c r="N229" s="81" t="s">
        <v>111</v>
      </c>
      <c r="O229" s="81" t="s">
        <v>112</v>
      </c>
      <c r="P229" s="81" t="s">
        <v>120</v>
      </c>
    </row>
    <row r="230" spans="1:16" x14ac:dyDescent="0.25">
      <c r="A230" s="79">
        <v>229</v>
      </c>
      <c r="B230" s="79">
        <v>60</v>
      </c>
      <c r="C230" s="79">
        <v>25</v>
      </c>
      <c r="D230" s="81" t="s">
        <v>73</v>
      </c>
      <c r="E230" s="40">
        <v>52</v>
      </c>
      <c r="F230" s="81" t="s">
        <v>114</v>
      </c>
      <c r="G230" s="81" t="s">
        <v>130</v>
      </c>
      <c r="H230" s="81" t="s">
        <v>106</v>
      </c>
      <c r="I230" s="79" t="s">
        <v>75</v>
      </c>
      <c r="J230" s="79">
        <v>8</v>
      </c>
      <c r="K230" s="83">
        <v>0</v>
      </c>
      <c r="L230" s="81" t="s">
        <v>109</v>
      </c>
      <c r="M230" s="81" t="s">
        <v>113</v>
      </c>
      <c r="N230" s="81" t="s">
        <v>118</v>
      </c>
      <c r="O230" s="81" t="s">
        <v>137</v>
      </c>
      <c r="P230" s="81" t="s">
        <v>120</v>
      </c>
    </row>
    <row r="231" spans="1:16" x14ac:dyDescent="0.25">
      <c r="A231" s="79">
        <v>230</v>
      </c>
      <c r="B231" s="79">
        <v>45</v>
      </c>
      <c r="C231" s="79">
        <v>62</v>
      </c>
      <c r="D231" s="81" t="s">
        <v>73</v>
      </c>
      <c r="E231" s="40">
        <v>38</v>
      </c>
      <c r="F231" s="81" t="s">
        <v>114</v>
      </c>
      <c r="G231" s="81" t="s">
        <v>136</v>
      </c>
      <c r="H231" s="81" t="s">
        <v>106</v>
      </c>
      <c r="I231" s="79" t="s">
        <v>75</v>
      </c>
      <c r="J231" s="79">
        <v>42</v>
      </c>
      <c r="K231" s="83">
        <v>0</v>
      </c>
      <c r="L231" s="81" t="s">
        <v>126</v>
      </c>
      <c r="M231" s="81" t="s">
        <v>127</v>
      </c>
      <c r="N231" s="81" t="s">
        <v>111</v>
      </c>
      <c r="O231" s="81" t="s">
        <v>112</v>
      </c>
      <c r="P231" s="81" t="s">
        <v>125</v>
      </c>
    </row>
    <row r="232" spans="1:16" x14ac:dyDescent="0.25">
      <c r="A232" s="79">
        <v>231</v>
      </c>
      <c r="B232" s="79">
        <v>40</v>
      </c>
      <c r="C232" s="79">
        <v>42</v>
      </c>
      <c r="D232" s="81" t="s">
        <v>73</v>
      </c>
      <c r="E232" s="40">
        <v>26.2</v>
      </c>
      <c r="F232" s="81" t="s">
        <v>107</v>
      </c>
      <c r="G232" s="81" t="s">
        <v>108</v>
      </c>
      <c r="H232" s="81" t="s">
        <v>106</v>
      </c>
      <c r="I232" s="79" t="s">
        <v>76</v>
      </c>
      <c r="J232" s="79">
        <v>20</v>
      </c>
      <c r="K232" s="83">
        <v>0</v>
      </c>
      <c r="L232" s="81" t="s">
        <v>109</v>
      </c>
      <c r="M232" s="81" t="s">
        <v>127</v>
      </c>
      <c r="N232" s="81" t="s">
        <v>118</v>
      </c>
      <c r="O232" s="81" t="s">
        <v>119</v>
      </c>
      <c r="P232" s="81" t="s">
        <v>110</v>
      </c>
    </row>
    <row r="233" spans="1:16" x14ac:dyDescent="0.25">
      <c r="A233" s="79">
        <v>232</v>
      </c>
      <c r="B233" s="79">
        <v>40</v>
      </c>
      <c r="C233" s="79">
        <v>31</v>
      </c>
      <c r="D233" s="81" t="s">
        <v>105</v>
      </c>
      <c r="E233" s="40">
        <v>46.8</v>
      </c>
      <c r="F233" s="81" t="s">
        <v>107</v>
      </c>
      <c r="G233" s="81" t="s">
        <v>136</v>
      </c>
      <c r="H233" s="81" t="s">
        <v>115</v>
      </c>
      <c r="I233" s="79" t="s">
        <v>75</v>
      </c>
      <c r="J233" s="79">
        <v>11</v>
      </c>
      <c r="K233" s="83">
        <v>0</v>
      </c>
      <c r="L233" s="81" t="s">
        <v>126</v>
      </c>
      <c r="M233" s="81" t="s">
        <v>127</v>
      </c>
      <c r="N233" s="81" t="s">
        <v>118</v>
      </c>
      <c r="O233" s="81" t="s">
        <v>132</v>
      </c>
      <c r="P233" s="81" t="s">
        <v>138</v>
      </c>
    </row>
    <row r="234" spans="1:16" x14ac:dyDescent="0.25">
      <c r="A234" s="79">
        <v>233</v>
      </c>
      <c r="B234" s="79">
        <v>56</v>
      </c>
      <c r="C234" s="79">
        <v>33</v>
      </c>
      <c r="D234" s="81" t="s">
        <v>105</v>
      </c>
      <c r="E234" s="40">
        <v>38.6</v>
      </c>
      <c r="F234" s="81" t="s">
        <v>107</v>
      </c>
      <c r="G234" s="81" t="s">
        <v>130</v>
      </c>
      <c r="H234" s="81" t="s">
        <v>106</v>
      </c>
      <c r="I234" s="79" t="s">
        <v>75</v>
      </c>
      <c r="J234" s="79">
        <v>16</v>
      </c>
      <c r="K234" s="83">
        <v>0</v>
      </c>
      <c r="L234" s="81" t="s">
        <v>126</v>
      </c>
      <c r="M234" s="81" t="s">
        <v>117</v>
      </c>
      <c r="N234" s="81" t="s">
        <v>118</v>
      </c>
      <c r="O234" s="81" t="s">
        <v>132</v>
      </c>
      <c r="P234" s="81" t="s">
        <v>120</v>
      </c>
    </row>
    <row r="235" spans="1:16" x14ac:dyDescent="0.25">
      <c r="A235" s="79">
        <v>234</v>
      </c>
      <c r="B235" s="79">
        <v>55</v>
      </c>
      <c r="C235" s="79">
        <v>21</v>
      </c>
      <c r="D235" s="81" t="s">
        <v>74</v>
      </c>
      <c r="E235" s="40">
        <v>22.2</v>
      </c>
      <c r="F235" s="81" t="s">
        <v>107</v>
      </c>
      <c r="G235" s="81" t="s">
        <v>136</v>
      </c>
      <c r="H235" s="81" t="s">
        <v>106</v>
      </c>
      <c r="I235" s="79" t="s">
        <v>76</v>
      </c>
      <c r="J235" s="79">
        <v>4</v>
      </c>
      <c r="K235" s="83">
        <v>0</v>
      </c>
      <c r="L235" s="81" t="s">
        <v>126</v>
      </c>
      <c r="M235" s="81" t="s">
        <v>127</v>
      </c>
      <c r="N235" s="81" t="s">
        <v>118</v>
      </c>
      <c r="O235" s="81" t="s">
        <v>119</v>
      </c>
      <c r="P235" s="81" t="s">
        <v>120</v>
      </c>
    </row>
    <row r="236" spans="1:16" x14ac:dyDescent="0.25">
      <c r="A236" s="79">
        <v>235</v>
      </c>
      <c r="B236" s="79">
        <v>40</v>
      </c>
      <c r="C236" s="79">
        <v>50</v>
      </c>
      <c r="D236" s="81" t="s">
        <v>74</v>
      </c>
      <c r="E236" s="40">
        <v>27.4</v>
      </c>
      <c r="F236" s="81" t="s">
        <v>114</v>
      </c>
      <c r="G236" s="81" t="s">
        <v>108</v>
      </c>
      <c r="H236" s="81" t="s">
        <v>106</v>
      </c>
      <c r="I236" s="79" t="s">
        <v>75</v>
      </c>
      <c r="J236" s="79">
        <v>20</v>
      </c>
      <c r="K236" s="83">
        <v>0</v>
      </c>
      <c r="L236" s="81" t="s">
        <v>126</v>
      </c>
      <c r="M236" s="81" t="s">
        <v>127</v>
      </c>
      <c r="N236" s="81" t="s">
        <v>111</v>
      </c>
      <c r="O236" s="81" t="s">
        <v>137</v>
      </c>
      <c r="P236" s="81" t="s">
        <v>125</v>
      </c>
    </row>
    <row r="237" spans="1:16" x14ac:dyDescent="0.25">
      <c r="A237" s="79">
        <v>236</v>
      </c>
      <c r="B237" s="79">
        <v>40</v>
      </c>
      <c r="C237" s="79">
        <v>36</v>
      </c>
      <c r="D237" s="81" t="s">
        <v>74</v>
      </c>
      <c r="E237" s="40">
        <v>125.6</v>
      </c>
      <c r="F237" s="81" t="s">
        <v>107</v>
      </c>
      <c r="G237" s="81" t="s">
        <v>130</v>
      </c>
      <c r="H237" s="81" t="s">
        <v>106</v>
      </c>
      <c r="I237" s="79" t="s">
        <v>75</v>
      </c>
      <c r="J237" s="79">
        <v>19</v>
      </c>
      <c r="K237" s="83">
        <v>0</v>
      </c>
      <c r="L237" s="81" t="s">
        <v>126</v>
      </c>
      <c r="M237" s="81" t="s">
        <v>113</v>
      </c>
      <c r="N237" s="81" t="s">
        <v>111</v>
      </c>
      <c r="O237" s="81" t="s">
        <v>112</v>
      </c>
      <c r="P237" s="81" t="s">
        <v>120</v>
      </c>
    </row>
    <row r="238" spans="1:16" x14ac:dyDescent="0.25">
      <c r="A238" s="79">
        <v>237</v>
      </c>
      <c r="B238" s="79">
        <v>50</v>
      </c>
      <c r="C238" s="79">
        <v>41</v>
      </c>
      <c r="D238" s="81" t="s">
        <v>74</v>
      </c>
      <c r="E238" s="40">
        <v>50.4</v>
      </c>
      <c r="F238" s="81" t="s">
        <v>107</v>
      </c>
      <c r="G238" s="81" t="s">
        <v>136</v>
      </c>
      <c r="H238" s="81" t="s">
        <v>106</v>
      </c>
      <c r="I238" s="79" t="s">
        <v>75</v>
      </c>
      <c r="J238" s="79">
        <v>22</v>
      </c>
      <c r="K238" s="83">
        <v>0</v>
      </c>
      <c r="L238" s="81" t="s">
        <v>126</v>
      </c>
      <c r="M238" s="81" t="s">
        <v>117</v>
      </c>
      <c r="N238" s="81" t="s">
        <v>111</v>
      </c>
      <c r="O238" s="81" t="s">
        <v>132</v>
      </c>
      <c r="P238" s="81" t="s">
        <v>125</v>
      </c>
    </row>
    <row r="239" spans="1:16" x14ac:dyDescent="0.25">
      <c r="A239" s="79">
        <v>238</v>
      </c>
      <c r="B239" s="79">
        <v>57</v>
      </c>
      <c r="C239" s="79">
        <v>27</v>
      </c>
      <c r="D239" s="81" t="s">
        <v>73</v>
      </c>
      <c r="E239" s="40">
        <v>42.2</v>
      </c>
      <c r="F239" s="81" t="s">
        <v>114</v>
      </c>
      <c r="G239" s="81" t="s">
        <v>136</v>
      </c>
      <c r="H239" s="81" t="s">
        <v>106</v>
      </c>
      <c r="I239" s="79" t="s">
        <v>75</v>
      </c>
      <c r="J239" s="79">
        <v>10</v>
      </c>
      <c r="K239" s="83">
        <v>1</v>
      </c>
      <c r="L239" s="81" t="s">
        <v>109</v>
      </c>
      <c r="M239" s="81" t="s">
        <v>117</v>
      </c>
      <c r="N239" s="81" t="s">
        <v>118</v>
      </c>
      <c r="O239" s="81" t="s">
        <v>132</v>
      </c>
      <c r="P239" s="81" t="s">
        <v>120</v>
      </c>
    </row>
    <row r="240" spans="1:16" x14ac:dyDescent="0.25">
      <c r="A240" s="79">
        <v>239</v>
      </c>
      <c r="B240" s="79">
        <v>47</v>
      </c>
      <c r="C240" s="79">
        <v>42</v>
      </c>
      <c r="D240" s="81" t="s">
        <v>73</v>
      </c>
      <c r="E240" s="40">
        <v>73.2</v>
      </c>
      <c r="F240" s="81" t="s">
        <v>107</v>
      </c>
      <c r="G240" s="81" t="s">
        <v>116</v>
      </c>
      <c r="H240" s="81" t="s">
        <v>115</v>
      </c>
      <c r="I240" s="79" t="s">
        <v>75</v>
      </c>
      <c r="J240" s="79">
        <v>25</v>
      </c>
      <c r="K240" s="83">
        <v>0</v>
      </c>
      <c r="L240" s="81" t="s">
        <v>109</v>
      </c>
      <c r="M240" s="81" t="s">
        <v>127</v>
      </c>
      <c r="N240" s="81" t="s">
        <v>118</v>
      </c>
      <c r="O240" s="81" t="s">
        <v>137</v>
      </c>
      <c r="P240" s="81" t="s">
        <v>120</v>
      </c>
    </row>
    <row r="241" spans="1:16" x14ac:dyDescent="0.25">
      <c r="A241" s="79">
        <v>240</v>
      </c>
      <c r="B241" s="79">
        <v>60</v>
      </c>
      <c r="C241" s="79">
        <v>28</v>
      </c>
      <c r="D241" s="81" t="s">
        <v>73</v>
      </c>
      <c r="E241" s="40">
        <v>58.6</v>
      </c>
      <c r="F241" s="81" t="s">
        <v>124</v>
      </c>
      <c r="G241" s="81" t="s">
        <v>136</v>
      </c>
      <c r="H241" s="81" t="s">
        <v>106</v>
      </c>
      <c r="I241" s="79" t="s">
        <v>75</v>
      </c>
      <c r="J241" s="79">
        <v>11</v>
      </c>
      <c r="K241" s="83">
        <v>5</v>
      </c>
      <c r="L241" s="81" t="s">
        <v>109</v>
      </c>
      <c r="M241" s="81" t="s">
        <v>113</v>
      </c>
      <c r="N241" s="81" t="s">
        <v>118</v>
      </c>
      <c r="O241" s="81" t="s">
        <v>137</v>
      </c>
      <c r="P241" s="81" t="s">
        <v>125</v>
      </c>
    </row>
    <row r="242" spans="1:16" x14ac:dyDescent="0.25">
      <c r="A242" s="79">
        <v>241</v>
      </c>
      <c r="B242" s="79">
        <v>40</v>
      </c>
      <c r="C242" s="79">
        <v>46</v>
      </c>
      <c r="D242" s="81" t="s">
        <v>73</v>
      </c>
      <c r="E242" s="40">
        <v>38.6</v>
      </c>
      <c r="F242" s="81" t="s">
        <v>114</v>
      </c>
      <c r="G242" s="81" t="s">
        <v>108</v>
      </c>
      <c r="H242" s="81" t="s">
        <v>106</v>
      </c>
      <c r="I242" s="79" t="s">
        <v>75</v>
      </c>
      <c r="J242" s="79">
        <v>30</v>
      </c>
      <c r="K242" s="83">
        <v>0</v>
      </c>
      <c r="L242" s="81" t="s">
        <v>126</v>
      </c>
      <c r="M242" s="81" t="s">
        <v>135</v>
      </c>
      <c r="N242" s="81" t="s">
        <v>133</v>
      </c>
      <c r="O242" s="81" t="s">
        <v>137</v>
      </c>
      <c r="P242" s="81" t="s">
        <v>125</v>
      </c>
    </row>
    <row r="243" spans="1:16" x14ac:dyDescent="0.25">
      <c r="A243" s="79">
        <v>242</v>
      </c>
      <c r="B243" s="79">
        <v>40</v>
      </c>
      <c r="C243" s="79">
        <v>32</v>
      </c>
      <c r="D243" s="81" t="s">
        <v>74</v>
      </c>
      <c r="E243" s="40">
        <v>64.400000000000006</v>
      </c>
      <c r="F243" s="81" t="s">
        <v>107</v>
      </c>
      <c r="G243" s="81" t="s">
        <v>136</v>
      </c>
      <c r="H243" s="81" t="s">
        <v>106</v>
      </c>
      <c r="I243" s="79" t="s">
        <v>75</v>
      </c>
      <c r="J243" s="79">
        <v>14</v>
      </c>
      <c r="K243" s="83">
        <v>0</v>
      </c>
      <c r="L243" s="81" t="s">
        <v>126</v>
      </c>
      <c r="M243" s="81" t="s">
        <v>127</v>
      </c>
      <c r="N243" s="81" t="s">
        <v>111</v>
      </c>
      <c r="O243" s="81" t="s">
        <v>119</v>
      </c>
      <c r="P243" s="81" t="s">
        <v>125</v>
      </c>
    </row>
    <row r="244" spans="1:16" x14ac:dyDescent="0.25">
      <c r="A244" s="79">
        <v>243</v>
      </c>
      <c r="B244" s="79">
        <v>46</v>
      </c>
      <c r="C244" s="79">
        <v>40</v>
      </c>
      <c r="D244" s="81" t="s">
        <v>73</v>
      </c>
      <c r="E244" s="40">
        <v>87.2</v>
      </c>
      <c r="F244" s="81" t="s">
        <v>107</v>
      </c>
      <c r="G244" s="81" t="s">
        <v>136</v>
      </c>
      <c r="H244" s="81" t="s">
        <v>106</v>
      </c>
      <c r="I244" s="79" t="s">
        <v>75</v>
      </c>
      <c r="J244" s="79">
        <v>22</v>
      </c>
      <c r="K244" s="83">
        <v>6</v>
      </c>
      <c r="L244" s="81" t="s">
        <v>109</v>
      </c>
      <c r="M244" s="81" t="s">
        <v>117</v>
      </c>
      <c r="N244" s="81" t="s">
        <v>111</v>
      </c>
      <c r="O244" s="81" t="s">
        <v>119</v>
      </c>
      <c r="P244" s="81" t="s">
        <v>120</v>
      </c>
    </row>
    <row r="245" spans="1:16" x14ac:dyDescent="0.25">
      <c r="A245" s="79">
        <v>244</v>
      </c>
      <c r="B245" s="79">
        <v>40</v>
      </c>
      <c r="C245" s="79">
        <v>39</v>
      </c>
      <c r="D245" s="81" t="s">
        <v>74</v>
      </c>
      <c r="E245" s="40">
        <v>56.2</v>
      </c>
      <c r="F245" s="81" t="s">
        <v>114</v>
      </c>
      <c r="G245" s="81" t="s">
        <v>122</v>
      </c>
      <c r="H245" s="81" t="s">
        <v>106</v>
      </c>
      <c r="I245" s="79" t="s">
        <v>75</v>
      </c>
      <c r="J245" s="79">
        <v>20</v>
      </c>
      <c r="K245" s="83">
        <v>1</v>
      </c>
      <c r="L245" s="81" t="s">
        <v>109</v>
      </c>
      <c r="M245" s="81" t="s">
        <v>117</v>
      </c>
      <c r="N245" s="81" t="s">
        <v>118</v>
      </c>
      <c r="O245" s="81" t="s">
        <v>119</v>
      </c>
      <c r="P245" s="81" t="s">
        <v>110</v>
      </c>
    </row>
    <row r="246" spans="1:16" x14ac:dyDescent="0.25">
      <c r="A246" s="79">
        <v>245</v>
      </c>
      <c r="B246" s="79">
        <v>43</v>
      </c>
      <c r="C246" s="79">
        <v>30</v>
      </c>
      <c r="D246" s="81" t="s">
        <v>74</v>
      </c>
      <c r="E246" s="40">
        <v>20.6</v>
      </c>
      <c r="F246" s="81" t="s">
        <v>107</v>
      </c>
      <c r="G246" s="81" t="s">
        <v>136</v>
      </c>
      <c r="H246" s="81" t="s">
        <v>123</v>
      </c>
      <c r="I246" s="79" t="s">
        <v>75</v>
      </c>
      <c r="J246" s="79">
        <v>13</v>
      </c>
      <c r="K246" s="83">
        <v>1</v>
      </c>
      <c r="L246" s="81" t="s">
        <v>126</v>
      </c>
      <c r="M246" s="81" t="s">
        <v>113</v>
      </c>
      <c r="N246" s="81" t="s">
        <v>118</v>
      </c>
      <c r="O246" s="81" t="s">
        <v>112</v>
      </c>
      <c r="P246" s="81" t="s">
        <v>125</v>
      </c>
    </row>
    <row r="247" spans="1:16" x14ac:dyDescent="0.25">
      <c r="A247" s="79">
        <v>246</v>
      </c>
      <c r="B247" s="79">
        <v>45</v>
      </c>
      <c r="C247" s="79">
        <v>33</v>
      </c>
      <c r="D247" s="81" t="s">
        <v>74</v>
      </c>
      <c r="E247" s="40">
        <v>50</v>
      </c>
      <c r="F247" s="81" t="s">
        <v>114</v>
      </c>
      <c r="G247" s="81" t="s">
        <v>136</v>
      </c>
      <c r="H247" s="81" t="s">
        <v>106</v>
      </c>
      <c r="I247" s="79" t="s">
        <v>75</v>
      </c>
      <c r="J247" s="79">
        <v>16</v>
      </c>
      <c r="K247" s="83">
        <v>0</v>
      </c>
      <c r="L247" s="81" t="s">
        <v>121</v>
      </c>
      <c r="M247" s="81" t="s">
        <v>127</v>
      </c>
      <c r="N247" s="81" t="s">
        <v>118</v>
      </c>
      <c r="O247" s="81" t="s">
        <v>137</v>
      </c>
      <c r="P247" s="81" t="s">
        <v>138</v>
      </c>
    </row>
    <row r="248" spans="1:16" x14ac:dyDescent="0.25">
      <c r="A248" s="79">
        <v>247</v>
      </c>
      <c r="B248" s="79">
        <v>45</v>
      </c>
      <c r="C248" s="79">
        <v>27</v>
      </c>
      <c r="D248" s="81" t="s">
        <v>74</v>
      </c>
      <c r="E248" s="40">
        <v>35.6</v>
      </c>
      <c r="F248" s="81" t="s">
        <v>107</v>
      </c>
      <c r="G248" s="81" t="s">
        <v>136</v>
      </c>
      <c r="H248" s="81" t="s">
        <v>123</v>
      </c>
      <c r="I248" s="79" t="s">
        <v>75</v>
      </c>
      <c r="J248" s="79">
        <v>10</v>
      </c>
      <c r="K248" s="83">
        <v>0</v>
      </c>
      <c r="L248" s="81" t="s">
        <v>126</v>
      </c>
      <c r="M248" s="81" t="s">
        <v>113</v>
      </c>
      <c r="N248" s="81" t="s">
        <v>111</v>
      </c>
      <c r="O248" s="81" t="s">
        <v>112</v>
      </c>
      <c r="P248" s="81" t="s">
        <v>110</v>
      </c>
    </row>
    <row r="249" spans="1:16" x14ac:dyDescent="0.25">
      <c r="A249" s="79">
        <v>248</v>
      </c>
      <c r="B249" s="79">
        <v>40</v>
      </c>
      <c r="C249" s="79">
        <v>37</v>
      </c>
      <c r="D249" s="81" t="s">
        <v>74</v>
      </c>
      <c r="E249" s="40">
        <v>30.8</v>
      </c>
      <c r="F249" s="81" t="s">
        <v>107</v>
      </c>
      <c r="G249" s="81" t="s">
        <v>108</v>
      </c>
      <c r="H249" s="81" t="s">
        <v>106</v>
      </c>
      <c r="I249" s="79" t="s">
        <v>75</v>
      </c>
      <c r="J249" s="79">
        <v>15</v>
      </c>
      <c r="K249" s="83">
        <v>3</v>
      </c>
      <c r="L249" s="81" t="s">
        <v>121</v>
      </c>
      <c r="M249" s="81" t="s">
        <v>117</v>
      </c>
      <c r="N249" s="81" t="s">
        <v>118</v>
      </c>
      <c r="O249" s="81" t="s">
        <v>119</v>
      </c>
      <c r="P249" s="81" t="s">
        <v>120</v>
      </c>
    </row>
    <row r="250" spans="1:16" x14ac:dyDescent="0.25">
      <c r="A250" s="79">
        <v>249</v>
      </c>
      <c r="B250" s="79">
        <v>40</v>
      </c>
      <c r="C250" s="79">
        <v>56</v>
      </c>
      <c r="D250" s="81" t="s">
        <v>73</v>
      </c>
      <c r="E250" s="40">
        <v>30.6</v>
      </c>
      <c r="F250" s="81" t="s">
        <v>107</v>
      </c>
      <c r="G250" s="81" t="s">
        <v>136</v>
      </c>
      <c r="H250" s="81" t="s">
        <v>106</v>
      </c>
      <c r="I250" s="79" t="s">
        <v>76</v>
      </c>
      <c r="J250" s="79">
        <v>34</v>
      </c>
      <c r="K250" s="83">
        <v>0</v>
      </c>
      <c r="L250" s="81" t="s">
        <v>109</v>
      </c>
      <c r="M250" s="81" t="s">
        <v>127</v>
      </c>
      <c r="N250" s="81" t="s">
        <v>118</v>
      </c>
      <c r="O250" s="81" t="s">
        <v>119</v>
      </c>
      <c r="P250" s="81" t="s">
        <v>110</v>
      </c>
    </row>
    <row r="251" spans="1:16" x14ac:dyDescent="0.25">
      <c r="A251" s="79">
        <v>250</v>
      </c>
      <c r="B251" s="79">
        <v>40</v>
      </c>
      <c r="C251" s="79">
        <v>30</v>
      </c>
      <c r="D251" s="81" t="s">
        <v>73</v>
      </c>
      <c r="E251" s="40">
        <v>28.8</v>
      </c>
      <c r="F251" s="81" t="s">
        <v>114</v>
      </c>
      <c r="G251" s="81" t="s">
        <v>136</v>
      </c>
      <c r="H251" s="81" t="s">
        <v>115</v>
      </c>
      <c r="I251" s="79" t="s">
        <v>75</v>
      </c>
      <c r="J251" s="79">
        <v>14</v>
      </c>
      <c r="K251" s="83">
        <v>0</v>
      </c>
      <c r="L251" s="81" t="s">
        <v>109</v>
      </c>
      <c r="M251" s="81" t="s">
        <v>127</v>
      </c>
      <c r="N251" s="81" t="s">
        <v>129</v>
      </c>
      <c r="O251" s="81" t="s">
        <v>137</v>
      </c>
      <c r="P251" s="81" t="s">
        <v>125</v>
      </c>
    </row>
    <row r="252" spans="1:16" x14ac:dyDescent="0.25">
      <c r="A252" s="79">
        <v>251</v>
      </c>
      <c r="B252" s="79">
        <v>65</v>
      </c>
      <c r="C252" s="79">
        <v>36</v>
      </c>
      <c r="D252" s="81" t="s">
        <v>74</v>
      </c>
      <c r="E252" s="40">
        <v>51.8</v>
      </c>
      <c r="F252" s="81" t="s">
        <v>107</v>
      </c>
      <c r="G252" s="81" t="s">
        <v>136</v>
      </c>
      <c r="H252" s="81" t="s">
        <v>123</v>
      </c>
      <c r="I252" s="79" t="s">
        <v>75</v>
      </c>
      <c r="J252" s="79">
        <v>19</v>
      </c>
      <c r="K252" s="83">
        <v>0</v>
      </c>
      <c r="L252" s="81" t="s">
        <v>126</v>
      </c>
      <c r="M252" s="81" t="s">
        <v>117</v>
      </c>
      <c r="N252" s="81" t="s">
        <v>111</v>
      </c>
      <c r="O252" s="81" t="s">
        <v>119</v>
      </c>
      <c r="P252" s="81" t="s">
        <v>110</v>
      </c>
    </row>
    <row r="253" spans="1:16" x14ac:dyDescent="0.25">
      <c r="A253" s="79">
        <v>252</v>
      </c>
      <c r="B253" s="79">
        <v>40</v>
      </c>
      <c r="C253" s="79">
        <v>32</v>
      </c>
      <c r="D253" s="81" t="s">
        <v>74</v>
      </c>
      <c r="E253" s="40">
        <v>30</v>
      </c>
      <c r="F253" s="81" t="s">
        <v>114</v>
      </c>
      <c r="G253" s="81" t="s">
        <v>122</v>
      </c>
      <c r="H253" s="81" t="s">
        <v>106</v>
      </c>
      <c r="I253" s="79" t="s">
        <v>75</v>
      </c>
      <c r="J253" s="79">
        <v>11</v>
      </c>
      <c r="K253" s="83">
        <v>0</v>
      </c>
      <c r="L253" s="81" t="s">
        <v>126</v>
      </c>
      <c r="M253" s="81" t="s">
        <v>127</v>
      </c>
      <c r="N253" s="81" t="s">
        <v>118</v>
      </c>
      <c r="O253" s="81" t="s">
        <v>119</v>
      </c>
      <c r="P253" s="81" t="s">
        <v>110</v>
      </c>
    </row>
    <row r="254" spans="1:16" x14ac:dyDescent="0.25">
      <c r="A254" s="79">
        <v>253</v>
      </c>
      <c r="B254" s="79">
        <v>50</v>
      </c>
      <c r="C254" s="79">
        <v>44</v>
      </c>
      <c r="D254" s="81" t="s">
        <v>105</v>
      </c>
      <c r="E254" s="40">
        <v>60.6</v>
      </c>
      <c r="F254" s="81" t="s">
        <v>114</v>
      </c>
      <c r="G254" s="81" t="s">
        <v>108</v>
      </c>
      <c r="H254" s="81" t="s">
        <v>106</v>
      </c>
      <c r="I254" s="79" t="s">
        <v>76</v>
      </c>
      <c r="J254" s="79">
        <v>25</v>
      </c>
      <c r="K254" s="83">
        <v>0</v>
      </c>
      <c r="L254" s="81" t="s">
        <v>109</v>
      </c>
      <c r="M254" s="81" t="s">
        <v>127</v>
      </c>
      <c r="N254" s="81" t="s">
        <v>118</v>
      </c>
      <c r="O254" s="81" t="s">
        <v>132</v>
      </c>
      <c r="P254" s="81" t="s">
        <v>138</v>
      </c>
    </row>
    <row r="255" spans="1:16" x14ac:dyDescent="0.25">
      <c r="A255" s="79">
        <v>254</v>
      </c>
      <c r="B255" s="79">
        <v>80</v>
      </c>
      <c r="C255" s="79">
        <v>48</v>
      </c>
      <c r="D255" s="81" t="s">
        <v>73</v>
      </c>
      <c r="E255" s="40">
        <v>105.4</v>
      </c>
      <c r="F255" s="81" t="s">
        <v>131</v>
      </c>
      <c r="G255" s="81" t="s">
        <v>108</v>
      </c>
      <c r="H255" s="81" t="s">
        <v>123</v>
      </c>
      <c r="I255" s="79" t="s">
        <v>75</v>
      </c>
      <c r="J255" s="79">
        <v>31</v>
      </c>
      <c r="K255" s="83">
        <v>1</v>
      </c>
      <c r="L255" s="81" t="s">
        <v>126</v>
      </c>
      <c r="M255" s="81" t="s">
        <v>117</v>
      </c>
      <c r="N255" s="81" t="s">
        <v>129</v>
      </c>
      <c r="O255" s="81" t="s">
        <v>137</v>
      </c>
      <c r="P255" s="81" t="s">
        <v>138</v>
      </c>
    </row>
    <row r="256" spans="1:16" x14ac:dyDescent="0.25">
      <c r="A256" s="79">
        <v>255</v>
      </c>
      <c r="B256" s="79">
        <v>40</v>
      </c>
      <c r="C256" s="79">
        <v>39</v>
      </c>
      <c r="D256" s="81" t="s">
        <v>73</v>
      </c>
      <c r="E256" s="40">
        <v>91.4</v>
      </c>
      <c r="F256" s="81" t="s">
        <v>114</v>
      </c>
      <c r="G256" s="81" t="s">
        <v>130</v>
      </c>
      <c r="H256" s="81" t="s">
        <v>123</v>
      </c>
      <c r="I256" s="79" t="s">
        <v>75</v>
      </c>
      <c r="J256" s="79">
        <v>17</v>
      </c>
      <c r="K256" s="83">
        <v>1</v>
      </c>
      <c r="L256" s="81" t="s">
        <v>126</v>
      </c>
      <c r="M256" s="81" t="s">
        <v>117</v>
      </c>
      <c r="N256" s="81" t="s">
        <v>118</v>
      </c>
      <c r="O256" s="81" t="s">
        <v>132</v>
      </c>
      <c r="P256" s="81" t="s">
        <v>125</v>
      </c>
    </row>
    <row r="257" spans="1:16" x14ac:dyDescent="0.25">
      <c r="A257" s="79">
        <v>256</v>
      </c>
      <c r="B257" s="79">
        <v>45</v>
      </c>
      <c r="C257" s="79">
        <v>31</v>
      </c>
      <c r="D257" s="81" t="s">
        <v>74</v>
      </c>
      <c r="E257" s="40">
        <v>57.2</v>
      </c>
      <c r="F257" s="81" t="s">
        <v>114</v>
      </c>
      <c r="G257" s="81" t="s">
        <v>136</v>
      </c>
      <c r="H257" s="81" t="s">
        <v>115</v>
      </c>
      <c r="I257" s="79" t="s">
        <v>75</v>
      </c>
      <c r="J257" s="79">
        <v>14</v>
      </c>
      <c r="K257" s="83">
        <v>0</v>
      </c>
      <c r="L257" s="81" t="s">
        <v>121</v>
      </c>
      <c r="M257" s="81" t="s">
        <v>117</v>
      </c>
      <c r="N257" s="81" t="s">
        <v>118</v>
      </c>
      <c r="O257" s="81" t="s">
        <v>132</v>
      </c>
      <c r="P257" s="81" t="s">
        <v>134</v>
      </c>
    </row>
    <row r="258" spans="1:16" x14ac:dyDescent="0.25">
      <c r="A258" s="79">
        <v>257</v>
      </c>
      <c r="B258" s="79">
        <v>60</v>
      </c>
      <c r="C258" s="79">
        <v>39</v>
      </c>
      <c r="D258" s="81" t="s">
        <v>73</v>
      </c>
      <c r="E258" s="40">
        <v>32.4</v>
      </c>
      <c r="F258" s="81" t="s">
        <v>107</v>
      </c>
      <c r="G258" s="81" t="s">
        <v>108</v>
      </c>
      <c r="H258" s="81" t="s">
        <v>106</v>
      </c>
      <c r="I258" s="79" t="s">
        <v>75</v>
      </c>
      <c r="J258" s="79">
        <v>20</v>
      </c>
      <c r="K258" s="83">
        <v>0</v>
      </c>
      <c r="L258" s="81" t="s">
        <v>126</v>
      </c>
      <c r="M258" s="81" t="s">
        <v>127</v>
      </c>
      <c r="N258" s="81" t="s">
        <v>111</v>
      </c>
      <c r="O258" s="81" t="s">
        <v>112</v>
      </c>
      <c r="P258" s="81" t="s">
        <v>110</v>
      </c>
    </row>
    <row r="259" spans="1:16" x14ac:dyDescent="0.25">
      <c r="A259" s="79">
        <v>258</v>
      </c>
      <c r="B259" s="79">
        <v>40</v>
      </c>
      <c r="C259" s="79">
        <v>62</v>
      </c>
      <c r="D259" s="81" t="s">
        <v>105</v>
      </c>
      <c r="E259" s="40">
        <v>89.4</v>
      </c>
      <c r="F259" s="81" t="s">
        <v>107</v>
      </c>
      <c r="G259" s="81" t="s">
        <v>116</v>
      </c>
      <c r="H259" s="81" t="s">
        <v>106</v>
      </c>
      <c r="I259" s="79" t="s">
        <v>75</v>
      </c>
      <c r="J259" s="79">
        <v>45</v>
      </c>
      <c r="K259" s="83">
        <v>2</v>
      </c>
      <c r="L259" s="81" t="s">
        <v>109</v>
      </c>
      <c r="M259" s="81" t="s">
        <v>117</v>
      </c>
      <c r="N259" s="81" t="s">
        <v>118</v>
      </c>
      <c r="O259" s="81" t="s">
        <v>119</v>
      </c>
      <c r="P259" s="81" t="s">
        <v>110</v>
      </c>
    </row>
    <row r="260" spans="1:16" x14ac:dyDescent="0.25">
      <c r="A260" s="79">
        <v>259</v>
      </c>
      <c r="B260" s="79">
        <v>72</v>
      </c>
      <c r="C260" s="79">
        <v>21</v>
      </c>
      <c r="D260" s="81" t="s">
        <v>73</v>
      </c>
      <c r="E260" s="40">
        <v>36.200000000000003</v>
      </c>
      <c r="F260" s="81" t="s">
        <v>107</v>
      </c>
      <c r="G260" s="81" t="s">
        <v>108</v>
      </c>
      <c r="H260" s="81" t="s">
        <v>106</v>
      </c>
      <c r="I260" s="79" t="s">
        <v>75</v>
      </c>
      <c r="J260" s="79">
        <v>5</v>
      </c>
      <c r="K260" s="83">
        <v>0</v>
      </c>
      <c r="L260" s="81" t="s">
        <v>126</v>
      </c>
      <c r="M260" s="81" t="s">
        <v>117</v>
      </c>
      <c r="N260" s="81" t="s">
        <v>118</v>
      </c>
      <c r="O260" s="81" t="s">
        <v>132</v>
      </c>
      <c r="P260" s="81" t="s">
        <v>120</v>
      </c>
    </row>
    <row r="261" spans="1:16" x14ac:dyDescent="0.25">
      <c r="A261" s="79">
        <v>260</v>
      </c>
      <c r="B261" s="79">
        <v>40</v>
      </c>
      <c r="C261" s="79">
        <v>62</v>
      </c>
      <c r="D261" s="81" t="s">
        <v>73</v>
      </c>
      <c r="E261" s="40">
        <v>110</v>
      </c>
      <c r="F261" s="81" t="s">
        <v>107</v>
      </c>
      <c r="G261" s="81" t="s">
        <v>108</v>
      </c>
      <c r="H261" s="81" t="s">
        <v>106</v>
      </c>
      <c r="I261" s="79" t="s">
        <v>75</v>
      </c>
      <c r="J261" s="79">
        <v>45</v>
      </c>
      <c r="K261" s="83">
        <v>2</v>
      </c>
      <c r="L261" s="81" t="s">
        <v>121</v>
      </c>
      <c r="M261" s="81" t="s">
        <v>113</v>
      </c>
      <c r="N261" s="81" t="s">
        <v>118</v>
      </c>
      <c r="O261" s="81" t="s">
        <v>132</v>
      </c>
      <c r="P261" s="81" t="s">
        <v>134</v>
      </c>
    </row>
    <row r="262" spans="1:16" x14ac:dyDescent="0.25">
      <c r="A262" s="79">
        <v>261</v>
      </c>
      <c r="B262" s="79">
        <v>45</v>
      </c>
      <c r="C262" s="79">
        <v>34</v>
      </c>
      <c r="D262" s="81" t="s">
        <v>73</v>
      </c>
      <c r="E262" s="40">
        <v>55</v>
      </c>
      <c r="F262" s="81" t="s">
        <v>107</v>
      </c>
      <c r="G262" s="81" t="s">
        <v>130</v>
      </c>
      <c r="H262" s="81" t="s">
        <v>115</v>
      </c>
      <c r="I262" s="79" t="s">
        <v>75</v>
      </c>
      <c r="J262" s="79">
        <v>17</v>
      </c>
      <c r="K262" s="83">
        <v>1</v>
      </c>
      <c r="L262" s="81" t="s">
        <v>126</v>
      </c>
      <c r="M262" s="81" t="s">
        <v>127</v>
      </c>
      <c r="N262" s="81" t="s">
        <v>111</v>
      </c>
      <c r="O262" s="81" t="s">
        <v>132</v>
      </c>
      <c r="P262" s="81" t="s">
        <v>120</v>
      </c>
    </row>
    <row r="263" spans="1:16" x14ac:dyDescent="0.25">
      <c r="A263" s="79">
        <v>262</v>
      </c>
      <c r="B263" s="79">
        <v>40</v>
      </c>
      <c r="C263" s="79">
        <v>35</v>
      </c>
      <c r="D263" s="81" t="s">
        <v>73</v>
      </c>
      <c r="E263" s="40">
        <v>50.4</v>
      </c>
      <c r="F263" s="81" t="s">
        <v>114</v>
      </c>
      <c r="G263" s="81" t="s">
        <v>108</v>
      </c>
      <c r="H263" s="81" t="s">
        <v>123</v>
      </c>
      <c r="I263" s="79" t="s">
        <v>76</v>
      </c>
      <c r="J263" s="79">
        <v>16</v>
      </c>
      <c r="K263" s="83">
        <v>0</v>
      </c>
      <c r="L263" s="81" t="s">
        <v>126</v>
      </c>
      <c r="M263" s="81" t="s">
        <v>113</v>
      </c>
      <c r="N263" s="81" t="s">
        <v>118</v>
      </c>
      <c r="O263" s="81" t="s">
        <v>132</v>
      </c>
      <c r="P263" s="81" t="s">
        <v>120</v>
      </c>
    </row>
    <row r="264" spans="1:16" x14ac:dyDescent="0.25">
      <c r="A264" s="79">
        <v>263</v>
      </c>
      <c r="B264" s="79">
        <v>45</v>
      </c>
      <c r="C264" s="79">
        <v>41</v>
      </c>
      <c r="D264" s="81" t="s">
        <v>73</v>
      </c>
      <c r="E264" s="40">
        <v>42.8</v>
      </c>
      <c r="F264" s="81" t="s">
        <v>107</v>
      </c>
      <c r="G264" s="81" t="s">
        <v>108</v>
      </c>
      <c r="H264" s="81" t="s">
        <v>106</v>
      </c>
      <c r="I264" s="79" t="s">
        <v>76</v>
      </c>
      <c r="J264" s="79">
        <v>22</v>
      </c>
      <c r="K264" s="83">
        <v>0</v>
      </c>
      <c r="L264" s="81" t="s">
        <v>126</v>
      </c>
      <c r="M264" s="81" t="s">
        <v>127</v>
      </c>
      <c r="N264" s="81" t="s">
        <v>118</v>
      </c>
      <c r="O264" s="81" t="s">
        <v>132</v>
      </c>
      <c r="P264" s="81" t="s">
        <v>120</v>
      </c>
    </row>
    <row r="265" spans="1:16" x14ac:dyDescent="0.25">
      <c r="A265" s="79">
        <v>264</v>
      </c>
      <c r="B265" s="79">
        <v>50</v>
      </c>
      <c r="C265" s="79">
        <v>45</v>
      </c>
      <c r="D265" s="81" t="s">
        <v>74</v>
      </c>
      <c r="E265" s="40">
        <v>51</v>
      </c>
      <c r="F265" s="81" t="s">
        <v>114</v>
      </c>
      <c r="G265" s="81" t="s">
        <v>108</v>
      </c>
      <c r="H265" s="81" t="s">
        <v>106</v>
      </c>
      <c r="I265" s="79" t="s">
        <v>75</v>
      </c>
      <c r="J265" s="79">
        <v>21</v>
      </c>
      <c r="K265" s="83">
        <v>3</v>
      </c>
      <c r="L265" s="81" t="s">
        <v>109</v>
      </c>
      <c r="M265" s="81" t="s">
        <v>127</v>
      </c>
      <c r="N265" s="81" t="s">
        <v>118</v>
      </c>
      <c r="O265" s="81" t="s">
        <v>137</v>
      </c>
      <c r="P265" s="81" t="s">
        <v>120</v>
      </c>
    </row>
    <row r="266" spans="1:16" x14ac:dyDescent="0.25">
      <c r="A266" s="79">
        <v>265</v>
      </c>
      <c r="B266" s="79">
        <v>40</v>
      </c>
      <c r="C266" s="79">
        <v>54</v>
      </c>
      <c r="D266" s="81" t="s">
        <v>73</v>
      </c>
      <c r="E266" s="40">
        <v>32.200000000000003</v>
      </c>
      <c r="F266" s="81" t="s">
        <v>107</v>
      </c>
      <c r="G266" s="81" t="s">
        <v>116</v>
      </c>
      <c r="H266" s="81" t="s">
        <v>115</v>
      </c>
      <c r="I266" s="79" t="s">
        <v>75</v>
      </c>
      <c r="J266" s="79">
        <v>33</v>
      </c>
      <c r="K266" s="83">
        <v>2</v>
      </c>
      <c r="L266" s="81" t="s">
        <v>126</v>
      </c>
      <c r="M266" s="81" t="s">
        <v>127</v>
      </c>
      <c r="N266" s="81" t="s">
        <v>118</v>
      </c>
      <c r="O266" s="81" t="s">
        <v>128</v>
      </c>
      <c r="P266" s="81" t="s">
        <v>120</v>
      </c>
    </row>
    <row r="267" spans="1:16" x14ac:dyDescent="0.25">
      <c r="A267" s="79">
        <v>266</v>
      </c>
      <c r="B267" s="79">
        <v>40</v>
      </c>
      <c r="C267" s="79">
        <v>51</v>
      </c>
      <c r="D267" s="81" t="s">
        <v>73</v>
      </c>
      <c r="E267" s="40">
        <v>63.8</v>
      </c>
      <c r="F267" s="81" t="s">
        <v>114</v>
      </c>
      <c r="G267" s="81" t="s">
        <v>136</v>
      </c>
      <c r="H267" s="81" t="s">
        <v>123</v>
      </c>
      <c r="I267" s="79" t="s">
        <v>75</v>
      </c>
      <c r="J267" s="79">
        <v>34</v>
      </c>
      <c r="K267" s="83">
        <v>1</v>
      </c>
      <c r="L267" s="81" t="s">
        <v>109</v>
      </c>
      <c r="M267" s="81" t="s">
        <v>117</v>
      </c>
      <c r="N267" s="81" t="s">
        <v>118</v>
      </c>
      <c r="O267" s="81" t="s">
        <v>132</v>
      </c>
      <c r="P267" s="81" t="s">
        <v>125</v>
      </c>
    </row>
    <row r="268" spans="1:16" x14ac:dyDescent="0.25">
      <c r="A268" s="79">
        <v>267</v>
      </c>
      <c r="B268" s="79">
        <v>40</v>
      </c>
      <c r="C268" s="79">
        <v>52</v>
      </c>
      <c r="D268" s="81" t="s">
        <v>73</v>
      </c>
      <c r="E268" s="40">
        <v>100.8</v>
      </c>
      <c r="F268" s="81" t="s">
        <v>107</v>
      </c>
      <c r="G268" s="81" t="s">
        <v>116</v>
      </c>
      <c r="H268" s="81" t="s">
        <v>115</v>
      </c>
      <c r="I268" s="79" t="s">
        <v>75</v>
      </c>
      <c r="J268" s="79">
        <v>35</v>
      </c>
      <c r="K268" s="83">
        <v>3</v>
      </c>
      <c r="L268" s="81" t="s">
        <v>109</v>
      </c>
      <c r="M268" s="81" t="s">
        <v>135</v>
      </c>
      <c r="N268" s="81" t="s">
        <v>111</v>
      </c>
      <c r="O268" s="81" t="s">
        <v>119</v>
      </c>
      <c r="P268" s="81" t="s">
        <v>120</v>
      </c>
    </row>
    <row r="269" spans="1:16" x14ac:dyDescent="0.25">
      <c r="A269" s="79">
        <v>268</v>
      </c>
      <c r="B269" s="79">
        <v>60</v>
      </c>
      <c r="C269" s="79">
        <v>29</v>
      </c>
      <c r="D269" s="81" t="s">
        <v>73</v>
      </c>
      <c r="E269" s="40">
        <v>32.4</v>
      </c>
      <c r="F269" s="81" t="s">
        <v>107</v>
      </c>
      <c r="G269" s="81" t="s">
        <v>108</v>
      </c>
      <c r="H269" s="81" t="s">
        <v>123</v>
      </c>
      <c r="I269" s="79" t="s">
        <v>75</v>
      </c>
      <c r="J269" s="79">
        <v>13</v>
      </c>
      <c r="K269" s="83">
        <v>1</v>
      </c>
      <c r="L269" s="81" t="s">
        <v>109</v>
      </c>
      <c r="M269" s="81" t="s">
        <v>117</v>
      </c>
      <c r="N269" s="81" t="s">
        <v>118</v>
      </c>
      <c r="O269" s="81" t="s">
        <v>119</v>
      </c>
      <c r="P269" s="81" t="s">
        <v>125</v>
      </c>
    </row>
    <row r="270" spans="1:16" x14ac:dyDescent="0.25">
      <c r="A270" s="79">
        <v>269</v>
      </c>
      <c r="B270" s="79">
        <v>40</v>
      </c>
      <c r="C270" s="79">
        <v>44</v>
      </c>
      <c r="D270" s="81" t="s">
        <v>74</v>
      </c>
      <c r="E270" s="40">
        <v>81.400000000000006</v>
      </c>
      <c r="F270" s="81" t="s">
        <v>124</v>
      </c>
      <c r="G270" s="81" t="s">
        <v>108</v>
      </c>
      <c r="H270" s="81" t="s">
        <v>115</v>
      </c>
      <c r="I270" s="79" t="s">
        <v>76</v>
      </c>
      <c r="J270" s="79">
        <v>24</v>
      </c>
      <c r="K270" s="83">
        <v>0</v>
      </c>
      <c r="L270" s="81" t="s">
        <v>121</v>
      </c>
      <c r="M270" s="81" t="s">
        <v>127</v>
      </c>
      <c r="N270" s="81" t="s">
        <v>118</v>
      </c>
      <c r="O270" s="81" t="s">
        <v>132</v>
      </c>
      <c r="P270" s="81" t="s">
        <v>125</v>
      </c>
    </row>
    <row r="271" spans="1:16" x14ac:dyDescent="0.25">
      <c r="A271" s="79">
        <v>270</v>
      </c>
      <c r="B271" s="79">
        <v>50</v>
      </c>
      <c r="C271" s="79">
        <v>40</v>
      </c>
      <c r="D271" s="81" t="s">
        <v>73</v>
      </c>
      <c r="E271" s="40">
        <v>109.8</v>
      </c>
      <c r="F271" s="81" t="s">
        <v>124</v>
      </c>
      <c r="G271" s="81" t="s">
        <v>136</v>
      </c>
      <c r="H271" s="81" t="s">
        <v>106</v>
      </c>
      <c r="I271" s="79" t="s">
        <v>75</v>
      </c>
      <c r="J271" s="79">
        <v>20</v>
      </c>
      <c r="K271" s="83">
        <v>1</v>
      </c>
      <c r="L271" s="81" t="s">
        <v>109</v>
      </c>
      <c r="M271" s="81" t="s">
        <v>127</v>
      </c>
      <c r="N271" s="81" t="s">
        <v>118</v>
      </c>
      <c r="O271" s="81" t="s">
        <v>132</v>
      </c>
      <c r="P271" s="81" t="s">
        <v>125</v>
      </c>
    </row>
    <row r="272" spans="1:16" x14ac:dyDescent="0.25">
      <c r="A272" s="79">
        <v>271</v>
      </c>
      <c r="B272" s="79">
        <v>40</v>
      </c>
      <c r="C272" s="79">
        <v>41</v>
      </c>
      <c r="D272" s="81" t="s">
        <v>74</v>
      </c>
      <c r="E272" s="40">
        <v>36.200000000000003</v>
      </c>
      <c r="F272" s="81" t="s">
        <v>107</v>
      </c>
      <c r="G272" s="81" t="s">
        <v>136</v>
      </c>
      <c r="H272" s="81" t="s">
        <v>106</v>
      </c>
      <c r="I272" s="79" t="s">
        <v>75</v>
      </c>
      <c r="J272" s="79">
        <v>24</v>
      </c>
      <c r="K272" s="83">
        <v>0</v>
      </c>
      <c r="L272" s="81" t="s">
        <v>126</v>
      </c>
      <c r="M272" s="81" t="s">
        <v>127</v>
      </c>
      <c r="N272" s="81" t="s">
        <v>111</v>
      </c>
      <c r="O272" s="81" t="s">
        <v>119</v>
      </c>
      <c r="P272" s="81" t="s">
        <v>110</v>
      </c>
    </row>
    <row r="273" spans="1:16" x14ac:dyDescent="0.25">
      <c r="A273" s="79">
        <v>272</v>
      </c>
      <c r="B273" s="79">
        <v>45</v>
      </c>
      <c r="C273" s="79">
        <v>31</v>
      </c>
      <c r="D273" s="81" t="s">
        <v>73</v>
      </c>
      <c r="E273" s="40">
        <v>101.8</v>
      </c>
      <c r="F273" s="81" t="s">
        <v>107</v>
      </c>
      <c r="G273" s="81" t="s">
        <v>108</v>
      </c>
      <c r="H273" s="81" t="s">
        <v>106</v>
      </c>
      <c r="I273" s="79" t="s">
        <v>75</v>
      </c>
      <c r="J273" s="79">
        <v>14</v>
      </c>
      <c r="K273" s="83">
        <v>0</v>
      </c>
      <c r="L273" s="81" t="s">
        <v>109</v>
      </c>
      <c r="M273" s="81" t="s">
        <v>127</v>
      </c>
      <c r="N273" s="81" t="s">
        <v>111</v>
      </c>
      <c r="O273" s="81" t="s">
        <v>119</v>
      </c>
      <c r="P273" s="81" t="s">
        <v>125</v>
      </c>
    </row>
    <row r="274" spans="1:16" x14ac:dyDescent="0.25">
      <c r="A274" s="79">
        <v>273</v>
      </c>
      <c r="B274" s="79">
        <v>37</v>
      </c>
      <c r="C274" s="79">
        <v>38</v>
      </c>
      <c r="D274" s="81" t="s">
        <v>74</v>
      </c>
      <c r="E274" s="40">
        <v>28.4</v>
      </c>
      <c r="F274" s="81" t="s">
        <v>114</v>
      </c>
      <c r="G274" s="81" t="s">
        <v>136</v>
      </c>
      <c r="H274" s="81" t="s">
        <v>106</v>
      </c>
      <c r="I274" s="79" t="s">
        <v>75</v>
      </c>
      <c r="J274" s="79">
        <v>20</v>
      </c>
      <c r="K274" s="83">
        <v>0</v>
      </c>
      <c r="L274" s="81" t="s">
        <v>126</v>
      </c>
      <c r="M274" s="81" t="s">
        <v>127</v>
      </c>
      <c r="N274" s="81" t="s">
        <v>118</v>
      </c>
      <c r="O274" s="81" t="s">
        <v>119</v>
      </c>
      <c r="P274" s="81" t="s">
        <v>120</v>
      </c>
    </row>
    <row r="275" spans="1:16" x14ac:dyDescent="0.25">
      <c r="A275" s="79">
        <v>274</v>
      </c>
      <c r="B275" s="79">
        <v>46</v>
      </c>
      <c r="C275" s="79">
        <v>43</v>
      </c>
      <c r="D275" s="81" t="s">
        <v>74</v>
      </c>
      <c r="E275" s="40">
        <v>55.2</v>
      </c>
      <c r="F275" s="81" t="s">
        <v>114</v>
      </c>
      <c r="G275" s="81" t="s">
        <v>136</v>
      </c>
      <c r="H275" s="81" t="s">
        <v>123</v>
      </c>
      <c r="I275" s="79" t="s">
        <v>75</v>
      </c>
      <c r="J275" s="79">
        <v>28</v>
      </c>
      <c r="K275" s="83">
        <v>1</v>
      </c>
      <c r="L275" s="81" t="s">
        <v>126</v>
      </c>
      <c r="M275" s="81" t="s">
        <v>117</v>
      </c>
      <c r="N275" s="81" t="s">
        <v>118</v>
      </c>
      <c r="O275" s="81" t="s">
        <v>132</v>
      </c>
      <c r="P275" s="81" t="s">
        <v>120</v>
      </c>
    </row>
    <row r="276" spans="1:16" x14ac:dyDescent="0.25">
      <c r="A276" s="79">
        <v>275</v>
      </c>
      <c r="B276" s="79">
        <v>40</v>
      </c>
      <c r="C276" s="79">
        <v>40</v>
      </c>
      <c r="D276" s="81" t="s">
        <v>73</v>
      </c>
      <c r="E276" s="40">
        <v>52.2</v>
      </c>
      <c r="F276" s="81" t="s">
        <v>114</v>
      </c>
      <c r="G276" s="81" t="s">
        <v>136</v>
      </c>
      <c r="H276" s="81" t="s">
        <v>115</v>
      </c>
      <c r="I276" s="79" t="s">
        <v>75</v>
      </c>
      <c r="J276" s="79">
        <v>22</v>
      </c>
      <c r="K276" s="83">
        <v>1</v>
      </c>
      <c r="L276" s="81" t="s">
        <v>126</v>
      </c>
      <c r="M276" s="81" t="s">
        <v>117</v>
      </c>
      <c r="N276" s="81" t="s">
        <v>129</v>
      </c>
      <c r="O276" s="81" t="s">
        <v>137</v>
      </c>
      <c r="P276" s="81" t="s">
        <v>125</v>
      </c>
    </row>
    <row r="277" spans="1:16" x14ac:dyDescent="0.25">
      <c r="A277" s="79">
        <v>276</v>
      </c>
      <c r="B277" s="79">
        <v>40</v>
      </c>
      <c r="C277" s="79">
        <v>41</v>
      </c>
      <c r="D277" s="81" t="s">
        <v>74</v>
      </c>
      <c r="E277" s="40">
        <v>47.8</v>
      </c>
      <c r="F277" s="81" t="s">
        <v>114</v>
      </c>
      <c r="G277" s="81" t="s">
        <v>136</v>
      </c>
      <c r="H277" s="81" t="s">
        <v>106</v>
      </c>
      <c r="I277" s="79" t="s">
        <v>76</v>
      </c>
      <c r="J277" s="79">
        <v>26</v>
      </c>
      <c r="K277" s="83">
        <v>0</v>
      </c>
      <c r="L277" s="81" t="s">
        <v>126</v>
      </c>
      <c r="M277" s="81" t="s">
        <v>127</v>
      </c>
      <c r="N277" s="81" t="s">
        <v>118</v>
      </c>
      <c r="O277" s="81" t="s">
        <v>132</v>
      </c>
      <c r="P277" s="81" t="s">
        <v>125</v>
      </c>
    </row>
    <row r="278" spans="1:16" x14ac:dyDescent="0.25">
      <c r="A278" s="79">
        <v>277</v>
      </c>
      <c r="B278" s="79">
        <v>48</v>
      </c>
      <c r="C278" s="79">
        <v>64</v>
      </c>
      <c r="D278" s="81" t="s">
        <v>73</v>
      </c>
      <c r="E278" s="40">
        <v>116</v>
      </c>
      <c r="F278" s="81" t="s">
        <v>107</v>
      </c>
      <c r="G278" s="81" t="s">
        <v>136</v>
      </c>
      <c r="H278" s="81" t="s">
        <v>106</v>
      </c>
      <c r="I278" s="79" t="s">
        <v>75</v>
      </c>
      <c r="J278" s="79">
        <v>48</v>
      </c>
      <c r="K278" s="83">
        <v>3</v>
      </c>
      <c r="L278" s="81" t="s">
        <v>126</v>
      </c>
      <c r="M278" s="81" t="s">
        <v>117</v>
      </c>
      <c r="N278" s="81" t="s">
        <v>118</v>
      </c>
      <c r="O278" s="81" t="s">
        <v>132</v>
      </c>
      <c r="P278" s="81" t="s">
        <v>120</v>
      </c>
    </row>
    <row r="279" spans="1:16" x14ac:dyDescent="0.25">
      <c r="A279" s="79">
        <v>278</v>
      </c>
      <c r="B279" s="79">
        <v>51</v>
      </c>
      <c r="C279" s="79">
        <v>40</v>
      </c>
      <c r="D279" s="81" t="s">
        <v>74</v>
      </c>
      <c r="E279" s="40">
        <v>54</v>
      </c>
      <c r="F279" s="81" t="s">
        <v>107</v>
      </c>
      <c r="G279" s="81" t="s">
        <v>136</v>
      </c>
      <c r="H279" s="81" t="s">
        <v>106</v>
      </c>
      <c r="I279" s="79" t="s">
        <v>75</v>
      </c>
      <c r="J279" s="79">
        <v>23</v>
      </c>
      <c r="K279" s="83">
        <v>0</v>
      </c>
      <c r="L279" s="81" t="s">
        <v>121</v>
      </c>
      <c r="M279" s="81" t="s">
        <v>127</v>
      </c>
      <c r="N279" s="81" t="s">
        <v>118</v>
      </c>
      <c r="O279" s="81" t="s">
        <v>137</v>
      </c>
      <c r="P279" s="81" t="s">
        <v>120</v>
      </c>
    </row>
    <row r="280" spans="1:16" x14ac:dyDescent="0.25">
      <c r="A280" s="79">
        <v>279</v>
      </c>
      <c r="B280" s="79">
        <v>40</v>
      </c>
      <c r="C280" s="79">
        <v>52</v>
      </c>
      <c r="D280" s="81" t="s">
        <v>73</v>
      </c>
      <c r="E280" s="40">
        <v>66</v>
      </c>
      <c r="F280" s="81" t="s">
        <v>131</v>
      </c>
      <c r="G280" s="81" t="s">
        <v>122</v>
      </c>
      <c r="H280" s="81" t="s">
        <v>106</v>
      </c>
      <c r="I280" s="79" t="s">
        <v>75</v>
      </c>
      <c r="J280" s="79">
        <v>35</v>
      </c>
      <c r="K280" s="83">
        <v>2</v>
      </c>
      <c r="L280" s="81" t="s">
        <v>109</v>
      </c>
      <c r="M280" s="81" t="s">
        <v>135</v>
      </c>
      <c r="N280" s="81" t="s">
        <v>129</v>
      </c>
      <c r="O280" s="81" t="s">
        <v>119</v>
      </c>
      <c r="P280" s="81" t="s">
        <v>138</v>
      </c>
    </row>
    <row r="281" spans="1:16" x14ac:dyDescent="0.25">
      <c r="A281" s="79">
        <v>280</v>
      </c>
      <c r="B281" s="79">
        <v>40</v>
      </c>
      <c r="C281" s="79">
        <v>41</v>
      </c>
      <c r="D281" s="81" t="s">
        <v>74</v>
      </c>
      <c r="E281" s="40">
        <v>34.200000000000003</v>
      </c>
      <c r="F281" s="81" t="s">
        <v>114</v>
      </c>
      <c r="G281" s="81" t="s">
        <v>136</v>
      </c>
      <c r="H281" s="81" t="s">
        <v>106</v>
      </c>
      <c r="I281" s="79" t="s">
        <v>75</v>
      </c>
      <c r="J281" s="79">
        <v>15</v>
      </c>
      <c r="K281" s="83">
        <v>0</v>
      </c>
      <c r="L281" s="81" t="s">
        <v>126</v>
      </c>
      <c r="M281" s="81" t="s">
        <v>117</v>
      </c>
      <c r="N281" s="81" t="s">
        <v>118</v>
      </c>
      <c r="O281" s="81" t="s">
        <v>132</v>
      </c>
      <c r="P281" s="81" t="s">
        <v>120</v>
      </c>
    </row>
    <row r="282" spans="1:16" x14ac:dyDescent="0.25">
      <c r="A282" s="79">
        <v>281</v>
      </c>
      <c r="B282" s="79">
        <v>40</v>
      </c>
      <c r="C282" s="79">
        <v>38</v>
      </c>
      <c r="D282" s="81" t="s">
        <v>73</v>
      </c>
      <c r="E282" s="40">
        <v>53.2</v>
      </c>
      <c r="F282" s="81" t="s">
        <v>107</v>
      </c>
      <c r="G282" s="81" t="s">
        <v>108</v>
      </c>
      <c r="H282" s="81" t="s">
        <v>106</v>
      </c>
      <c r="I282" s="79" t="s">
        <v>76</v>
      </c>
      <c r="J282" s="79">
        <v>20</v>
      </c>
      <c r="K282" s="83">
        <v>3</v>
      </c>
      <c r="L282" s="81" t="s">
        <v>109</v>
      </c>
      <c r="M282" s="81" t="s">
        <v>117</v>
      </c>
      <c r="N282" s="81" t="s">
        <v>118</v>
      </c>
      <c r="O282" s="81" t="s">
        <v>128</v>
      </c>
      <c r="P282" s="81" t="s">
        <v>125</v>
      </c>
    </row>
    <row r="283" spans="1:16" x14ac:dyDescent="0.25">
      <c r="A283" s="79">
        <v>282</v>
      </c>
      <c r="B283" s="79">
        <v>29</v>
      </c>
      <c r="C283" s="79">
        <v>69</v>
      </c>
      <c r="D283" s="81" t="s">
        <v>74</v>
      </c>
      <c r="E283" s="40">
        <v>33.6</v>
      </c>
      <c r="F283" s="81" t="s">
        <v>107</v>
      </c>
      <c r="G283" s="81" t="s">
        <v>136</v>
      </c>
      <c r="H283" s="81" t="s">
        <v>106</v>
      </c>
      <c r="I283" s="79" t="s">
        <v>75</v>
      </c>
      <c r="J283" s="79">
        <v>27</v>
      </c>
      <c r="K283" s="83">
        <v>3</v>
      </c>
      <c r="L283" s="81" t="s">
        <v>109</v>
      </c>
      <c r="M283" s="81" t="s">
        <v>117</v>
      </c>
      <c r="N283" s="81" t="s">
        <v>118</v>
      </c>
      <c r="O283" s="81" t="s">
        <v>119</v>
      </c>
      <c r="P283" s="81" t="s">
        <v>110</v>
      </c>
    </row>
    <row r="284" spans="1:16" x14ac:dyDescent="0.25">
      <c r="A284" s="79">
        <v>283</v>
      </c>
      <c r="B284" s="79">
        <v>40</v>
      </c>
      <c r="C284" s="79">
        <v>26</v>
      </c>
      <c r="D284" s="81" t="s">
        <v>74</v>
      </c>
      <c r="E284" s="40">
        <v>52</v>
      </c>
      <c r="F284" s="81" t="s">
        <v>107</v>
      </c>
      <c r="G284" s="81" t="s">
        <v>136</v>
      </c>
      <c r="H284" s="81" t="s">
        <v>106</v>
      </c>
      <c r="I284" s="79" t="s">
        <v>76</v>
      </c>
      <c r="J284" s="79">
        <v>10</v>
      </c>
      <c r="K284" s="83">
        <v>0</v>
      </c>
      <c r="L284" s="81" t="s">
        <v>126</v>
      </c>
      <c r="M284" s="81" t="s">
        <v>127</v>
      </c>
      <c r="N284" s="81" t="s">
        <v>111</v>
      </c>
      <c r="O284" s="81" t="s">
        <v>112</v>
      </c>
      <c r="P284" s="81" t="s">
        <v>120</v>
      </c>
    </row>
    <row r="285" spans="1:16" x14ac:dyDescent="0.25">
      <c r="A285" s="79">
        <v>284</v>
      </c>
      <c r="B285" s="79">
        <v>40</v>
      </c>
      <c r="C285" s="79">
        <v>26</v>
      </c>
      <c r="D285" s="81" t="s">
        <v>73</v>
      </c>
      <c r="E285" s="40">
        <v>41.6</v>
      </c>
      <c r="F285" s="81" t="s">
        <v>107</v>
      </c>
      <c r="G285" s="81" t="s">
        <v>130</v>
      </c>
      <c r="H285" s="81" t="s">
        <v>115</v>
      </c>
      <c r="I285" s="79" t="s">
        <v>75</v>
      </c>
      <c r="J285" s="79">
        <v>9</v>
      </c>
      <c r="K285" s="83">
        <v>1</v>
      </c>
      <c r="L285" s="81" t="s">
        <v>109</v>
      </c>
      <c r="M285" s="81" t="s">
        <v>113</v>
      </c>
      <c r="N285" s="81" t="s">
        <v>118</v>
      </c>
      <c r="O285" s="81" t="s">
        <v>132</v>
      </c>
      <c r="P285" s="81" t="s">
        <v>120</v>
      </c>
    </row>
    <row r="286" spans="1:16" x14ac:dyDescent="0.25">
      <c r="A286" s="79">
        <v>285</v>
      </c>
      <c r="B286" s="79">
        <v>40</v>
      </c>
      <c r="C286" s="79">
        <v>45</v>
      </c>
      <c r="D286" s="81" t="s">
        <v>73</v>
      </c>
      <c r="E286" s="40">
        <v>42.6</v>
      </c>
      <c r="F286" s="81" t="s">
        <v>114</v>
      </c>
      <c r="G286" s="81" t="s">
        <v>136</v>
      </c>
      <c r="H286" s="81" t="s">
        <v>123</v>
      </c>
      <c r="I286" s="79" t="s">
        <v>75</v>
      </c>
      <c r="J286" s="79">
        <v>28</v>
      </c>
      <c r="K286" s="83">
        <v>1</v>
      </c>
      <c r="L286" s="81" t="s">
        <v>109</v>
      </c>
      <c r="M286" s="81" t="s">
        <v>117</v>
      </c>
      <c r="N286" s="81" t="s">
        <v>118</v>
      </c>
      <c r="O286" s="81" t="s">
        <v>132</v>
      </c>
      <c r="P286" s="81" t="s">
        <v>134</v>
      </c>
    </row>
    <row r="287" spans="1:16" x14ac:dyDescent="0.25">
      <c r="A287" s="79">
        <v>286</v>
      </c>
      <c r="B287" s="79">
        <v>40</v>
      </c>
      <c r="C287" s="79">
        <v>26</v>
      </c>
      <c r="D287" s="81" t="s">
        <v>74</v>
      </c>
      <c r="E287" s="40">
        <v>46.8</v>
      </c>
      <c r="F287" s="81" t="s">
        <v>107</v>
      </c>
      <c r="G287" s="81" t="s">
        <v>136</v>
      </c>
      <c r="H287" s="81" t="s">
        <v>106</v>
      </c>
      <c r="I287" s="79" t="s">
        <v>75</v>
      </c>
      <c r="J287" s="79">
        <v>9</v>
      </c>
      <c r="K287" s="83">
        <v>3</v>
      </c>
      <c r="L287" s="81" t="s">
        <v>126</v>
      </c>
      <c r="M287" s="81" t="s">
        <v>117</v>
      </c>
      <c r="N287" s="81" t="s">
        <v>111</v>
      </c>
      <c r="O287" s="81" t="s">
        <v>119</v>
      </c>
      <c r="P287" s="81" t="s">
        <v>120</v>
      </c>
    </row>
    <row r="288" spans="1:16" x14ac:dyDescent="0.25">
      <c r="A288" s="79">
        <v>287</v>
      </c>
      <c r="B288" s="79">
        <v>55</v>
      </c>
      <c r="C288" s="79">
        <v>33</v>
      </c>
      <c r="D288" s="81" t="s">
        <v>73</v>
      </c>
      <c r="E288" s="40">
        <v>82.4</v>
      </c>
      <c r="F288" s="81" t="s">
        <v>114</v>
      </c>
      <c r="G288" s="81" t="s">
        <v>108</v>
      </c>
      <c r="H288" s="81" t="s">
        <v>115</v>
      </c>
      <c r="I288" s="79" t="s">
        <v>75</v>
      </c>
      <c r="J288" s="79">
        <v>16</v>
      </c>
      <c r="K288" s="83">
        <v>4</v>
      </c>
      <c r="L288" s="81" t="s">
        <v>126</v>
      </c>
      <c r="M288" s="81" t="s">
        <v>127</v>
      </c>
      <c r="N288" s="81" t="s">
        <v>118</v>
      </c>
      <c r="O288" s="81" t="s">
        <v>132</v>
      </c>
      <c r="P288" s="81" t="s">
        <v>120</v>
      </c>
    </row>
    <row r="289" spans="1:16" x14ac:dyDescent="0.25">
      <c r="A289" s="79">
        <v>288</v>
      </c>
      <c r="B289" s="79">
        <v>32</v>
      </c>
      <c r="C289" s="79">
        <v>38</v>
      </c>
      <c r="D289" s="81" t="s">
        <v>74</v>
      </c>
      <c r="E289" s="40">
        <v>41.6</v>
      </c>
      <c r="F289" s="81" t="s">
        <v>107</v>
      </c>
      <c r="G289" s="81" t="s">
        <v>136</v>
      </c>
      <c r="H289" s="81" t="s">
        <v>106</v>
      </c>
      <c r="I289" s="79" t="s">
        <v>75</v>
      </c>
      <c r="J289" s="79">
        <v>19</v>
      </c>
      <c r="K289" s="83">
        <v>1</v>
      </c>
      <c r="L289" s="81" t="s">
        <v>126</v>
      </c>
      <c r="M289" s="81" t="s">
        <v>117</v>
      </c>
      <c r="N289" s="81" t="s">
        <v>118</v>
      </c>
      <c r="O289" s="81" t="s">
        <v>119</v>
      </c>
      <c r="P289" s="81" t="s">
        <v>120</v>
      </c>
    </row>
    <row r="290" spans="1:16" x14ac:dyDescent="0.25">
      <c r="A290" s="79">
        <v>289</v>
      </c>
      <c r="B290" s="79">
        <v>40</v>
      </c>
      <c r="C290" s="79">
        <v>36</v>
      </c>
      <c r="D290" s="81" t="s">
        <v>73</v>
      </c>
      <c r="E290" s="40">
        <v>78.400000000000006</v>
      </c>
      <c r="F290" s="81" t="s">
        <v>107</v>
      </c>
      <c r="G290" s="81" t="s">
        <v>116</v>
      </c>
      <c r="H290" s="81" t="s">
        <v>106</v>
      </c>
      <c r="I290" s="79" t="s">
        <v>75</v>
      </c>
      <c r="J290" s="79">
        <v>20</v>
      </c>
      <c r="K290" s="83">
        <v>2</v>
      </c>
      <c r="L290" s="81" t="s">
        <v>109</v>
      </c>
      <c r="M290" s="81" t="s">
        <v>117</v>
      </c>
      <c r="N290" s="81" t="s">
        <v>111</v>
      </c>
      <c r="O290" s="81" t="s">
        <v>119</v>
      </c>
      <c r="P290" s="81" t="s">
        <v>125</v>
      </c>
    </row>
    <row r="291" spans="1:16" x14ac:dyDescent="0.25">
      <c r="A291" s="79">
        <v>290</v>
      </c>
      <c r="B291" s="79">
        <v>60</v>
      </c>
      <c r="C291" s="79">
        <v>36</v>
      </c>
      <c r="D291" s="81" t="s">
        <v>73</v>
      </c>
      <c r="E291" s="40">
        <v>103.2</v>
      </c>
      <c r="F291" s="81" t="s">
        <v>107</v>
      </c>
      <c r="G291" s="81" t="s">
        <v>122</v>
      </c>
      <c r="H291" s="81" t="s">
        <v>115</v>
      </c>
      <c r="I291" s="79" t="s">
        <v>75</v>
      </c>
      <c r="J291" s="79">
        <v>12</v>
      </c>
      <c r="K291" s="83">
        <v>0</v>
      </c>
      <c r="L291" s="81" t="s">
        <v>126</v>
      </c>
      <c r="M291" s="81" t="s">
        <v>127</v>
      </c>
      <c r="N291" s="81" t="s">
        <v>118</v>
      </c>
      <c r="O291" s="81" t="s">
        <v>132</v>
      </c>
      <c r="P291" s="81" t="s">
        <v>110</v>
      </c>
    </row>
    <row r="292" spans="1:16" x14ac:dyDescent="0.25">
      <c r="A292" s="79">
        <v>291</v>
      </c>
      <c r="B292" s="79">
        <v>36</v>
      </c>
      <c r="C292" s="79">
        <v>45</v>
      </c>
      <c r="D292" s="81" t="s">
        <v>74</v>
      </c>
      <c r="E292" s="40">
        <v>56.2</v>
      </c>
      <c r="F292" s="81" t="s">
        <v>114</v>
      </c>
      <c r="G292" s="81" t="s">
        <v>136</v>
      </c>
      <c r="H292" s="81" t="s">
        <v>106</v>
      </c>
      <c r="I292" s="79" t="s">
        <v>75</v>
      </c>
      <c r="J292" s="79">
        <v>25</v>
      </c>
      <c r="K292" s="83">
        <v>4</v>
      </c>
      <c r="L292" s="81" t="s">
        <v>121</v>
      </c>
      <c r="M292" s="81" t="s">
        <v>117</v>
      </c>
      <c r="N292" s="81" t="s">
        <v>118</v>
      </c>
      <c r="O292" s="81" t="s">
        <v>132</v>
      </c>
      <c r="P292" s="81" t="s">
        <v>125</v>
      </c>
    </row>
    <row r="293" spans="1:16" x14ac:dyDescent="0.25">
      <c r="A293" s="79">
        <v>292</v>
      </c>
      <c r="B293" s="79">
        <v>50</v>
      </c>
      <c r="C293" s="79">
        <v>45</v>
      </c>
      <c r="D293" s="81" t="s">
        <v>73</v>
      </c>
      <c r="E293" s="40">
        <v>55</v>
      </c>
      <c r="F293" s="81" t="s">
        <v>107</v>
      </c>
      <c r="G293" s="81" t="s">
        <v>108</v>
      </c>
      <c r="H293" s="81" t="s">
        <v>106</v>
      </c>
      <c r="I293" s="79" t="s">
        <v>76</v>
      </c>
      <c r="J293" s="79">
        <v>29</v>
      </c>
      <c r="K293" s="83">
        <v>2</v>
      </c>
      <c r="L293" s="81" t="s">
        <v>109</v>
      </c>
      <c r="M293" s="81" t="s">
        <v>117</v>
      </c>
      <c r="N293" s="81" t="s">
        <v>111</v>
      </c>
      <c r="O293" s="81" t="s">
        <v>112</v>
      </c>
      <c r="P293" s="81" t="s">
        <v>120</v>
      </c>
    </row>
    <row r="294" spans="1:16" x14ac:dyDescent="0.25">
      <c r="A294" s="79">
        <v>293</v>
      </c>
      <c r="B294" s="79">
        <v>40</v>
      </c>
      <c r="C294" s="79">
        <v>34</v>
      </c>
      <c r="D294" s="81" t="s">
        <v>74</v>
      </c>
      <c r="E294" s="40">
        <v>38</v>
      </c>
      <c r="F294" s="81" t="s">
        <v>107</v>
      </c>
      <c r="G294" s="81" t="s">
        <v>136</v>
      </c>
      <c r="H294" s="81" t="s">
        <v>106</v>
      </c>
      <c r="I294" s="79" t="s">
        <v>75</v>
      </c>
      <c r="J294" s="79">
        <v>16</v>
      </c>
      <c r="K294" s="83">
        <v>1</v>
      </c>
      <c r="L294" s="81" t="s">
        <v>126</v>
      </c>
      <c r="M294" s="81" t="s">
        <v>117</v>
      </c>
      <c r="N294" s="81" t="s">
        <v>111</v>
      </c>
      <c r="O294" s="81" t="s">
        <v>119</v>
      </c>
      <c r="P294" s="81" t="s">
        <v>120</v>
      </c>
    </row>
    <row r="295" spans="1:16" x14ac:dyDescent="0.25">
      <c r="A295" s="79">
        <v>294</v>
      </c>
      <c r="B295" s="79">
        <v>40</v>
      </c>
      <c r="C295" s="79">
        <v>51</v>
      </c>
      <c r="D295" s="81" t="s">
        <v>74</v>
      </c>
      <c r="E295" s="40">
        <v>79.2</v>
      </c>
      <c r="F295" s="81" t="s">
        <v>107</v>
      </c>
      <c r="G295" s="81" t="s">
        <v>136</v>
      </c>
      <c r="H295" s="81" t="s">
        <v>115</v>
      </c>
      <c r="I295" s="79" t="s">
        <v>75</v>
      </c>
      <c r="J295" s="79">
        <v>30</v>
      </c>
      <c r="K295" s="83">
        <v>4</v>
      </c>
      <c r="L295" s="81" t="s">
        <v>109</v>
      </c>
      <c r="M295" s="81" t="s">
        <v>117</v>
      </c>
      <c r="N295" s="81" t="s">
        <v>118</v>
      </c>
      <c r="O295" s="81" t="s">
        <v>119</v>
      </c>
      <c r="P295" s="81" t="s">
        <v>110</v>
      </c>
    </row>
    <row r="296" spans="1:16" x14ac:dyDescent="0.25">
      <c r="A296" s="79">
        <v>295</v>
      </c>
      <c r="B296" s="79">
        <v>40</v>
      </c>
      <c r="C296" s="79">
        <v>38</v>
      </c>
      <c r="D296" s="81" t="s">
        <v>74</v>
      </c>
      <c r="E296" s="40">
        <v>60.4</v>
      </c>
      <c r="F296" s="81" t="s">
        <v>107</v>
      </c>
      <c r="G296" s="81" t="s">
        <v>108</v>
      </c>
      <c r="H296" s="81" t="s">
        <v>123</v>
      </c>
      <c r="I296" s="79" t="s">
        <v>75</v>
      </c>
      <c r="J296" s="79">
        <v>6</v>
      </c>
      <c r="K296" s="83">
        <v>4</v>
      </c>
      <c r="L296" s="81" t="s">
        <v>126</v>
      </c>
      <c r="M296" s="81" t="s">
        <v>117</v>
      </c>
      <c r="N296" s="81" t="s">
        <v>118</v>
      </c>
      <c r="O296" s="81" t="s">
        <v>119</v>
      </c>
      <c r="P296" s="81" t="s">
        <v>125</v>
      </c>
    </row>
    <row r="297" spans="1:16" x14ac:dyDescent="0.25">
      <c r="A297" s="79">
        <v>296</v>
      </c>
      <c r="B297" s="79">
        <v>32</v>
      </c>
      <c r="C297" s="79">
        <v>58</v>
      </c>
      <c r="D297" s="81" t="s">
        <v>74</v>
      </c>
      <c r="E297" s="40">
        <v>46.4</v>
      </c>
      <c r="F297" s="81" t="s">
        <v>114</v>
      </c>
      <c r="G297" s="81" t="s">
        <v>136</v>
      </c>
      <c r="H297" s="81" t="s">
        <v>115</v>
      </c>
      <c r="I297" s="79" t="s">
        <v>75</v>
      </c>
      <c r="J297" s="79">
        <v>37</v>
      </c>
      <c r="K297" s="83">
        <v>0</v>
      </c>
      <c r="L297" s="81" t="s">
        <v>109</v>
      </c>
      <c r="M297" s="81" t="s">
        <v>127</v>
      </c>
      <c r="N297" s="81" t="s">
        <v>118</v>
      </c>
      <c r="O297" s="81" t="s">
        <v>132</v>
      </c>
      <c r="P297" s="81" t="s">
        <v>110</v>
      </c>
    </row>
    <row r="298" spans="1:16" x14ac:dyDescent="0.25">
      <c r="A298" s="79">
        <v>297</v>
      </c>
      <c r="B298" s="79">
        <v>50</v>
      </c>
      <c r="C298" s="79">
        <v>54</v>
      </c>
      <c r="D298" s="81" t="s">
        <v>73</v>
      </c>
      <c r="E298" s="40">
        <v>102.4</v>
      </c>
      <c r="F298" s="81" t="s">
        <v>107</v>
      </c>
      <c r="G298" s="81" t="s">
        <v>136</v>
      </c>
      <c r="H298" s="81" t="s">
        <v>106</v>
      </c>
      <c r="I298" s="79" t="s">
        <v>75</v>
      </c>
      <c r="J298" s="79">
        <v>37</v>
      </c>
      <c r="K298" s="83">
        <v>0</v>
      </c>
      <c r="L298" s="81" t="s">
        <v>109</v>
      </c>
      <c r="M298" s="81" t="s">
        <v>127</v>
      </c>
      <c r="N298" s="81" t="s">
        <v>118</v>
      </c>
      <c r="O298" s="81" t="s">
        <v>132</v>
      </c>
      <c r="P298" s="81" t="s">
        <v>120</v>
      </c>
    </row>
    <row r="299" spans="1:16" x14ac:dyDescent="0.25">
      <c r="A299" s="79">
        <v>298</v>
      </c>
      <c r="B299" s="79">
        <v>32</v>
      </c>
      <c r="C299" s="79">
        <v>57</v>
      </c>
      <c r="D299" s="81" t="s">
        <v>73</v>
      </c>
      <c r="E299" s="40">
        <v>152.80000000000001</v>
      </c>
      <c r="F299" s="81" t="s">
        <v>107</v>
      </c>
      <c r="G299" s="81" t="s">
        <v>108</v>
      </c>
      <c r="H299" s="81" t="s">
        <v>106</v>
      </c>
      <c r="I299" s="79" t="s">
        <v>75</v>
      </c>
      <c r="J299" s="79">
        <v>38</v>
      </c>
      <c r="K299" s="83">
        <v>0</v>
      </c>
      <c r="L299" s="81" t="s">
        <v>126</v>
      </c>
      <c r="M299" s="81" t="s">
        <v>117</v>
      </c>
      <c r="N299" s="81" t="s">
        <v>111</v>
      </c>
      <c r="O299" s="81" t="s">
        <v>119</v>
      </c>
      <c r="P299" s="81" t="s">
        <v>120</v>
      </c>
    </row>
    <row r="300" spans="1:16" x14ac:dyDescent="0.25">
      <c r="A300" s="79">
        <v>299</v>
      </c>
      <c r="B300" s="79">
        <v>54</v>
      </c>
      <c r="C300" s="79">
        <v>43</v>
      </c>
      <c r="D300" s="81" t="s">
        <v>73</v>
      </c>
      <c r="E300" s="40">
        <v>39</v>
      </c>
      <c r="F300" s="81" t="s">
        <v>114</v>
      </c>
      <c r="G300" s="81" t="s">
        <v>116</v>
      </c>
      <c r="H300" s="81" t="s">
        <v>123</v>
      </c>
      <c r="I300" s="79" t="s">
        <v>75</v>
      </c>
      <c r="J300" s="79">
        <v>27</v>
      </c>
      <c r="K300" s="83">
        <v>2</v>
      </c>
      <c r="L300" s="81" t="s">
        <v>109</v>
      </c>
      <c r="M300" s="81" t="s">
        <v>117</v>
      </c>
      <c r="N300" s="81" t="s">
        <v>111</v>
      </c>
      <c r="O300" s="81" t="s">
        <v>132</v>
      </c>
      <c r="P300" s="81" t="s">
        <v>134</v>
      </c>
    </row>
    <row r="301" spans="1:16" x14ac:dyDescent="0.25">
      <c r="A301" s="79">
        <v>300</v>
      </c>
      <c r="B301" s="79">
        <v>45</v>
      </c>
      <c r="C301" s="79">
        <v>40</v>
      </c>
      <c r="D301" s="81" t="s">
        <v>74</v>
      </c>
      <c r="E301" s="40">
        <v>35.4</v>
      </c>
      <c r="F301" s="81" t="s">
        <v>114</v>
      </c>
      <c r="G301" s="81" t="s">
        <v>136</v>
      </c>
      <c r="H301" s="81" t="s">
        <v>106</v>
      </c>
      <c r="I301" s="79" t="s">
        <v>75</v>
      </c>
      <c r="J301" s="79">
        <v>20</v>
      </c>
      <c r="K301" s="83">
        <v>1</v>
      </c>
      <c r="L301" s="81" t="s">
        <v>109</v>
      </c>
      <c r="M301" s="81" t="s">
        <v>117</v>
      </c>
      <c r="N301" s="81" t="s">
        <v>129</v>
      </c>
      <c r="O301" s="81" t="s">
        <v>112</v>
      </c>
      <c r="P301" s="81" t="s">
        <v>125</v>
      </c>
    </row>
    <row r="302" spans="1:16" x14ac:dyDescent="0.25">
      <c r="A302" s="79">
        <v>301</v>
      </c>
      <c r="B302" s="79">
        <v>40</v>
      </c>
      <c r="C302" s="79">
        <v>45</v>
      </c>
      <c r="D302" s="81" t="s">
        <v>74</v>
      </c>
      <c r="E302" s="40">
        <v>58.8</v>
      </c>
      <c r="F302" s="81" t="s">
        <v>107</v>
      </c>
      <c r="G302" s="81" t="s">
        <v>136</v>
      </c>
      <c r="H302" s="81" t="s">
        <v>115</v>
      </c>
      <c r="I302" s="79" t="s">
        <v>76</v>
      </c>
      <c r="J302" s="79">
        <v>25</v>
      </c>
      <c r="K302" s="83">
        <v>0</v>
      </c>
      <c r="L302" s="81" t="s">
        <v>109</v>
      </c>
      <c r="M302" s="81" t="s">
        <v>113</v>
      </c>
      <c r="N302" s="81" t="s">
        <v>111</v>
      </c>
      <c r="O302" s="81" t="s">
        <v>112</v>
      </c>
      <c r="P302" s="81" t="s">
        <v>120</v>
      </c>
    </row>
    <row r="303" spans="1:16" x14ac:dyDescent="0.25">
      <c r="A303" s="79">
        <v>302</v>
      </c>
      <c r="B303" s="79">
        <v>50</v>
      </c>
      <c r="C303" s="79">
        <v>54</v>
      </c>
      <c r="D303" s="81" t="s">
        <v>73</v>
      </c>
      <c r="E303" s="40">
        <v>85.6</v>
      </c>
      <c r="F303" s="81" t="s">
        <v>114</v>
      </c>
      <c r="G303" s="81" t="s">
        <v>136</v>
      </c>
      <c r="H303" s="81" t="s">
        <v>106</v>
      </c>
      <c r="I303" s="79" t="s">
        <v>75</v>
      </c>
      <c r="J303" s="79">
        <v>38</v>
      </c>
      <c r="K303" s="83">
        <v>2</v>
      </c>
      <c r="L303" s="81" t="s">
        <v>126</v>
      </c>
      <c r="M303" s="81" t="s">
        <v>117</v>
      </c>
      <c r="N303" s="81" t="s">
        <v>111</v>
      </c>
      <c r="O303" s="81" t="s">
        <v>132</v>
      </c>
      <c r="P303" s="81" t="s">
        <v>120</v>
      </c>
    </row>
    <row r="304" spans="1:16" x14ac:dyDescent="0.25">
      <c r="A304" s="79">
        <v>303</v>
      </c>
      <c r="B304" s="79">
        <v>40</v>
      </c>
      <c r="C304" s="79">
        <v>43</v>
      </c>
      <c r="D304" s="81" t="s">
        <v>73</v>
      </c>
      <c r="E304" s="40">
        <v>29.4</v>
      </c>
      <c r="F304" s="81" t="s">
        <v>107</v>
      </c>
      <c r="G304" s="81" t="s">
        <v>136</v>
      </c>
      <c r="H304" s="81" t="s">
        <v>106</v>
      </c>
      <c r="I304" s="79" t="s">
        <v>75</v>
      </c>
      <c r="J304" s="79">
        <v>26</v>
      </c>
      <c r="K304" s="83">
        <v>0</v>
      </c>
      <c r="L304" s="81" t="s">
        <v>126</v>
      </c>
      <c r="M304" s="81" t="s">
        <v>127</v>
      </c>
      <c r="N304" s="81" t="s">
        <v>111</v>
      </c>
      <c r="O304" s="81" t="s">
        <v>132</v>
      </c>
      <c r="P304" s="81" t="s">
        <v>120</v>
      </c>
    </row>
    <row r="305" spans="1:16" x14ac:dyDescent="0.25">
      <c r="A305" s="79">
        <v>304</v>
      </c>
      <c r="B305" s="79">
        <v>35</v>
      </c>
      <c r="C305" s="79">
        <v>48</v>
      </c>
      <c r="D305" s="81" t="s">
        <v>74</v>
      </c>
      <c r="E305" s="40">
        <v>41</v>
      </c>
      <c r="F305" s="81" t="s">
        <v>114</v>
      </c>
      <c r="G305" s="81" t="s">
        <v>136</v>
      </c>
      <c r="H305" s="81" t="s">
        <v>123</v>
      </c>
      <c r="I305" s="79" t="s">
        <v>75</v>
      </c>
      <c r="J305" s="79">
        <v>27</v>
      </c>
      <c r="K305" s="83">
        <v>0</v>
      </c>
      <c r="L305" s="81" t="s">
        <v>121</v>
      </c>
      <c r="M305" s="81" t="s">
        <v>135</v>
      </c>
      <c r="N305" s="81" t="s">
        <v>118</v>
      </c>
      <c r="O305" s="81" t="s">
        <v>137</v>
      </c>
      <c r="P305" s="81" t="s">
        <v>125</v>
      </c>
    </row>
    <row r="306" spans="1:16" x14ac:dyDescent="0.25">
      <c r="A306" s="79">
        <v>305</v>
      </c>
      <c r="B306" s="79">
        <v>40</v>
      </c>
      <c r="C306" s="79">
        <v>44</v>
      </c>
      <c r="D306" s="81" t="s">
        <v>73</v>
      </c>
      <c r="E306" s="40">
        <v>40.799999999999997</v>
      </c>
      <c r="F306" s="81" t="s">
        <v>107</v>
      </c>
      <c r="G306" s="81" t="s">
        <v>136</v>
      </c>
      <c r="H306" s="81" t="s">
        <v>106</v>
      </c>
      <c r="I306" s="79" t="s">
        <v>75</v>
      </c>
      <c r="J306" s="79">
        <v>27</v>
      </c>
      <c r="K306" s="83">
        <v>0</v>
      </c>
      <c r="L306" s="81" t="s">
        <v>126</v>
      </c>
      <c r="M306" s="81" t="s">
        <v>127</v>
      </c>
      <c r="N306" s="81" t="s">
        <v>118</v>
      </c>
      <c r="O306" s="81" t="s">
        <v>119</v>
      </c>
      <c r="P306" s="81" t="s">
        <v>120</v>
      </c>
    </row>
    <row r="307" spans="1:16" x14ac:dyDescent="0.25">
      <c r="A307" s="79">
        <v>306</v>
      </c>
      <c r="B307" s="79">
        <v>40</v>
      </c>
      <c r="C307" s="79">
        <v>57</v>
      </c>
      <c r="D307" s="81" t="s">
        <v>74</v>
      </c>
      <c r="E307" s="40">
        <v>36.4</v>
      </c>
      <c r="F307" s="81" t="s">
        <v>114</v>
      </c>
      <c r="G307" s="81" t="s">
        <v>108</v>
      </c>
      <c r="H307" s="81" t="s">
        <v>106</v>
      </c>
      <c r="I307" s="79" t="s">
        <v>75</v>
      </c>
      <c r="J307" s="79">
        <v>45</v>
      </c>
      <c r="K307" s="83">
        <v>2</v>
      </c>
      <c r="L307" s="81" t="s">
        <v>126</v>
      </c>
      <c r="M307" s="81" t="s">
        <v>127</v>
      </c>
      <c r="N307" s="81" t="s">
        <v>118</v>
      </c>
      <c r="O307" s="81" t="s">
        <v>137</v>
      </c>
      <c r="P307" s="81" t="s">
        <v>120</v>
      </c>
    </row>
    <row r="308" spans="1:16" x14ac:dyDescent="0.25">
      <c r="A308" s="79">
        <v>307</v>
      </c>
      <c r="B308" s="79">
        <v>40</v>
      </c>
      <c r="C308" s="79">
        <v>20</v>
      </c>
      <c r="D308" s="81" t="s">
        <v>74</v>
      </c>
      <c r="E308" s="40">
        <v>30.6</v>
      </c>
      <c r="F308" s="81" t="s">
        <v>107</v>
      </c>
      <c r="G308" s="81" t="s">
        <v>130</v>
      </c>
      <c r="H308" s="81" t="s">
        <v>106</v>
      </c>
      <c r="I308" s="79" t="s">
        <v>75</v>
      </c>
      <c r="J308" s="79">
        <v>3</v>
      </c>
      <c r="K308" s="83">
        <v>0</v>
      </c>
      <c r="L308" s="81" t="s">
        <v>109</v>
      </c>
      <c r="M308" s="81" t="s">
        <v>127</v>
      </c>
      <c r="N308" s="81" t="s">
        <v>118</v>
      </c>
      <c r="O308" s="81" t="s">
        <v>128</v>
      </c>
      <c r="P308" s="81" t="s">
        <v>110</v>
      </c>
    </row>
    <row r="309" spans="1:16" x14ac:dyDescent="0.25">
      <c r="A309" s="79">
        <v>308</v>
      </c>
      <c r="B309" s="79">
        <v>28</v>
      </c>
      <c r="C309" s="79">
        <v>49</v>
      </c>
      <c r="D309" s="81" t="s">
        <v>74</v>
      </c>
      <c r="E309" s="40">
        <v>86.8</v>
      </c>
      <c r="F309" s="81" t="s">
        <v>107</v>
      </c>
      <c r="G309" s="81" t="s">
        <v>136</v>
      </c>
      <c r="H309" s="81" t="s">
        <v>106</v>
      </c>
      <c r="I309" s="79" t="s">
        <v>75</v>
      </c>
      <c r="J309" s="79">
        <v>25</v>
      </c>
      <c r="K309" s="83">
        <v>3</v>
      </c>
      <c r="L309" s="81" t="s">
        <v>121</v>
      </c>
      <c r="M309" s="81" t="s">
        <v>117</v>
      </c>
      <c r="N309" s="81" t="s">
        <v>118</v>
      </c>
      <c r="O309" s="81" t="s">
        <v>132</v>
      </c>
      <c r="P309" s="81" t="s">
        <v>125</v>
      </c>
    </row>
    <row r="310" spans="1:16" x14ac:dyDescent="0.25">
      <c r="A310" s="79">
        <v>309</v>
      </c>
      <c r="B310" s="79">
        <v>40</v>
      </c>
      <c r="C310" s="79">
        <v>39</v>
      </c>
      <c r="D310" s="81" t="s">
        <v>73</v>
      </c>
      <c r="E310" s="40">
        <v>77</v>
      </c>
      <c r="F310" s="81" t="s">
        <v>107</v>
      </c>
      <c r="G310" s="81" t="s">
        <v>136</v>
      </c>
      <c r="H310" s="81" t="s">
        <v>106</v>
      </c>
      <c r="I310" s="79" t="s">
        <v>75</v>
      </c>
      <c r="J310" s="79">
        <v>18</v>
      </c>
      <c r="K310" s="83">
        <v>1</v>
      </c>
      <c r="L310" s="81" t="s">
        <v>109</v>
      </c>
      <c r="M310" s="81" t="s">
        <v>117</v>
      </c>
      <c r="N310" s="81" t="s">
        <v>118</v>
      </c>
      <c r="O310" s="81" t="s">
        <v>132</v>
      </c>
      <c r="P310" s="81" t="s">
        <v>125</v>
      </c>
    </row>
    <row r="311" spans="1:16" x14ac:dyDescent="0.25">
      <c r="A311" s="79">
        <v>310</v>
      </c>
      <c r="B311" s="79">
        <v>40</v>
      </c>
      <c r="C311" s="79">
        <v>41</v>
      </c>
      <c r="D311" s="81" t="s">
        <v>73</v>
      </c>
      <c r="E311" s="40">
        <v>73.2</v>
      </c>
      <c r="F311" s="81" t="s">
        <v>114</v>
      </c>
      <c r="G311" s="81" t="s">
        <v>136</v>
      </c>
      <c r="H311" s="81" t="s">
        <v>115</v>
      </c>
      <c r="I311" s="79" t="s">
        <v>75</v>
      </c>
      <c r="J311" s="79">
        <v>21</v>
      </c>
      <c r="K311" s="83">
        <v>1</v>
      </c>
      <c r="L311" s="81" t="s">
        <v>109</v>
      </c>
      <c r="M311" s="81" t="s">
        <v>117</v>
      </c>
      <c r="N311" s="81" t="s">
        <v>118</v>
      </c>
      <c r="O311" s="81" t="s">
        <v>119</v>
      </c>
      <c r="P311" s="81" t="s">
        <v>120</v>
      </c>
    </row>
    <row r="312" spans="1:16" x14ac:dyDescent="0.25">
      <c r="A312" s="79">
        <v>311</v>
      </c>
      <c r="B312" s="79">
        <v>40</v>
      </c>
      <c r="C312" s="79">
        <v>37</v>
      </c>
      <c r="D312" s="81" t="s">
        <v>73</v>
      </c>
      <c r="E312" s="40">
        <v>62.4</v>
      </c>
      <c r="F312" s="81" t="s">
        <v>107</v>
      </c>
      <c r="G312" s="81" t="s">
        <v>136</v>
      </c>
      <c r="H312" s="81" t="s">
        <v>106</v>
      </c>
      <c r="I312" s="79" t="s">
        <v>75</v>
      </c>
      <c r="J312" s="79">
        <v>20</v>
      </c>
      <c r="K312" s="83">
        <v>0</v>
      </c>
      <c r="L312" s="81" t="s">
        <v>126</v>
      </c>
      <c r="M312" s="81" t="s">
        <v>117</v>
      </c>
      <c r="N312" s="81" t="s">
        <v>118</v>
      </c>
      <c r="O312" s="81" t="s">
        <v>132</v>
      </c>
      <c r="P312" s="81" t="s">
        <v>110</v>
      </c>
    </row>
    <row r="313" spans="1:16" x14ac:dyDescent="0.25">
      <c r="A313" s="79">
        <v>312</v>
      </c>
      <c r="B313" s="79">
        <v>40</v>
      </c>
      <c r="C313" s="79">
        <v>65</v>
      </c>
      <c r="D313" s="81" t="s">
        <v>74</v>
      </c>
      <c r="E313" s="40">
        <v>36.200000000000003</v>
      </c>
      <c r="F313" s="81" t="s">
        <v>107</v>
      </c>
      <c r="G313" s="81" t="s">
        <v>136</v>
      </c>
      <c r="H313" s="81" t="s">
        <v>106</v>
      </c>
      <c r="I313" s="79" t="s">
        <v>75</v>
      </c>
      <c r="J313" s="79">
        <v>22</v>
      </c>
      <c r="K313" s="83">
        <v>1</v>
      </c>
      <c r="L313" s="81" t="s">
        <v>126</v>
      </c>
      <c r="M313" s="81" t="s">
        <v>127</v>
      </c>
      <c r="N313" s="81" t="s">
        <v>111</v>
      </c>
      <c r="O313" s="81" t="s">
        <v>119</v>
      </c>
      <c r="P313" s="81" t="s">
        <v>120</v>
      </c>
    </row>
    <row r="314" spans="1:16" x14ac:dyDescent="0.25">
      <c r="A314" s="79">
        <v>313</v>
      </c>
      <c r="B314" s="79">
        <v>40</v>
      </c>
      <c r="C314" s="79">
        <v>50</v>
      </c>
      <c r="D314" s="81" t="s">
        <v>73</v>
      </c>
      <c r="E314" s="40">
        <v>60.8</v>
      </c>
      <c r="F314" s="81" t="s">
        <v>107</v>
      </c>
      <c r="G314" s="81" t="s">
        <v>122</v>
      </c>
      <c r="H314" s="81" t="s">
        <v>115</v>
      </c>
      <c r="I314" s="79" t="s">
        <v>76</v>
      </c>
      <c r="J314" s="79">
        <v>33</v>
      </c>
      <c r="K314" s="83">
        <v>3</v>
      </c>
      <c r="L314" s="81" t="s">
        <v>121</v>
      </c>
      <c r="M314" s="81" t="s">
        <v>135</v>
      </c>
      <c r="N314" s="81" t="s">
        <v>111</v>
      </c>
      <c r="O314" s="81" t="s">
        <v>137</v>
      </c>
      <c r="P314" s="81" t="s">
        <v>120</v>
      </c>
    </row>
    <row r="315" spans="1:16" x14ac:dyDescent="0.25">
      <c r="A315" s="79">
        <v>314</v>
      </c>
      <c r="B315" s="79">
        <v>34</v>
      </c>
      <c r="C315" s="79">
        <v>57</v>
      </c>
      <c r="D315" s="81" t="s">
        <v>74</v>
      </c>
      <c r="E315" s="40">
        <v>66.8</v>
      </c>
      <c r="F315" s="81" t="s">
        <v>114</v>
      </c>
      <c r="G315" s="81" t="s">
        <v>122</v>
      </c>
      <c r="H315" s="81" t="s">
        <v>106</v>
      </c>
      <c r="I315" s="79" t="s">
        <v>75</v>
      </c>
      <c r="J315" s="79">
        <v>14</v>
      </c>
      <c r="K315" s="83">
        <v>0</v>
      </c>
      <c r="L315" s="81" t="s">
        <v>126</v>
      </c>
      <c r="M315" s="81" t="s">
        <v>127</v>
      </c>
      <c r="N315" s="81" t="s">
        <v>118</v>
      </c>
      <c r="O315" s="81" t="s">
        <v>132</v>
      </c>
      <c r="P315" s="81" t="s">
        <v>110</v>
      </c>
    </row>
    <row r="316" spans="1:16" x14ac:dyDescent="0.25">
      <c r="A316" s="79">
        <v>315</v>
      </c>
      <c r="B316" s="79">
        <v>40</v>
      </c>
      <c r="C316" s="79">
        <v>48</v>
      </c>
      <c r="D316" s="81" t="s">
        <v>105</v>
      </c>
      <c r="E316" s="40">
        <v>93.2</v>
      </c>
      <c r="F316" s="81" t="s">
        <v>107</v>
      </c>
      <c r="G316" s="81" t="s">
        <v>136</v>
      </c>
      <c r="H316" s="81" t="s">
        <v>106</v>
      </c>
      <c r="I316" s="79" t="s">
        <v>76</v>
      </c>
      <c r="J316" s="79">
        <v>32</v>
      </c>
      <c r="K316" s="83">
        <v>1</v>
      </c>
      <c r="L316" s="81" t="s">
        <v>121</v>
      </c>
      <c r="M316" s="81" t="s">
        <v>113</v>
      </c>
      <c r="N316" s="81" t="s">
        <v>111</v>
      </c>
      <c r="O316" s="81" t="s">
        <v>119</v>
      </c>
      <c r="P316" s="81" t="s">
        <v>125</v>
      </c>
    </row>
    <row r="317" spans="1:16" x14ac:dyDescent="0.25">
      <c r="A317" s="79">
        <v>316</v>
      </c>
      <c r="B317" s="79">
        <v>50</v>
      </c>
      <c r="C317" s="79">
        <v>53</v>
      </c>
      <c r="D317" s="81" t="s">
        <v>73</v>
      </c>
      <c r="E317" s="40">
        <v>134</v>
      </c>
      <c r="F317" s="81" t="s">
        <v>114</v>
      </c>
      <c r="G317" s="81" t="s">
        <v>136</v>
      </c>
      <c r="H317" s="81" t="s">
        <v>106</v>
      </c>
      <c r="I317" s="79" t="s">
        <v>75</v>
      </c>
      <c r="J317" s="79">
        <v>35</v>
      </c>
      <c r="K317" s="83">
        <v>0</v>
      </c>
      <c r="L317" s="81" t="s">
        <v>109</v>
      </c>
      <c r="M317" s="81" t="s">
        <v>127</v>
      </c>
      <c r="N317" s="81" t="s">
        <v>118</v>
      </c>
      <c r="O317" s="81" t="s">
        <v>132</v>
      </c>
      <c r="P317" s="81" t="s">
        <v>138</v>
      </c>
    </row>
    <row r="318" spans="1:16" x14ac:dyDescent="0.25">
      <c r="A318" s="79">
        <v>317</v>
      </c>
      <c r="B318" s="79">
        <v>60</v>
      </c>
      <c r="C318" s="79">
        <v>52</v>
      </c>
      <c r="D318" s="81" t="s">
        <v>74</v>
      </c>
      <c r="E318" s="40">
        <v>67.400000000000006</v>
      </c>
      <c r="F318" s="81" t="s">
        <v>107</v>
      </c>
      <c r="G318" s="81" t="s">
        <v>130</v>
      </c>
      <c r="H318" s="81" t="s">
        <v>106</v>
      </c>
      <c r="I318" s="79" t="s">
        <v>75</v>
      </c>
      <c r="J318" s="79">
        <v>32</v>
      </c>
      <c r="K318" s="83">
        <v>0</v>
      </c>
      <c r="L318" s="81" t="s">
        <v>126</v>
      </c>
      <c r="M318" s="81" t="s">
        <v>127</v>
      </c>
      <c r="N318" s="81" t="s">
        <v>111</v>
      </c>
      <c r="O318" s="81" t="s">
        <v>132</v>
      </c>
      <c r="P318" s="81" t="s">
        <v>110</v>
      </c>
    </row>
    <row r="319" spans="1:16" x14ac:dyDescent="0.25">
      <c r="A319" s="79">
        <v>318</v>
      </c>
      <c r="B319" s="79">
        <v>52</v>
      </c>
      <c r="C319" s="79">
        <v>38</v>
      </c>
      <c r="D319" s="81" t="s">
        <v>73</v>
      </c>
      <c r="E319" s="40">
        <v>78.8</v>
      </c>
      <c r="F319" s="81" t="s">
        <v>107</v>
      </c>
      <c r="G319" s="81" t="s">
        <v>136</v>
      </c>
      <c r="H319" s="81" t="s">
        <v>106</v>
      </c>
      <c r="I319" s="79" t="s">
        <v>75</v>
      </c>
      <c r="J319" s="79">
        <v>19</v>
      </c>
      <c r="K319" s="83">
        <v>1</v>
      </c>
      <c r="L319" s="81" t="s">
        <v>109</v>
      </c>
      <c r="M319" s="81" t="s">
        <v>127</v>
      </c>
      <c r="N319" s="81" t="s">
        <v>118</v>
      </c>
      <c r="O319" s="81" t="s">
        <v>128</v>
      </c>
      <c r="P319" s="81" t="s">
        <v>120</v>
      </c>
    </row>
    <row r="320" spans="1:16" x14ac:dyDescent="0.25">
      <c r="A320" s="79">
        <v>319</v>
      </c>
      <c r="B320" s="79">
        <v>40</v>
      </c>
      <c r="C320" s="79">
        <v>33</v>
      </c>
      <c r="D320" s="81" t="s">
        <v>74</v>
      </c>
      <c r="E320" s="40">
        <v>62.6</v>
      </c>
      <c r="F320" s="81" t="s">
        <v>107</v>
      </c>
      <c r="G320" s="81" t="s">
        <v>108</v>
      </c>
      <c r="H320" s="81" t="s">
        <v>115</v>
      </c>
      <c r="I320" s="79" t="s">
        <v>75</v>
      </c>
      <c r="J320" s="79">
        <v>9</v>
      </c>
      <c r="K320" s="83">
        <v>0</v>
      </c>
      <c r="L320" s="81" t="s">
        <v>121</v>
      </c>
      <c r="M320" s="81" t="s">
        <v>127</v>
      </c>
      <c r="N320" s="81" t="s">
        <v>111</v>
      </c>
      <c r="O320" s="81" t="s">
        <v>112</v>
      </c>
      <c r="P320" s="81" t="s">
        <v>120</v>
      </c>
    </row>
    <row r="321" spans="1:16" x14ac:dyDescent="0.25">
      <c r="A321" s="79">
        <v>320</v>
      </c>
      <c r="B321" s="79">
        <v>45</v>
      </c>
      <c r="C321" s="79">
        <v>63</v>
      </c>
      <c r="D321" s="81" t="s">
        <v>73</v>
      </c>
      <c r="E321" s="40">
        <v>183.8</v>
      </c>
      <c r="F321" s="81" t="s">
        <v>107</v>
      </c>
      <c r="G321" s="81" t="s">
        <v>136</v>
      </c>
      <c r="H321" s="81" t="s">
        <v>115</v>
      </c>
      <c r="I321" s="79" t="s">
        <v>75</v>
      </c>
      <c r="J321" s="79">
        <v>35</v>
      </c>
      <c r="K321" s="83">
        <v>0</v>
      </c>
      <c r="L321" s="81" t="s">
        <v>126</v>
      </c>
      <c r="M321" s="81" t="s">
        <v>127</v>
      </c>
      <c r="N321" s="81" t="s">
        <v>111</v>
      </c>
      <c r="O321" s="81" t="s">
        <v>119</v>
      </c>
      <c r="P321" s="81" t="s">
        <v>110</v>
      </c>
    </row>
    <row r="322" spans="1:16" x14ac:dyDescent="0.25">
      <c r="A322" s="79">
        <v>321</v>
      </c>
      <c r="B322" s="79">
        <v>40</v>
      </c>
      <c r="C322" s="79">
        <v>51</v>
      </c>
      <c r="D322" s="81" t="s">
        <v>74</v>
      </c>
      <c r="E322" s="40">
        <v>67.400000000000006</v>
      </c>
      <c r="F322" s="81" t="s">
        <v>114</v>
      </c>
      <c r="G322" s="81" t="s">
        <v>136</v>
      </c>
      <c r="H322" s="81" t="s">
        <v>115</v>
      </c>
      <c r="I322" s="79" t="s">
        <v>75</v>
      </c>
      <c r="J322" s="79">
        <v>25</v>
      </c>
      <c r="K322" s="83">
        <v>1</v>
      </c>
      <c r="L322" s="81" t="s">
        <v>126</v>
      </c>
      <c r="M322" s="81" t="s">
        <v>127</v>
      </c>
      <c r="N322" s="81" t="s">
        <v>118</v>
      </c>
      <c r="O322" s="81" t="s">
        <v>132</v>
      </c>
      <c r="P322" s="81" t="s">
        <v>110</v>
      </c>
    </row>
    <row r="323" spans="1:16" x14ac:dyDescent="0.25">
      <c r="A323" s="79">
        <v>322</v>
      </c>
      <c r="B323" s="79">
        <v>38</v>
      </c>
      <c r="C323" s="79">
        <v>43</v>
      </c>
      <c r="D323" s="81" t="s">
        <v>74</v>
      </c>
      <c r="E323" s="40">
        <v>33.200000000000003</v>
      </c>
      <c r="F323" s="81" t="s">
        <v>131</v>
      </c>
      <c r="G323" s="81" t="s">
        <v>136</v>
      </c>
      <c r="H323" s="81" t="s">
        <v>106</v>
      </c>
      <c r="I323" s="79" t="s">
        <v>75</v>
      </c>
      <c r="J323" s="79">
        <v>5</v>
      </c>
      <c r="K323" s="83">
        <v>0</v>
      </c>
      <c r="L323" s="81" t="s">
        <v>126</v>
      </c>
      <c r="M323" s="81" t="s">
        <v>127</v>
      </c>
      <c r="N323" s="81" t="s">
        <v>129</v>
      </c>
      <c r="O323" s="81" t="s">
        <v>137</v>
      </c>
      <c r="P323" s="81" t="s">
        <v>134</v>
      </c>
    </row>
    <row r="324" spans="1:16" x14ac:dyDescent="0.25">
      <c r="A324" s="79">
        <v>323</v>
      </c>
      <c r="B324" s="79">
        <v>40</v>
      </c>
      <c r="C324" s="79">
        <v>44</v>
      </c>
      <c r="D324" s="81" t="s">
        <v>105</v>
      </c>
      <c r="E324" s="40">
        <v>87.2</v>
      </c>
      <c r="F324" s="81" t="s">
        <v>107</v>
      </c>
      <c r="G324" s="81" t="s">
        <v>122</v>
      </c>
      <c r="H324" s="81" t="s">
        <v>106</v>
      </c>
      <c r="I324" s="79" t="s">
        <v>76</v>
      </c>
      <c r="J324" s="79">
        <v>27</v>
      </c>
      <c r="K324" s="83">
        <v>4</v>
      </c>
      <c r="L324" s="81" t="s">
        <v>126</v>
      </c>
      <c r="M324" s="81" t="s">
        <v>117</v>
      </c>
      <c r="N324" s="81" t="s">
        <v>118</v>
      </c>
      <c r="O324" s="81" t="s">
        <v>119</v>
      </c>
      <c r="P324" s="81" t="s">
        <v>120</v>
      </c>
    </row>
    <row r="325" spans="1:16" x14ac:dyDescent="0.25">
      <c r="A325" s="79">
        <v>324</v>
      </c>
      <c r="B325" s="79">
        <v>50</v>
      </c>
      <c r="C325" s="79">
        <v>30</v>
      </c>
      <c r="D325" s="81" t="s">
        <v>73</v>
      </c>
      <c r="E325" s="40">
        <v>45</v>
      </c>
      <c r="F325" s="81" t="s">
        <v>124</v>
      </c>
      <c r="G325" s="81" t="s">
        <v>136</v>
      </c>
      <c r="H325" s="81" t="s">
        <v>106</v>
      </c>
      <c r="I325" s="79" t="s">
        <v>75</v>
      </c>
      <c r="J325" s="79">
        <v>12</v>
      </c>
      <c r="K325" s="83">
        <v>2</v>
      </c>
      <c r="L325" s="81" t="s">
        <v>109</v>
      </c>
      <c r="M325" s="81" t="s">
        <v>113</v>
      </c>
      <c r="N325" s="81" t="s">
        <v>118</v>
      </c>
      <c r="O325" s="81" t="s">
        <v>137</v>
      </c>
      <c r="P325" s="81" t="s">
        <v>125</v>
      </c>
    </row>
    <row r="326" spans="1:16" x14ac:dyDescent="0.25">
      <c r="A326" s="79">
        <v>325</v>
      </c>
      <c r="B326" s="79">
        <v>40</v>
      </c>
      <c r="C326" s="79">
        <v>42</v>
      </c>
      <c r="D326" s="81" t="s">
        <v>74</v>
      </c>
      <c r="E326" s="40">
        <v>35.200000000000003</v>
      </c>
      <c r="F326" s="81" t="s">
        <v>107</v>
      </c>
      <c r="G326" s="81" t="s">
        <v>136</v>
      </c>
      <c r="H326" s="81" t="s">
        <v>106</v>
      </c>
      <c r="I326" s="79" t="s">
        <v>75</v>
      </c>
      <c r="J326" s="79">
        <v>10</v>
      </c>
      <c r="K326" s="83">
        <v>1</v>
      </c>
      <c r="L326" s="81" t="s">
        <v>126</v>
      </c>
      <c r="M326" s="81" t="s">
        <v>127</v>
      </c>
      <c r="N326" s="81" t="s">
        <v>118</v>
      </c>
      <c r="O326" s="81" t="s">
        <v>132</v>
      </c>
      <c r="P326" s="81" t="s">
        <v>120</v>
      </c>
    </row>
    <row r="327" spans="1:16" x14ac:dyDescent="0.25">
      <c r="A327" s="79">
        <v>326</v>
      </c>
      <c r="B327" s="79">
        <v>40</v>
      </c>
      <c r="C327" s="79">
        <v>62</v>
      </c>
      <c r="D327" s="81" t="s">
        <v>105</v>
      </c>
      <c r="E327" s="40">
        <v>63.6</v>
      </c>
      <c r="F327" s="81" t="s">
        <v>107</v>
      </c>
      <c r="G327" s="81" t="s">
        <v>136</v>
      </c>
      <c r="H327" s="81" t="s">
        <v>115</v>
      </c>
      <c r="I327" s="79" t="s">
        <v>75</v>
      </c>
      <c r="J327" s="79">
        <v>45</v>
      </c>
      <c r="K327" s="83">
        <v>0</v>
      </c>
      <c r="L327" s="81" t="s">
        <v>126</v>
      </c>
      <c r="M327" s="81" t="s">
        <v>117</v>
      </c>
      <c r="N327" s="81" t="s">
        <v>118</v>
      </c>
      <c r="O327" s="81" t="s">
        <v>119</v>
      </c>
      <c r="P327" s="81" t="s">
        <v>125</v>
      </c>
    </row>
    <row r="328" spans="1:16" x14ac:dyDescent="0.25">
      <c r="A328" s="79">
        <v>327</v>
      </c>
      <c r="B328" s="79">
        <v>60</v>
      </c>
      <c r="C328" s="79">
        <v>38</v>
      </c>
      <c r="D328" s="81" t="s">
        <v>73</v>
      </c>
      <c r="E328" s="40">
        <v>55.8</v>
      </c>
      <c r="F328" s="81" t="s">
        <v>114</v>
      </c>
      <c r="G328" s="81" t="s">
        <v>136</v>
      </c>
      <c r="H328" s="81" t="s">
        <v>106</v>
      </c>
      <c r="I328" s="79" t="s">
        <v>76</v>
      </c>
      <c r="J328" s="79">
        <v>27</v>
      </c>
      <c r="K328" s="83">
        <v>0</v>
      </c>
      <c r="L328" s="81" t="s">
        <v>126</v>
      </c>
      <c r="M328" s="81" t="s">
        <v>127</v>
      </c>
      <c r="N328" s="81" t="s">
        <v>118</v>
      </c>
      <c r="O328" s="81" t="s">
        <v>132</v>
      </c>
      <c r="P328" s="81" t="s">
        <v>134</v>
      </c>
    </row>
    <row r="329" spans="1:16" x14ac:dyDescent="0.25">
      <c r="A329" s="79">
        <v>328</v>
      </c>
      <c r="B329" s="79">
        <v>40</v>
      </c>
      <c r="C329" s="79">
        <v>54</v>
      </c>
      <c r="D329" s="81" t="s">
        <v>74</v>
      </c>
      <c r="E329" s="40">
        <v>28.4</v>
      </c>
      <c r="F329" s="81" t="s">
        <v>107</v>
      </c>
      <c r="G329" s="81" t="s">
        <v>136</v>
      </c>
      <c r="H329" s="81" t="s">
        <v>106</v>
      </c>
      <c r="I329" s="79" t="s">
        <v>75</v>
      </c>
      <c r="J329" s="79">
        <v>23</v>
      </c>
      <c r="K329" s="83">
        <v>0</v>
      </c>
      <c r="L329" s="81" t="s">
        <v>126</v>
      </c>
      <c r="M329" s="81" t="s">
        <v>127</v>
      </c>
      <c r="N329" s="81" t="s">
        <v>118</v>
      </c>
      <c r="O329" s="81" t="s">
        <v>119</v>
      </c>
      <c r="P329" s="81" t="s">
        <v>120</v>
      </c>
    </row>
    <row r="330" spans="1:16" x14ac:dyDescent="0.25">
      <c r="A330" s="79">
        <v>329</v>
      </c>
      <c r="B330" s="79">
        <v>40</v>
      </c>
      <c r="C330" s="79">
        <v>52</v>
      </c>
      <c r="D330" s="81" t="s">
        <v>73</v>
      </c>
      <c r="E330" s="40">
        <v>50</v>
      </c>
      <c r="F330" s="81" t="s">
        <v>107</v>
      </c>
      <c r="G330" s="81" t="s">
        <v>136</v>
      </c>
      <c r="H330" s="81" t="s">
        <v>106</v>
      </c>
      <c r="I330" s="79" t="s">
        <v>75</v>
      </c>
      <c r="J330" s="79">
        <v>35</v>
      </c>
      <c r="K330" s="83">
        <v>0</v>
      </c>
      <c r="L330" s="81" t="s">
        <v>109</v>
      </c>
      <c r="M330" s="81" t="s">
        <v>117</v>
      </c>
      <c r="N330" s="81" t="s">
        <v>118</v>
      </c>
      <c r="O330" s="81" t="s">
        <v>119</v>
      </c>
      <c r="P330" s="81" t="s">
        <v>125</v>
      </c>
    </row>
    <row r="331" spans="1:16" x14ac:dyDescent="0.25">
      <c r="A331" s="79">
        <v>330</v>
      </c>
      <c r="B331" s="79">
        <v>48</v>
      </c>
      <c r="C331" s="79">
        <v>38</v>
      </c>
      <c r="D331" s="81" t="s">
        <v>73</v>
      </c>
      <c r="E331" s="40">
        <v>73.8</v>
      </c>
      <c r="F331" s="81" t="s">
        <v>114</v>
      </c>
      <c r="G331" s="81" t="s">
        <v>130</v>
      </c>
      <c r="H331" s="81" t="s">
        <v>106</v>
      </c>
      <c r="I331" s="79" t="s">
        <v>76</v>
      </c>
      <c r="J331" s="79">
        <v>21</v>
      </c>
      <c r="K331" s="83">
        <v>1</v>
      </c>
      <c r="L331" s="81" t="s">
        <v>126</v>
      </c>
      <c r="M331" s="81" t="s">
        <v>127</v>
      </c>
      <c r="N331" s="81" t="s">
        <v>118</v>
      </c>
      <c r="O331" s="81" t="s">
        <v>119</v>
      </c>
      <c r="P331" s="81" t="s">
        <v>125</v>
      </c>
    </row>
    <row r="332" spans="1:16" x14ac:dyDescent="0.25">
      <c r="A332" s="79">
        <v>331</v>
      </c>
      <c r="B332" s="79">
        <v>44</v>
      </c>
      <c r="C332" s="79">
        <v>55</v>
      </c>
      <c r="D332" s="81" t="s">
        <v>73</v>
      </c>
      <c r="E332" s="40">
        <v>85.4</v>
      </c>
      <c r="F332" s="81" t="s">
        <v>114</v>
      </c>
      <c r="G332" s="81" t="s">
        <v>136</v>
      </c>
      <c r="H332" s="81" t="s">
        <v>106</v>
      </c>
      <c r="I332" s="79" t="s">
        <v>76</v>
      </c>
      <c r="J332" s="79">
        <v>35</v>
      </c>
      <c r="K332" s="83">
        <v>0</v>
      </c>
      <c r="L332" s="81" t="s">
        <v>109</v>
      </c>
      <c r="M332" s="81" t="s">
        <v>127</v>
      </c>
      <c r="N332" s="81" t="s">
        <v>118</v>
      </c>
      <c r="O332" s="81" t="s">
        <v>132</v>
      </c>
      <c r="P332" s="81" t="s">
        <v>125</v>
      </c>
    </row>
    <row r="333" spans="1:16" x14ac:dyDescent="0.25">
      <c r="A333" s="79">
        <v>332</v>
      </c>
      <c r="B333" s="79">
        <v>60</v>
      </c>
      <c r="C333" s="79">
        <v>43</v>
      </c>
      <c r="D333" s="81" t="s">
        <v>73</v>
      </c>
      <c r="E333" s="40">
        <v>75.400000000000006</v>
      </c>
      <c r="F333" s="81" t="s">
        <v>114</v>
      </c>
      <c r="G333" s="81" t="s">
        <v>108</v>
      </c>
      <c r="H333" s="81" t="s">
        <v>106</v>
      </c>
      <c r="I333" s="79" t="s">
        <v>75</v>
      </c>
      <c r="J333" s="79">
        <v>26</v>
      </c>
      <c r="K333" s="83">
        <v>0</v>
      </c>
      <c r="L333" s="81" t="s">
        <v>121</v>
      </c>
      <c r="M333" s="81" t="s">
        <v>117</v>
      </c>
      <c r="N333" s="81" t="s">
        <v>111</v>
      </c>
      <c r="O333" s="81" t="s">
        <v>132</v>
      </c>
      <c r="P333" s="81" t="s">
        <v>125</v>
      </c>
    </row>
    <row r="334" spans="1:16" x14ac:dyDescent="0.25">
      <c r="A334" s="79">
        <v>333</v>
      </c>
      <c r="B334" s="79">
        <v>73</v>
      </c>
      <c r="C334" s="79">
        <v>25</v>
      </c>
      <c r="D334" s="81" t="s">
        <v>73</v>
      </c>
      <c r="E334" s="40">
        <v>105.2</v>
      </c>
      <c r="F334" s="81" t="s">
        <v>107</v>
      </c>
      <c r="G334" s="81" t="s">
        <v>136</v>
      </c>
      <c r="H334" s="81" t="s">
        <v>106</v>
      </c>
      <c r="I334" s="79" t="s">
        <v>75</v>
      </c>
      <c r="J334" s="79">
        <v>8</v>
      </c>
      <c r="K334" s="83">
        <v>0</v>
      </c>
      <c r="L334" s="81" t="s">
        <v>126</v>
      </c>
      <c r="M334" s="81" t="s">
        <v>127</v>
      </c>
      <c r="N334" s="81" t="s">
        <v>111</v>
      </c>
      <c r="O334" s="81" t="s">
        <v>112</v>
      </c>
      <c r="P334" s="81" t="s">
        <v>110</v>
      </c>
    </row>
    <row r="335" spans="1:16" x14ac:dyDescent="0.25">
      <c r="A335" s="79">
        <v>334</v>
      </c>
      <c r="B335" s="79">
        <v>48</v>
      </c>
      <c r="C335" s="79">
        <v>36</v>
      </c>
      <c r="D335" s="81" t="s">
        <v>74</v>
      </c>
      <c r="E335" s="40">
        <v>51.4</v>
      </c>
      <c r="F335" s="81" t="s">
        <v>114</v>
      </c>
      <c r="G335" s="81" t="s">
        <v>136</v>
      </c>
      <c r="H335" s="81" t="s">
        <v>115</v>
      </c>
      <c r="I335" s="79" t="s">
        <v>75</v>
      </c>
      <c r="J335" s="79">
        <v>11</v>
      </c>
      <c r="K335" s="83">
        <v>0</v>
      </c>
      <c r="L335" s="81" t="s">
        <v>126</v>
      </c>
      <c r="M335" s="81" t="s">
        <v>127</v>
      </c>
      <c r="N335" s="81" t="s">
        <v>118</v>
      </c>
      <c r="O335" s="81" t="s">
        <v>132</v>
      </c>
      <c r="P335" s="81" t="s">
        <v>125</v>
      </c>
    </row>
    <row r="336" spans="1:16" x14ac:dyDescent="0.25">
      <c r="A336" s="79">
        <v>335</v>
      </c>
      <c r="B336" s="79">
        <v>40</v>
      </c>
      <c r="C336" s="79">
        <v>53</v>
      </c>
      <c r="D336" s="81" t="s">
        <v>73</v>
      </c>
      <c r="E336" s="40">
        <v>65</v>
      </c>
      <c r="F336" s="81" t="s">
        <v>107</v>
      </c>
      <c r="G336" s="81" t="s">
        <v>136</v>
      </c>
      <c r="H336" s="81" t="s">
        <v>115</v>
      </c>
      <c r="I336" s="79" t="s">
        <v>75</v>
      </c>
      <c r="J336" s="79">
        <v>42</v>
      </c>
      <c r="K336" s="83">
        <v>0</v>
      </c>
      <c r="L336" s="81" t="s">
        <v>126</v>
      </c>
      <c r="M336" s="81" t="s">
        <v>117</v>
      </c>
      <c r="N336" s="81" t="s">
        <v>111</v>
      </c>
      <c r="O336" s="81" t="s">
        <v>132</v>
      </c>
      <c r="P336" s="81" t="s">
        <v>110</v>
      </c>
    </row>
    <row r="337" spans="1:16" x14ac:dyDescent="0.25">
      <c r="A337" s="79">
        <v>336</v>
      </c>
      <c r="B337" s="79">
        <v>60</v>
      </c>
      <c r="C337" s="79">
        <v>28</v>
      </c>
      <c r="D337" s="81" t="s">
        <v>74</v>
      </c>
      <c r="E337" s="40">
        <v>43.2</v>
      </c>
      <c r="F337" s="81" t="s">
        <v>107</v>
      </c>
      <c r="G337" s="81" t="s">
        <v>136</v>
      </c>
      <c r="H337" s="81" t="s">
        <v>106</v>
      </c>
      <c r="I337" s="79" t="s">
        <v>75</v>
      </c>
      <c r="J337" s="79">
        <v>12</v>
      </c>
      <c r="K337" s="83">
        <v>0</v>
      </c>
      <c r="L337" s="81" t="s">
        <v>126</v>
      </c>
      <c r="M337" s="81" t="s">
        <v>117</v>
      </c>
      <c r="N337" s="81" t="s">
        <v>111</v>
      </c>
      <c r="O337" s="81" t="s">
        <v>112</v>
      </c>
      <c r="P337" s="81" t="s">
        <v>110</v>
      </c>
    </row>
    <row r="338" spans="1:16" x14ac:dyDescent="0.25">
      <c r="A338" s="79">
        <v>337</v>
      </c>
      <c r="B338" s="79">
        <v>40</v>
      </c>
      <c r="C338" s="79">
        <v>32</v>
      </c>
      <c r="D338" s="81" t="s">
        <v>73</v>
      </c>
      <c r="E338" s="40">
        <v>94.4</v>
      </c>
      <c r="F338" s="81" t="s">
        <v>114</v>
      </c>
      <c r="G338" s="81" t="s">
        <v>136</v>
      </c>
      <c r="H338" s="81" t="s">
        <v>106</v>
      </c>
      <c r="I338" s="79" t="s">
        <v>76</v>
      </c>
      <c r="J338" s="79">
        <v>16</v>
      </c>
      <c r="K338" s="83">
        <v>0</v>
      </c>
      <c r="L338" s="81" t="s">
        <v>126</v>
      </c>
      <c r="M338" s="81" t="s">
        <v>127</v>
      </c>
      <c r="N338" s="81" t="s">
        <v>118</v>
      </c>
      <c r="O338" s="81" t="s">
        <v>137</v>
      </c>
      <c r="P338" s="81" t="s">
        <v>138</v>
      </c>
    </row>
    <row r="339" spans="1:16" x14ac:dyDescent="0.25">
      <c r="A339" s="79">
        <v>338</v>
      </c>
      <c r="B339" s="79">
        <v>60</v>
      </c>
      <c r="C339" s="79">
        <v>40</v>
      </c>
      <c r="D339" s="81" t="s">
        <v>73</v>
      </c>
      <c r="E339" s="40">
        <v>73.8</v>
      </c>
      <c r="F339" s="81" t="s">
        <v>107</v>
      </c>
      <c r="G339" s="81" t="s">
        <v>136</v>
      </c>
      <c r="H339" s="81" t="s">
        <v>106</v>
      </c>
      <c r="I339" s="79" t="s">
        <v>75</v>
      </c>
      <c r="J339" s="79">
        <v>23</v>
      </c>
      <c r="K339" s="83">
        <v>0</v>
      </c>
      <c r="L339" s="81" t="s">
        <v>126</v>
      </c>
      <c r="M339" s="81" t="s">
        <v>127</v>
      </c>
      <c r="N339" s="81" t="s">
        <v>118</v>
      </c>
      <c r="O339" s="81" t="s">
        <v>119</v>
      </c>
      <c r="P339" s="81" t="s">
        <v>120</v>
      </c>
    </row>
    <row r="340" spans="1:16" x14ac:dyDescent="0.25">
      <c r="A340" s="79">
        <v>339</v>
      </c>
      <c r="B340" s="79">
        <v>42</v>
      </c>
      <c r="C340" s="79">
        <v>57</v>
      </c>
      <c r="D340" s="81" t="s">
        <v>74</v>
      </c>
      <c r="E340" s="40">
        <v>34.799999999999997</v>
      </c>
      <c r="F340" s="81" t="s">
        <v>114</v>
      </c>
      <c r="G340" s="81" t="s">
        <v>136</v>
      </c>
      <c r="H340" s="81" t="s">
        <v>106</v>
      </c>
      <c r="I340" s="79" t="s">
        <v>75</v>
      </c>
      <c r="J340" s="79">
        <v>34</v>
      </c>
      <c r="K340" s="83">
        <v>0</v>
      </c>
      <c r="L340" s="81" t="s">
        <v>121</v>
      </c>
      <c r="M340" s="81" t="s">
        <v>127</v>
      </c>
      <c r="N340" s="81" t="s">
        <v>111</v>
      </c>
      <c r="O340" s="81" t="s">
        <v>137</v>
      </c>
      <c r="P340" s="81" t="s">
        <v>120</v>
      </c>
    </row>
    <row r="341" spans="1:16" x14ac:dyDescent="0.25">
      <c r="A341" s="79">
        <v>340</v>
      </c>
      <c r="B341" s="79">
        <v>32</v>
      </c>
      <c r="C341" s="79">
        <v>27</v>
      </c>
      <c r="D341" s="81" t="s">
        <v>74</v>
      </c>
      <c r="E341" s="40">
        <v>29.4</v>
      </c>
      <c r="F341" s="81" t="s">
        <v>114</v>
      </c>
      <c r="G341" s="81" t="s">
        <v>130</v>
      </c>
      <c r="H341" s="81" t="s">
        <v>106</v>
      </c>
      <c r="I341" s="79" t="s">
        <v>75</v>
      </c>
      <c r="J341" s="79">
        <v>8</v>
      </c>
      <c r="K341" s="83">
        <v>1</v>
      </c>
      <c r="L341" s="81" t="s">
        <v>126</v>
      </c>
      <c r="M341" s="81" t="s">
        <v>127</v>
      </c>
      <c r="N341" s="81" t="s">
        <v>118</v>
      </c>
      <c r="O341" s="81" t="s">
        <v>132</v>
      </c>
      <c r="P341" s="81" t="s">
        <v>110</v>
      </c>
    </row>
    <row r="342" spans="1:16" x14ac:dyDescent="0.25">
      <c r="A342" s="79">
        <v>341</v>
      </c>
      <c r="B342" s="79">
        <v>40</v>
      </c>
      <c r="C342" s="79">
        <v>38</v>
      </c>
      <c r="D342" s="81" t="s">
        <v>74</v>
      </c>
      <c r="E342" s="40">
        <v>45.4</v>
      </c>
      <c r="F342" s="81" t="s">
        <v>107</v>
      </c>
      <c r="G342" s="81" t="s">
        <v>130</v>
      </c>
      <c r="H342" s="81" t="s">
        <v>106</v>
      </c>
      <c r="I342" s="79" t="s">
        <v>76</v>
      </c>
      <c r="J342" s="79">
        <v>12</v>
      </c>
      <c r="K342" s="83">
        <v>1</v>
      </c>
      <c r="L342" s="81" t="s">
        <v>121</v>
      </c>
      <c r="M342" s="81" t="s">
        <v>127</v>
      </c>
      <c r="N342" s="81" t="s">
        <v>111</v>
      </c>
      <c r="O342" s="81" t="s">
        <v>112</v>
      </c>
      <c r="P342" s="81" t="s">
        <v>110</v>
      </c>
    </row>
    <row r="343" spans="1:16" x14ac:dyDescent="0.25">
      <c r="A343" s="79">
        <v>342</v>
      </c>
      <c r="B343" s="79">
        <v>75</v>
      </c>
      <c r="C343" s="79">
        <v>28</v>
      </c>
      <c r="D343" s="81" t="s">
        <v>73</v>
      </c>
      <c r="E343" s="40">
        <v>26.4</v>
      </c>
      <c r="F343" s="81" t="s">
        <v>114</v>
      </c>
      <c r="G343" s="81" t="s">
        <v>130</v>
      </c>
      <c r="H343" s="81" t="s">
        <v>106</v>
      </c>
      <c r="I343" s="79" t="s">
        <v>75</v>
      </c>
      <c r="J343" s="79">
        <v>10</v>
      </c>
      <c r="K343" s="83">
        <v>0</v>
      </c>
      <c r="L343" s="81" t="s">
        <v>126</v>
      </c>
      <c r="M343" s="81" t="s">
        <v>117</v>
      </c>
      <c r="N343" s="81" t="s">
        <v>111</v>
      </c>
      <c r="O343" s="81" t="s">
        <v>132</v>
      </c>
      <c r="P343" s="81" t="s">
        <v>110</v>
      </c>
    </row>
    <row r="344" spans="1:16" x14ac:dyDescent="0.25">
      <c r="A344" s="79">
        <v>343</v>
      </c>
      <c r="B344" s="79">
        <v>50</v>
      </c>
      <c r="C344" s="79">
        <v>52</v>
      </c>
      <c r="D344" s="81" t="s">
        <v>73</v>
      </c>
      <c r="E344" s="40">
        <v>45</v>
      </c>
      <c r="F344" s="81" t="s">
        <v>107</v>
      </c>
      <c r="G344" s="81" t="s">
        <v>136</v>
      </c>
      <c r="H344" s="81" t="s">
        <v>106</v>
      </c>
      <c r="I344" s="79" t="s">
        <v>75</v>
      </c>
      <c r="J344" s="79">
        <v>35</v>
      </c>
      <c r="K344" s="83">
        <v>0</v>
      </c>
      <c r="L344" s="81" t="s">
        <v>109</v>
      </c>
      <c r="M344" s="81" t="s">
        <v>117</v>
      </c>
      <c r="N344" s="81" t="s">
        <v>111</v>
      </c>
      <c r="O344" s="81" t="s">
        <v>112</v>
      </c>
      <c r="P344" s="81" t="s">
        <v>110</v>
      </c>
    </row>
    <row r="345" spans="1:16" x14ac:dyDescent="0.25">
      <c r="A345" s="79">
        <v>344</v>
      </c>
      <c r="B345" s="79">
        <v>50</v>
      </c>
      <c r="C345" s="79">
        <v>39</v>
      </c>
      <c r="D345" s="81" t="s">
        <v>73</v>
      </c>
      <c r="E345" s="40">
        <v>46.6</v>
      </c>
      <c r="F345" s="81" t="s">
        <v>114</v>
      </c>
      <c r="G345" s="81" t="s">
        <v>136</v>
      </c>
      <c r="H345" s="81" t="s">
        <v>123</v>
      </c>
      <c r="I345" s="79" t="s">
        <v>75</v>
      </c>
      <c r="J345" s="79">
        <v>22</v>
      </c>
      <c r="K345" s="83">
        <v>2</v>
      </c>
      <c r="L345" s="81" t="s">
        <v>126</v>
      </c>
      <c r="M345" s="81" t="s">
        <v>127</v>
      </c>
      <c r="N345" s="81" t="s">
        <v>118</v>
      </c>
      <c r="O345" s="81" t="s">
        <v>132</v>
      </c>
      <c r="P345" s="81" t="s">
        <v>120</v>
      </c>
    </row>
    <row r="346" spans="1:16" x14ac:dyDescent="0.25">
      <c r="A346" s="79">
        <v>345</v>
      </c>
      <c r="B346" s="79">
        <v>60</v>
      </c>
      <c r="C346" s="79">
        <v>36</v>
      </c>
      <c r="D346" s="81" t="s">
        <v>74</v>
      </c>
      <c r="E346" s="40">
        <v>50.8</v>
      </c>
      <c r="F346" s="81" t="s">
        <v>114</v>
      </c>
      <c r="G346" s="81" t="s">
        <v>136</v>
      </c>
      <c r="H346" s="81" t="s">
        <v>106</v>
      </c>
      <c r="I346" s="79" t="s">
        <v>75</v>
      </c>
      <c r="J346" s="79">
        <v>19</v>
      </c>
      <c r="K346" s="83">
        <v>0</v>
      </c>
      <c r="L346" s="81" t="s">
        <v>126</v>
      </c>
      <c r="M346" s="81" t="s">
        <v>127</v>
      </c>
      <c r="N346" s="81" t="s">
        <v>118</v>
      </c>
      <c r="O346" s="81" t="s">
        <v>132</v>
      </c>
      <c r="P346" s="81" t="s">
        <v>110</v>
      </c>
    </row>
    <row r="347" spans="1:16" x14ac:dyDescent="0.25">
      <c r="A347" s="79">
        <v>346</v>
      </c>
      <c r="B347" s="79">
        <v>60</v>
      </c>
      <c r="C347" s="79">
        <v>38</v>
      </c>
      <c r="D347" s="81" t="s">
        <v>73</v>
      </c>
      <c r="E347" s="40">
        <v>35.6</v>
      </c>
      <c r="F347" s="81" t="s">
        <v>107</v>
      </c>
      <c r="G347" s="81" t="s">
        <v>136</v>
      </c>
      <c r="H347" s="81" t="s">
        <v>106</v>
      </c>
      <c r="I347" s="79" t="s">
        <v>75</v>
      </c>
      <c r="J347" s="79">
        <v>17</v>
      </c>
      <c r="K347" s="83">
        <v>0</v>
      </c>
      <c r="L347" s="81" t="s">
        <v>126</v>
      </c>
      <c r="M347" s="81" t="s">
        <v>127</v>
      </c>
      <c r="N347" s="81" t="s">
        <v>111</v>
      </c>
      <c r="O347" s="81" t="s">
        <v>112</v>
      </c>
      <c r="P347" s="81" t="s">
        <v>110</v>
      </c>
    </row>
    <row r="348" spans="1:16" x14ac:dyDescent="0.25">
      <c r="A348" s="79">
        <v>347</v>
      </c>
      <c r="B348" s="79">
        <v>40</v>
      </c>
      <c r="C348" s="79">
        <v>41</v>
      </c>
      <c r="D348" s="81" t="s">
        <v>74</v>
      </c>
      <c r="E348" s="40">
        <v>76.8</v>
      </c>
      <c r="F348" s="81" t="s">
        <v>131</v>
      </c>
      <c r="G348" s="81" t="s">
        <v>136</v>
      </c>
      <c r="H348" s="81" t="s">
        <v>106</v>
      </c>
      <c r="I348" s="79" t="s">
        <v>76</v>
      </c>
      <c r="J348" s="79">
        <v>24</v>
      </c>
      <c r="K348" s="83">
        <v>0</v>
      </c>
      <c r="L348" s="81" t="s">
        <v>121</v>
      </c>
      <c r="M348" s="81" t="s">
        <v>113</v>
      </c>
      <c r="N348" s="81" t="s">
        <v>129</v>
      </c>
      <c r="O348" s="81" t="s">
        <v>132</v>
      </c>
      <c r="P348" s="81" t="s">
        <v>138</v>
      </c>
    </row>
    <row r="349" spans="1:16" x14ac:dyDescent="0.25">
      <c r="A349" s="79">
        <v>348</v>
      </c>
      <c r="B349" s="79">
        <v>50</v>
      </c>
      <c r="C349" s="79">
        <v>27</v>
      </c>
      <c r="D349" s="81" t="s">
        <v>73</v>
      </c>
      <c r="E349" s="40">
        <v>62.2</v>
      </c>
      <c r="F349" s="81" t="s">
        <v>114</v>
      </c>
      <c r="G349" s="81" t="s">
        <v>136</v>
      </c>
      <c r="H349" s="81" t="s">
        <v>123</v>
      </c>
      <c r="I349" s="79" t="s">
        <v>75</v>
      </c>
      <c r="J349" s="79">
        <v>4</v>
      </c>
      <c r="K349" s="83">
        <v>0</v>
      </c>
      <c r="L349" s="81" t="s">
        <v>126</v>
      </c>
      <c r="M349" s="81" t="s">
        <v>127</v>
      </c>
      <c r="N349" s="81" t="s">
        <v>111</v>
      </c>
      <c r="O349" s="81" t="s">
        <v>137</v>
      </c>
      <c r="P349" s="81" t="s">
        <v>120</v>
      </c>
    </row>
    <row r="350" spans="1:16" x14ac:dyDescent="0.25">
      <c r="A350" s="79">
        <v>349</v>
      </c>
      <c r="B350" s="79">
        <v>80</v>
      </c>
      <c r="C350" s="79">
        <v>32</v>
      </c>
      <c r="D350" s="81" t="s">
        <v>73</v>
      </c>
      <c r="E350" s="40">
        <v>33</v>
      </c>
      <c r="F350" s="81" t="s">
        <v>107</v>
      </c>
      <c r="G350" s="81" t="s">
        <v>116</v>
      </c>
      <c r="H350" s="81" t="s">
        <v>106</v>
      </c>
      <c r="I350" s="79" t="s">
        <v>75</v>
      </c>
      <c r="J350" s="79">
        <v>15</v>
      </c>
      <c r="K350" s="83">
        <v>0</v>
      </c>
      <c r="L350" s="81" t="s">
        <v>126</v>
      </c>
      <c r="M350" s="81" t="s">
        <v>117</v>
      </c>
      <c r="N350" s="81" t="s">
        <v>118</v>
      </c>
      <c r="O350" s="81" t="s">
        <v>132</v>
      </c>
      <c r="P350" s="81" t="s">
        <v>120</v>
      </c>
    </row>
    <row r="351" spans="1:16" x14ac:dyDescent="0.25">
      <c r="A351" s="79">
        <v>350</v>
      </c>
      <c r="B351" s="79">
        <v>40</v>
      </c>
      <c r="C351" s="79">
        <v>39</v>
      </c>
      <c r="D351" s="81" t="s">
        <v>74</v>
      </c>
      <c r="E351" s="40">
        <v>37.4</v>
      </c>
      <c r="F351" s="81" t="s">
        <v>114</v>
      </c>
      <c r="G351" s="81" t="s">
        <v>108</v>
      </c>
      <c r="H351" s="81" t="s">
        <v>106</v>
      </c>
      <c r="I351" s="79" t="s">
        <v>75</v>
      </c>
      <c r="J351" s="79">
        <v>20</v>
      </c>
      <c r="K351" s="83">
        <v>2</v>
      </c>
      <c r="L351" s="81" t="s">
        <v>126</v>
      </c>
      <c r="M351" s="81" t="s">
        <v>127</v>
      </c>
      <c r="N351" s="81" t="s">
        <v>118</v>
      </c>
      <c r="O351" s="81" t="s">
        <v>132</v>
      </c>
      <c r="P351" s="81" t="s">
        <v>125</v>
      </c>
    </row>
    <row r="352" spans="1:16" x14ac:dyDescent="0.25">
      <c r="A352" s="79">
        <v>351</v>
      </c>
      <c r="B352" s="79">
        <v>60</v>
      </c>
      <c r="C352" s="79">
        <v>51</v>
      </c>
      <c r="D352" s="81" t="s">
        <v>73</v>
      </c>
      <c r="E352" s="40">
        <v>43.6</v>
      </c>
      <c r="F352" s="81" t="s">
        <v>124</v>
      </c>
      <c r="G352" s="81" t="s">
        <v>136</v>
      </c>
      <c r="H352" s="81" t="s">
        <v>106</v>
      </c>
      <c r="I352" s="79" t="s">
        <v>75</v>
      </c>
      <c r="J352" s="79">
        <v>44</v>
      </c>
      <c r="K352" s="83">
        <v>0</v>
      </c>
      <c r="L352" s="81" t="s">
        <v>126</v>
      </c>
      <c r="M352" s="81" t="s">
        <v>127</v>
      </c>
      <c r="N352" s="81" t="s">
        <v>111</v>
      </c>
      <c r="O352" s="81" t="s">
        <v>132</v>
      </c>
      <c r="P352" s="81" t="s">
        <v>110</v>
      </c>
    </row>
    <row r="353" spans="1:16" x14ac:dyDescent="0.25">
      <c r="A353" s="79">
        <v>352</v>
      </c>
      <c r="B353" s="79">
        <v>50</v>
      </c>
      <c r="C353" s="79">
        <v>42</v>
      </c>
      <c r="D353" s="81" t="s">
        <v>73</v>
      </c>
      <c r="E353" s="40">
        <v>93.8</v>
      </c>
      <c r="F353" s="81" t="s">
        <v>107</v>
      </c>
      <c r="G353" s="81" t="s">
        <v>136</v>
      </c>
      <c r="H353" s="81" t="s">
        <v>115</v>
      </c>
      <c r="I353" s="79" t="s">
        <v>75</v>
      </c>
      <c r="J353" s="79">
        <v>25</v>
      </c>
      <c r="K353" s="83">
        <v>0</v>
      </c>
      <c r="L353" s="81" t="s">
        <v>126</v>
      </c>
      <c r="M353" s="81" t="s">
        <v>127</v>
      </c>
      <c r="N353" s="81" t="s">
        <v>111</v>
      </c>
      <c r="O353" s="81" t="s">
        <v>132</v>
      </c>
      <c r="P353" s="81" t="s">
        <v>110</v>
      </c>
    </row>
    <row r="354" spans="1:16" x14ac:dyDescent="0.25">
      <c r="A354" s="79">
        <v>353</v>
      </c>
      <c r="B354" s="79">
        <v>40</v>
      </c>
      <c r="C354" s="79">
        <v>30</v>
      </c>
      <c r="D354" s="81" t="s">
        <v>73</v>
      </c>
      <c r="E354" s="40">
        <v>27.4</v>
      </c>
      <c r="F354" s="81" t="s">
        <v>114</v>
      </c>
      <c r="G354" s="81" t="s">
        <v>136</v>
      </c>
      <c r="H354" s="81" t="s">
        <v>123</v>
      </c>
      <c r="I354" s="79" t="s">
        <v>76</v>
      </c>
      <c r="J354" s="79">
        <v>10</v>
      </c>
      <c r="K354" s="83">
        <v>0</v>
      </c>
      <c r="L354" s="81" t="s">
        <v>126</v>
      </c>
      <c r="M354" s="81" t="s">
        <v>127</v>
      </c>
      <c r="N354" s="81" t="s">
        <v>118</v>
      </c>
      <c r="O354" s="81" t="s">
        <v>132</v>
      </c>
      <c r="P354" s="81" t="s">
        <v>110</v>
      </c>
    </row>
    <row r="355" spans="1:16" x14ac:dyDescent="0.25">
      <c r="A355" s="79">
        <v>354</v>
      </c>
      <c r="B355" s="79">
        <v>56</v>
      </c>
      <c r="C355" s="79">
        <v>24</v>
      </c>
      <c r="D355" s="81" t="s">
        <v>74</v>
      </c>
      <c r="E355" s="40">
        <v>53.2</v>
      </c>
      <c r="F355" s="81" t="s">
        <v>114</v>
      </c>
      <c r="G355" s="81" t="s">
        <v>130</v>
      </c>
      <c r="H355" s="81" t="s">
        <v>106</v>
      </c>
      <c r="I355" s="79" t="s">
        <v>75</v>
      </c>
      <c r="J355" s="79">
        <v>9</v>
      </c>
      <c r="K355" s="83">
        <v>0</v>
      </c>
      <c r="L355" s="81" t="s">
        <v>109</v>
      </c>
      <c r="M355" s="81" t="s">
        <v>113</v>
      </c>
      <c r="N355" s="81" t="s">
        <v>118</v>
      </c>
      <c r="O355" s="81" t="s">
        <v>128</v>
      </c>
      <c r="P355" s="81" t="s">
        <v>120</v>
      </c>
    </row>
    <row r="356" spans="1:16" x14ac:dyDescent="0.25">
      <c r="A356" s="79">
        <v>355</v>
      </c>
      <c r="B356" s="79">
        <v>48</v>
      </c>
      <c r="C356" s="79">
        <v>33</v>
      </c>
      <c r="D356" s="81" t="s">
        <v>74</v>
      </c>
      <c r="E356" s="40">
        <v>103.8</v>
      </c>
      <c r="F356" s="81" t="s">
        <v>114</v>
      </c>
      <c r="G356" s="81" t="s">
        <v>136</v>
      </c>
      <c r="H356" s="81" t="s">
        <v>123</v>
      </c>
      <c r="I356" s="79" t="s">
        <v>76</v>
      </c>
      <c r="J356" s="79">
        <v>16</v>
      </c>
      <c r="K356" s="83">
        <v>1</v>
      </c>
      <c r="L356" s="81" t="s">
        <v>121</v>
      </c>
      <c r="M356" s="81" t="s">
        <v>127</v>
      </c>
      <c r="N356" s="81" t="s">
        <v>118</v>
      </c>
      <c r="O356" s="81" t="s">
        <v>132</v>
      </c>
      <c r="P356" s="81" t="s">
        <v>125</v>
      </c>
    </row>
    <row r="357" spans="1:16" x14ac:dyDescent="0.25">
      <c r="A357" s="79">
        <v>356</v>
      </c>
      <c r="B357" s="79">
        <v>40</v>
      </c>
      <c r="C357" s="79">
        <v>61</v>
      </c>
      <c r="D357" s="81" t="s">
        <v>74</v>
      </c>
      <c r="E357" s="40">
        <v>45</v>
      </c>
      <c r="F357" s="81" t="s">
        <v>107</v>
      </c>
      <c r="G357" s="81" t="s">
        <v>136</v>
      </c>
      <c r="H357" s="81" t="s">
        <v>123</v>
      </c>
      <c r="I357" s="79" t="s">
        <v>75</v>
      </c>
      <c r="J357" s="79">
        <v>25</v>
      </c>
      <c r="K357" s="83">
        <v>1</v>
      </c>
      <c r="L357" s="81" t="s">
        <v>126</v>
      </c>
      <c r="M357" s="81" t="s">
        <v>127</v>
      </c>
      <c r="N357" s="81" t="s">
        <v>118</v>
      </c>
      <c r="O357" s="81" t="s">
        <v>132</v>
      </c>
      <c r="P357" s="81" t="s">
        <v>134</v>
      </c>
    </row>
    <row r="358" spans="1:16" x14ac:dyDescent="0.25">
      <c r="A358" s="79">
        <v>357</v>
      </c>
      <c r="B358" s="79">
        <v>40</v>
      </c>
      <c r="C358" s="79">
        <v>37</v>
      </c>
      <c r="D358" s="81" t="s">
        <v>74</v>
      </c>
      <c r="E358" s="40">
        <v>21.6</v>
      </c>
      <c r="F358" s="81" t="s">
        <v>124</v>
      </c>
      <c r="G358" s="81" t="s">
        <v>108</v>
      </c>
      <c r="H358" s="81" t="s">
        <v>115</v>
      </c>
      <c r="I358" s="79" t="s">
        <v>75</v>
      </c>
      <c r="J358" s="79">
        <v>10</v>
      </c>
      <c r="K358" s="83">
        <v>0</v>
      </c>
      <c r="L358" s="81" t="s">
        <v>126</v>
      </c>
      <c r="M358" s="81" t="s">
        <v>127</v>
      </c>
      <c r="N358" s="81" t="s">
        <v>129</v>
      </c>
      <c r="O358" s="81" t="s">
        <v>132</v>
      </c>
      <c r="P358" s="81" t="s">
        <v>125</v>
      </c>
    </row>
    <row r="359" spans="1:16" x14ac:dyDescent="0.25">
      <c r="A359" s="79">
        <v>358</v>
      </c>
      <c r="B359" s="79">
        <v>35</v>
      </c>
      <c r="C359" s="79">
        <v>39</v>
      </c>
      <c r="D359" s="81" t="s">
        <v>73</v>
      </c>
      <c r="E359" s="40">
        <v>96.8</v>
      </c>
      <c r="F359" s="81" t="s">
        <v>107</v>
      </c>
      <c r="G359" s="81" t="s">
        <v>136</v>
      </c>
      <c r="H359" s="81" t="s">
        <v>115</v>
      </c>
      <c r="I359" s="79" t="s">
        <v>76</v>
      </c>
      <c r="J359" s="79">
        <v>18</v>
      </c>
      <c r="K359" s="83">
        <v>0</v>
      </c>
      <c r="L359" s="81" t="s">
        <v>121</v>
      </c>
      <c r="M359" s="81" t="s">
        <v>117</v>
      </c>
      <c r="N359" s="81" t="s">
        <v>111</v>
      </c>
      <c r="O359" s="81" t="s">
        <v>119</v>
      </c>
      <c r="P359" s="81" t="s">
        <v>125</v>
      </c>
    </row>
    <row r="360" spans="1:16" x14ac:dyDescent="0.25">
      <c r="A360" s="79">
        <v>359</v>
      </c>
      <c r="B360" s="79">
        <v>44</v>
      </c>
      <c r="C360" s="79">
        <v>23</v>
      </c>
      <c r="D360" s="81" t="s">
        <v>74</v>
      </c>
      <c r="E360" s="40">
        <v>30</v>
      </c>
      <c r="F360" s="81" t="s">
        <v>124</v>
      </c>
      <c r="G360" s="81" t="s">
        <v>116</v>
      </c>
      <c r="H360" s="81" t="s">
        <v>106</v>
      </c>
      <c r="I360" s="79" t="s">
        <v>75</v>
      </c>
      <c r="J360" s="79">
        <v>6</v>
      </c>
      <c r="K360" s="83">
        <v>0</v>
      </c>
      <c r="L360" s="81" t="s">
        <v>126</v>
      </c>
      <c r="M360" s="81" t="s">
        <v>117</v>
      </c>
      <c r="N360" s="81" t="s">
        <v>129</v>
      </c>
      <c r="O360" s="81" t="s">
        <v>119</v>
      </c>
      <c r="P360" s="81" t="s">
        <v>125</v>
      </c>
    </row>
    <row r="361" spans="1:16" x14ac:dyDescent="0.25">
      <c r="A361" s="79">
        <v>360</v>
      </c>
      <c r="B361" s="79">
        <v>50</v>
      </c>
      <c r="C361" s="79">
        <v>55</v>
      </c>
      <c r="D361" s="81" t="s">
        <v>74</v>
      </c>
      <c r="E361" s="40">
        <v>48.4</v>
      </c>
      <c r="F361" s="81" t="s">
        <v>114</v>
      </c>
      <c r="G361" s="81" t="s">
        <v>108</v>
      </c>
      <c r="H361" s="81" t="s">
        <v>115</v>
      </c>
      <c r="I361" s="79" t="s">
        <v>75</v>
      </c>
      <c r="J361" s="79">
        <v>30</v>
      </c>
      <c r="K361" s="83">
        <v>3</v>
      </c>
      <c r="L361" s="81" t="s">
        <v>121</v>
      </c>
      <c r="M361" s="81" t="s">
        <v>127</v>
      </c>
      <c r="N361" s="81" t="s">
        <v>118</v>
      </c>
      <c r="O361" s="81" t="s">
        <v>137</v>
      </c>
      <c r="P361" s="81" t="s">
        <v>125</v>
      </c>
    </row>
    <row r="362" spans="1:16" x14ac:dyDescent="0.25">
      <c r="A362" s="79">
        <v>361</v>
      </c>
      <c r="B362" s="79">
        <v>55</v>
      </c>
      <c r="C362" s="79">
        <v>43</v>
      </c>
      <c r="D362" s="81" t="s">
        <v>73</v>
      </c>
      <c r="E362" s="40">
        <v>35</v>
      </c>
      <c r="F362" s="81" t="s">
        <v>114</v>
      </c>
      <c r="G362" s="81" t="s">
        <v>122</v>
      </c>
      <c r="H362" s="81" t="s">
        <v>106</v>
      </c>
      <c r="I362" s="79" t="s">
        <v>75</v>
      </c>
      <c r="J362" s="79">
        <v>27</v>
      </c>
      <c r="K362" s="83">
        <v>2</v>
      </c>
      <c r="L362" s="81" t="s">
        <v>109</v>
      </c>
      <c r="M362" s="81" t="s">
        <v>117</v>
      </c>
      <c r="N362" s="81" t="s">
        <v>118</v>
      </c>
      <c r="O362" s="81" t="s">
        <v>132</v>
      </c>
      <c r="P362" s="81" t="s">
        <v>120</v>
      </c>
    </row>
    <row r="363" spans="1:16" x14ac:dyDescent="0.25">
      <c r="A363" s="79">
        <v>362</v>
      </c>
      <c r="B363" s="79">
        <v>56</v>
      </c>
      <c r="C363" s="79">
        <v>43</v>
      </c>
      <c r="D363" s="81" t="s">
        <v>73</v>
      </c>
      <c r="E363" s="40">
        <v>29.8</v>
      </c>
      <c r="F363" s="81" t="s">
        <v>114</v>
      </c>
      <c r="G363" s="81" t="s">
        <v>136</v>
      </c>
      <c r="H363" s="81" t="s">
        <v>106</v>
      </c>
      <c r="I363" s="79" t="s">
        <v>75</v>
      </c>
      <c r="J363" s="79">
        <v>27</v>
      </c>
      <c r="K363" s="83">
        <v>0</v>
      </c>
      <c r="L363" s="81" t="s">
        <v>126</v>
      </c>
      <c r="M363" s="81" t="s">
        <v>117</v>
      </c>
      <c r="N363" s="81" t="s">
        <v>118</v>
      </c>
      <c r="O363" s="81" t="s">
        <v>119</v>
      </c>
      <c r="P363" s="81" t="s">
        <v>110</v>
      </c>
    </row>
    <row r="364" spans="1:16" x14ac:dyDescent="0.25">
      <c r="A364" s="79">
        <v>363</v>
      </c>
      <c r="B364" s="79">
        <v>38</v>
      </c>
      <c r="C364" s="79">
        <v>50</v>
      </c>
      <c r="D364" s="81" t="s">
        <v>74</v>
      </c>
      <c r="E364" s="40">
        <v>39.799999999999997</v>
      </c>
      <c r="F364" s="81" t="s">
        <v>107</v>
      </c>
      <c r="G364" s="81" t="s">
        <v>136</v>
      </c>
      <c r="H364" s="81" t="s">
        <v>106</v>
      </c>
      <c r="I364" s="79" t="s">
        <v>75</v>
      </c>
      <c r="J364" s="79">
        <v>14</v>
      </c>
      <c r="K364" s="83">
        <v>0</v>
      </c>
      <c r="L364" s="81" t="s">
        <v>126</v>
      </c>
      <c r="M364" s="81" t="s">
        <v>127</v>
      </c>
      <c r="N364" s="81" t="s">
        <v>118</v>
      </c>
      <c r="O364" s="81" t="s">
        <v>137</v>
      </c>
      <c r="P364" s="81" t="s">
        <v>120</v>
      </c>
    </row>
    <row r="365" spans="1:16" x14ac:dyDescent="0.25">
      <c r="A365" s="79">
        <v>364</v>
      </c>
      <c r="B365" s="79">
        <v>56</v>
      </c>
      <c r="C365" s="79">
        <v>43</v>
      </c>
      <c r="D365" s="81" t="s">
        <v>73</v>
      </c>
      <c r="E365" s="40">
        <v>56</v>
      </c>
      <c r="F365" s="81" t="s">
        <v>124</v>
      </c>
      <c r="G365" s="81" t="s">
        <v>108</v>
      </c>
      <c r="H365" s="81" t="s">
        <v>106</v>
      </c>
      <c r="I365" s="79" t="s">
        <v>75</v>
      </c>
      <c r="J365" s="79">
        <v>26</v>
      </c>
      <c r="K365" s="83">
        <v>0</v>
      </c>
      <c r="L365" s="81" t="s">
        <v>126</v>
      </c>
      <c r="M365" s="81" t="s">
        <v>117</v>
      </c>
      <c r="N365" s="81" t="s">
        <v>118</v>
      </c>
      <c r="O365" s="81" t="s">
        <v>137</v>
      </c>
      <c r="P365" s="81" t="s">
        <v>125</v>
      </c>
    </row>
    <row r="366" spans="1:16" x14ac:dyDescent="0.25">
      <c r="A366" s="79">
        <v>365</v>
      </c>
      <c r="B366" s="79">
        <v>50</v>
      </c>
      <c r="C366" s="79">
        <v>49</v>
      </c>
      <c r="D366" s="81" t="s">
        <v>73</v>
      </c>
      <c r="E366" s="40">
        <v>43.8</v>
      </c>
      <c r="F366" s="81" t="s">
        <v>114</v>
      </c>
      <c r="G366" s="81" t="s">
        <v>130</v>
      </c>
      <c r="H366" s="81" t="s">
        <v>106</v>
      </c>
      <c r="I366" s="79" t="s">
        <v>75</v>
      </c>
      <c r="J366" s="79">
        <v>32</v>
      </c>
      <c r="K366" s="83">
        <v>0</v>
      </c>
      <c r="L366" s="81" t="s">
        <v>126</v>
      </c>
      <c r="M366" s="81" t="s">
        <v>135</v>
      </c>
      <c r="N366" s="81" t="s">
        <v>111</v>
      </c>
      <c r="O366" s="81" t="s">
        <v>112</v>
      </c>
      <c r="P366" s="81" t="s">
        <v>110</v>
      </c>
    </row>
    <row r="367" spans="1:16" x14ac:dyDescent="0.25">
      <c r="A367" s="79">
        <v>366</v>
      </c>
      <c r="B367" s="79">
        <v>50</v>
      </c>
      <c r="C367" s="79">
        <v>63</v>
      </c>
      <c r="D367" s="81" t="s">
        <v>73</v>
      </c>
      <c r="E367" s="40">
        <v>82.2</v>
      </c>
      <c r="F367" s="81" t="s">
        <v>107</v>
      </c>
      <c r="G367" s="81" t="s">
        <v>136</v>
      </c>
      <c r="H367" s="81" t="s">
        <v>115</v>
      </c>
      <c r="I367" s="79" t="s">
        <v>75</v>
      </c>
      <c r="J367" s="79">
        <v>45</v>
      </c>
      <c r="K367" s="83">
        <v>2</v>
      </c>
      <c r="L367" s="81" t="s">
        <v>126</v>
      </c>
      <c r="M367" s="81" t="s">
        <v>117</v>
      </c>
      <c r="N367" s="81" t="s">
        <v>118</v>
      </c>
      <c r="O367" s="81" t="s">
        <v>119</v>
      </c>
      <c r="P367" s="81" t="s">
        <v>120</v>
      </c>
    </row>
    <row r="368" spans="1:16" x14ac:dyDescent="0.25">
      <c r="A368" s="79">
        <v>367</v>
      </c>
      <c r="B368" s="79">
        <v>84</v>
      </c>
      <c r="C368" s="79">
        <v>33</v>
      </c>
      <c r="D368" s="81" t="s">
        <v>105</v>
      </c>
      <c r="E368" s="40">
        <v>62.4</v>
      </c>
      <c r="F368" s="81" t="s">
        <v>107</v>
      </c>
      <c r="G368" s="81" t="s">
        <v>108</v>
      </c>
      <c r="H368" s="81" t="s">
        <v>115</v>
      </c>
      <c r="I368" s="79" t="s">
        <v>75</v>
      </c>
      <c r="J368" s="79">
        <v>16</v>
      </c>
      <c r="K368" s="83">
        <v>3</v>
      </c>
      <c r="L368" s="81" t="s">
        <v>109</v>
      </c>
      <c r="M368" s="81" t="s">
        <v>117</v>
      </c>
      <c r="N368" s="81" t="s">
        <v>118</v>
      </c>
      <c r="O368" s="81" t="s">
        <v>128</v>
      </c>
      <c r="P368" s="81" t="s">
        <v>120</v>
      </c>
    </row>
    <row r="369" spans="1:16" x14ac:dyDescent="0.25">
      <c r="A369" s="79">
        <v>368</v>
      </c>
      <c r="B369" s="79">
        <v>40</v>
      </c>
      <c r="C369" s="79">
        <v>35</v>
      </c>
      <c r="D369" s="81" t="s">
        <v>74</v>
      </c>
      <c r="E369" s="40">
        <v>32.799999999999997</v>
      </c>
      <c r="F369" s="81" t="s">
        <v>114</v>
      </c>
      <c r="G369" s="81" t="s">
        <v>116</v>
      </c>
      <c r="H369" s="81" t="s">
        <v>115</v>
      </c>
      <c r="I369" s="79" t="s">
        <v>75</v>
      </c>
      <c r="J369" s="79">
        <v>16</v>
      </c>
      <c r="K369" s="83">
        <v>0</v>
      </c>
      <c r="L369" s="81" t="s">
        <v>121</v>
      </c>
      <c r="M369" s="81" t="s">
        <v>127</v>
      </c>
      <c r="N369" s="81" t="s">
        <v>118</v>
      </c>
      <c r="O369" s="81" t="s">
        <v>137</v>
      </c>
      <c r="P369" s="81" t="s">
        <v>138</v>
      </c>
    </row>
    <row r="370" spans="1:16" x14ac:dyDescent="0.25">
      <c r="A370" s="79">
        <v>369</v>
      </c>
      <c r="B370" s="79">
        <v>40</v>
      </c>
      <c r="C370" s="79">
        <v>21</v>
      </c>
      <c r="D370" s="81" t="s">
        <v>73</v>
      </c>
      <c r="E370" s="40">
        <v>44</v>
      </c>
      <c r="F370" s="81" t="s">
        <v>114</v>
      </c>
      <c r="G370" s="81" t="s">
        <v>108</v>
      </c>
      <c r="H370" s="81" t="s">
        <v>115</v>
      </c>
      <c r="I370" s="79" t="s">
        <v>75</v>
      </c>
      <c r="J370" s="79">
        <v>4</v>
      </c>
      <c r="K370" s="83">
        <v>3</v>
      </c>
      <c r="L370" s="81" t="s">
        <v>109</v>
      </c>
      <c r="M370" s="81" t="s">
        <v>117</v>
      </c>
      <c r="N370" s="81" t="s">
        <v>129</v>
      </c>
      <c r="O370" s="81" t="s">
        <v>132</v>
      </c>
      <c r="P370" s="81" t="s">
        <v>125</v>
      </c>
    </row>
    <row r="371" spans="1:16" x14ac:dyDescent="0.25">
      <c r="A371" s="79">
        <v>370</v>
      </c>
      <c r="B371" s="79">
        <v>42</v>
      </c>
      <c r="C371" s="79">
        <v>63</v>
      </c>
      <c r="D371" s="81" t="s">
        <v>73</v>
      </c>
      <c r="E371" s="40">
        <v>40.4</v>
      </c>
      <c r="F371" s="81" t="s">
        <v>114</v>
      </c>
      <c r="G371" s="81" t="s">
        <v>130</v>
      </c>
      <c r="H371" s="81" t="s">
        <v>106</v>
      </c>
      <c r="I371" s="79" t="s">
        <v>75</v>
      </c>
      <c r="J371" s="79">
        <v>46</v>
      </c>
      <c r="K371" s="83">
        <v>7</v>
      </c>
      <c r="L371" s="81" t="s">
        <v>109</v>
      </c>
      <c r="M371" s="81" t="s">
        <v>113</v>
      </c>
      <c r="N371" s="81" t="s">
        <v>118</v>
      </c>
      <c r="O371" s="81" t="s">
        <v>137</v>
      </c>
      <c r="P371" s="81" t="s">
        <v>125</v>
      </c>
    </row>
    <row r="372" spans="1:16" x14ac:dyDescent="0.25">
      <c r="A372" s="79">
        <v>371</v>
      </c>
      <c r="B372" s="79">
        <v>50</v>
      </c>
      <c r="C372" s="79">
        <v>36</v>
      </c>
      <c r="D372" s="81" t="s">
        <v>73</v>
      </c>
      <c r="E372" s="40">
        <v>25.2</v>
      </c>
      <c r="F372" s="81" t="s">
        <v>114</v>
      </c>
      <c r="G372" s="81" t="s">
        <v>116</v>
      </c>
      <c r="H372" s="81" t="s">
        <v>115</v>
      </c>
      <c r="I372" s="79" t="s">
        <v>75</v>
      </c>
      <c r="J372" s="79">
        <v>18</v>
      </c>
      <c r="K372" s="83">
        <v>5</v>
      </c>
      <c r="L372" s="81" t="s">
        <v>126</v>
      </c>
      <c r="M372" s="81" t="s">
        <v>117</v>
      </c>
      <c r="N372" s="81" t="s">
        <v>111</v>
      </c>
      <c r="O372" s="81" t="s">
        <v>119</v>
      </c>
      <c r="P372" s="81" t="s">
        <v>120</v>
      </c>
    </row>
    <row r="373" spans="1:16" x14ac:dyDescent="0.25">
      <c r="A373" s="79">
        <v>372</v>
      </c>
      <c r="B373" s="79">
        <v>70</v>
      </c>
      <c r="C373" s="79">
        <v>28</v>
      </c>
      <c r="D373" s="81" t="s">
        <v>73</v>
      </c>
      <c r="E373" s="40">
        <v>30.4</v>
      </c>
      <c r="F373" s="81" t="s">
        <v>107</v>
      </c>
      <c r="G373" s="81" t="s">
        <v>108</v>
      </c>
      <c r="H373" s="81" t="s">
        <v>115</v>
      </c>
      <c r="I373" s="79" t="s">
        <v>75</v>
      </c>
      <c r="J373" s="79">
        <v>10</v>
      </c>
      <c r="K373" s="83">
        <v>2</v>
      </c>
      <c r="L373" s="81" t="s">
        <v>109</v>
      </c>
      <c r="M373" s="81" t="s">
        <v>117</v>
      </c>
      <c r="N373" s="81" t="s">
        <v>111</v>
      </c>
      <c r="O373" s="81" t="s">
        <v>132</v>
      </c>
      <c r="P373" s="81" t="s">
        <v>120</v>
      </c>
    </row>
    <row r="374" spans="1:16" x14ac:dyDescent="0.25">
      <c r="A374" s="79">
        <v>373</v>
      </c>
      <c r="B374" s="79">
        <v>40</v>
      </c>
      <c r="C374" s="79">
        <v>43</v>
      </c>
      <c r="D374" s="81" t="s">
        <v>73</v>
      </c>
      <c r="E374" s="40">
        <v>31.6</v>
      </c>
      <c r="F374" s="81" t="s">
        <v>114</v>
      </c>
      <c r="G374" s="81" t="s">
        <v>136</v>
      </c>
      <c r="H374" s="81" t="s">
        <v>123</v>
      </c>
      <c r="I374" s="79" t="s">
        <v>75</v>
      </c>
      <c r="J374" s="79">
        <v>27</v>
      </c>
      <c r="K374" s="83">
        <v>7</v>
      </c>
      <c r="L374" s="81" t="s">
        <v>109</v>
      </c>
      <c r="M374" s="81" t="s">
        <v>127</v>
      </c>
      <c r="N374" s="81" t="s">
        <v>118</v>
      </c>
      <c r="O374" s="81" t="s">
        <v>137</v>
      </c>
      <c r="P374" s="81" t="s">
        <v>125</v>
      </c>
    </row>
    <row r="375" spans="1:16" x14ac:dyDescent="0.25">
      <c r="A375" s="79">
        <v>374</v>
      </c>
      <c r="B375" s="79">
        <v>34</v>
      </c>
      <c r="C375" s="79">
        <v>44</v>
      </c>
      <c r="D375" s="81" t="s">
        <v>73</v>
      </c>
      <c r="E375" s="40">
        <v>42.6</v>
      </c>
      <c r="F375" s="81" t="s">
        <v>114</v>
      </c>
      <c r="G375" s="81" t="s">
        <v>130</v>
      </c>
      <c r="H375" s="81" t="s">
        <v>115</v>
      </c>
      <c r="I375" s="79" t="s">
        <v>75</v>
      </c>
      <c r="J375" s="79">
        <v>24</v>
      </c>
      <c r="K375" s="83">
        <v>0</v>
      </c>
      <c r="L375" s="81" t="s">
        <v>126</v>
      </c>
      <c r="M375" s="81" t="s">
        <v>117</v>
      </c>
      <c r="N375" s="81" t="s">
        <v>129</v>
      </c>
      <c r="O375" s="81" t="s">
        <v>132</v>
      </c>
      <c r="P375" s="81" t="s">
        <v>110</v>
      </c>
    </row>
    <row r="376" spans="1:16" x14ac:dyDescent="0.25">
      <c r="A376" s="79">
        <v>375</v>
      </c>
      <c r="B376" s="79">
        <v>63</v>
      </c>
      <c r="C376" s="79">
        <v>25</v>
      </c>
      <c r="D376" s="81" t="s">
        <v>73</v>
      </c>
      <c r="E376" s="40">
        <v>35.200000000000003</v>
      </c>
      <c r="F376" s="81" t="s">
        <v>107</v>
      </c>
      <c r="G376" s="81" t="s">
        <v>108</v>
      </c>
      <c r="H376" s="81" t="s">
        <v>106</v>
      </c>
      <c r="I376" s="79" t="s">
        <v>75</v>
      </c>
      <c r="J376" s="79">
        <v>8</v>
      </c>
      <c r="K376" s="83">
        <v>1</v>
      </c>
      <c r="L376" s="81" t="s">
        <v>109</v>
      </c>
      <c r="M376" s="81" t="s">
        <v>117</v>
      </c>
      <c r="N376" s="81" t="s">
        <v>118</v>
      </c>
      <c r="O376" s="81" t="s">
        <v>119</v>
      </c>
      <c r="P376" s="81" t="s">
        <v>120</v>
      </c>
    </row>
    <row r="377" spans="1:16" x14ac:dyDescent="0.25">
      <c r="A377" s="79">
        <v>376</v>
      </c>
      <c r="B377" s="79">
        <v>50</v>
      </c>
      <c r="C377" s="79">
        <v>27</v>
      </c>
      <c r="D377" s="81" t="s">
        <v>74</v>
      </c>
      <c r="E377" s="40">
        <v>59.4</v>
      </c>
      <c r="F377" s="81" t="s">
        <v>107</v>
      </c>
      <c r="G377" s="81" t="s">
        <v>136</v>
      </c>
      <c r="H377" s="81" t="s">
        <v>106</v>
      </c>
      <c r="I377" s="79" t="s">
        <v>75</v>
      </c>
      <c r="J377" s="79">
        <v>7</v>
      </c>
      <c r="K377" s="83">
        <v>0</v>
      </c>
      <c r="L377" s="81" t="s">
        <v>121</v>
      </c>
      <c r="M377" s="81" t="s">
        <v>117</v>
      </c>
      <c r="N377" s="81" t="s">
        <v>118</v>
      </c>
      <c r="O377" s="81" t="s">
        <v>132</v>
      </c>
      <c r="P377" s="81" t="s">
        <v>120</v>
      </c>
    </row>
    <row r="378" spans="1:16" x14ac:dyDescent="0.25">
      <c r="A378" s="79">
        <v>377</v>
      </c>
      <c r="B378" s="79">
        <v>65</v>
      </c>
      <c r="C378" s="79">
        <v>22</v>
      </c>
      <c r="D378" s="81" t="s">
        <v>73</v>
      </c>
      <c r="E378" s="40">
        <v>77</v>
      </c>
      <c r="F378" s="81" t="s">
        <v>107</v>
      </c>
      <c r="G378" s="81" t="s">
        <v>136</v>
      </c>
      <c r="H378" s="81" t="s">
        <v>106</v>
      </c>
      <c r="I378" s="79" t="s">
        <v>75</v>
      </c>
      <c r="J378" s="79">
        <v>6</v>
      </c>
      <c r="K378" s="83">
        <v>1</v>
      </c>
      <c r="L378" s="81" t="s">
        <v>109</v>
      </c>
      <c r="M378" s="81" t="s">
        <v>113</v>
      </c>
      <c r="N378" s="81" t="s">
        <v>118</v>
      </c>
      <c r="O378" s="81" t="s">
        <v>132</v>
      </c>
      <c r="P378" s="81" t="s">
        <v>110</v>
      </c>
    </row>
    <row r="379" spans="1:16" x14ac:dyDescent="0.25">
      <c r="A379" s="79">
        <v>378</v>
      </c>
      <c r="B379" s="79">
        <v>36</v>
      </c>
      <c r="C379" s="79">
        <v>33</v>
      </c>
      <c r="D379" s="81" t="s">
        <v>74</v>
      </c>
      <c r="E379" s="40">
        <v>71.400000000000006</v>
      </c>
      <c r="F379" s="81" t="s">
        <v>107</v>
      </c>
      <c r="G379" s="81" t="s">
        <v>136</v>
      </c>
      <c r="H379" s="81" t="s">
        <v>106</v>
      </c>
      <c r="I379" s="79" t="s">
        <v>75</v>
      </c>
      <c r="J379" s="79">
        <v>17</v>
      </c>
      <c r="K379" s="83">
        <v>0</v>
      </c>
      <c r="L379" s="81" t="s">
        <v>126</v>
      </c>
      <c r="M379" s="81" t="s">
        <v>117</v>
      </c>
      <c r="N379" s="81" t="s">
        <v>118</v>
      </c>
      <c r="O379" s="81" t="s">
        <v>119</v>
      </c>
      <c r="P379" s="81" t="s">
        <v>110</v>
      </c>
    </row>
    <row r="380" spans="1:16" x14ac:dyDescent="0.25">
      <c r="A380" s="79">
        <v>379</v>
      </c>
      <c r="B380" s="79">
        <v>48</v>
      </c>
      <c r="C380" s="79">
        <v>25</v>
      </c>
      <c r="D380" s="81" t="s">
        <v>74</v>
      </c>
      <c r="E380" s="40">
        <v>30.6</v>
      </c>
      <c r="F380" s="81" t="s">
        <v>114</v>
      </c>
      <c r="G380" s="81" t="s">
        <v>130</v>
      </c>
      <c r="H380" s="81" t="s">
        <v>106</v>
      </c>
      <c r="I380" s="79" t="s">
        <v>75</v>
      </c>
      <c r="J380" s="79">
        <v>4</v>
      </c>
      <c r="K380" s="83">
        <v>0</v>
      </c>
      <c r="L380" s="81" t="s">
        <v>121</v>
      </c>
      <c r="M380" s="81" t="s">
        <v>127</v>
      </c>
      <c r="N380" s="81" t="s">
        <v>129</v>
      </c>
      <c r="O380" s="81" t="s">
        <v>132</v>
      </c>
      <c r="P380" s="81" t="s">
        <v>120</v>
      </c>
    </row>
    <row r="381" spans="1:16" x14ac:dyDescent="0.25">
      <c r="A381" s="79">
        <v>380</v>
      </c>
      <c r="B381" s="79">
        <v>40</v>
      </c>
      <c r="C381" s="79">
        <v>47</v>
      </c>
      <c r="D381" s="81" t="s">
        <v>73</v>
      </c>
      <c r="E381" s="40">
        <v>67.8</v>
      </c>
      <c r="F381" s="81" t="s">
        <v>114</v>
      </c>
      <c r="G381" s="81" t="s">
        <v>108</v>
      </c>
      <c r="H381" s="81" t="s">
        <v>106</v>
      </c>
      <c r="I381" s="79" t="s">
        <v>75</v>
      </c>
      <c r="J381" s="79">
        <v>28</v>
      </c>
      <c r="K381" s="83">
        <v>1</v>
      </c>
      <c r="L381" s="81" t="s">
        <v>126</v>
      </c>
      <c r="M381" s="81" t="s">
        <v>117</v>
      </c>
      <c r="N381" s="81" t="s">
        <v>118</v>
      </c>
      <c r="O381" s="81" t="s">
        <v>119</v>
      </c>
      <c r="P381" s="81" t="s">
        <v>120</v>
      </c>
    </row>
    <row r="382" spans="1:16" x14ac:dyDescent="0.25">
      <c r="A382" s="79">
        <v>381</v>
      </c>
      <c r="B382" s="79">
        <v>40</v>
      </c>
      <c r="C382" s="79">
        <v>44</v>
      </c>
      <c r="D382" s="81" t="s">
        <v>105</v>
      </c>
      <c r="E382" s="40">
        <v>47.8</v>
      </c>
      <c r="F382" s="81" t="s">
        <v>107</v>
      </c>
      <c r="G382" s="81" t="s">
        <v>136</v>
      </c>
      <c r="H382" s="81" t="s">
        <v>106</v>
      </c>
      <c r="I382" s="79" t="s">
        <v>75</v>
      </c>
      <c r="J382" s="79">
        <v>28</v>
      </c>
      <c r="K382" s="83">
        <v>0</v>
      </c>
      <c r="L382" s="81" t="s">
        <v>121</v>
      </c>
      <c r="M382" s="81" t="s">
        <v>127</v>
      </c>
      <c r="N382" s="81" t="s">
        <v>111</v>
      </c>
      <c r="O382" s="81" t="s">
        <v>132</v>
      </c>
      <c r="P382" s="81" t="s">
        <v>120</v>
      </c>
    </row>
    <row r="383" spans="1:16" x14ac:dyDescent="0.25">
      <c r="A383" s="79">
        <v>382</v>
      </c>
      <c r="B383" s="79">
        <v>40</v>
      </c>
      <c r="C383" s="79">
        <v>26</v>
      </c>
      <c r="D383" s="81" t="s">
        <v>74</v>
      </c>
      <c r="E383" s="40">
        <v>30.8</v>
      </c>
      <c r="F383" s="81" t="s">
        <v>114</v>
      </c>
      <c r="G383" s="81" t="s">
        <v>108</v>
      </c>
      <c r="H383" s="81" t="s">
        <v>106</v>
      </c>
      <c r="I383" s="79" t="s">
        <v>75</v>
      </c>
      <c r="J383" s="79">
        <v>6</v>
      </c>
      <c r="K383" s="83">
        <v>1</v>
      </c>
      <c r="L383" s="81" t="s">
        <v>126</v>
      </c>
      <c r="M383" s="81" t="s">
        <v>127</v>
      </c>
      <c r="N383" s="81" t="s">
        <v>118</v>
      </c>
      <c r="O383" s="81" t="s">
        <v>128</v>
      </c>
      <c r="P383" s="81" t="s">
        <v>125</v>
      </c>
    </row>
    <row r="384" spans="1:16" x14ac:dyDescent="0.25">
      <c r="A384" s="79">
        <v>383</v>
      </c>
      <c r="B384" s="79">
        <v>40</v>
      </c>
      <c r="C384" s="79">
        <v>47</v>
      </c>
      <c r="D384" s="81" t="s">
        <v>105</v>
      </c>
      <c r="E384" s="40">
        <v>45.2</v>
      </c>
      <c r="F384" s="81" t="s">
        <v>107</v>
      </c>
      <c r="G384" s="81" t="s">
        <v>136</v>
      </c>
      <c r="H384" s="81" t="s">
        <v>106</v>
      </c>
      <c r="I384" s="79" t="s">
        <v>75</v>
      </c>
      <c r="J384" s="79">
        <v>32</v>
      </c>
      <c r="K384" s="83">
        <v>1</v>
      </c>
      <c r="L384" s="81" t="s">
        <v>126</v>
      </c>
      <c r="M384" s="81" t="s">
        <v>117</v>
      </c>
      <c r="N384" s="81" t="s">
        <v>118</v>
      </c>
      <c r="O384" s="81" t="s">
        <v>132</v>
      </c>
      <c r="P384" s="81" t="s">
        <v>120</v>
      </c>
    </row>
    <row r="385" spans="1:16" x14ac:dyDescent="0.25">
      <c r="A385" s="79">
        <v>384</v>
      </c>
      <c r="B385" s="79">
        <v>65</v>
      </c>
      <c r="C385" s="79">
        <v>41</v>
      </c>
      <c r="D385" s="81" t="s">
        <v>73</v>
      </c>
      <c r="E385" s="40">
        <v>62.8</v>
      </c>
      <c r="F385" s="81" t="s">
        <v>114</v>
      </c>
      <c r="G385" s="81" t="s">
        <v>108</v>
      </c>
      <c r="H385" s="81" t="s">
        <v>123</v>
      </c>
      <c r="I385" s="79" t="s">
        <v>75</v>
      </c>
      <c r="J385" s="79">
        <v>24</v>
      </c>
      <c r="K385" s="83">
        <v>1</v>
      </c>
      <c r="L385" s="81" t="s">
        <v>126</v>
      </c>
      <c r="M385" s="81" t="s">
        <v>117</v>
      </c>
      <c r="N385" s="81" t="s">
        <v>111</v>
      </c>
      <c r="O385" s="81" t="s">
        <v>137</v>
      </c>
      <c r="P385" s="81" t="s">
        <v>110</v>
      </c>
    </row>
    <row r="386" spans="1:16" x14ac:dyDescent="0.25">
      <c r="A386" s="79">
        <v>385</v>
      </c>
      <c r="B386" s="79">
        <v>40</v>
      </c>
      <c r="C386" s="79">
        <v>35</v>
      </c>
      <c r="D386" s="81" t="s">
        <v>73</v>
      </c>
      <c r="E386" s="40">
        <v>38.6</v>
      </c>
      <c r="F386" s="81" t="s">
        <v>114</v>
      </c>
      <c r="G386" s="81" t="s">
        <v>108</v>
      </c>
      <c r="H386" s="81" t="s">
        <v>106</v>
      </c>
      <c r="I386" s="79" t="s">
        <v>75</v>
      </c>
      <c r="J386" s="79">
        <v>18</v>
      </c>
      <c r="K386" s="83">
        <v>0</v>
      </c>
      <c r="L386" s="81" t="s">
        <v>126</v>
      </c>
      <c r="M386" s="81" t="s">
        <v>127</v>
      </c>
      <c r="N386" s="81" t="s">
        <v>118</v>
      </c>
      <c r="O386" s="81" t="s">
        <v>119</v>
      </c>
      <c r="P386" s="81" t="s">
        <v>110</v>
      </c>
    </row>
    <row r="387" spans="1:16" x14ac:dyDescent="0.25">
      <c r="A387" s="79">
        <v>386</v>
      </c>
      <c r="B387" s="79">
        <v>40</v>
      </c>
      <c r="C387" s="79">
        <v>41</v>
      </c>
      <c r="D387" s="81" t="s">
        <v>74</v>
      </c>
      <c r="E387" s="40">
        <v>23.6</v>
      </c>
      <c r="F387" s="81" t="s">
        <v>114</v>
      </c>
      <c r="G387" s="81" t="s">
        <v>130</v>
      </c>
      <c r="H387" s="81" t="s">
        <v>106</v>
      </c>
      <c r="I387" s="79" t="s">
        <v>75</v>
      </c>
      <c r="J387" s="79">
        <v>25</v>
      </c>
      <c r="K387" s="83">
        <v>0</v>
      </c>
      <c r="L387" s="81" t="s">
        <v>126</v>
      </c>
      <c r="M387" s="81" t="s">
        <v>135</v>
      </c>
      <c r="N387" s="81" t="s">
        <v>118</v>
      </c>
      <c r="O387" s="81" t="s">
        <v>132</v>
      </c>
      <c r="P387" s="81" t="s">
        <v>125</v>
      </c>
    </row>
    <row r="388" spans="1:16" x14ac:dyDescent="0.25">
      <c r="A388" s="79">
        <v>387</v>
      </c>
      <c r="B388" s="79">
        <v>40</v>
      </c>
      <c r="C388" s="79">
        <v>32</v>
      </c>
      <c r="D388" s="81" t="s">
        <v>74</v>
      </c>
      <c r="E388" s="40">
        <v>47.2</v>
      </c>
      <c r="F388" s="81" t="s">
        <v>107</v>
      </c>
      <c r="G388" s="81" t="s">
        <v>130</v>
      </c>
      <c r="H388" s="81" t="s">
        <v>106</v>
      </c>
      <c r="I388" s="79" t="s">
        <v>75</v>
      </c>
      <c r="J388" s="79">
        <v>16</v>
      </c>
      <c r="K388" s="83">
        <v>0</v>
      </c>
      <c r="L388" s="81" t="s">
        <v>126</v>
      </c>
      <c r="M388" s="81" t="s">
        <v>127</v>
      </c>
      <c r="N388" s="81" t="s">
        <v>118</v>
      </c>
      <c r="O388" s="81" t="s">
        <v>132</v>
      </c>
      <c r="P388" s="81" t="s">
        <v>120</v>
      </c>
    </row>
    <row r="389" spans="1:16" x14ac:dyDescent="0.25">
      <c r="A389" s="79">
        <v>388</v>
      </c>
      <c r="B389" s="79">
        <v>40</v>
      </c>
      <c r="C389" s="79">
        <v>34</v>
      </c>
      <c r="D389" s="81" t="s">
        <v>73</v>
      </c>
      <c r="E389" s="40">
        <v>26.6</v>
      </c>
      <c r="F389" s="81" t="s">
        <v>114</v>
      </c>
      <c r="G389" s="81" t="s">
        <v>108</v>
      </c>
      <c r="H389" s="81" t="s">
        <v>115</v>
      </c>
      <c r="I389" s="79" t="s">
        <v>75</v>
      </c>
      <c r="J389" s="79">
        <v>16</v>
      </c>
      <c r="K389" s="83">
        <v>0</v>
      </c>
      <c r="L389" s="81" t="s">
        <v>109</v>
      </c>
      <c r="M389" s="81" t="s">
        <v>127</v>
      </c>
      <c r="N389" s="81" t="s">
        <v>118</v>
      </c>
      <c r="O389" s="81" t="s">
        <v>132</v>
      </c>
      <c r="P389" s="81" t="s">
        <v>120</v>
      </c>
    </row>
    <row r="390" spans="1:16" x14ac:dyDescent="0.25">
      <c r="A390" s="79">
        <v>389</v>
      </c>
      <c r="B390" s="79">
        <v>40</v>
      </c>
      <c r="C390" s="79">
        <v>31</v>
      </c>
      <c r="D390" s="81" t="s">
        <v>74</v>
      </c>
      <c r="E390" s="40">
        <v>20.2</v>
      </c>
      <c r="F390" s="81" t="s">
        <v>114</v>
      </c>
      <c r="G390" s="81" t="s">
        <v>108</v>
      </c>
      <c r="H390" s="81" t="s">
        <v>106</v>
      </c>
      <c r="I390" s="79" t="s">
        <v>75</v>
      </c>
      <c r="J390" s="79">
        <v>13</v>
      </c>
      <c r="K390" s="83">
        <v>0</v>
      </c>
      <c r="L390" s="81" t="s">
        <v>126</v>
      </c>
      <c r="M390" s="81" t="s">
        <v>127</v>
      </c>
      <c r="N390" s="81" t="s">
        <v>118</v>
      </c>
      <c r="O390" s="81" t="s">
        <v>132</v>
      </c>
      <c r="P390" s="81" t="s">
        <v>120</v>
      </c>
    </row>
    <row r="391" spans="1:16" x14ac:dyDescent="0.25">
      <c r="A391" s="79">
        <v>390</v>
      </c>
      <c r="B391" s="79">
        <v>47</v>
      </c>
      <c r="C391" s="79">
        <v>31</v>
      </c>
      <c r="D391" s="81" t="s">
        <v>74</v>
      </c>
      <c r="E391" s="40">
        <v>43.8</v>
      </c>
      <c r="F391" s="81" t="s">
        <v>107</v>
      </c>
      <c r="G391" s="81" t="s">
        <v>108</v>
      </c>
      <c r="H391" s="81" t="s">
        <v>106</v>
      </c>
      <c r="I391" s="79" t="s">
        <v>75</v>
      </c>
      <c r="J391" s="79">
        <v>21</v>
      </c>
      <c r="K391" s="83">
        <v>0</v>
      </c>
      <c r="L391" s="81" t="s">
        <v>109</v>
      </c>
      <c r="M391" s="81" t="s">
        <v>127</v>
      </c>
      <c r="N391" s="81" t="s">
        <v>118</v>
      </c>
      <c r="O391" s="81" t="s">
        <v>132</v>
      </c>
      <c r="P391" s="81" t="s">
        <v>120</v>
      </c>
    </row>
    <row r="392" spans="1:16" x14ac:dyDescent="0.25">
      <c r="A392" s="79">
        <v>391</v>
      </c>
      <c r="B392" s="79">
        <v>32</v>
      </c>
      <c r="C392" s="79">
        <v>57</v>
      </c>
      <c r="D392" s="81" t="s">
        <v>74</v>
      </c>
      <c r="E392" s="40">
        <v>20.6</v>
      </c>
      <c r="F392" s="81" t="s">
        <v>114</v>
      </c>
      <c r="G392" s="81" t="s">
        <v>108</v>
      </c>
      <c r="H392" s="81" t="s">
        <v>115</v>
      </c>
      <c r="I392" s="79" t="s">
        <v>75</v>
      </c>
      <c r="J392" s="79">
        <v>20</v>
      </c>
      <c r="K392" s="83">
        <v>0</v>
      </c>
      <c r="L392" s="81" t="s">
        <v>126</v>
      </c>
      <c r="M392" s="81" t="s">
        <v>117</v>
      </c>
      <c r="N392" s="81" t="s">
        <v>118</v>
      </c>
      <c r="O392" s="81" t="s">
        <v>132</v>
      </c>
      <c r="P392" s="81" t="s">
        <v>125</v>
      </c>
    </row>
    <row r="393" spans="1:16" x14ac:dyDescent="0.25">
      <c r="A393" s="79">
        <v>392</v>
      </c>
      <c r="B393" s="79">
        <v>80</v>
      </c>
      <c r="C393" s="79">
        <v>32</v>
      </c>
      <c r="D393" s="81" t="s">
        <v>73</v>
      </c>
      <c r="E393" s="40">
        <v>96.8</v>
      </c>
      <c r="F393" s="81" t="s">
        <v>107</v>
      </c>
      <c r="G393" s="81" t="s">
        <v>136</v>
      </c>
      <c r="H393" s="81" t="s">
        <v>106</v>
      </c>
      <c r="I393" s="79" t="s">
        <v>75</v>
      </c>
      <c r="J393" s="79">
        <v>15</v>
      </c>
      <c r="K393" s="83">
        <v>2</v>
      </c>
      <c r="L393" s="81" t="s">
        <v>126</v>
      </c>
      <c r="M393" s="81" t="s">
        <v>117</v>
      </c>
      <c r="N393" s="81" t="s">
        <v>111</v>
      </c>
      <c r="O393" s="81" t="s">
        <v>112</v>
      </c>
      <c r="P393" s="81" t="s">
        <v>110</v>
      </c>
    </row>
    <row r="394" spans="1:16" x14ac:dyDescent="0.25">
      <c r="A394" s="79">
        <v>393</v>
      </c>
      <c r="B394" s="79">
        <v>50</v>
      </c>
      <c r="C394" s="79">
        <v>44</v>
      </c>
      <c r="D394" s="81" t="s">
        <v>73</v>
      </c>
      <c r="E394" s="40">
        <v>45</v>
      </c>
      <c r="F394" s="81" t="s">
        <v>107</v>
      </c>
      <c r="G394" s="81" t="s">
        <v>136</v>
      </c>
      <c r="H394" s="81" t="s">
        <v>115</v>
      </c>
      <c r="I394" s="79" t="s">
        <v>75</v>
      </c>
      <c r="J394" s="79">
        <v>24</v>
      </c>
      <c r="K394" s="83">
        <v>0</v>
      </c>
      <c r="L394" s="81" t="s">
        <v>126</v>
      </c>
      <c r="M394" s="81" t="s">
        <v>127</v>
      </c>
      <c r="N394" s="81" t="s">
        <v>118</v>
      </c>
      <c r="O394" s="81" t="s">
        <v>119</v>
      </c>
      <c r="P394" s="81" t="s">
        <v>110</v>
      </c>
    </row>
    <row r="395" spans="1:16" x14ac:dyDescent="0.25">
      <c r="A395" s="79">
        <v>394</v>
      </c>
      <c r="B395" s="79">
        <v>37</v>
      </c>
      <c r="C395" s="79">
        <v>29</v>
      </c>
      <c r="D395" s="81" t="s">
        <v>74</v>
      </c>
      <c r="E395" s="40">
        <v>57.8</v>
      </c>
      <c r="F395" s="81" t="s">
        <v>107</v>
      </c>
      <c r="G395" s="81" t="s">
        <v>136</v>
      </c>
      <c r="H395" s="81" t="s">
        <v>106</v>
      </c>
      <c r="I395" s="79" t="s">
        <v>75</v>
      </c>
      <c r="J395" s="79">
        <v>10</v>
      </c>
      <c r="K395" s="83">
        <v>0</v>
      </c>
      <c r="L395" s="81" t="s">
        <v>121</v>
      </c>
      <c r="M395" s="81" t="s">
        <v>117</v>
      </c>
      <c r="N395" s="81" t="s">
        <v>111</v>
      </c>
      <c r="O395" s="81" t="s">
        <v>119</v>
      </c>
      <c r="P395" s="81" t="s">
        <v>120</v>
      </c>
    </row>
    <row r="396" spans="1:16" x14ac:dyDescent="0.25">
      <c r="A396" s="79">
        <v>395</v>
      </c>
      <c r="B396" s="79">
        <v>40</v>
      </c>
      <c r="C396" s="79">
        <v>56</v>
      </c>
      <c r="D396" s="81" t="s">
        <v>74</v>
      </c>
      <c r="E396" s="40">
        <v>31</v>
      </c>
      <c r="F396" s="81" t="s">
        <v>114</v>
      </c>
      <c r="G396" s="81" t="s">
        <v>136</v>
      </c>
      <c r="H396" s="81" t="s">
        <v>106</v>
      </c>
      <c r="I396" s="79" t="s">
        <v>76</v>
      </c>
      <c r="J396" s="79">
        <v>34</v>
      </c>
      <c r="K396" s="83">
        <v>0</v>
      </c>
      <c r="L396" s="81" t="s">
        <v>126</v>
      </c>
      <c r="M396" s="81" t="s">
        <v>127</v>
      </c>
      <c r="N396" s="81" t="s">
        <v>118</v>
      </c>
      <c r="O396" s="81" t="s">
        <v>132</v>
      </c>
      <c r="P396" s="81" t="s">
        <v>134</v>
      </c>
    </row>
    <row r="397" spans="1:16" x14ac:dyDescent="0.25">
      <c r="A397" s="79">
        <v>396</v>
      </c>
      <c r="B397" s="79">
        <v>40</v>
      </c>
      <c r="C397" s="79">
        <v>28</v>
      </c>
      <c r="D397" s="81" t="s">
        <v>74</v>
      </c>
      <c r="E397" s="40">
        <v>35.799999999999997</v>
      </c>
      <c r="F397" s="81" t="s">
        <v>107</v>
      </c>
      <c r="G397" s="81" t="s">
        <v>136</v>
      </c>
      <c r="H397" s="81" t="s">
        <v>106</v>
      </c>
      <c r="I397" s="79" t="s">
        <v>75</v>
      </c>
      <c r="J397" s="79">
        <v>10</v>
      </c>
      <c r="K397" s="83">
        <v>1</v>
      </c>
      <c r="L397" s="81" t="s">
        <v>126</v>
      </c>
      <c r="M397" s="81" t="s">
        <v>117</v>
      </c>
      <c r="N397" s="81" t="s">
        <v>111</v>
      </c>
      <c r="O397" s="81" t="s">
        <v>132</v>
      </c>
      <c r="P397" s="81" t="s">
        <v>120</v>
      </c>
    </row>
    <row r="398" spans="1:16" x14ac:dyDescent="0.25">
      <c r="A398" s="79">
        <v>397</v>
      </c>
      <c r="B398" s="79">
        <v>45</v>
      </c>
      <c r="C398" s="79">
        <v>42</v>
      </c>
      <c r="D398" s="81" t="s">
        <v>73</v>
      </c>
      <c r="E398" s="40">
        <v>82.2</v>
      </c>
      <c r="F398" s="81" t="s">
        <v>114</v>
      </c>
      <c r="G398" s="81" t="s">
        <v>136</v>
      </c>
      <c r="H398" s="81" t="s">
        <v>123</v>
      </c>
      <c r="I398" s="79" t="s">
        <v>75</v>
      </c>
      <c r="J398" s="79">
        <v>26</v>
      </c>
      <c r="K398" s="83">
        <v>0</v>
      </c>
      <c r="L398" s="81" t="s">
        <v>126</v>
      </c>
      <c r="M398" s="81" t="s">
        <v>127</v>
      </c>
      <c r="N398" s="81" t="s">
        <v>118</v>
      </c>
      <c r="O398" s="81" t="s">
        <v>132</v>
      </c>
      <c r="P398" s="81" t="s">
        <v>125</v>
      </c>
    </row>
    <row r="399" spans="1:16" x14ac:dyDescent="0.25">
      <c r="A399" s="79">
        <v>398</v>
      </c>
      <c r="B399" s="79">
        <v>40</v>
      </c>
      <c r="C399" s="79">
        <v>22</v>
      </c>
      <c r="D399" s="81" t="s">
        <v>73</v>
      </c>
      <c r="E399" s="40">
        <v>29</v>
      </c>
      <c r="F399" s="81" t="s">
        <v>114</v>
      </c>
      <c r="G399" s="81" t="s">
        <v>116</v>
      </c>
      <c r="H399" s="81" t="s">
        <v>106</v>
      </c>
      <c r="I399" s="79" t="s">
        <v>75</v>
      </c>
      <c r="J399" s="79">
        <v>2</v>
      </c>
      <c r="K399" s="83">
        <v>1</v>
      </c>
      <c r="L399" s="81" t="s">
        <v>109</v>
      </c>
      <c r="M399" s="81" t="s">
        <v>117</v>
      </c>
      <c r="N399" s="81" t="s">
        <v>118</v>
      </c>
      <c r="O399" s="81" t="s">
        <v>132</v>
      </c>
      <c r="P399" s="81" t="s">
        <v>120</v>
      </c>
    </row>
    <row r="400" spans="1:16" x14ac:dyDescent="0.25">
      <c r="A400" s="79">
        <v>399</v>
      </c>
      <c r="B400" s="79">
        <v>40</v>
      </c>
      <c r="C400" s="79">
        <v>35</v>
      </c>
      <c r="D400" s="81" t="s">
        <v>73</v>
      </c>
      <c r="E400" s="40">
        <v>72.599999999999994</v>
      </c>
      <c r="F400" s="81" t="s">
        <v>114</v>
      </c>
      <c r="G400" s="81" t="s">
        <v>130</v>
      </c>
      <c r="H400" s="81" t="s">
        <v>123</v>
      </c>
      <c r="I400" s="79" t="s">
        <v>76</v>
      </c>
      <c r="J400" s="79">
        <v>16</v>
      </c>
      <c r="K400" s="83">
        <v>4</v>
      </c>
      <c r="L400" s="81" t="s">
        <v>109</v>
      </c>
      <c r="M400" s="81" t="s">
        <v>117</v>
      </c>
      <c r="N400" s="81" t="s">
        <v>118</v>
      </c>
      <c r="O400" s="81" t="s">
        <v>128</v>
      </c>
      <c r="P400" s="81" t="s">
        <v>110</v>
      </c>
    </row>
    <row r="401" spans="1:16" x14ac:dyDescent="0.25">
      <c r="A401" s="79">
        <v>400</v>
      </c>
      <c r="B401" s="79">
        <v>60</v>
      </c>
      <c r="C401" s="79">
        <v>35</v>
      </c>
      <c r="D401" s="81" t="s">
        <v>73</v>
      </c>
      <c r="E401" s="40">
        <v>105.6</v>
      </c>
      <c r="F401" s="81" t="s">
        <v>124</v>
      </c>
      <c r="G401" s="81" t="s">
        <v>108</v>
      </c>
      <c r="H401" s="81" t="s">
        <v>123</v>
      </c>
      <c r="I401" s="79" t="s">
        <v>75</v>
      </c>
      <c r="J401" s="79">
        <v>15</v>
      </c>
      <c r="K401" s="83">
        <v>2</v>
      </c>
      <c r="L401" s="81" t="s">
        <v>109</v>
      </c>
      <c r="M401" s="81" t="s">
        <v>117</v>
      </c>
      <c r="N401" s="81" t="s">
        <v>118</v>
      </c>
      <c r="O401" s="81" t="s">
        <v>119</v>
      </c>
      <c r="P401" s="81" t="s">
        <v>134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P402"/>
  <sheetViews>
    <sheetView tabSelected="1" workbookViewId="0">
      <selection activeCell="K22" sqref="K22"/>
    </sheetView>
  </sheetViews>
  <sheetFormatPr defaultRowHeight="15" x14ac:dyDescent="0.25"/>
  <cols>
    <col min="1" max="1" width="14" bestFit="1" customWidth="1"/>
    <col min="2" max="2" width="31" bestFit="1" customWidth="1"/>
    <col min="5" max="5" width="18.140625" bestFit="1" customWidth="1"/>
    <col min="12" max="12" width="18.140625" bestFit="1" customWidth="1"/>
  </cols>
  <sheetData>
    <row r="2" spans="1:16" ht="15.75" thickBot="1" x14ac:dyDescent="0.3">
      <c r="A2" s="93" t="s">
        <v>177</v>
      </c>
      <c r="B2" s="93" t="s">
        <v>178</v>
      </c>
      <c r="L2" s="133" t="s">
        <v>162</v>
      </c>
      <c r="M2" s="133"/>
      <c r="N2" s="133"/>
      <c r="O2" s="133"/>
      <c r="P2" s="133"/>
    </row>
    <row r="3" spans="1:16" x14ac:dyDescent="0.25">
      <c r="A3" s="40">
        <v>156.6</v>
      </c>
      <c r="B3" s="40">
        <v>20.2</v>
      </c>
      <c r="E3" s="87" t="s">
        <v>80</v>
      </c>
      <c r="F3" s="87"/>
    </row>
    <row r="4" spans="1:16" x14ac:dyDescent="0.25">
      <c r="A4" s="40">
        <v>51.4</v>
      </c>
      <c r="B4" s="40">
        <v>20.399999999999999</v>
      </c>
    </row>
    <row r="5" spans="1:16" x14ac:dyDescent="0.25">
      <c r="A5" s="40">
        <v>81</v>
      </c>
      <c r="B5" s="40">
        <v>20.6</v>
      </c>
      <c r="E5" t="s">
        <v>141</v>
      </c>
      <c r="F5">
        <v>59.110500000000002</v>
      </c>
    </row>
    <row r="6" spans="1:16" x14ac:dyDescent="0.25">
      <c r="A6" s="40">
        <v>40.4</v>
      </c>
      <c r="B6" s="40">
        <v>20.6</v>
      </c>
      <c r="E6" t="s">
        <v>71</v>
      </c>
      <c r="F6">
        <v>1.4105731160291426</v>
      </c>
    </row>
    <row r="7" spans="1:16" x14ac:dyDescent="0.25">
      <c r="A7" s="40">
        <v>50.4</v>
      </c>
      <c r="B7" s="40">
        <v>20.6</v>
      </c>
      <c r="E7" t="s">
        <v>142</v>
      </c>
      <c r="F7">
        <v>52.400000000000006</v>
      </c>
    </row>
    <row r="8" spans="1:16" x14ac:dyDescent="0.25">
      <c r="A8" s="40">
        <v>71.400000000000006</v>
      </c>
      <c r="B8" s="40">
        <v>21</v>
      </c>
      <c r="E8" t="s">
        <v>143</v>
      </c>
      <c r="F8">
        <v>45</v>
      </c>
    </row>
    <row r="9" spans="1:16" x14ac:dyDescent="0.25">
      <c r="A9" s="40">
        <v>30</v>
      </c>
      <c r="B9" s="40">
        <v>21.6</v>
      </c>
      <c r="E9" t="s">
        <v>144</v>
      </c>
      <c r="F9">
        <v>28.21146232058285</v>
      </c>
    </row>
    <row r="10" spans="1:16" x14ac:dyDescent="0.25">
      <c r="A10" s="40">
        <v>36</v>
      </c>
      <c r="B10" s="40">
        <v>22.2</v>
      </c>
      <c r="E10" t="s">
        <v>145</v>
      </c>
      <c r="F10">
        <v>795.88660626566593</v>
      </c>
    </row>
    <row r="11" spans="1:16" x14ac:dyDescent="0.25">
      <c r="A11" s="40">
        <v>121.6</v>
      </c>
      <c r="B11" s="40">
        <v>23</v>
      </c>
      <c r="E11" t="s">
        <v>146</v>
      </c>
      <c r="F11">
        <v>1.7183291886243817</v>
      </c>
    </row>
    <row r="12" spans="1:16" x14ac:dyDescent="0.25">
      <c r="A12" s="40">
        <v>76.8</v>
      </c>
      <c r="B12" s="40">
        <v>23.2</v>
      </c>
      <c r="E12" t="s">
        <v>147</v>
      </c>
      <c r="F12">
        <v>1.2132677477719729</v>
      </c>
    </row>
    <row r="13" spans="1:16" x14ac:dyDescent="0.25">
      <c r="A13" s="40">
        <v>62</v>
      </c>
      <c r="B13" s="40">
        <v>23.6</v>
      </c>
      <c r="E13" t="s">
        <v>148</v>
      </c>
      <c r="F13">
        <v>163.60000000000002</v>
      </c>
    </row>
    <row r="14" spans="1:16" x14ac:dyDescent="0.25">
      <c r="A14" s="40">
        <v>153.19999999999999</v>
      </c>
      <c r="B14" s="40">
        <v>23.6</v>
      </c>
      <c r="E14" t="s">
        <v>149</v>
      </c>
      <c r="F14">
        <v>20.2</v>
      </c>
    </row>
    <row r="15" spans="1:16" x14ac:dyDescent="0.25">
      <c r="A15" s="40">
        <v>66.599999999999994</v>
      </c>
      <c r="B15" s="40">
        <v>23.8</v>
      </c>
      <c r="E15" t="s">
        <v>150</v>
      </c>
      <c r="F15">
        <v>183.8</v>
      </c>
    </row>
    <row r="16" spans="1:16" x14ac:dyDescent="0.25">
      <c r="A16" s="40">
        <v>31.6</v>
      </c>
      <c r="B16" s="40">
        <v>24</v>
      </c>
      <c r="E16" t="s">
        <v>151</v>
      </c>
      <c r="F16">
        <v>23644.2</v>
      </c>
    </row>
    <row r="17" spans="1:7" ht="15.75" thickBot="1" x14ac:dyDescent="0.3">
      <c r="A17" s="40">
        <v>55</v>
      </c>
      <c r="B17" s="40">
        <v>24.2</v>
      </c>
      <c r="E17" s="86" t="s">
        <v>152</v>
      </c>
      <c r="F17" s="86">
        <v>400</v>
      </c>
    </row>
    <row r="18" spans="1:7" x14ac:dyDescent="0.25">
      <c r="A18" s="40">
        <v>128.4</v>
      </c>
      <c r="B18" s="40">
        <v>25.2</v>
      </c>
    </row>
    <row r="19" spans="1:7" x14ac:dyDescent="0.25">
      <c r="A19" s="40">
        <v>64</v>
      </c>
      <c r="B19" s="40">
        <v>26.2</v>
      </c>
    </row>
    <row r="20" spans="1:7" ht="15.75" thickBot="1" x14ac:dyDescent="0.3">
      <c r="A20" s="40">
        <v>53.2</v>
      </c>
      <c r="B20" s="40">
        <v>26.4</v>
      </c>
    </row>
    <row r="21" spans="1:7" ht="15.75" thickBot="1" x14ac:dyDescent="0.3">
      <c r="A21" s="40">
        <v>66.2</v>
      </c>
      <c r="B21" s="40">
        <v>26.4</v>
      </c>
      <c r="E21" s="134" t="s">
        <v>153</v>
      </c>
      <c r="F21" s="135"/>
      <c r="G21" s="136"/>
    </row>
    <row r="22" spans="1:7" x14ac:dyDescent="0.25">
      <c r="A22" s="40">
        <v>21</v>
      </c>
      <c r="B22" s="40">
        <v>26.6</v>
      </c>
      <c r="E22" s="143" t="s">
        <v>154</v>
      </c>
      <c r="F22" s="144"/>
      <c r="G22" s="126">
        <f>MIN(B3:B402)</f>
        <v>20.2</v>
      </c>
    </row>
    <row r="23" spans="1:7" x14ac:dyDescent="0.25">
      <c r="A23" s="40">
        <v>71.400000000000006</v>
      </c>
      <c r="B23" s="40">
        <v>26.8</v>
      </c>
      <c r="E23" s="88" t="s">
        <v>155</v>
      </c>
      <c r="F23" s="89"/>
      <c r="G23" s="126">
        <f>QUARTILE(B3:B402,1)</f>
        <v>37.549999999999997</v>
      </c>
    </row>
    <row r="24" spans="1:7" x14ac:dyDescent="0.25">
      <c r="A24" s="40">
        <v>48.6</v>
      </c>
      <c r="B24" s="40">
        <v>27.2</v>
      </c>
      <c r="E24" s="139" t="s">
        <v>142</v>
      </c>
      <c r="F24" s="140"/>
      <c r="G24" s="126">
        <f>QUARTILE(B3:B402,2)</f>
        <v>52.400000000000006</v>
      </c>
    </row>
    <row r="25" spans="1:7" x14ac:dyDescent="0.25">
      <c r="A25" s="40">
        <v>66.599999999999994</v>
      </c>
      <c r="B25" s="40">
        <v>27.4</v>
      </c>
      <c r="E25" s="88" t="s">
        <v>156</v>
      </c>
      <c r="F25" s="89"/>
      <c r="G25" s="126">
        <f>QUARTILE(B3:B402,3)</f>
        <v>75.5</v>
      </c>
    </row>
    <row r="26" spans="1:7" ht="15.75" thickBot="1" x14ac:dyDescent="0.3">
      <c r="A26" s="40">
        <v>67.599999999999994</v>
      </c>
      <c r="B26" s="40">
        <v>27.4</v>
      </c>
      <c r="E26" s="141" t="s">
        <v>157</v>
      </c>
      <c r="F26" s="142"/>
      <c r="G26" s="127">
        <f>MAX(B3:B402)</f>
        <v>183.8</v>
      </c>
    </row>
    <row r="27" spans="1:7" x14ac:dyDescent="0.25">
      <c r="A27" s="40">
        <v>50.4</v>
      </c>
      <c r="B27" s="40">
        <v>27.4</v>
      </c>
    </row>
    <row r="28" spans="1:7" ht="15.75" thickBot="1" x14ac:dyDescent="0.3">
      <c r="A28" s="40">
        <v>72.2</v>
      </c>
      <c r="B28" s="40">
        <v>27.8</v>
      </c>
    </row>
    <row r="29" spans="1:7" ht="15.75" thickBot="1" x14ac:dyDescent="0.3">
      <c r="A29" s="40">
        <v>85.4</v>
      </c>
      <c r="B29" s="40">
        <v>28.4</v>
      </c>
      <c r="E29" s="134" t="s">
        <v>161</v>
      </c>
      <c r="F29" s="135"/>
      <c r="G29" s="136"/>
    </row>
    <row r="30" spans="1:7" x14ac:dyDescent="0.25">
      <c r="A30" s="40">
        <v>29.4</v>
      </c>
      <c r="B30" s="40">
        <v>28.4</v>
      </c>
      <c r="E30" s="137" t="s">
        <v>158</v>
      </c>
      <c r="F30" s="138"/>
      <c r="G30" s="90">
        <f>G25-G23</f>
        <v>37.950000000000003</v>
      </c>
    </row>
    <row r="31" spans="1:7" x14ac:dyDescent="0.25">
      <c r="A31" s="40">
        <v>47.4</v>
      </c>
      <c r="B31" s="40">
        <v>28.8</v>
      </c>
      <c r="E31" s="139" t="s">
        <v>159</v>
      </c>
      <c r="F31" s="140"/>
      <c r="G31" s="91">
        <f>G23-1.5*G30</f>
        <v>-19.375000000000007</v>
      </c>
    </row>
    <row r="32" spans="1:7" ht="15.75" thickBot="1" x14ac:dyDescent="0.3">
      <c r="A32" s="40">
        <v>62.6</v>
      </c>
      <c r="B32" s="40">
        <v>28.8</v>
      </c>
      <c r="E32" s="141" t="s">
        <v>160</v>
      </c>
      <c r="F32" s="142"/>
      <c r="G32" s="92">
        <f>G25+1.5*G30</f>
        <v>132.42500000000001</v>
      </c>
    </row>
    <row r="33" spans="1:2" x14ac:dyDescent="0.25">
      <c r="A33" s="40">
        <v>48.2</v>
      </c>
      <c r="B33" s="40">
        <v>29</v>
      </c>
    </row>
    <row r="34" spans="1:2" x14ac:dyDescent="0.25">
      <c r="A34" s="40">
        <v>60.6</v>
      </c>
      <c r="B34" s="40">
        <v>29.2</v>
      </c>
    </row>
    <row r="35" spans="1:2" x14ac:dyDescent="0.25">
      <c r="A35" s="40">
        <v>32.799999999999997</v>
      </c>
      <c r="B35" s="40">
        <v>29.4</v>
      </c>
    </row>
    <row r="36" spans="1:2" x14ac:dyDescent="0.25">
      <c r="A36" s="40">
        <v>35.799999999999997</v>
      </c>
      <c r="B36" s="40">
        <v>29.4</v>
      </c>
    </row>
    <row r="37" spans="1:2" x14ac:dyDescent="0.25">
      <c r="A37" s="40">
        <v>40.799999999999997</v>
      </c>
      <c r="B37" s="40">
        <v>29.4</v>
      </c>
    </row>
    <row r="38" spans="1:2" x14ac:dyDescent="0.25">
      <c r="A38" s="40">
        <v>52.6</v>
      </c>
      <c r="B38" s="40">
        <v>29.4</v>
      </c>
    </row>
    <row r="39" spans="1:2" x14ac:dyDescent="0.25">
      <c r="A39" s="40">
        <v>43.2</v>
      </c>
      <c r="B39" s="40">
        <v>29.8</v>
      </c>
    </row>
    <row r="40" spans="1:2" x14ac:dyDescent="0.25">
      <c r="A40" s="40">
        <v>97.4</v>
      </c>
      <c r="B40" s="40">
        <v>29.8</v>
      </c>
    </row>
    <row r="41" spans="1:2" x14ac:dyDescent="0.25">
      <c r="A41" s="40">
        <v>36.799999999999997</v>
      </c>
      <c r="B41" s="40">
        <v>30</v>
      </c>
    </row>
    <row r="42" spans="1:2" x14ac:dyDescent="0.25">
      <c r="A42" s="40">
        <v>30.8</v>
      </c>
      <c r="B42" s="40">
        <v>30</v>
      </c>
    </row>
    <row r="43" spans="1:2" x14ac:dyDescent="0.25">
      <c r="A43" s="40">
        <v>107.4</v>
      </c>
      <c r="B43" s="40">
        <v>30</v>
      </c>
    </row>
    <row r="44" spans="1:2" x14ac:dyDescent="0.25">
      <c r="A44" s="40">
        <v>34</v>
      </c>
      <c r="B44" s="40">
        <v>30</v>
      </c>
    </row>
    <row r="45" spans="1:2" x14ac:dyDescent="0.25">
      <c r="A45" s="40">
        <v>23</v>
      </c>
      <c r="B45" s="40">
        <v>30.4</v>
      </c>
    </row>
    <row r="46" spans="1:2" x14ac:dyDescent="0.25">
      <c r="A46" s="40">
        <v>35.4</v>
      </c>
      <c r="B46" s="40">
        <v>30.6</v>
      </c>
    </row>
    <row r="47" spans="1:2" x14ac:dyDescent="0.25">
      <c r="A47" s="40">
        <v>23.6</v>
      </c>
      <c r="B47" s="40">
        <v>30.6</v>
      </c>
    </row>
    <row r="48" spans="1:2" x14ac:dyDescent="0.25">
      <c r="A48" s="40">
        <v>65.599999999999994</v>
      </c>
      <c r="B48" s="40">
        <v>30.6</v>
      </c>
    </row>
    <row r="49" spans="1:2" x14ac:dyDescent="0.25">
      <c r="A49" s="40">
        <v>32.6</v>
      </c>
      <c r="B49" s="40">
        <v>30.6</v>
      </c>
    </row>
    <row r="50" spans="1:2" x14ac:dyDescent="0.25">
      <c r="A50" s="40">
        <v>89.4</v>
      </c>
      <c r="B50" s="40">
        <v>30.8</v>
      </c>
    </row>
    <row r="51" spans="1:2" x14ac:dyDescent="0.25">
      <c r="A51" s="40">
        <v>151.19999999999999</v>
      </c>
      <c r="B51" s="40">
        <v>30.8</v>
      </c>
    </row>
    <row r="52" spans="1:2" x14ac:dyDescent="0.25">
      <c r="A52" s="40">
        <v>100.2</v>
      </c>
      <c r="B52" s="40">
        <v>30.8</v>
      </c>
    </row>
    <row r="53" spans="1:2" x14ac:dyDescent="0.25">
      <c r="A53" s="40">
        <v>55.2</v>
      </c>
      <c r="B53" s="40">
        <v>31</v>
      </c>
    </row>
    <row r="54" spans="1:2" x14ac:dyDescent="0.25">
      <c r="A54" s="40">
        <v>72.599999999999994</v>
      </c>
      <c r="B54" s="40">
        <v>31</v>
      </c>
    </row>
    <row r="55" spans="1:2" x14ac:dyDescent="0.25">
      <c r="A55" s="40">
        <v>60.6</v>
      </c>
      <c r="B55" s="40">
        <v>31</v>
      </c>
    </row>
    <row r="56" spans="1:2" x14ac:dyDescent="0.25">
      <c r="A56" s="40">
        <v>83</v>
      </c>
      <c r="B56" s="40">
        <v>31.2</v>
      </c>
    </row>
    <row r="57" spans="1:2" x14ac:dyDescent="0.25">
      <c r="A57" s="40">
        <v>59.6</v>
      </c>
      <c r="B57" s="40">
        <v>31.6</v>
      </c>
    </row>
    <row r="58" spans="1:2" x14ac:dyDescent="0.25">
      <c r="A58" s="40">
        <v>64.400000000000006</v>
      </c>
      <c r="B58" s="40">
        <v>31.6</v>
      </c>
    </row>
    <row r="59" spans="1:2" x14ac:dyDescent="0.25">
      <c r="A59" s="40">
        <v>80.400000000000006</v>
      </c>
      <c r="B59" s="40">
        <v>31.8</v>
      </c>
    </row>
    <row r="60" spans="1:2" x14ac:dyDescent="0.25">
      <c r="A60" s="40">
        <v>45</v>
      </c>
      <c r="B60" s="40">
        <v>32</v>
      </c>
    </row>
    <row r="61" spans="1:2" x14ac:dyDescent="0.25">
      <c r="A61" s="40">
        <v>40.200000000000003</v>
      </c>
      <c r="B61" s="40">
        <v>32</v>
      </c>
    </row>
    <row r="62" spans="1:2" x14ac:dyDescent="0.25">
      <c r="A62" s="40">
        <v>23.2</v>
      </c>
      <c r="B62" s="40">
        <v>32.200000000000003</v>
      </c>
    </row>
    <row r="63" spans="1:2" x14ac:dyDescent="0.25">
      <c r="A63" s="40">
        <v>101.2</v>
      </c>
      <c r="B63" s="40">
        <v>32.200000000000003</v>
      </c>
    </row>
    <row r="64" spans="1:2" x14ac:dyDescent="0.25">
      <c r="A64" s="40">
        <v>45</v>
      </c>
      <c r="B64" s="40">
        <v>32.4</v>
      </c>
    </row>
    <row r="65" spans="1:2" x14ac:dyDescent="0.25">
      <c r="A65" s="40">
        <v>113.4</v>
      </c>
      <c r="B65" s="40">
        <v>32.4</v>
      </c>
    </row>
    <row r="66" spans="1:2" x14ac:dyDescent="0.25">
      <c r="A66" s="40">
        <v>31</v>
      </c>
      <c r="B66" s="40">
        <v>32.4</v>
      </c>
    </row>
    <row r="67" spans="1:2" x14ac:dyDescent="0.25">
      <c r="A67" s="40">
        <v>34</v>
      </c>
      <c r="B67" s="40">
        <v>32.6</v>
      </c>
    </row>
    <row r="68" spans="1:2" x14ac:dyDescent="0.25">
      <c r="A68" s="40">
        <v>33</v>
      </c>
      <c r="B68" s="40">
        <v>32.6</v>
      </c>
    </row>
    <row r="69" spans="1:2" x14ac:dyDescent="0.25">
      <c r="A69" s="40">
        <v>86.6</v>
      </c>
      <c r="B69" s="40">
        <v>32.799999999999997</v>
      </c>
    </row>
    <row r="70" spans="1:2" x14ac:dyDescent="0.25">
      <c r="A70" s="40">
        <v>44</v>
      </c>
      <c r="B70" s="40">
        <v>32.799999999999997</v>
      </c>
    </row>
    <row r="71" spans="1:2" x14ac:dyDescent="0.25">
      <c r="A71" s="40">
        <v>20.399999999999999</v>
      </c>
      <c r="B71" s="40">
        <v>32.799999999999997</v>
      </c>
    </row>
    <row r="72" spans="1:2" x14ac:dyDescent="0.25">
      <c r="A72" s="40">
        <v>82.6</v>
      </c>
      <c r="B72" s="40">
        <v>33</v>
      </c>
    </row>
    <row r="73" spans="1:2" x14ac:dyDescent="0.25">
      <c r="A73" s="40">
        <v>108.4</v>
      </c>
      <c r="B73" s="40">
        <v>33</v>
      </c>
    </row>
    <row r="74" spans="1:2" x14ac:dyDescent="0.25">
      <c r="A74" s="40">
        <v>39.6</v>
      </c>
      <c r="B74" s="40">
        <v>33.200000000000003</v>
      </c>
    </row>
    <row r="75" spans="1:2" x14ac:dyDescent="0.25">
      <c r="A75" s="40">
        <v>100</v>
      </c>
      <c r="B75" s="40">
        <v>33.4</v>
      </c>
    </row>
    <row r="76" spans="1:2" x14ac:dyDescent="0.25">
      <c r="A76" s="40">
        <v>47.2</v>
      </c>
      <c r="B76" s="40">
        <v>33.4</v>
      </c>
    </row>
    <row r="77" spans="1:2" x14ac:dyDescent="0.25">
      <c r="A77" s="40">
        <v>38.6</v>
      </c>
      <c r="B77" s="40">
        <v>33.6</v>
      </c>
    </row>
    <row r="78" spans="1:2" x14ac:dyDescent="0.25">
      <c r="A78" s="40">
        <v>32</v>
      </c>
      <c r="B78" s="40">
        <v>34</v>
      </c>
    </row>
    <row r="79" spans="1:2" x14ac:dyDescent="0.25">
      <c r="A79" s="40">
        <v>36.200000000000003</v>
      </c>
      <c r="B79" s="40">
        <v>34</v>
      </c>
    </row>
    <row r="80" spans="1:2" x14ac:dyDescent="0.25">
      <c r="A80" s="40">
        <v>43.4</v>
      </c>
      <c r="B80" s="40">
        <v>34.200000000000003</v>
      </c>
    </row>
    <row r="81" spans="1:2" x14ac:dyDescent="0.25">
      <c r="A81" s="40">
        <v>78</v>
      </c>
      <c r="B81" s="40">
        <v>34.6</v>
      </c>
    </row>
    <row r="82" spans="1:2" x14ac:dyDescent="0.25">
      <c r="A82" s="40">
        <v>61.8</v>
      </c>
      <c r="B82" s="40">
        <v>34.799999999999997</v>
      </c>
    </row>
    <row r="83" spans="1:2" x14ac:dyDescent="0.25">
      <c r="A83" s="40">
        <v>64.599999999999994</v>
      </c>
      <c r="B83" s="40">
        <v>35</v>
      </c>
    </row>
    <row r="84" spans="1:2" x14ac:dyDescent="0.25">
      <c r="A84" s="40">
        <v>35.799999999999997</v>
      </c>
      <c r="B84" s="40">
        <v>35.200000000000003</v>
      </c>
    </row>
    <row r="85" spans="1:2" x14ac:dyDescent="0.25">
      <c r="A85" s="40">
        <v>79.599999999999994</v>
      </c>
      <c r="B85" s="40">
        <v>35.200000000000003</v>
      </c>
    </row>
    <row r="86" spans="1:2" x14ac:dyDescent="0.25">
      <c r="A86" s="40">
        <v>74.400000000000006</v>
      </c>
      <c r="B86" s="40">
        <v>35.4</v>
      </c>
    </row>
    <row r="87" spans="1:2" x14ac:dyDescent="0.25">
      <c r="A87" s="40">
        <v>109.2</v>
      </c>
      <c r="B87" s="40">
        <v>35.4</v>
      </c>
    </row>
    <row r="88" spans="1:2" x14ac:dyDescent="0.25">
      <c r="A88" s="40">
        <v>37.6</v>
      </c>
      <c r="B88" s="40">
        <v>35.6</v>
      </c>
    </row>
    <row r="89" spans="1:2" x14ac:dyDescent="0.25">
      <c r="A89" s="40">
        <v>79.2</v>
      </c>
      <c r="B89" s="40">
        <v>35.6</v>
      </c>
    </row>
    <row r="90" spans="1:2" x14ac:dyDescent="0.25">
      <c r="A90" s="40">
        <v>156</v>
      </c>
      <c r="B90" s="40">
        <v>35.6</v>
      </c>
    </row>
    <row r="91" spans="1:2" x14ac:dyDescent="0.25">
      <c r="A91" s="40">
        <v>50.4</v>
      </c>
      <c r="B91" s="40">
        <v>35.799999999999997</v>
      </c>
    </row>
    <row r="92" spans="1:2" x14ac:dyDescent="0.25">
      <c r="A92" s="40">
        <v>129</v>
      </c>
      <c r="B92" s="40">
        <v>35.799999999999997</v>
      </c>
    </row>
    <row r="93" spans="1:2" x14ac:dyDescent="0.25">
      <c r="A93" s="40">
        <v>57.2</v>
      </c>
      <c r="B93" s="40">
        <v>35.799999999999997</v>
      </c>
    </row>
    <row r="94" spans="1:2" x14ac:dyDescent="0.25">
      <c r="A94" s="40">
        <v>123.4</v>
      </c>
      <c r="B94" s="40">
        <v>36</v>
      </c>
    </row>
    <row r="95" spans="1:2" x14ac:dyDescent="0.25">
      <c r="A95" s="40">
        <v>70.2</v>
      </c>
      <c r="B95" s="40">
        <v>36.200000000000003</v>
      </c>
    </row>
    <row r="96" spans="1:2" x14ac:dyDescent="0.25">
      <c r="A96" s="40">
        <v>41.2</v>
      </c>
      <c r="B96" s="40">
        <v>36.200000000000003</v>
      </c>
    </row>
    <row r="97" spans="1:2" x14ac:dyDescent="0.25">
      <c r="A97" s="40">
        <v>27.4</v>
      </c>
      <c r="B97" s="40">
        <v>36.200000000000003</v>
      </c>
    </row>
    <row r="98" spans="1:2" x14ac:dyDescent="0.25">
      <c r="A98" s="40">
        <v>81.599999999999994</v>
      </c>
      <c r="B98" s="40">
        <v>36.200000000000003</v>
      </c>
    </row>
    <row r="99" spans="1:2" x14ac:dyDescent="0.25">
      <c r="A99" s="40">
        <v>39.4</v>
      </c>
      <c r="B99" s="40">
        <v>36.4</v>
      </c>
    </row>
    <row r="100" spans="1:2" x14ac:dyDescent="0.25">
      <c r="A100" s="40">
        <v>54.2</v>
      </c>
      <c r="B100" s="40">
        <v>36.799999999999997</v>
      </c>
    </row>
    <row r="101" spans="1:2" x14ac:dyDescent="0.25">
      <c r="A101" s="40">
        <v>78.400000000000006</v>
      </c>
      <c r="B101" s="40">
        <v>37.4</v>
      </c>
    </row>
    <row r="102" spans="1:2" x14ac:dyDescent="0.25">
      <c r="A102" s="40">
        <v>42.2</v>
      </c>
      <c r="B102" s="40">
        <v>37.4</v>
      </c>
    </row>
    <row r="103" spans="1:2" x14ac:dyDescent="0.25">
      <c r="A103" s="40">
        <v>56.8</v>
      </c>
      <c r="B103" s="40">
        <v>37.6</v>
      </c>
    </row>
    <row r="104" spans="1:2" x14ac:dyDescent="0.25">
      <c r="A104" s="40">
        <v>30</v>
      </c>
      <c r="B104" s="40">
        <v>37.799999999999997</v>
      </c>
    </row>
    <row r="105" spans="1:2" x14ac:dyDescent="0.25">
      <c r="A105" s="40">
        <v>29.2</v>
      </c>
      <c r="B105" s="40">
        <v>37.799999999999997</v>
      </c>
    </row>
    <row r="106" spans="1:2" x14ac:dyDescent="0.25">
      <c r="A106" s="40">
        <v>35.6</v>
      </c>
      <c r="B106" s="40">
        <v>38</v>
      </c>
    </row>
    <row r="107" spans="1:2" x14ac:dyDescent="0.25">
      <c r="A107" s="40">
        <v>58.4</v>
      </c>
      <c r="B107" s="40">
        <v>38</v>
      </c>
    </row>
    <row r="108" spans="1:2" x14ac:dyDescent="0.25">
      <c r="A108" s="40">
        <v>46</v>
      </c>
      <c r="B108" s="40">
        <v>38.6</v>
      </c>
    </row>
    <row r="109" spans="1:2" x14ac:dyDescent="0.25">
      <c r="A109" s="40">
        <v>40</v>
      </c>
      <c r="B109" s="40">
        <v>38.6</v>
      </c>
    </row>
    <row r="110" spans="1:2" x14ac:dyDescent="0.25">
      <c r="A110" s="40">
        <v>46.2</v>
      </c>
      <c r="B110" s="40">
        <v>38.6</v>
      </c>
    </row>
    <row r="111" spans="1:2" x14ac:dyDescent="0.25">
      <c r="A111" s="40">
        <v>53.6</v>
      </c>
      <c r="B111" s="40">
        <v>38.6</v>
      </c>
    </row>
    <row r="112" spans="1:2" x14ac:dyDescent="0.25">
      <c r="A112" s="40">
        <v>38.6</v>
      </c>
      <c r="B112" s="40">
        <v>38.6</v>
      </c>
    </row>
    <row r="113" spans="1:2" x14ac:dyDescent="0.25">
      <c r="A113" s="40">
        <v>20.6</v>
      </c>
      <c r="B113" s="40">
        <v>39</v>
      </c>
    </row>
    <row r="114" spans="1:2" x14ac:dyDescent="0.25">
      <c r="A114" s="40">
        <v>33.4</v>
      </c>
      <c r="B114" s="40">
        <v>39.4</v>
      </c>
    </row>
    <row r="115" spans="1:2" x14ac:dyDescent="0.25">
      <c r="A115" s="40">
        <v>31.8</v>
      </c>
      <c r="B115" s="40">
        <v>39.4</v>
      </c>
    </row>
    <row r="116" spans="1:2" x14ac:dyDescent="0.25">
      <c r="A116" s="40">
        <v>51.6</v>
      </c>
      <c r="B116" s="40">
        <v>39.6</v>
      </c>
    </row>
    <row r="117" spans="1:2" x14ac:dyDescent="0.25">
      <c r="A117" s="40">
        <v>47.8</v>
      </c>
      <c r="B117" s="40">
        <v>39.799999999999997</v>
      </c>
    </row>
    <row r="118" spans="1:2" x14ac:dyDescent="0.25">
      <c r="A118" s="40">
        <v>37.799999999999997</v>
      </c>
      <c r="B118" s="40">
        <v>40</v>
      </c>
    </row>
    <row r="119" spans="1:2" x14ac:dyDescent="0.25">
      <c r="A119" s="40">
        <v>72.599999999999994</v>
      </c>
      <c r="B119" s="40">
        <v>40</v>
      </c>
    </row>
    <row r="120" spans="1:2" x14ac:dyDescent="0.25">
      <c r="A120" s="40">
        <v>116</v>
      </c>
      <c r="B120" s="40">
        <v>40</v>
      </c>
    </row>
    <row r="121" spans="1:2" x14ac:dyDescent="0.25">
      <c r="A121" s="40">
        <v>51.4</v>
      </c>
      <c r="B121" s="40">
        <v>40.200000000000003</v>
      </c>
    </row>
    <row r="122" spans="1:2" x14ac:dyDescent="0.25">
      <c r="A122" s="40">
        <v>103.6</v>
      </c>
      <c r="B122" s="40">
        <v>40.4</v>
      </c>
    </row>
    <row r="123" spans="1:2" x14ac:dyDescent="0.25">
      <c r="A123" s="40">
        <v>44.2</v>
      </c>
      <c r="B123" s="40">
        <v>40.4</v>
      </c>
    </row>
    <row r="124" spans="1:2" x14ac:dyDescent="0.25">
      <c r="A124" s="40">
        <v>49.6</v>
      </c>
      <c r="B124" s="40">
        <v>40.799999999999997</v>
      </c>
    </row>
    <row r="125" spans="1:2" x14ac:dyDescent="0.25">
      <c r="A125" s="40">
        <v>31.2</v>
      </c>
      <c r="B125" s="40">
        <v>40.799999999999997</v>
      </c>
    </row>
    <row r="126" spans="1:2" x14ac:dyDescent="0.25">
      <c r="A126" s="40">
        <v>57</v>
      </c>
      <c r="B126" s="40">
        <v>40.799999999999997</v>
      </c>
    </row>
    <row r="127" spans="1:2" x14ac:dyDescent="0.25">
      <c r="A127" s="40">
        <v>45</v>
      </c>
      <c r="B127" s="40">
        <v>41</v>
      </c>
    </row>
    <row r="128" spans="1:2" x14ac:dyDescent="0.25">
      <c r="A128" s="40">
        <v>76.400000000000006</v>
      </c>
      <c r="B128" s="40">
        <v>41</v>
      </c>
    </row>
    <row r="129" spans="1:2" x14ac:dyDescent="0.25">
      <c r="A129" s="40">
        <v>40</v>
      </c>
      <c r="B129" s="40">
        <v>41.2</v>
      </c>
    </row>
    <row r="130" spans="1:2" x14ac:dyDescent="0.25">
      <c r="A130" s="40">
        <v>74.599999999999994</v>
      </c>
      <c r="B130" s="40">
        <v>41.6</v>
      </c>
    </row>
    <row r="131" spans="1:2" x14ac:dyDescent="0.25">
      <c r="A131" s="40">
        <v>33.4</v>
      </c>
      <c r="B131" s="40">
        <v>41.6</v>
      </c>
    </row>
    <row r="132" spans="1:2" x14ac:dyDescent="0.25">
      <c r="A132" s="40">
        <v>103.6</v>
      </c>
      <c r="B132" s="40">
        <v>42.2</v>
      </c>
    </row>
    <row r="133" spans="1:2" x14ac:dyDescent="0.25">
      <c r="A133" s="40">
        <v>45.4</v>
      </c>
      <c r="B133" s="40">
        <v>42.2</v>
      </c>
    </row>
    <row r="134" spans="1:2" x14ac:dyDescent="0.25">
      <c r="A134" s="40">
        <v>85</v>
      </c>
      <c r="B134" s="40">
        <v>42.4</v>
      </c>
    </row>
    <row r="135" spans="1:2" x14ac:dyDescent="0.25">
      <c r="A135" s="40">
        <v>88.8</v>
      </c>
      <c r="B135" s="40">
        <v>42.6</v>
      </c>
    </row>
    <row r="136" spans="1:2" x14ac:dyDescent="0.25">
      <c r="A136" s="40">
        <v>101</v>
      </c>
      <c r="B136" s="40">
        <v>42.6</v>
      </c>
    </row>
    <row r="137" spans="1:2" x14ac:dyDescent="0.25">
      <c r="A137" s="40">
        <v>163.4</v>
      </c>
      <c r="B137" s="40">
        <v>42.8</v>
      </c>
    </row>
    <row r="138" spans="1:2" x14ac:dyDescent="0.25">
      <c r="A138" s="40">
        <v>110.6</v>
      </c>
      <c r="B138" s="40">
        <v>43.2</v>
      </c>
    </row>
    <row r="139" spans="1:2" x14ac:dyDescent="0.25">
      <c r="A139" s="40">
        <v>32.4</v>
      </c>
      <c r="B139" s="40">
        <v>43.2</v>
      </c>
    </row>
    <row r="140" spans="1:2" x14ac:dyDescent="0.25">
      <c r="A140" s="40">
        <v>85.2</v>
      </c>
      <c r="B140" s="40">
        <v>43.4</v>
      </c>
    </row>
    <row r="141" spans="1:2" x14ac:dyDescent="0.25">
      <c r="A141" s="40">
        <v>84.6</v>
      </c>
      <c r="B141" s="40">
        <v>43.4</v>
      </c>
    </row>
    <row r="142" spans="1:2" x14ac:dyDescent="0.25">
      <c r="A142" s="40">
        <v>69.2</v>
      </c>
      <c r="B142" s="40">
        <v>43.6</v>
      </c>
    </row>
    <row r="143" spans="1:2" x14ac:dyDescent="0.25">
      <c r="A143" s="40">
        <v>45</v>
      </c>
      <c r="B143" s="40">
        <v>43.8</v>
      </c>
    </row>
    <row r="144" spans="1:2" x14ac:dyDescent="0.25">
      <c r="A144" s="40">
        <v>94.2</v>
      </c>
      <c r="B144" s="40">
        <v>43.8</v>
      </c>
    </row>
    <row r="145" spans="1:2" x14ac:dyDescent="0.25">
      <c r="A145" s="40">
        <v>78.2</v>
      </c>
      <c r="B145" s="40">
        <v>44</v>
      </c>
    </row>
    <row r="146" spans="1:2" x14ac:dyDescent="0.25">
      <c r="A146" s="40">
        <v>29.8</v>
      </c>
      <c r="B146" s="40">
        <v>44</v>
      </c>
    </row>
    <row r="147" spans="1:2" x14ac:dyDescent="0.25">
      <c r="A147" s="40">
        <v>32</v>
      </c>
      <c r="B147" s="40">
        <v>44.2</v>
      </c>
    </row>
    <row r="148" spans="1:2" x14ac:dyDescent="0.25">
      <c r="A148" s="40">
        <v>66.2</v>
      </c>
      <c r="B148" s="40">
        <v>45</v>
      </c>
    </row>
    <row r="149" spans="1:2" x14ac:dyDescent="0.25">
      <c r="A149" s="40">
        <v>42.4</v>
      </c>
      <c r="B149" s="40">
        <v>45</v>
      </c>
    </row>
    <row r="150" spans="1:2" x14ac:dyDescent="0.25">
      <c r="A150" s="40">
        <v>43.4</v>
      </c>
      <c r="B150" s="40">
        <v>45</v>
      </c>
    </row>
    <row r="151" spans="1:2" x14ac:dyDescent="0.25">
      <c r="A151" s="40">
        <v>50.2</v>
      </c>
      <c r="B151" s="40">
        <v>45</v>
      </c>
    </row>
    <row r="152" spans="1:2" x14ac:dyDescent="0.25">
      <c r="A152" s="40">
        <v>32.200000000000003</v>
      </c>
      <c r="B152" s="40">
        <v>45</v>
      </c>
    </row>
    <row r="153" spans="1:2" x14ac:dyDescent="0.25">
      <c r="A153" s="40">
        <v>60.8</v>
      </c>
      <c r="B153" s="40">
        <v>45</v>
      </c>
    </row>
    <row r="154" spans="1:2" x14ac:dyDescent="0.25">
      <c r="A154" s="40">
        <v>57.2</v>
      </c>
      <c r="B154" s="40">
        <v>45</v>
      </c>
    </row>
    <row r="155" spans="1:2" x14ac:dyDescent="0.25">
      <c r="A155" s="40">
        <v>50.4</v>
      </c>
      <c r="B155" s="40">
        <v>45</v>
      </c>
    </row>
    <row r="156" spans="1:2" x14ac:dyDescent="0.25">
      <c r="A156" s="40">
        <v>61.2</v>
      </c>
      <c r="B156" s="40">
        <v>45.2</v>
      </c>
    </row>
    <row r="157" spans="1:2" x14ac:dyDescent="0.25">
      <c r="A157" s="40">
        <v>83</v>
      </c>
      <c r="B157" s="40">
        <v>45.4</v>
      </c>
    </row>
    <row r="158" spans="1:2" x14ac:dyDescent="0.25">
      <c r="A158" s="40">
        <v>54</v>
      </c>
      <c r="B158" s="40">
        <v>45.4</v>
      </c>
    </row>
    <row r="159" spans="1:2" x14ac:dyDescent="0.25">
      <c r="A159" s="40">
        <v>61.8</v>
      </c>
      <c r="B159" s="40">
        <v>45.4</v>
      </c>
    </row>
    <row r="160" spans="1:2" x14ac:dyDescent="0.25">
      <c r="A160" s="40">
        <v>70.2</v>
      </c>
      <c r="B160" s="40">
        <v>45.4</v>
      </c>
    </row>
    <row r="161" spans="1:2" x14ac:dyDescent="0.25">
      <c r="A161" s="40">
        <v>27.8</v>
      </c>
      <c r="B161" s="40">
        <v>45.6</v>
      </c>
    </row>
    <row r="162" spans="1:2" x14ac:dyDescent="0.25">
      <c r="A162" s="40">
        <v>24.2</v>
      </c>
      <c r="B162" s="40">
        <v>46</v>
      </c>
    </row>
    <row r="163" spans="1:2" x14ac:dyDescent="0.25">
      <c r="A163" s="40">
        <v>45.4</v>
      </c>
      <c r="B163" s="40">
        <v>46</v>
      </c>
    </row>
    <row r="164" spans="1:2" x14ac:dyDescent="0.25">
      <c r="A164" s="40">
        <v>53.4</v>
      </c>
      <c r="B164" s="40">
        <v>46.2</v>
      </c>
    </row>
    <row r="165" spans="1:2" x14ac:dyDescent="0.25">
      <c r="A165" s="40">
        <v>40</v>
      </c>
      <c r="B165" s="40">
        <v>46.2</v>
      </c>
    </row>
    <row r="166" spans="1:2" x14ac:dyDescent="0.25">
      <c r="A166" s="40">
        <v>45.4</v>
      </c>
      <c r="B166" s="40">
        <v>46.4</v>
      </c>
    </row>
    <row r="167" spans="1:2" x14ac:dyDescent="0.25">
      <c r="A167" s="40">
        <v>54.2</v>
      </c>
      <c r="B167" s="40">
        <v>46.6</v>
      </c>
    </row>
    <row r="168" spans="1:2" x14ac:dyDescent="0.25">
      <c r="A168" s="40">
        <v>39.4</v>
      </c>
      <c r="B168" s="40">
        <v>46.8</v>
      </c>
    </row>
    <row r="169" spans="1:2" x14ac:dyDescent="0.25">
      <c r="A169" s="40">
        <v>90.6</v>
      </c>
      <c r="B169" s="40">
        <v>46.8</v>
      </c>
    </row>
    <row r="170" spans="1:2" x14ac:dyDescent="0.25">
      <c r="A170" s="40">
        <v>68</v>
      </c>
      <c r="B170" s="40">
        <v>47.2</v>
      </c>
    </row>
    <row r="171" spans="1:2" x14ac:dyDescent="0.25">
      <c r="A171" s="40">
        <v>115.6</v>
      </c>
      <c r="B171" s="40">
        <v>47.2</v>
      </c>
    </row>
    <row r="172" spans="1:2" x14ac:dyDescent="0.25">
      <c r="A172" s="40">
        <v>66.599999999999994</v>
      </c>
      <c r="B172" s="40">
        <v>47.4</v>
      </c>
    </row>
    <row r="173" spans="1:2" x14ac:dyDescent="0.25">
      <c r="A173" s="40">
        <v>90.6</v>
      </c>
      <c r="B173" s="40">
        <v>47.4</v>
      </c>
    </row>
    <row r="174" spans="1:2" x14ac:dyDescent="0.25">
      <c r="A174" s="40">
        <v>76.2</v>
      </c>
      <c r="B174" s="40">
        <v>47.8</v>
      </c>
    </row>
    <row r="175" spans="1:2" x14ac:dyDescent="0.25">
      <c r="A175" s="40">
        <v>29.4</v>
      </c>
      <c r="B175" s="40">
        <v>47.8</v>
      </c>
    </row>
    <row r="176" spans="1:2" x14ac:dyDescent="0.25">
      <c r="A176" s="40">
        <v>71</v>
      </c>
      <c r="B176" s="40">
        <v>47.8</v>
      </c>
    </row>
    <row r="177" spans="1:2" x14ac:dyDescent="0.25">
      <c r="A177" s="40">
        <v>97.2</v>
      </c>
      <c r="B177" s="40">
        <v>48.2</v>
      </c>
    </row>
    <row r="178" spans="1:2" x14ac:dyDescent="0.25">
      <c r="A178" s="40">
        <v>89.6</v>
      </c>
      <c r="B178" s="40">
        <v>48.4</v>
      </c>
    </row>
    <row r="179" spans="1:2" x14ac:dyDescent="0.25">
      <c r="A179" s="40">
        <v>49.4</v>
      </c>
      <c r="B179" s="40">
        <v>48.6</v>
      </c>
    </row>
    <row r="180" spans="1:2" x14ac:dyDescent="0.25">
      <c r="A180" s="40">
        <v>80.2</v>
      </c>
      <c r="B180" s="40">
        <v>49.4</v>
      </c>
    </row>
    <row r="181" spans="1:2" x14ac:dyDescent="0.25">
      <c r="A181" s="40">
        <v>102.8</v>
      </c>
      <c r="B181" s="40">
        <v>49.6</v>
      </c>
    </row>
    <row r="182" spans="1:2" x14ac:dyDescent="0.25">
      <c r="A182" s="40">
        <v>59.8</v>
      </c>
      <c r="B182" s="40">
        <v>50</v>
      </c>
    </row>
    <row r="183" spans="1:2" x14ac:dyDescent="0.25">
      <c r="A183" s="40">
        <v>47.4</v>
      </c>
      <c r="B183" s="40">
        <v>50</v>
      </c>
    </row>
    <row r="184" spans="1:2" x14ac:dyDescent="0.25">
      <c r="A184" s="40">
        <v>52.8</v>
      </c>
      <c r="B184" s="40">
        <v>50.2</v>
      </c>
    </row>
    <row r="185" spans="1:2" x14ac:dyDescent="0.25">
      <c r="A185" s="40">
        <v>61.6</v>
      </c>
      <c r="B185" s="40">
        <v>50.4</v>
      </c>
    </row>
    <row r="186" spans="1:2" x14ac:dyDescent="0.25">
      <c r="A186" s="40">
        <v>27.2</v>
      </c>
      <c r="B186" s="40">
        <v>50.4</v>
      </c>
    </row>
    <row r="187" spans="1:2" x14ac:dyDescent="0.25">
      <c r="A187" s="40">
        <v>41</v>
      </c>
      <c r="B187" s="40">
        <v>50.4</v>
      </c>
    </row>
    <row r="188" spans="1:2" x14ac:dyDescent="0.25">
      <c r="A188" s="40">
        <v>91.4</v>
      </c>
      <c r="B188" s="40">
        <v>50.4</v>
      </c>
    </row>
    <row r="189" spans="1:2" x14ac:dyDescent="0.25">
      <c r="A189" s="40">
        <v>37.799999999999997</v>
      </c>
      <c r="B189" s="40">
        <v>50.4</v>
      </c>
    </row>
    <row r="190" spans="1:2" x14ac:dyDescent="0.25">
      <c r="A190" s="40">
        <v>75.8</v>
      </c>
      <c r="B190" s="40">
        <v>50.4</v>
      </c>
    </row>
    <row r="191" spans="1:2" x14ac:dyDescent="0.25">
      <c r="A191" s="40">
        <v>95.4</v>
      </c>
      <c r="B191" s="40">
        <v>50.8</v>
      </c>
    </row>
    <row r="192" spans="1:2" x14ac:dyDescent="0.25">
      <c r="A192" s="40">
        <v>78</v>
      </c>
      <c r="B192" s="40">
        <v>51</v>
      </c>
    </row>
    <row r="193" spans="1:2" x14ac:dyDescent="0.25">
      <c r="A193" s="40">
        <v>64.8</v>
      </c>
      <c r="B193" s="40">
        <v>51.4</v>
      </c>
    </row>
    <row r="194" spans="1:2" x14ac:dyDescent="0.25">
      <c r="A194" s="40">
        <v>62.4</v>
      </c>
      <c r="B194" s="40">
        <v>51.4</v>
      </c>
    </row>
    <row r="195" spans="1:2" x14ac:dyDescent="0.25">
      <c r="A195" s="40">
        <v>53.4</v>
      </c>
      <c r="B195" s="40">
        <v>51.4</v>
      </c>
    </row>
    <row r="196" spans="1:2" x14ac:dyDescent="0.25">
      <c r="A196" s="40">
        <v>32.799999999999997</v>
      </c>
      <c r="B196" s="40">
        <v>51.6</v>
      </c>
    </row>
    <row r="197" spans="1:2" x14ac:dyDescent="0.25">
      <c r="A197" s="40">
        <v>52.2</v>
      </c>
      <c r="B197" s="40">
        <v>51.8</v>
      </c>
    </row>
    <row r="198" spans="1:2" x14ac:dyDescent="0.25">
      <c r="A198" s="40">
        <v>26.4</v>
      </c>
      <c r="B198" s="40">
        <v>51.8</v>
      </c>
    </row>
    <row r="199" spans="1:2" x14ac:dyDescent="0.25">
      <c r="A199" s="40">
        <v>77.400000000000006</v>
      </c>
      <c r="B199" s="40">
        <v>52</v>
      </c>
    </row>
    <row r="200" spans="1:2" x14ac:dyDescent="0.25">
      <c r="A200" s="40">
        <v>23.8</v>
      </c>
      <c r="B200" s="40">
        <v>52</v>
      </c>
    </row>
    <row r="201" spans="1:2" x14ac:dyDescent="0.25">
      <c r="A201" s="40">
        <v>118.6</v>
      </c>
      <c r="B201" s="40">
        <v>52.2</v>
      </c>
    </row>
    <row r="202" spans="1:2" x14ac:dyDescent="0.25">
      <c r="A202" s="40">
        <v>84.6</v>
      </c>
      <c r="B202" s="40">
        <v>52.2</v>
      </c>
    </row>
    <row r="203" spans="1:2" x14ac:dyDescent="0.25">
      <c r="A203" s="40">
        <v>53.8</v>
      </c>
      <c r="B203" s="40">
        <v>52.6</v>
      </c>
    </row>
    <row r="204" spans="1:2" x14ac:dyDescent="0.25">
      <c r="A204" s="40">
        <v>37.4</v>
      </c>
      <c r="B204" s="40">
        <v>52.8</v>
      </c>
    </row>
    <row r="205" spans="1:2" x14ac:dyDescent="0.25">
      <c r="A205" s="40">
        <v>46</v>
      </c>
      <c r="B205" s="40">
        <v>52.8</v>
      </c>
    </row>
    <row r="206" spans="1:2" x14ac:dyDescent="0.25">
      <c r="A206" s="40">
        <v>34.6</v>
      </c>
      <c r="B206" s="40">
        <v>53.2</v>
      </c>
    </row>
    <row r="207" spans="1:2" x14ac:dyDescent="0.25">
      <c r="A207" s="40">
        <v>76.599999999999994</v>
      </c>
      <c r="B207" s="40">
        <v>53.2</v>
      </c>
    </row>
    <row r="208" spans="1:2" x14ac:dyDescent="0.25">
      <c r="A208" s="40">
        <v>118.6</v>
      </c>
      <c r="B208" s="40">
        <v>53.2</v>
      </c>
    </row>
    <row r="209" spans="1:2" x14ac:dyDescent="0.25">
      <c r="A209" s="40">
        <v>32.6</v>
      </c>
      <c r="B209" s="40">
        <v>53.4</v>
      </c>
    </row>
    <row r="210" spans="1:2" x14ac:dyDescent="0.25">
      <c r="A210" s="40">
        <v>68.8</v>
      </c>
      <c r="B210" s="40">
        <v>53.4</v>
      </c>
    </row>
    <row r="211" spans="1:2" x14ac:dyDescent="0.25">
      <c r="A211" s="40">
        <v>62.8</v>
      </c>
      <c r="B211" s="40">
        <v>53.6</v>
      </c>
    </row>
    <row r="212" spans="1:2" x14ac:dyDescent="0.25">
      <c r="A212" s="40">
        <v>107.6</v>
      </c>
      <c r="B212" s="40">
        <v>53.6</v>
      </c>
    </row>
    <row r="213" spans="1:2" x14ac:dyDescent="0.25">
      <c r="A213" s="40">
        <v>52.8</v>
      </c>
      <c r="B213" s="40">
        <v>53.8</v>
      </c>
    </row>
    <row r="214" spans="1:2" x14ac:dyDescent="0.25">
      <c r="A214" s="40">
        <v>28.8</v>
      </c>
      <c r="B214" s="40">
        <v>54</v>
      </c>
    </row>
    <row r="215" spans="1:2" x14ac:dyDescent="0.25">
      <c r="A215" s="40">
        <v>26.8</v>
      </c>
      <c r="B215" s="40">
        <v>54</v>
      </c>
    </row>
    <row r="216" spans="1:2" x14ac:dyDescent="0.25">
      <c r="A216" s="40">
        <v>46.2</v>
      </c>
      <c r="B216" s="40">
        <v>54.2</v>
      </c>
    </row>
    <row r="217" spans="1:2" x14ac:dyDescent="0.25">
      <c r="A217" s="40">
        <v>24</v>
      </c>
      <c r="B217" s="40">
        <v>54.2</v>
      </c>
    </row>
    <row r="218" spans="1:2" x14ac:dyDescent="0.25">
      <c r="A218" s="40">
        <v>45.6</v>
      </c>
      <c r="B218" s="40">
        <v>54.6</v>
      </c>
    </row>
    <row r="219" spans="1:2" x14ac:dyDescent="0.25">
      <c r="A219" s="40">
        <v>61.4</v>
      </c>
      <c r="B219" s="40">
        <v>55</v>
      </c>
    </row>
    <row r="220" spans="1:2" x14ac:dyDescent="0.25">
      <c r="A220" s="40">
        <v>30.6</v>
      </c>
      <c r="B220" s="40">
        <v>55</v>
      </c>
    </row>
    <row r="221" spans="1:2" x14ac:dyDescent="0.25">
      <c r="A221" s="40">
        <v>55.8</v>
      </c>
      <c r="B221" s="40">
        <v>55</v>
      </c>
    </row>
    <row r="222" spans="1:2" x14ac:dyDescent="0.25">
      <c r="A222" s="40">
        <v>31</v>
      </c>
      <c r="B222" s="40">
        <v>55.2</v>
      </c>
    </row>
    <row r="223" spans="1:2" x14ac:dyDescent="0.25">
      <c r="A223" s="40">
        <v>54.6</v>
      </c>
      <c r="B223" s="40">
        <v>55.2</v>
      </c>
    </row>
    <row r="224" spans="1:2" x14ac:dyDescent="0.25">
      <c r="A224" s="40">
        <v>91.6</v>
      </c>
      <c r="B224" s="40">
        <v>55.8</v>
      </c>
    </row>
    <row r="225" spans="1:2" x14ac:dyDescent="0.25">
      <c r="A225" s="40">
        <v>75.400000000000006</v>
      </c>
      <c r="B225" s="40">
        <v>55.8</v>
      </c>
    </row>
    <row r="226" spans="1:2" x14ac:dyDescent="0.25">
      <c r="A226" s="40">
        <v>59</v>
      </c>
      <c r="B226" s="40">
        <v>56</v>
      </c>
    </row>
    <row r="227" spans="1:2" x14ac:dyDescent="0.25">
      <c r="A227" s="40">
        <v>51.8</v>
      </c>
      <c r="B227" s="40">
        <v>56.2</v>
      </c>
    </row>
    <row r="228" spans="1:2" x14ac:dyDescent="0.25">
      <c r="A228" s="40">
        <v>53.6</v>
      </c>
      <c r="B228" s="40">
        <v>56.2</v>
      </c>
    </row>
    <row r="229" spans="1:2" x14ac:dyDescent="0.25">
      <c r="A229" s="40">
        <v>82.4</v>
      </c>
      <c r="B229" s="40">
        <v>56.8</v>
      </c>
    </row>
    <row r="230" spans="1:2" x14ac:dyDescent="0.25">
      <c r="A230" s="40">
        <v>40.799999999999997</v>
      </c>
      <c r="B230" s="40">
        <v>57</v>
      </c>
    </row>
    <row r="231" spans="1:2" x14ac:dyDescent="0.25">
      <c r="A231" s="40">
        <v>52</v>
      </c>
      <c r="B231" s="40">
        <v>57.2</v>
      </c>
    </row>
    <row r="232" spans="1:2" x14ac:dyDescent="0.25">
      <c r="A232" s="40">
        <v>38</v>
      </c>
      <c r="B232" s="40">
        <v>57.2</v>
      </c>
    </row>
    <row r="233" spans="1:2" x14ac:dyDescent="0.25">
      <c r="A233" s="40">
        <v>26.2</v>
      </c>
      <c r="B233" s="40">
        <v>57.2</v>
      </c>
    </row>
    <row r="234" spans="1:2" x14ac:dyDescent="0.25">
      <c r="A234" s="40">
        <v>46.8</v>
      </c>
      <c r="B234" s="40">
        <v>57.8</v>
      </c>
    </row>
    <row r="235" spans="1:2" x14ac:dyDescent="0.25">
      <c r="A235" s="40">
        <v>38.6</v>
      </c>
      <c r="B235" s="40">
        <v>58.4</v>
      </c>
    </row>
    <row r="236" spans="1:2" x14ac:dyDescent="0.25">
      <c r="A236" s="40">
        <v>22.2</v>
      </c>
      <c r="B236" s="40">
        <v>58.6</v>
      </c>
    </row>
    <row r="237" spans="1:2" x14ac:dyDescent="0.25">
      <c r="A237" s="40">
        <v>27.4</v>
      </c>
      <c r="B237" s="40">
        <v>58.8</v>
      </c>
    </row>
    <row r="238" spans="1:2" x14ac:dyDescent="0.25">
      <c r="A238" s="40">
        <v>125.6</v>
      </c>
      <c r="B238" s="40">
        <v>59</v>
      </c>
    </row>
    <row r="239" spans="1:2" x14ac:dyDescent="0.25">
      <c r="A239" s="40">
        <v>50.4</v>
      </c>
      <c r="B239" s="40">
        <v>59.4</v>
      </c>
    </row>
    <row r="240" spans="1:2" x14ac:dyDescent="0.25">
      <c r="A240" s="40">
        <v>42.2</v>
      </c>
      <c r="B240" s="40">
        <v>59.6</v>
      </c>
    </row>
    <row r="241" spans="1:2" x14ac:dyDescent="0.25">
      <c r="A241" s="40">
        <v>73.2</v>
      </c>
      <c r="B241" s="40">
        <v>59.8</v>
      </c>
    </row>
    <row r="242" spans="1:2" x14ac:dyDescent="0.25">
      <c r="A242" s="40">
        <v>58.6</v>
      </c>
      <c r="B242" s="40">
        <v>60.4</v>
      </c>
    </row>
    <row r="243" spans="1:2" x14ac:dyDescent="0.25">
      <c r="A243" s="40">
        <v>38.6</v>
      </c>
      <c r="B243" s="40">
        <v>60.6</v>
      </c>
    </row>
    <row r="244" spans="1:2" x14ac:dyDescent="0.25">
      <c r="A244" s="40">
        <v>64.400000000000006</v>
      </c>
      <c r="B244" s="40">
        <v>60.6</v>
      </c>
    </row>
    <row r="245" spans="1:2" x14ac:dyDescent="0.25">
      <c r="A245" s="40">
        <v>87.2</v>
      </c>
      <c r="B245" s="40">
        <v>60.6</v>
      </c>
    </row>
    <row r="246" spans="1:2" x14ac:dyDescent="0.25">
      <c r="A246" s="40">
        <v>56.2</v>
      </c>
      <c r="B246" s="40">
        <v>60.8</v>
      </c>
    </row>
    <row r="247" spans="1:2" x14ac:dyDescent="0.25">
      <c r="A247" s="40">
        <v>20.6</v>
      </c>
      <c r="B247" s="40">
        <v>60.8</v>
      </c>
    </row>
    <row r="248" spans="1:2" x14ac:dyDescent="0.25">
      <c r="A248" s="40">
        <v>50</v>
      </c>
      <c r="B248" s="40">
        <v>61.2</v>
      </c>
    </row>
    <row r="249" spans="1:2" x14ac:dyDescent="0.25">
      <c r="A249" s="40">
        <v>35.6</v>
      </c>
      <c r="B249" s="40">
        <v>61.4</v>
      </c>
    </row>
    <row r="250" spans="1:2" x14ac:dyDescent="0.25">
      <c r="A250" s="40">
        <v>30.8</v>
      </c>
      <c r="B250" s="40">
        <v>61.6</v>
      </c>
    </row>
    <row r="251" spans="1:2" x14ac:dyDescent="0.25">
      <c r="A251" s="40">
        <v>30.6</v>
      </c>
      <c r="B251" s="40">
        <v>61.8</v>
      </c>
    </row>
    <row r="252" spans="1:2" x14ac:dyDescent="0.25">
      <c r="A252" s="40">
        <v>28.8</v>
      </c>
      <c r="B252" s="40">
        <v>61.8</v>
      </c>
    </row>
    <row r="253" spans="1:2" x14ac:dyDescent="0.25">
      <c r="A253" s="40">
        <v>51.8</v>
      </c>
      <c r="B253" s="40">
        <v>62</v>
      </c>
    </row>
    <row r="254" spans="1:2" x14ac:dyDescent="0.25">
      <c r="A254" s="40">
        <v>30</v>
      </c>
      <c r="B254" s="40">
        <v>62.2</v>
      </c>
    </row>
    <row r="255" spans="1:2" x14ac:dyDescent="0.25">
      <c r="A255" s="40">
        <v>60.6</v>
      </c>
      <c r="B255" s="40">
        <v>62.4</v>
      </c>
    </row>
    <row r="256" spans="1:2" x14ac:dyDescent="0.25">
      <c r="A256" s="40">
        <v>105.4</v>
      </c>
      <c r="B256" s="40">
        <v>62.4</v>
      </c>
    </row>
    <row r="257" spans="1:2" x14ac:dyDescent="0.25">
      <c r="A257" s="40">
        <v>91.4</v>
      </c>
      <c r="B257" s="40">
        <v>62.4</v>
      </c>
    </row>
    <row r="258" spans="1:2" x14ac:dyDescent="0.25">
      <c r="A258" s="40">
        <v>57.2</v>
      </c>
      <c r="B258" s="40">
        <v>62.6</v>
      </c>
    </row>
    <row r="259" spans="1:2" x14ac:dyDescent="0.25">
      <c r="A259" s="40">
        <v>32.4</v>
      </c>
      <c r="B259" s="40">
        <v>62.6</v>
      </c>
    </row>
    <row r="260" spans="1:2" x14ac:dyDescent="0.25">
      <c r="A260" s="40">
        <v>89.4</v>
      </c>
      <c r="B260" s="40">
        <v>62.8</v>
      </c>
    </row>
    <row r="261" spans="1:2" x14ac:dyDescent="0.25">
      <c r="A261" s="40">
        <v>36.200000000000003</v>
      </c>
      <c r="B261" s="40">
        <v>62.8</v>
      </c>
    </row>
    <row r="262" spans="1:2" x14ac:dyDescent="0.25">
      <c r="A262" s="40">
        <v>110</v>
      </c>
      <c r="B262" s="40">
        <v>63.6</v>
      </c>
    </row>
    <row r="263" spans="1:2" x14ac:dyDescent="0.25">
      <c r="A263" s="40">
        <v>55</v>
      </c>
      <c r="B263" s="40">
        <v>63.8</v>
      </c>
    </row>
    <row r="264" spans="1:2" x14ac:dyDescent="0.25">
      <c r="A264" s="40">
        <v>50.4</v>
      </c>
      <c r="B264" s="40">
        <v>64</v>
      </c>
    </row>
    <row r="265" spans="1:2" x14ac:dyDescent="0.25">
      <c r="A265" s="40">
        <v>42.8</v>
      </c>
      <c r="B265" s="40">
        <v>64.400000000000006</v>
      </c>
    </row>
    <row r="266" spans="1:2" x14ac:dyDescent="0.25">
      <c r="A266" s="40">
        <v>51</v>
      </c>
      <c r="B266" s="40">
        <v>64.400000000000006</v>
      </c>
    </row>
    <row r="267" spans="1:2" x14ac:dyDescent="0.25">
      <c r="A267" s="40">
        <v>32.200000000000003</v>
      </c>
      <c r="B267" s="40">
        <v>64.599999999999994</v>
      </c>
    </row>
    <row r="268" spans="1:2" x14ac:dyDescent="0.25">
      <c r="A268" s="40">
        <v>63.8</v>
      </c>
      <c r="B268" s="40">
        <v>64.8</v>
      </c>
    </row>
    <row r="269" spans="1:2" x14ac:dyDescent="0.25">
      <c r="A269" s="40">
        <v>100.8</v>
      </c>
      <c r="B269" s="40">
        <v>65</v>
      </c>
    </row>
    <row r="270" spans="1:2" x14ac:dyDescent="0.25">
      <c r="A270" s="40">
        <v>32.4</v>
      </c>
      <c r="B270" s="40">
        <v>65.599999999999994</v>
      </c>
    </row>
    <row r="271" spans="1:2" x14ac:dyDescent="0.25">
      <c r="A271" s="40">
        <v>81.400000000000006</v>
      </c>
      <c r="B271" s="40">
        <v>66</v>
      </c>
    </row>
    <row r="272" spans="1:2" x14ac:dyDescent="0.25">
      <c r="A272" s="40">
        <v>109.8</v>
      </c>
      <c r="B272" s="40">
        <v>66.2</v>
      </c>
    </row>
    <row r="273" spans="1:2" x14ac:dyDescent="0.25">
      <c r="A273" s="40">
        <v>36.200000000000003</v>
      </c>
      <c r="B273" s="40">
        <v>66.2</v>
      </c>
    </row>
    <row r="274" spans="1:2" x14ac:dyDescent="0.25">
      <c r="A274" s="40">
        <v>101.8</v>
      </c>
      <c r="B274" s="40">
        <v>66.599999999999994</v>
      </c>
    </row>
    <row r="275" spans="1:2" x14ac:dyDescent="0.25">
      <c r="A275" s="40">
        <v>28.4</v>
      </c>
      <c r="B275" s="40">
        <v>66.599999999999994</v>
      </c>
    </row>
    <row r="276" spans="1:2" x14ac:dyDescent="0.25">
      <c r="A276" s="40">
        <v>55.2</v>
      </c>
      <c r="B276" s="40">
        <v>66.599999999999994</v>
      </c>
    </row>
    <row r="277" spans="1:2" x14ac:dyDescent="0.25">
      <c r="A277" s="40">
        <v>52.2</v>
      </c>
      <c r="B277" s="40">
        <v>66.8</v>
      </c>
    </row>
    <row r="278" spans="1:2" x14ac:dyDescent="0.25">
      <c r="A278" s="40">
        <v>47.8</v>
      </c>
      <c r="B278" s="40">
        <v>67.400000000000006</v>
      </c>
    </row>
    <row r="279" spans="1:2" x14ac:dyDescent="0.25">
      <c r="A279" s="40">
        <v>116</v>
      </c>
      <c r="B279" s="40">
        <v>67.400000000000006</v>
      </c>
    </row>
    <row r="280" spans="1:2" x14ac:dyDescent="0.25">
      <c r="A280" s="40">
        <v>54</v>
      </c>
      <c r="B280" s="40">
        <v>67.599999999999994</v>
      </c>
    </row>
    <row r="281" spans="1:2" x14ac:dyDescent="0.25">
      <c r="A281" s="40">
        <v>66</v>
      </c>
      <c r="B281" s="40">
        <v>67.8</v>
      </c>
    </row>
    <row r="282" spans="1:2" x14ac:dyDescent="0.25">
      <c r="A282" s="40">
        <v>34.200000000000003</v>
      </c>
      <c r="B282" s="40">
        <v>68</v>
      </c>
    </row>
    <row r="283" spans="1:2" x14ac:dyDescent="0.25">
      <c r="A283" s="40">
        <v>53.2</v>
      </c>
      <c r="B283" s="40">
        <v>68.8</v>
      </c>
    </row>
    <row r="284" spans="1:2" x14ac:dyDescent="0.25">
      <c r="A284" s="40">
        <v>33.6</v>
      </c>
      <c r="B284" s="40">
        <v>69.2</v>
      </c>
    </row>
    <row r="285" spans="1:2" x14ac:dyDescent="0.25">
      <c r="A285" s="40">
        <v>52</v>
      </c>
      <c r="B285" s="40">
        <v>70.2</v>
      </c>
    </row>
    <row r="286" spans="1:2" x14ac:dyDescent="0.25">
      <c r="A286" s="40">
        <v>41.6</v>
      </c>
      <c r="B286" s="40">
        <v>70.2</v>
      </c>
    </row>
    <row r="287" spans="1:2" x14ac:dyDescent="0.25">
      <c r="A287" s="40">
        <v>42.6</v>
      </c>
      <c r="B287" s="40">
        <v>71</v>
      </c>
    </row>
    <row r="288" spans="1:2" x14ac:dyDescent="0.25">
      <c r="A288" s="40">
        <v>46.8</v>
      </c>
      <c r="B288" s="40">
        <v>71.400000000000006</v>
      </c>
    </row>
    <row r="289" spans="1:2" x14ac:dyDescent="0.25">
      <c r="A289" s="40">
        <v>82.4</v>
      </c>
      <c r="B289" s="40">
        <v>71.400000000000006</v>
      </c>
    </row>
    <row r="290" spans="1:2" x14ac:dyDescent="0.25">
      <c r="A290" s="40">
        <v>41.6</v>
      </c>
      <c r="B290" s="40">
        <v>71.400000000000006</v>
      </c>
    </row>
    <row r="291" spans="1:2" x14ac:dyDescent="0.25">
      <c r="A291" s="40">
        <v>78.400000000000006</v>
      </c>
      <c r="B291" s="40">
        <v>72.2</v>
      </c>
    </row>
    <row r="292" spans="1:2" x14ac:dyDescent="0.25">
      <c r="A292" s="40">
        <v>103.2</v>
      </c>
      <c r="B292" s="40">
        <v>72.599999999999994</v>
      </c>
    </row>
    <row r="293" spans="1:2" x14ac:dyDescent="0.25">
      <c r="A293" s="40">
        <v>56.2</v>
      </c>
      <c r="B293" s="40">
        <v>72.599999999999994</v>
      </c>
    </row>
    <row r="294" spans="1:2" x14ac:dyDescent="0.25">
      <c r="A294" s="40">
        <v>55</v>
      </c>
      <c r="B294" s="40">
        <v>72.599999999999994</v>
      </c>
    </row>
    <row r="295" spans="1:2" x14ac:dyDescent="0.25">
      <c r="A295" s="40">
        <v>38</v>
      </c>
      <c r="B295" s="40">
        <v>73.2</v>
      </c>
    </row>
    <row r="296" spans="1:2" x14ac:dyDescent="0.25">
      <c r="A296" s="40">
        <v>79.2</v>
      </c>
      <c r="B296" s="40">
        <v>73.2</v>
      </c>
    </row>
    <row r="297" spans="1:2" x14ac:dyDescent="0.25">
      <c r="A297" s="40">
        <v>60.4</v>
      </c>
      <c r="B297" s="40">
        <v>73.8</v>
      </c>
    </row>
    <row r="298" spans="1:2" x14ac:dyDescent="0.25">
      <c r="A298" s="40">
        <v>46.4</v>
      </c>
      <c r="B298" s="40">
        <v>73.8</v>
      </c>
    </row>
    <row r="299" spans="1:2" x14ac:dyDescent="0.25">
      <c r="A299" s="40">
        <v>102.4</v>
      </c>
      <c r="B299" s="40">
        <v>74.400000000000006</v>
      </c>
    </row>
    <row r="300" spans="1:2" x14ac:dyDescent="0.25">
      <c r="A300" s="40">
        <v>152.80000000000001</v>
      </c>
      <c r="B300" s="40">
        <v>74.599999999999994</v>
      </c>
    </row>
    <row r="301" spans="1:2" x14ac:dyDescent="0.25">
      <c r="A301" s="40">
        <v>39</v>
      </c>
      <c r="B301" s="40">
        <v>75.400000000000006</v>
      </c>
    </row>
    <row r="302" spans="1:2" x14ac:dyDescent="0.25">
      <c r="A302" s="40">
        <v>35.4</v>
      </c>
      <c r="B302" s="40">
        <v>75.400000000000006</v>
      </c>
    </row>
    <row r="303" spans="1:2" x14ac:dyDescent="0.25">
      <c r="A303" s="40">
        <v>58.8</v>
      </c>
      <c r="B303" s="40">
        <v>75.8</v>
      </c>
    </row>
    <row r="304" spans="1:2" x14ac:dyDescent="0.25">
      <c r="A304" s="40">
        <v>85.6</v>
      </c>
      <c r="B304" s="40">
        <v>76.2</v>
      </c>
    </row>
    <row r="305" spans="1:2" x14ac:dyDescent="0.25">
      <c r="A305" s="40">
        <v>29.4</v>
      </c>
      <c r="B305" s="40">
        <v>76.400000000000006</v>
      </c>
    </row>
    <row r="306" spans="1:2" x14ac:dyDescent="0.25">
      <c r="A306" s="40">
        <v>41</v>
      </c>
      <c r="B306" s="40">
        <v>76.599999999999994</v>
      </c>
    </row>
    <row r="307" spans="1:2" x14ac:dyDescent="0.25">
      <c r="A307" s="40">
        <v>40.799999999999997</v>
      </c>
      <c r="B307" s="40">
        <v>76.8</v>
      </c>
    </row>
    <row r="308" spans="1:2" x14ac:dyDescent="0.25">
      <c r="A308" s="40">
        <v>36.4</v>
      </c>
      <c r="B308" s="40">
        <v>76.8</v>
      </c>
    </row>
    <row r="309" spans="1:2" x14ac:dyDescent="0.25">
      <c r="A309" s="40">
        <v>30.6</v>
      </c>
      <c r="B309" s="40">
        <v>77</v>
      </c>
    </row>
    <row r="310" spans="1:2" x14ac:dyDescent="0.25">
      <c r="A310" s="40">
        <v>86.8</v>
      </c>
      <c r="B310" s="40">
        <v>77</v>
      </c>
    </row>
    <row r="311" spans="1:2" x14ac:dyDescent="0.25">
      <c r="A311" s="40">
        <v>77</v>
      </c>
      <c r="B311" s="40">
        <v>77.400000000000006</v>
      </c>
    </row>
    <row r="312" spans="1:2" x14ac:dyDescent="0.25">
      <c r="A312" s="40">
        <v>73.2</v>
      </c>
      <c r="B312" s="40">
        <v>78</v>
      </c>
    </row>
    <row r="313" spans="1:2" x14ac:dyDescent="0.25">
      <c r="A313" s="40">
        <v>62.4</v>
      </c>
      <c r="B313" s="40">
        <v>78</v>
      </c>
    </row>
    <row r="314" spans="1:2" x14ac:dyDescent="0.25">
      <c r="A314" s="40">
        <v>36.200000000000003</v>
      </c>
      <c r="B314" s="40">
        <v>78.2</v>
      </c>
    </row>
    <row r="315" spans="1:2" x14ac:dyDescent="0.25">
      <c r="A315" s="40">
        <v>60.8</v>
      </c>
      <c r="B315" s="40">
        <v>78.400000000000006</v>
      </c>
    </row>
    <row r="316" spans="1:2" x14ac:dyDescent="0.25">
      <c r="A316" s="40">
        <v>66.8</v>
      </c>
      <c r="B316" s="40">
        <v>78.400000000000006</v>
      </c>
    </row>
    <row r="317" spans="1:2" x14ac:dyDescent="0.25">
      <c r="A317" s="40">
        <v>93.2</v>
      </c>
      <c r="B317" s="40">
        <v>78.8</v>
      </c>
    </row>
    <row r="318" spans="1:2" x14ac:dyDescent="0.25">
      <c r="A318" s="40">
        <v>134</v>
      </c>
      <c r="B318" s="40">
        <v>79.2</v>
      </c>
    </row>
    <row r="319" spans="1:2" x14ac:dyDescent="0.25">
      <c r="A319" s="40">
        <v>67.400000000000006</v>
      </c>
      <c r="B319" s="40">
        <v>79.2</v>
      </c>
    </row>
    <row r="320" spans="1:2" x14ac:dyDescent="0.25">
      <c r="A320" s="40">
        <v>78.8</v>
      </c>
      <c r="B320" s="40">
        <v>79.599999999999994</v>
      </c>
    </row>
    <row r="321" spans="1:2" x14ac:dyDescent="0.25">
      <c r="A321" s="40">
        <v>62.6</v>
      </c>
      <c r="B321" s="40">
        <v>80.2</v>
      </c>
    </row>
    <row r="322" spans="1:2" x14ac:dyDescent="0.25">
      <c r="A322" s="40">
        <v>183.8</v>
      </c>
      <c r="B322" s="40">
        <v>80.400000000000006</v>
      </c>
    </row>
    <row r="323" spans="1:2" x14ac:dyDescent="0.25">
      <c r="A323" s="40">
        <v>67.400000000000006</v>
      </c>
      <c r="B323" s="40">
        <v>81</v>
      </c>
    </row>
    <row r="324" spans="1:2" x14ac:dyDescent="0.25">
      <c r="A324" s="40">
        <v>33.200000000000003</v>
      </c>
      <c r="B324" s="40">
        <v>81.400000000000006</v>
      </c>
    </row>
    <row r="325" spans="1:2" x14ac:dyDescent="0.25">
      <c r="A325" s="40">
        <v>87.2</v>
      </c>
      <c r="B325" s="40">
        <v>81.599999999999994</v>
      </c>
    </row>
    <row r="326" spans="1:2" x14ac:dyDescent="0.25">
      <c r="A326" s="40">
        <v>45</v>
      </c>
      <c r="B326" s="40">
        <v>82.2</v>
      </c>
    </row>
    <row r="327" spans="1:2" x14ac:dyDescent="0.25">
      <c r="A327" s="40">
        <v>35.200000000000003</v>
      </c>
      <c r="B327" s="40">
        <v>82.2</v>
      </c>
    </row>
    <row r="328" spans="1:2" x14ac:dyDescent="0.25">
      <c r="A328" s="40">
        <v>63.6</v>
      </c>
      <c r="B328" s="40">
        <v>82.4</v>
      </c>
    </row>
    <row r="329" spans="1:2" x14ac:dyDescent="0.25">
      <c r="A329" s="40">
        <v>55.8</v>
      </c>
      <c r="B329" s="40">
        <v>82.4</v>
      </c>
    </row>
    <row r="330" spans="1:2" x14ac:dyDescent="0.25">
      <c r="A330" s="40">
        <v>28.4</v>
      </c>
      <c r="B330" s="40">
        <v>82.6</v>
      </c>
    </row>
    <row r="331" spans="1:2" x14ac:dyDescent="0.25">
      <c r="A331" s="40">
        <v>50</v>
      </c>
      <c r="B331" s="40">
        <v>83</v>
      </c>
    </row>
    <row r="332" spans="1:2" x14ac:dyDescent="0.25">
      <c r="A332" s="40">
        <v>73.8</v>
      </c>
      <c r="B332" s="40">
        <v>83</v>
      </c>
    </row>
    <row r="333" spans="1:2" x14ac:dyDescent="0.25">
      <c r="A333" s="40">
        <v>85.4</v>
      </c>
      <c r="B333" s="40">
        <v>84.6</v>
      </c>
    </row>
    <row r="334" spans="1:2" x14ac:dyDescent="0.25">
      <c r="A334" s="40">
        <v>75.400000000000006</v>
      </c>
      <c r="B334" s="40">
        <v>84.6</v>
      </c>
    </row>
    <row r="335" spans="1:2" x14ac:dyDescent="0.25">
      <c r="A335" s="40">
        <v>105.2</v>
      </c>
      <c r="B335" s="40">
        <v>85</v>
      </c>
    </row>
    <row r="336" spans="1:2" x14ac:dyDescent="0.25">
      <c r="A336" s="40">
        <v>51.4</v>
      </c>
      <c r="B336" s="40">
        <v>85.2</v>
      </c>
    </row>
    <row r="337" spans="1:2" x14ac:dyDescent="0.25">
      <c r="A337" s="40">
        <v>65</v>
      </c>
      <c r="B337" s="40">
        <v>85.4</v>
      </c>
    </row>
    <row r="338" spans="1:2" x14ac:dyDescent="0.25">
      <c r="A338" s="40">
        <v>43.2</v>
      </c>
      <c r="B338" s="40">
        <v>85.4</v>
      </c>
    </row>
    <row r="339" spans="1:2" x14ac:dyDescent="0.25">
      <c r="A339" s="40">
        <v>94.4</v>
      </c>
      <c r="B339" s="40">
        <v>85.6</v>
      </c>
    </row>
    <row r="340" spans="1:2" x14ac:dyDescent="0.25">
      <c r="A340" s="40">
        <v>73.8</v>
      </c>
      <c r="B340" s="40">
        <v>86.6</v>
      </c>
    </row>
    <row r="341" spans="1:2" x14ac:dyDescent="0.25">
      <c r="A341" s="40">
        <v>34.799999999999997</v>
      </c>
      <c r="B341" s="40">
        <v>86.8</v>
      </c>
    </row>
    <row r="342" spans="1:2" x14ac:dyDescent="0.25">
      <c r="A342" s="40">
        <v>29.4</v>
      </c>
      <c r="B342" s="40">
        <v>87.2</v>
      </c>
    </row>
    <row r="343" spans="1:2" x14ac:dyDescent="0.25">
      <c r="A343" s="40">
        <v>45.4</v>
      </c>
      <c r="B343" s="40">
        <v>87.2</v>
      </c>
    </row>
    <row r="344" spans="1:2" x14ac:dyDescent="0.25">
      <c r="A344" s="40">
        <v>26.4</v>
      </c>
      <c r="B344" s="40">
        <v>88.8</v>
      </c>
    </row>
    <row r="345" spans="1:2" x14ac:dyDescent="0.25">
      <c r="A345" s="40">
        <v>45</v>
      </c>
      <c r="B345" s="40">
        <v>89.4</v>
      </c>
    </row>
    <row r="346" spans="1:2" x14ac:dyDescent="0.25">
      <c r="A346" s="40">
        <v>46.6</v>
      </c>
      <c r="B346" s="40">
        <v>89.4</v>
      </c>
    </row>
    <row r="347" spans="1:2" x14ac:dyDescent="0.25">
      <c r="A347" s="40">
        <v>50.8</v>
      </c>
      <c r="B347" s="40">
        <v>89.6</v>
      </c>
    </row>
    <row r="348" spans="1:2" x14ac:dyDescent="0.25">
      <c r="A348" s="40">
        <v>35.6</v>
      </c>
      <c r="B348" s="40">
        <v>90.6</v>
      </c>
    </row>
    <row r="349" spans="1:2" x14ac:dyDescent="0.25">
      <c r="A349" s="40">
        <v>76.8</v>
      </c>
      <c r="B349" s="40">
        <v>90.6</v>
      </c>
    </row>
    <row r="350" spans="1:2" x14ac:dyDescent="0.25">
      <c r="A350" s="40">
        <v>62.2</v>
      </c>
      <c r="B350" s="40">
        <v>91.4</v>
      </c>
    </row>
    <row r="351" spans="1:2" x14ac:dyDescent="0.25">
      <c r="A351" s="40">
        <v>33</v>
      </c>
      <c r="B351" s="40">
        <v>91.4</v>
      </c>
    </row>
    <row r="352" spans="1:2" x14ac:dyDescent="0.25">
      <c r="A352" s="40">
        <v>37.4</v>
      </c>
      <c r="B352" s="40">
        <v>91.6</v>
      </c>
    </row>
    <row r="353" spans="1:2" x14ac:dyDescent="0.25">
      <c r="A353" s="40">
        <v>43.6</v>
      </c>
      <c r="B353" s="40">
        <v>93.2</v>
      </c>
    </row>
    <row r="354" spans="1:2" x14ac:dyDescent="0.25">
      <c r="A354" s="40">
        <v>93.8</v>
      </c>
      <c r="B354" s="40">
        <v>93.8</v>
      </c>
    </row>
    <row r="355" spans="1:2" x14ac:dyDescent="0.25">
      <c r="A355" s="40">
        <v>27.4</v>
      </c>
      <c r="B355" s="40">
        <v>94.2</v>
      </c>
    </row>
    <row r="356" spans="1:2" x14ac:dyDescent="0.25">
      <c r="A356" s="40">
        <v>53.2</v>
      </c>
      <c r="B356" s="40">
        <v>94.4</v>
      </c>
    </row>
    <row r="357" spans="1:2" x14ac:dyDescent="0.25">
      <c r="A357" s="40">
        <v>103.8</v>
      </c>
      <c r="B357" s="40">
        <v>95.4</v>
      </c>
    </row>
    <row r="358" spans="1:2" x14ac:dyDescent="0.25">
      <c r="A358" s="40">
        <v>45</v>
      </c>
      <c r="B358" s="40">
        <v>96.8</v>
      </c>
    </row>
    <row r="359" spans="1:2" x14ac:dyDescent="0.25">
      <c r="A359" s="40">
        <v>21.6</v>
      </c>
      <c r="B359" s="40">
        <v>96.8</v>
      </c>
    </row>
    <row r="360" spans="1:2" x14ac:dyDescent="0.25">
      <c r="A360" s="40">
        <v>96.8</v>
      </c>
      <c r="B360" s="40">
        <v>97.2</v>
      </c>
    </row>
    <row r="361" spans="1:2" x14ac:dyDescent="0.25">
      <c r="A361" s="40">
        <v>30</v>
      </c>
      <c r="B361" s="40">
        <v>97.4</v>
      </c>
    </row>
    <row r="362" spans="1:2" x14ac:dyDescent="0.25">
      <c r="A362" s="40">
        <v>48.4</v>
      </c>
      <c r="B362" s="40">
        <v>100</v>
      </c>
    </row>
    <row r="363" spans="1:2" x14ac:dyDescent="0.25">
      <c r="A363" s="40">
        <v>35</v>
      </c>
      <c r="B363" s="40">
        <v>100.2</v>
      </c>
    </row>
    <row r="364" spans="1:2" x14ac:dyDescent="0.25">
      <c r="A364" s="40">
        <v>29.8</v>
      </c>
      <c r="B364" s="40">
        <v>100.8</v>
      </c>
    </row>
    <row r="365" spans="1:2" x14ac:dyDescent="0.25">
      <c r="A365" s="40">
        <v>39.799999999999997</v>
      </c>
      <c r="B365" s="40">
        <v>101</v>
      </c>
    </row>
    <row r="366" spans="1:2" x14ac:dyDescent="0.25">
      <c r="A366" s="40">
        <v>56</v>
      </c>
      <c r="B366" s="40">
        <v>101.2</v>
      </c>
    </row>
    <row r="367" spans="1:2" x14ac:dyDescent="0.25">
      <c r="A367" s="40">
        <v>43.8</v>
      </c>
      <c r="B367" s="40">
        <v>101.8</v>
      </c>
    </row>
    <row r="368" spans="1:2" x14ac:dyDescent="0.25">
      <c r="A368" s="40">
        <v>82.2</v>
      </c>
      <c r="B368" s="40">
        <v>102.4</v>
      </c>
    </row>
    <row r="369" spans="1:2" x14ac:dyDescent="0.25">
      <c r="A369" s="40">
        <v>62.4</v>
      </c>
      <c r="B369" s="40">
        <v>102.8</v>
      </c>
    </row>
    <row r="370" spans="1:2" x14ac:dyDescent="0.25">
      <c r="A370" s="40">
        <v>32.799999999999997</v>
      </c>
      <c r="B370" s="40">
        <v>103.2</v>
      </c>
    </row>
    <row r="371" spans="1:2" x14ac:dyDescent="0.25">
      <c r="A371" s="40">
        <v>44</v>
      </c>
      <c r="B371" s="40">
        <v>103.6</v>
      </c>
    </row>
    <row r="372" spans="1:2" x14ac:dyDescent="0.25">
      <c r="A372" s="40">
        <v>40.4</v>
      </c>
      <c r="B372" s="40">
        <v>103.6</v>
      </c>
    </row>
    <row r="373" spans="1:2" x14ac:dyDescent="0.25">
      <c r="A373" s="40">
        <v>25.2</v>
      </c>
      <c r="B373" s="40">
        <v>103.8</v>
      </c>
    </row>
    <row r="374" spans="1:2" x14ac:dyDescent="0.25">
      <c r="A374" s="40">
        <v>30.4</v>
      </c>
      <c r="B374" s="40">
        <v>105.2</v>
      </c>
    </row>
    <row r="375" spans="1:2" x14ac:dyDescent="0.25">
      <c r="A375" s="40">
        <v>31.6</v>
      </c>
      <c r="B375" s="40">
        <v>105.4</v>
      </c>
    </row>
    <row r="376" spans="1:2" x14ac:dyDescent="0.25">
      <c r="A376" s="40">
        <v>42.6</v>
      </c>
      <c r="B376" s="40">
        <v>105.6</v>
      </c>
    </row>
    <row r="377" spans="1:2" x14ac:dyDescent="0.25">
      <c r="A377" s="40">
        <v>35.200000000000003</v>
      </c>
      <c r="B377" s="40">
        <v>107.4</v>
      </c>
    </row>
    <row r="378" spans="1:2" x14ac:dyDescent="0.25">
      <c r="A378" s="40">
        <v>59.4</v>
      </c>
      <c r="B378" s="40">
        <v>107.6</v>
      </c>
    </row>
    <row r="379" spans="1:2" x14ac:dyDescent="0.25">
      <c r="A379" s="40">
        <v>77</v>
      </c>
      <c r="B379" s="40">
        <v>108.4</v>
      </c>
    </row>
    <row r="380" spans="1:2" x14ac:dyDescent="0.25">
      <c r="A380" s="40">
        <v>71.400000000000006</v>
      </c>
      <c r="B380" s="40">
        <v>109.2</v>
      </c>
    </row>
    <row r="381" spans="1:2" x14ac:dyDescent="0.25">
      <c r="A381" s="40">
        <v>30.6</v>
      </c>
      <c r="B381" s="40">
        <v>109.8</v>
      </c>
    </row>
    <row r="382" spans="1:2" x14ac:dyDescent="0.25">
      <c r="A382" s="40">
        <v>67.8</v>
      </c>
      <c r="B382" s="40">
        <v>110</v>
      </c>
    </row>
    <row r="383" spans="1:2" x14ac:dyDescent="0.25">
      <c r="A383" s="40">
        <v>47.8</v>
      </c>
      <c r="B383" s="40">
        <v>110.6</v>
      </c>
    </row>
    <row r="384" spans="1:2" x14ac:dyDescent="0.25">
      <c r="A384" s="40">
        <v>30.8</v>
      </c>
      <c r="B384" s="40">
        <v>113.4</v>
      </c>
    </row>
    <row r="385" spans="1:2" x14ac:dyDescent="0.25">
      <c r="A385" s="40">
        <v>45.2</v>
      </c>
      <c r="B385" s="40">
        <v>115.6</v>
      </c>
    </row>
    <row r="386" spans="1:2" x14ac:dyDescent="0.25">
      <c r="A386" s="40">
        <v>62.8</v>
      </c>
      <c r="B386" s="40">
        <v>116</v>
      </c>
    </row>
    <row r="387" spans="1:2" x14ac:dyDescent="0.25">
      <c r="A387" s="40">
        <v>38.6</v>
      </c>
      <c r="B387" s="40">
        <v>116</v>
      </c>
    </row>
    <row r="388" spans="1:2" x14ac:dyDescent="0.25">
      <c r="A388" s="40">
        <v>23.6</v>
      </c>
      <c r="B388" s="40">
        <v>118.6</v>
      </c>
    </row>
    <row r="389" spans="1:2" x14ac:dyDescent="0.25">
      <c r="A389" s="40">
        <v>47.2</v>
      </c>
      <c r="B389" s="40">
        <v>118.6</v>
      </c>
    </row>
    <row r="390" spans="1:2" x14ac:dyDescent="0.25">
      <c r="A390" s="40">
        <v>26.6</v>
      </c>
      <c r="B390" s="40">
        <v>121.6</v>
      </c>
    </row>
    <row r="391" spans="1:2" x14ac:dyDescent="0.25">
      <c r="A391" s="40">
        <v>20.2</v>
      </c>
      <c r="B391" s="40">
        <v>123.4</v>
      </c>
    </row>
    <row r="392" spans="1:2" x14ac:dyDescent="0.25">
      <c r="A392" s="40">
        <v>43.8</v>
      </c>
      <c r="B392" s="40">
        <v>125.6</v>
      </c>
    </row>
    <row r="393" spans="1:2" x14ac:dyDescent="0.25">
      <c r="A393" s="40">
        <v>20.6</v>
      </c>
      <c r="B393" s="40">
        <v>128.4</v>
      </c>
    </row>
    <row r="394" spans="1:2" x14ac:dyDescent="0.25">
      <c r="A394" s="40">
        <v>96.8</v>
      </c>
      <c r="B394" s="40">
        <v>129</v>
      </c>
    </row>
    <row r="395" spans="1:2" x14ac:dyDescent="0.25">
      <c r="A395" s="40">
        <v>45</v>
      </c>
      <c r="B395" s="40">
        <v>134</v>
      </c>
    </row>
    <row r="396" spans="1:2" x14ac:dyDescent="0.25">
      <c r="A396" s="40">
        <v>57.8</v>
      </c>
      <c r="B396" s="40">
        <v>151.19999999999999</v>
      </c>
    </row>
    <row r="397" spans="1:2" x14ac:dyDescent="0.25">
      <c r="A397" s="40">
        <v>31</v>
      </c>
      <c r="B397" s="40">
        <v>152.80000000000001</v>
      </c>
    </row>
    <row r="398" spans="1:2" x14ac:dyDescent="0.25">
      <c r="A398" s="40">
        <v>35.799999999999997</v>
      </c>
      <c r="B398" s="40">
        <v>153.19999999999999</v>
      </c>
    </row>
    <row r="399" spans="1:2" x14ac:dyDescent="0.25">
      <c r="A399" s="40">
        <v>82.2</v>
      </c>
      <c r="B399" s="40">
        <v>156</v>
      </c>
    </row>
    <row r="400" spans="1:2" x14ac:dyDescent="0.25">
      <c r="A400" s="40">
        <v>29</v>
      </c>
      <c r="B400" s="40">
        <v>156.6</v>
      </c>
    </row>
    <row r="401" spans="1:2" x14ac:dyDescent="0.25">
      <c r="A401" s="40">
        <v>72.599999999999994</v>
      </c>
      <c r="B401" s="40">
        <v>163.4</v>
      </c>
    </row>
    <row r="402" spans="1:2" x14ac:dyDescent="0.25">
      <c r="A402" s="40">
        <v>105.6</v>
      </c>
      <c r="B402" s="40">
        <v>183.8</v>
      </c>
    </row>
  </sheetData>
  <mergeCells count="9">
    <mergeCell ref="L2:P2"/>
    <mergeCell ref="E29:G29"/>
    <mergeCell ref="E30:F30"/>
    <mergeCell ref="E31:F31"/>
    <mergeCell ref="E32:F32"/>
    <mergeCell ref="E21:G21"/>
    <mergeCell ref="E22:F22"/>
    <mergeCell ref="E24:F24"/>
    <mergeCell ref="E26:F26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401"/>
  <sheetViews>
    <sheetView workbookViewId="0">
      <selection activeCell="E11" sqref="E11"/>
    </sheetView>
  </sheetViews>
  <sheetFormatPr defaultRowHeight="15" x14ac:dyDescent="0.25"/>
  <cols>
    <col min="1" max="1" width="14.42578125" bestFit="1" customWidth="1"/>
    <col min="4" max="4" width="13.140625" bestFit="1" customWidth="1"/>
    <col min="5" max="5" width="22.7109375" bestFit="1" customWidth="1"/>
    <col min="6" max="6" width="11" bestFit="1" customWidth="1"/>
  </cols>
  <sheetData>
    <row r="1" spans="1:6" x14ac:dyDescent="0.25">
      <c r="A1" s="80" t="s">
        <v>81</v>
      </c>
      <c r="D1" s="94" t="s">
        <v>163</v>
      </c>
      <c r="E1" t="s">
        <v>168</v>
      </c>
      <c r="F1" s="109" t="s">
        <v>220</v>
      </c>
    </row>
    <row r="2" spans="1:6" x14ac:dyDescent="0.25">
      <c r="A2" s="81" t="s">
        <v>114</v>
      </c>
      <c r="D2" s="81" t="s">
        <v>124</v>
      </c>
      <c r="E2">
        <v>27</v>
      </c>
      <c r="F2" s="119">
        <f>GETPIVOTDATA("JobSatisfaction",$D$1,"JobSatisfaction","Little Dissat")/GETPIVOTDATA("JobSatisfaction",$D$1)</f>
        <v>6.7500000000000004E-2</v>
      </c>
    </row>
    <row r="3" spans="1:6" x14ac:dyDescent="0.25">
      <c r="A3" s="81" t="s">
        <v>107</v>
      </c>
      <c r="D3" s="81" t="s">
        <v>114</v>
      </c>
      <c r="E3">
        <v>171</v>
      </c>
      <c r="F3" s="119">
        <f>GETPIVOTDATA("JobSatisfaction",$D$1,"JobSatisfaction","Mod Sat")/GETPIVOTDATA("JobSatisfaction",$D$1)</f>
        <v>0.42749999999999999</v>
      </c>
    </row>
    <row r="4" spans="1:6" x14ac:dyDescent="0.25">
      <c r="A4" s="81" t="s">
        <v>114</v>
      </c>
      <c r="D4" s="81" t="s">
        <v>131</v>
      </c>
      <c r="E4">
        <v>17</v>
      </c>
      <c r="F4" s="119">
        <f>GETPIVOTDATA("JobSatisfaction",$D$1,"JobSatisfaction","Very Dissat")/GETPIVOTDATA("JobSatisfaction",$D$1)</f>
        <v>4.2500000000000003E-2</v>
      </c>
    </row>
    <row r="5" spans="1:6" x14ac:dyDescent="0.25">
      <c r="A5" s="81" t="s">
        <v>107</v>
      </c>
      <c r="D5" s="81" t="s">
        <v>107</v>
      </c>
      <c r="E5">
        <v>185</v>
      </c>
      <c r="F5" s="119">
        <f>GETPIVOTDATA("JobSatisfaction",$D$1,"JobSatisfaction","Very Sat")/GETPIVOTDATA("JobSatisfaction",$D$1)</f>
        <v>0.46250000000000002</v>
      </c>
    </row>
    <row r="6" spans="1:6" x14ac:dyDescent="0.25">
      <c r="A6" s="81" t="s">
        <v>107</v>
      </c>
      <c r="D6" s="81" t="s">
        <v>164</v>
      </c>
      <c r="E6">
        <v>400</v>
      </c>
      <c r="F6" s="120">
        <f>SUM(F2:F5)</f>
        <v>1</v>
      </c>
    </row>
    <row r="7" spans="1:6" x14ac:dyDescent="0.25">
      <c r="A7" s="81" t="s">
        <v>107</v>
      </c>
    </row>
    <row r="8" spans="1:6" x14ac:dyDescent="0.25">
      <c r="A8" s="81" t="s">
        <v>114</v>
      </c>
    </row>
    <row r="9" spans="1:6" x14ac:dyDescent="0.25">
      <c r="A9" s="81" t="s">
        <v>114</v>
      </c>
    </row>
    <row r="10" spans="1:6" x14ac:dyDescent="0.25">
      <c r="A10" s="81" t="s">
        <v>114</v>
      </c>
    </row>
    <row r="11" spans="1:6" x14ac:dyDescent="0.25">
      <c r="A11" s="81" t="s">
        <v>114</v>
      </c>
    </row>
    <row r="12" spans="1:6" x14ac:dyDescent="0.25">
      <c r="A12" s="81" t="s">
        <v>107</v>
      </c>
    </row>
    <row r="13" spans="1:6" x14ac:dyDescent="0.25">
      <c r="A13" s="81" t="s">
        <v>124</v>
      </c>
    </row>
    <row r="14" spans="1:6" x14ac:dyDescent="0.25">
      <c r="A14" s="81" t="s">
        <v>114</v>
      </c>
    </row>
    <row r="15" spans="1:6" x14ac:dyDescent="0.25">
      <c r="A15" s="81" t="s">
        <v>124</v>
      </c>
    </row>
    <row r="16" spans="1:6" x14ac:dyDescent="0.25">
      <c r="A16" s="81" t="s">
        <v>114</v>
      </c>
    </row>
    <row r="17" spans="1:1" x14ac:dyDescent="0.25">
      <c r="A17" s="81" t="s">
        <v>107</v>
      </c>
    </row>
    <row r="18" spans="1:1" x14ac:dyDescent="0.25">
      <c r="A18" s="81" t="s">
        <v>107</v>
      </c>
    </row>
    <row r="19" spans="1:1" x14ac:dyDescent="0.25">
      <c r="A19" s="81" t="s">
        <v>114</v>
      </c>
    </row>
    <row r="20" spans="1:1" x14ac:dyDescent="0.25">
      <c r="A20" s="81" t="s">
        <v>131</v>
      </c>
    </row>
    <row r="21" spans="1:1" x14ac:dyDescent="0.25">
      <c r="A21" s="81" t="s">
        <v>107</v>
      </c>
    </row>
    <row r="22" spans="1:1" x14ac:dyDescent="0.25">
      <c r="A22" s="81" t="s">
        <v>107</v>
      </c>
    </row>
    <row r="23" spans="1:1" x14ac:dyDescent="0.25">
      <c r="A23" s="81" t="s">
        <v>124</v>
      </c>
    </row>
    <row r="24" spans="1:1" x14ac:dyDescent="0.25">
      <c r="A24" s="81" t="s">
        <v>124</v>
      </c>
    </row>
    <row r="25" spans="1:1" x14ac:dyDescent="0.25">
      <c r="A25" s="81" t="s">
        <v>107</v>
      </c>
    </row>
    <row r="26" spans="1:1" x14ac:dyDescent="0.25">
      <c r="A26" s="81" t="s">
        <v>107</v>
      </c>
    </row>
    <row r="27" spans="1:1" x14ac:dyDescent="0.25">
      <c r="A27" s="81" t="s">
        <v>107</v>
      </c>
    </row>
    <row r="28" spans="1:1" x14ac:dyDescent="0.25">
      <c r="A28" s="81" t="s">
        <v>107</v>
      </c>
    </row>
    <row r="29" spans="1:1" x14ac:dyDescent="0.25">
      <c r="A29" s="81" t="s">
        <v>114</v>
      </c>
    </row>
    <row r="30" spans="1:1" x14ac:dyDescent="0.25">
      <c r="A30" s="81" t="s">
        <v>107</v>
      </c>
    </row>
    <row r="31" spans="1:1" x14ac:dyDescent="0.25">
      <c r="A31" s="81" t="s">
        <v>107</v>
      </c>
    </row>
    <row r="32" spans="1:1" x14ac:dyDescent="0.25">
      <c r="A32" s="81" t="s">
        <v>114</v>
      </c>
    </row>
    <row r="33" spans="1:1" x14ac:dyDescent="0.25">
      <c r="A33" s="81" t="s">
        <v>114</v>
      </c>
    </row>
    <row r="34" spans="1:1" x14ac:dyDescent="0.25">
      <c r="A34" s="81" t="s">
        <v>114</v>
      </c>
    </row>
    <row r="35" spans="1:1" x14ac:dyDescent="0.25">
      <c r="A35" s="81" t="s">
        <v>107</v>
      </c>
    </row>
    <row r="36" spans="1:1" x14ac:dyDescent="0.25">
      <c r="A36" s="81" t="s">
        <v>114</v>
      </c>
    </row>
    <row r="37" spans="1:1" x14ac:dyDescent="0.25">
      <c r="A37" s="81" t="s">
        <v>107</v>
      </c>
    </row>
    <row r="38" spans="1:1" x14ac:dyDescent="0.25">
      <c r="A38" s="81" t="s">
        <v>107</v>
      </c>
    </row>
    <row r="39" spans="1:1" x14ac:dyDescent="0.25">
      <c r="A39" s="81" t="s">
        <v>107</v>
      </c>
    </row>
    <row r="40" spans="1:1" x14ac:dyDescent="0.25">
      <c r="A40" s="81" t="s">
        <v>124</v>
      </c>
    </row>
    <row r="41" spans="1:1" x14ac:dyDescent="0.25">
      <c r="A41" s="81" t="s">
        <v>107</v>
      </c>
    </row>
    <row r="42" spans="1:1" x14ac:dyDescent="0.25">
      <c r="A42" s="81" t="s">
        <v>114</v>
      </c>
    </row>
    <row r="43" spans="1:1" x14ac:dyDescent="0.25">
      <c r="A43" s="81" t="s">
        <v>107</v>
      </c>
    </row>
    <row r="44" spans="1:1" x14ac:dyDescent="0.25">
      <c r="A44" s="81" t="s">
        <v>124</v>
      </c>
    </row>
    <row r="45" spans="1:1" x14ac:dyDescent="0.25">
      <c r="A45" s="81" t="s">
        <v>107</v>
      </c>
    </row>
    <row r="46" spans="1:1" x14ac:dyDescent="0.25">
      <c r="A46" s="81" t="s">
        <v>114</v>
      </c>
    </row>
    <row r="47" spans="1:1" x14ac:dyDescent="0.25">
      <c r="A47" s="81" t="s">
        <v>114</v>
      </c>
    </row>
    <row r="48" spans="1:1" x14ac:dyDescent="0.25">
      <c r="A48" s="81" t="s">
        <v>114</v>
      </c>
    </row>
    <row r="49" spans="1:1" x14ac:dyDescent="0.25">
      <c r="A49" s="81" t="s">
        <v>107</v>
      </c>
    </row>
    <row r="50" spans="1:1" x14ac:dyDescent="0.25">
      <c r="A50" s="81" t="s">
        <v>107</v>
      </c>
    </row>
    <row r="51" spans="1:1" x14ac:dyDescent="0.25">
      <c r="A51" s="81" t="s">
        <v>107</v>
      </c>
    </row>
    <row r="52" spans="1:1" x14ac:dyDescent="0.25">
      <c r="A52" s="81" t="s">
        <v>114</v>
      </c>
    </row>
    <row r="53" spans="1:1" x14ac:dyDescent="0.25">
      <c r="A53" s="81" t="s">
        <v>114</v>
      </c>
    </row>
    <row r="54" spans="1:1" x14ac:dyDescent="0.25">
      <c r="A54" s="81" t="s">
        <v>131</v>
      </c>
    </row>
    <row r="55" spans="1:1" x14ac:dyDescent="0.25">
      <c r="A55" s="81" t="s">
        <v>107</v>
      </c>
    </row>
    <row r="56" spans="1:1" x14ac:dyDescent="0.25">
      <c r="A56" s="81" t="s">
        <v>131</v>
      </c>
    </row>
    <row r="57" spans="1:1" x14ac:dyDescent="0.25">
      <c r="A57" s="81" t="s">
        <v>107</v>
      </c>
    </row>
    <row r="58" spans="1:1" x14ac:dyDescent="0.25">
      <c r="A58" s="81" t="s">
        <v>114</v>
      </c>
    </row>
    <row r="59" spans="1:1" x14ac:dyDescent="0.25">
      <c r="A59" s="81" t="s">
        <v>107</v>
      </c>
    </row>
    <row r="60" spans="1:1" x14ac:dyDescent="0.25">
      <c r="A60" s="81" t="s">
        <v>114</v>
      </c>
    </row>
    <row r="61" spans="1:1" x14ac:dyDescent="0.25">
      <c r="A61" s="81" t="s">
        <v>114</v>
      </c>
    </row>
    <row r="62" spans="1:1" x14ac:dyDescent="0.25">
      <c r="A62" s="81" t="s">
        <v>114</v>
      </c>
    </row>
    <row r="63" spans="1:1" x14ac:dyDescent="0.25">
      <c r="A63" s="81" t="s">
        <v>107</v>
      </c>
    </row>
    <row r="64" spans="1:1" x14ac:dyDescent="0.25">
      <c r="A64" s="81" t="s">
        <v>107</v>
      </c>
    </row>
    <row r="65" spans="1:1" x14ac:dyDescent="0.25">
      <c r="A65" s="81" t="s">
        <v>131</v>
      </c>
    </row>
    <row r="66" spans="1:1" x14ac:dyDescent="0.25">
      <c r="A66" s="81" t="s">
        <v>114</v>
      </c>
    </row>
    <row r="67" spans="1:1" x14ac:dyDescent="0.25">
      <c r="A67" s="81" t="s">
        <v>114</v>
      </c>
    </row>
    <row r="68" spans="1:1" x14ac:dyDescent="0.25">
      <c r="A68" s="81" t="s">
        <v>107</v>
      </c>
    </row>
    <row r="69" spans="1:1" x14ac:dyDescent="0.25">
      <c r="A69" s="81" t="s">
        <v>107</v>
      </c>
    </row>
    <row r="70" spans="1:1" x14ac:dyDescent="0.25">
      <c r="A70" s="81" t="s">
        <v>107</v>
      </c>
    </row>
    <row r="71" spans="1:1" x14ac:dyDescent="0.25">
      <c r="A71" s="81" t="s">
        <v>114</v>
      </c>
    </row>
    <row r="72" spans="1:1" x14ac:dyDescent="0.25">
      <c r="A72" s="81" t="s">
        <v>107</v>
      </c>
    </row>
    <row r="73" spans="1:1" x14ac:dyDescent="0.25">
      <c r="A73" s="81" t="s">
        <v>114</v>
      </c>
    </row>
    <row r="74" spans="1:1" x14ac:dyDescent="0.25">
      <c r="A74" s="81" t="s">
        <v>114</v>
      </c>
    </row>
    <row r="75" spans="1:1" x14ac:dyDescent="0.25">
      <c r="A75" s="81" t="s">
        <v>114</v>
      </c>
    </row>
    <row r="76" spans="1:1" x14ac:dyDescent="0.25">
      <c r="A76" s="81" t="s">
        <v>114</v>
      </c>
    </row>
    <row r="77" spans="1:1" x14ac:dyDescent="0.25">
      <c r="A77" s="81" t="s">
        <v>107</v>
      </c>
    </row>
    <row r="78" spans="1:1" x14ac:dyDescent="0.25">
      <c r="A78" s="81" t="s">
        <v>114</v>
      </c>
    </row>
    <row r="79" spans="1:1" x14ac:dyDescent="0.25">
      <c r="A79" s="81" t="s">
        <v>114</v>
      </c>
    </row>
    <row r="80" spans="1:1" x14ac:dyDescent="0.25">
      <c r="A80" s="81" t="s">
        <v>114</v>
      </c>
    </row>
    <row r="81" spans="1:1" x14ac:dyDescent="0.25">
      <c r="A81" s="81" t="s">
        <v>107</v>
      </c>
    </row>
    <row r="82" spans="1:1" x14ac:dyDescent="0.25">
      <c r="A82" s="81" t="s">
        <v>114</v>
      </c>
    </row>
    <row r="83" spans="1:1" x14ac:dyDescent="0.25">
      <c r="A83" s="81" t="s">
        <v>114</v>
      </c>
    </row>
    <row r="84" spans="1:1" x14ac:dyDescent="0.25">
      <c r="A84" s="81" t="s">
        <v>107</v>
      </c>
    </row>
    <row r="85" spans="1:1" x14ac:dyDescent="0.25">
      <c r="A85" s="81" t="s">
        <v>114</v>
      </c>
    </row>
    <row r="86" spans="1:1" x14ac:dyDescent="0.25">
      <c r="A86" s="81" t="s">
        <v>131</v>
      </c>
    </row>
    <row r="87" spans="1:1" x14ac:dyDescent="0.25">
      <c r="A87" s="81" t="s">
        <v>107</v>
      </c>
    </row>
    <row r="88" spans="1:1" x14ac:dyDescent="0.25">
      <c r="A88" s="81" t="s">
        <v>107</v>
      </c>
    </row>
    <row r="89" spans="1:1" x14ac:dyDescent="0.25">
      <c r="A89" s="81" t="s">
        <v>107</v>
      </c>
    </row>
    <row r="90" spans="1:1" x14ac:dyDescent="0.25">
      <c r="A90" s="81" t="s">
        <v>124</v>
      </c>
    </row>
    <row r="91" spans="1:1" x14ac:dyDescent="0.25">
      <c r="A91" s="81" t="s">
        <v>107</v>
      </c>
    </row>
    <row r="92" spans="1:1" x14ac:dyDescent="0.25">
      <c r="A92" s="81" t="s">
        <v>107</v>
      </c>
    </row>
    <row r="93" spans="1:1" x14ac:dyDescent="0.25">
      <c r="A93" s="81" t="s">
        <v>107</v>
      </c>
    </row>
    <row r="94" spans="1:1" x14ac:dyDescent="0.25">
      <c r="A94" s="81" t="s">
        <v>114</v>
      </c>
    </row>
    <row r="95" spans="1:1" x14ac:dyDescent="0.25">
      <c r="A95" s="81" t="s">
        <v>114</v>
      </c>
    </row>
    <row r="96" spans="1:1" x14ac:dyDescent="0.25">
      <c r="A96" s="81" t="s">
        <v>107</v>
      </c>
    </row>
    <row r="97" spans="1:1" x14ac:dyDescent="0.25">
      <c r="A97" s="81" t="s">
        <v>124</v>
      </c>
    </row>
    <row r="98" spans="1:1" x14ac:dyDescent="0.25">
      <c r="A98" s="81" t="s">
        <v>107</v>
      </c>
    </row>
    <row r="99" spans="1:1" x14ac:dyDescent="0.25">
      <c r="A99" s="81" t="s">
        <v>114</v>
      </c>
    </row>
    <row r="100" spans="1:1" x14ac:dyDescent="0.25">
      <c r="A100" s="81" t="s">
        <v>107</v>
      </c>
    </row>
    <row r="101" spans="1:1" x14ac:dyDescent="0.25">
      <c r="A101" s="81" t="s">
        <v>107</v>
      </c>
    </row>
    <row r="102" spans="1:1" x14ac:dyDescent="0.25">
      <c r="A102" s="81" t="s">
        <v>114</v>
      </c>
    </row>
    <row r="103" spans="1:1" x14ac:dyDescent="0.25">
      <c r="A103" s="81" t="s">
        <v>124</v>
      </c>
    </row>
    <row r="104" spans="1:1" x14ac:dyDescent="0.25">
      <c r="A104" s="81" t="s">
        <v>114</v>
      </c>
    </row>
    <row r="105" spans="1:1" x14ac:dyDescent="0.25">
      <c r="A105" s="81" t="s">
        <v>107</v>
      </c>
    </row>
    <row r="106" spans="1:1" x14ac:dyDescent="0.25">
      <c r="A106" s="81" t="s">
        <v>107</v>
      </c>
    </row>
    <row r="107" spans="1:1" x14ac:dyDescent="0.25">
      <c r="A107" s="81" t="s">
        <v>114</v>
      </c>
    </row>
    <row r="108" spans="1:1" x14ac:dyDescent="0.25">
      <c r="A108" s="81" t="s">
        <v>124</v>
      </c>
    </row>
    <row r="109" spans="1:1" x14ac:dyDescent="0.25">
      <c r="A109" s="81" t="s">
        <v>131</v>
      </c>
    </row>
    <row r="110" spans="1:1" x14ac:dyDescent="0.25">
      <c r="A110" s="81" t="s">
        <v>124</v>
      </c>
    </row>
    <row r="111" spans="1:1" x14ac:dyDescent="0.25">
      <c r="A111" s="81" t="s">
        <v>114</v>
      </c>
    </row>
    <row r="112" spans="1:1" x14ac:dyDescent="0.25">
      <c r="A112" s="81" t="s">
        <v>114</v>
      </c>
    </row>
    <row r="113" spans="1:1" x14ac:dyDescent="0.25">
      <c r="A113" s="81" t="s">
        <v>114</v>
      </c>
    </row>
    <row r="114" spans="1:1" x14ac:dyDescent="0.25">
      <c r="A114" s="81" t="s">
        <v>107</v>
      </c>
    </row>
    <row r="115" spans="1:1" x14ac:dyDescent="0.25">
      <c r="A115" s="81" t="s">
        <v>107</v>
      </c>
    </row>
    <row r="116" spans="1:1" x14ac:dyDescent="0.25">
      <c r="A116" s="81" t="s">
        <v>114</v>
      </c>
    </row>
    <row r="117" spans="1:1" x14ac:dyDescent="0.25">
      <c r="A117" s="81" t="s">
        <v>114</v>
      </c>
    </row>
    <row r="118" spans="1:1" x14ac:dyDescent="0.25">
      <c r="A118" s="81" t="s">
        <v>114</v>
      </c>
    </row>
    <row r="119" spans="1:1" x14ac:dyDescent="0.25">
      <c r="A119" s="81" t="s">
        <v>114</v>
      </c>
    </row>
    <row r="120" spans="1:1" x14ac:dyDescent="0.25">
      <c r="A120" s="81" t="s">
        <v>114</v>
      </c>
    </row>
    <row r="121" spans="1:1" x14ac:dyDescent="0.25">
      <c r="A121" s="81" t="s">
        <v>114</v>
      </c>
    </row>
    <row r="122" spans="1:1" x14ac:dyDescent="0.25">
      <c r="A122" s="81" t="s">
        <v>107</v>
      </c>
    </row>
    <row r="123" spans="1:1" x14ac:dyDescent="0.25">
      <c r="A123" s="81" t="s">
        <v>107</v>
      </c>
    </row>
    <row r="124" spans="1:1" x14ac:dyDescent="0.25">
      <c r="A124" s="81" t="s">
        <v>131</v>
      </c>
    </row>
    <row r="125" spans="1:1" x14ac:dyDescent="0.25">
      <c r="A125" s="81" t="s">
        <v>131</v>
      </c>
    </row>
    <row r="126" spans="1:1" x14ac:dyDescent="0.25">
      <c r="A126" s="81" t="s">
        <v>107</v>
      </c>
    </row>
    <row r="127" spans="1:1" x14ac:dyDescent="0.25">
      <c r="A127" s="81" t="s">
        <v>107</v>
      </c>
    </row>
    <row r="128" spans="1:1" x14ac:dyDescent="0.25">
      <c r="A128" s="81" t="s">
        <v>107</v>
      </c>
    </row>
    <row r="129" spans="1:1" x14ac:dyDescent="0.25">
      <c r="A129" s="81" t="s">
        <v>114</v>
      </c>
    </row>
    <row r="130" spans="1:1" x14ac:dyDescent="0.25">
      <c r="A130" s="81" t="s">
        <v>114</v>
      </c>
    </row>
    <row r="131" spans="1:1" x14ac:dyDescent="0.25">
      <c r="A131" s="81" t="s">
        <v>107</v>
      </c>
    </row>
    <row r="132" spans="1:1" x14ac:dyDescent="0.25">
      <c r="A132" s="81" t="s">
        <v>114</v>
      </c>
    </row>
    <row r="133" spans="1:1" x14ac:dyDescent="0.25">
      <c r="A133" s="81" t="s">
        <v>114</v>
      </c>
    </row>
    <row r="134" spans="1:1" x14ac:dyDescent="0.25">
      <c r="A134" s="81" t="s">
        <v>114</v>
      </c>
    </row>
    <row r="135" spans="1:1" x14ac:dyDescent="0.25">
      <c r="A135" s="81" t="s">
        <v>114</v>
      </c>
    </row>
    <row r="136" spans="1:1" x14ac:dyDescent="0.25">
      <c r="A136" s="81" t="s">
        <v>107</v>
      </c>
    </row>
    <row r="137" spans="1:1" x14ac:dyDescent="0.25">
      <c r="A137" s="81" t="s">
        <v>107</v>
      </c>
    </row>
    <row r="138" spans="1:1" x14ac:dyDescent="0.25">
      <c r="A138" s="81" t="s">
        <v>114</v>
      </c>
    </row>
    <row r="139" spans="1:1" x14ac:dyDescent="0.25">
      <c r="A139" s="81" t="s">
        <v>107</v>
      </c>
    </row>
    <row r="140" spans="1:1" x14ac:dyDescent="0.25">
      <c r="A140" s="81" t="s">
        <v>114</v>
      </c>
    </row>
    <row r="141" spans="1:1" x14ac:dyDescent="0.25">
      <c r="A141" s="81" t="s">
        <v>107</v>
      </c>
    </row>
    <row r="142" spans="1:1" x14ac:dyDescent="0.25">
      <c r="A142" s="81" t="s">
        <v>114</v>
      </c>
    </row>
    <row r="143" spans="1:1" x14ac:dyDescent="0.25">
      <c r="A143" s="81" t="s">
        <v>107</v>
      </c>
    </row>
    <row r="144" spans="1:1" x14ac:dyDescent="0.25">
      <c r="A144" s="81" t="s">
        <v>107</v>
      </c>
    </row>
    <row r="145" spans="1:1" x14ac:dyDescent="0.25">
      <c r="A145" s="81" t="s">
        <v>107</v>
      </c>
    </row>
    <row r="146" spans="1:1" x14ac:dyDescent="0.25">
      <c r="A146" s="81" t="s">
        <v>131</v>
      </c>
    </row>
    <row r="147" spans="1:1" x14ac:dyDescent="0.25">
      <c r="A147" s="81" t="s">
        <v>114</v>
      </c>
    </row>
    <row r="148" spans="1:1" x14ac:dyDescent="0.25">
      <c r="A148" s="81" t="s">
        <v>114</v>
      </c>
    </row>
    <row r="149" spans="1:1" x14ac:dyDescent="0.25">
      <c r="A149" s="81" t="s">
        <v>114</v>
      </c>
    </row>
    <row r="150" spans="1:1" x14ac:dyDescent="0.25">
      <c r="A150" s="81" t="s">
        <v>107</v>
      </c>
    </row>
    <row r="151" spans="1:1" x14ac:dyDescent="0.25">
      <c r="A151" s="81" t="s">
        <v>114</v>
      </c>
    </row>
    <row r="152" spans="1:1" x14ac:dyDescent="0.25">
      <c r="A152" s="81" t="s">
        <v>114</v>
      </c>
    </row>
    <row r="153" spans="1:1" x14ac:dyDescent="0.25">
      <c r="A153" s="81" t="s">
        <v>114</v>
      </c>
    </row>
    <row r="154" spans="1:1" x14ac:dyDescent="0.25">
      <c r="A154" s="81" t="s">
        <v>114</v>
      </c>
    </row>
    <row r="155" spans="1:1" x14ac:dyDescent="0.25">
      <c r="A155" s="81" t="s">
        <v>107</v>
      </c>
    </row>
    <row r="156" spans="1:1" x14ac:dyDescent="0.25">
      <c r="A156" s="81" t="s">
        <v>107</v>
      </c>
    </row>
    <row r="157" spans="1:1" x14ac:dyDescent="0.25">
      <c r="A157" s="81" t="s">
        <v>131</v>
      </c>
    </row>
    <row r="158" spans="1:1" x14ac:dyDescent="0.25">
      <c r="A158" s="81" t="s">
        <v>107</v>
      </c>
    </row>
    <row r="159" spans="1:1" x14ac:dyDescent="0.25">
      <c r="A159" s="81" t="s">
        <v>114</v>
      </c>
    </row>
    <row r="160" spans="1:1" x14ac:dyDescent="0.25">
      <c r="A160" s="81" t="s">
        <v>114</v>
      </c>
    </row>
    <row r="161" spans="1:1" x14ac:dyDescent="0.25">
      <c r="A161" s="81" t="s">
        <v>107</v>
      </c>
    </row>
    <row r="162" spans="1:1" x14ac:dyDescent="0.25">
      <c r="A162" s="81" t="s">
        <v>114</v>
      </c>
    </row>
    <row r="163" spans="1:1" x14ac:dyDescent="0.25">
      <c r="A163" s="81" t="s">
        <v>114</v>
      </c>
    </row>
    <row r="164" spans="1:1" x14ac:dyDescent="0.25">
      <c r="A164" s="81" t="s">
        <v>107</v>
      </c>
    </row>
    <row r="165" spans="1:1" x14ac:dyDescent="0.25">
      <c r="A165" s="81" t="s">
        <v>114</v>
      </c>
    </row>
    <row r="166" spans="1:1" x14ac:dyDescent="0.25">
      <c r="A166" s="81" t="s">
        <v>107</v>
      </c>
    </row>
    <row r="167" spans="1:1" x14ac:dyDescent="0.25">
      <c r="A167" s="81" t="s">
        <v>114</v>
      </c>
    </row>
    <row r="168" spans="1:1" x14ac:dyDescent="0.25">
      <c r="A168" s="81" t="s">
        <v>107</v>
      </c>
    </row>
    <row r="169" spans="1:1" x14ac:dyDescent="0.25">
      <c r="A169" s="81" t="s">
        <v>124</v>
      </c>
    </row>
    <row r="170" spans="1:1" x14ac:dyDescent="0.25">
      <c r="A170" s="81" t="s">
        <v>107</v>
      </c>
    </row>
    <row r="171" spans="1:1" x14ac:dyDescent="0.25">
      <c r="A171" s="81" t="s">
        <v>107</v>
      </c>
    </row>
    <row r="172" spans="1:1" x14ac:dyDescent="0.25">
      <c r="A172" s="81" t="s">
        <v>114</v>
      </c>
    </row>
    <row r="173" spans="1:1" x14ac:dyDescent="0.25">
      <c r="A173" s="81" t="s">
        <v>124</v>
      </c>
    </row>
    <row r="174" spans="1:1" x14ac:dyDescent="0.25">
      <c r="A174" s="81" t="s">
        <v>114</v>
      </c>
    </row>
    <row r="175" spans="1:1" x14ac:dyDescent="0.25">
      <c r="A175" s="81" t="s">
        <v>107</v>
      </c>
    </row>
    <row r="176" spans="1:1" x14ac:dyDescent="0.25">
      <c r="A176" s="81" t="s">
        <v>107</v>
      </c>
    </row>
    <row r="177" spans="1:1" x14ac:dyDescent="0.25">
      <c r="A177" s="81" t="s">
        <v>114</v>
      </c>
    </row>
    <row r="178" spans="1:1" x14ac:dyDescent="0.25">
      <c r="A178" s="81" t="s">
        <v>107</v>
      </c>
    </row>
    <row r="179" spans="1:1" x14ac:dyDescent="0.25">
      <c r="A179" s="81" t="s">
        <v>114</v>
      </c>
    </row>
    <row r="180" spans="1:1" x14ac:dyDescent="0.25">
      <c r="A180" s="81" t="s">
        <v>107</v>
      </c>
    </row>
    <row r="181" spans="1:1" x14ac:dyDescent="0.25">
      <c r="A181" s="81" t="s">
        <v>114</v>
      </c>
    </row>
    <row r="182" spans="1:1" x14ac:dyDescent="0.25">
      <c r="A182" s="81" t="s">
        <v>114</v>
      </c>
    </row>
    <row r="183" spans="1:1" x14ac:dyDescent="0.25">
      <c r="A183" s="81" t="s">
        <v>107</v>
      </c>
    </row>
    <row r="184" spans="1:1" x14ac:dyDescent="0.25">
      <c r="A184" s="81" t="s">
        <v>131</v>
      </c>
    </row>
    <row r="185" spans="1:1" x14ac:dyDescent="0.25">
      <c r="A185" s="81" t="s">
        <v>131</v>
      </c>
    </row>
    <row r="186" spans="1:1" x14ac:dyDescent="0.25">
      <c r="A186" s="81" t="s">
        <v>114</v>
      </c>
    </row>
    <row r="187" spans="1:1" x14ac:dyDescent="0.25">
      <c r="A187" s="81" t="s">
        <v>114</v>
      </c>
    </row>
    <row r="188" spans="1:1" x14ac:dyDescent="0.25">
      <c r="A188" s="81" t="s">
        <v>107</v>
      </c>
    </row>
    <row r="189" spans="1:1" x14ac:dyDescent="0.25">
      <c r="A189" s="81" t="s">
        <v>124</v>
      </c>
    </row>
    <row r="190" spans="1:1" x14ac:dyDescent="0.25">
      <c r="A190" s="81" t="s">
        <v>114</v>
      </c>
    </row>
    <row r="191" spans="1:1" x14ac:dyDescent="0.25">
      <c r="A191" s="81" t="s">
        <v>107</v>
      </c>
    </row>
    <row r="192" spans="1:1" x14ac:dyDescent="0.25">
      <c r="A192" s="81" t="s">
        <v>107</v>
      </c>
    </row>
    <row r="193" spans="1:1" x14ac:dyDescent="0.25">
      <c r="A193" s="81" t="s">
        <v>114</v>
      </c>
    </row>
    <row r="194" spans="1:1" x14ac:dyDescent="0.25">
      <c r="A194" s="81" t="s">
        <v>114</v>
      </c>
    </row>
    <row r="195" spans="1:1" x14ac:dyDescent="0.25">
      <c r="A195" s="81" t="s">
        <v>124</v>
      </c>
    </row>
    <row r="196" spans="1:1" x14ac:dyDescent="0.25">
      <c r="A196" s="81" t="s">
        <v>114</v>
      </c>
    </row>
    <row r="197" spans="1:1" x14ac:dyDescent="0.25">
      <c r="A197" s="81" t="s">
        <v>114</v>
      </c>
    </row>
    <row r="198" spans="1:1" x14ac:dyDescent="0.25">
      <c r="A198" s="81" t="s">
        <v>114</v>
      </c>
    </row>
    <row r="199" spans="1:1" x14ac:dyDescent="0.25">
      <c r="A199" s="81" t="s">
        <v>107</v>
      </c>
    </row>
    <row r="200" spans="1:1" x14ac:dyDescent="0.25">
      <c r="A200" s="81" t="s">
        <v>107</v>
      </c>
    </row>
    <row r="201" spans="1:1" x14ac:dyDescent="0.25">
      <c r="A201" s="81" t="s">
        <v>107</v>
      </c>
    </row>
    <row r="202" spans="1:1" x14ac:dyDescent="0.25">
      <c r="A202" s="81" t="s">
        <v>107</v>
      </c>
    </row>
    <row r="203" spans="1:1" x14ac:dyDescent="0.25">
      <c r="A203" s="81" t="s">
        <v>107</v>
      </c>
    </row>
    <row r="204" spans="1:1" x14ac:dyDescent="0.25">
      <c r="A204" s="81" t="s">
        <v>114</v>
      </c>
    </row>
    <row r="205" spans="1:1" x14ac:dyDescent="0.25">
      <c r="A205" s="81" t="s">
        <v>107</v>
      </c>
    </row>
    <row r="206" spans="1:1" x14ac:dyDescent="0.25">
      <c r="A206" s="81" t="s">
        <v>107</v>
      </c>
    </row>
    <row r="207" spans="1:1" x14ac:dyDescent="0.25">
      <c r="A207" s="81" t="s">
        <v>107</v>
      </c>
    </row>
    <row r="208" spans="1:1" x14ac:dyDescent="0.25">
      <c r="A208" s="81" t="s">
        <v>107</v>
      </c>
    </row>
    <row r="209" spans="1:1" x14ac:dyDescent="0.25">
      <c r="A209" s="81" t="s">
        <v>114</v>
      </c>
    </row>
    <row r="210" spans="1:1" x14ac:dyDescent="0.25">
      <c r="A210" s="81" t="s">
        <v>114</v>
      </c>
    </row>
    <row r="211" spans="1:1" x14ac:dyDescent="0.25">
      <c r="A211" s="81" t="s">
        <v>124</v>
      </c>
    </row>
    <row r="212" spans="1:1" x14ac:dyDescent="0.25">
      <c r="A212" s="81" t="s">
        <v>107</v>
      </c>
    </row>
    <row r="213" spans="1:1" x14ac:dyDescent="0.25">
      <c r="A213" s="81" t="s">
        <v>124</v>
      </c>
    </row>
    <row r="214" spans="1:1" x14ac:dyDescent="0.25">
      <c r="A214" s="81" t="s">
        <v>107</v>
      </c>
    </row>
    <row r="215" spans="1:1" x14ac:dyDescent="0.25">
      <c r="A215" s="81" t="s">
        <v>114</v>
      </c>
    </row>
    <row r="216" spans="1:1" x14ac:dyDescent="0.25">
      <c r="A216" s="81" t="s">
        <v>114</v>
      </c>
    </row>
    <row r="217" spans="1:1" x14ac:dyDescent="0.25">
      <c r="A217" s="81" t="s">
        <v>114</v>
      </c>
    </row>
    <row r="218" spans="1:1" x14ac:dyDescent="0.25">
      <c r="A218" s="81" t="s">
        <v>124</v>
      </c>
    </row>
    <row r="219" spans="1:1" x14ac:dyDescent="0.25">
      <c r="A219" s="81" t="s">
        <v>107</v>
      </c>
    </row>
    <row r="220" spans="1:1" x14ac:dyDescent="0.25">
      <c r="A220" s="81" t="s">
        <v>114</v>
      </c>
    </row>
    <row r="221" spans="1:1" x14ac:dyDescent="0.25">
      <c r="A221" s="81" t="s">
        <v>131</v>
      </c>
    </row>
    <row r="222" spans="1:1" x14ac:dyDescent="0.25">
      <c r="A222" s="81" t="s">
        <v>107</v>
      </c>
    </row>
    <row r="223" spans="1:1" x14ac:dyDescent="0.25">
      <c r="A223" s="81" t="s">
        <v>107</v>
      </c>
    </row>
    <row r="224" spans="1:1" x14ac:dyDescent="0.25">
      <c r="A224" s="81" t="s">
        <v>107</v>
      </c>
    </row>
    <row r="225" spans="1:1" x14ac:dyDescent="0.25">
      <c r="A225" s="81" t="s">
        <v>107</v>
      </c>
    </row>
    <row r="226" spans="1:1" x14ac:dyDescent="0.25">
      <c r="A226" s="81" t="s">
        <v>114</v>
      </c>
    </row>
    <row r="227" spans="1:1" x14ac:dyDescent="0.25">
      <c r="A227" s="81" t="s">
        <v>114</v>
      </c>
    </row>
    <row r="228" spans="1:1" x14ac:dyDescent="0.25">
      <c r="A228" s="81" t="s">
        <v>114</v>
      </c>
    </row>
    <row r="229" spans="1:1" x14ac:dyDescent="0.25">
      <c r="A229" s="81" t="s">
        <v>114</v>
      </c>
    </row>
    <row r="230" spans="1:1" x14ac:dyDescent="0.25">
      <c r="A230" s="81" t="s">
        <v>114</v>
      </c>
    </row>
    <row r="231" spans="1:1" x14ac:dyDescent="0.25">
      <c r="A231" s="81" t="s">
        <v>114</v>
      </c>
    </row>
    <row r="232" spans="1:1" x14ac:dyDescent="0.25">
      <c r="A232" s="81" t="s">
        <v>107</v>
      </c>
    </row>
    <row r="233" spans="1:1" x14ac:dyDescent="0.25">
      <c r="A233" s="81" t="s">
        <v>107</v>
      </c>
    </row>
    <row r="234" spans="1:1" x14ac:dyDescent="0.25">
      <c r="A234" s="81" t="s">
        <v>107</v>
      </c>
    </row>
    <row r="235" spans="1:1" x14ac:dyDescent="0.25">
      <c r="A235" s="81" t="s">
        <v>107</v>
      </c>
    </row>
    <row r="236" spans="1:1" x14ac:dyDescent="0.25">
      <c r="A236" s="81" t="s">
        <v>114</v>
      </c>
    </row>
    <row r="237" spans="1:1" x14ac:dyDescent="0.25">
      <c r="A237" s="81" t="s">
        <v>107</v>
      </c>
    </row>
    <row r="238" spans="1:1" x14ac:dyDescent="0.25">
      <c r="A238" s="81" t="s">
        <v>107</v>
      </c>
    </row>
    <row r="239" spans="1:1" x14ac:dyDescent="0.25">
      <c r="A239" s="81" t="s">
        <v>114</v>
      </c>
    </row>
    <row r="240" spans="1:1" x14ac:dyDescent="0.25">
      <c r="A240" s="81" t="s">
        <v>107</v>
      </c>
    </row>
    <row r="241" spans="1:1" x14ac:dyDescent="0.25">
      <c r="A241" s="81" t="s">
        <v>124</v>
      </c>
    </row>
    <row r="242" spans="1:1" x14ac:dyDescent="0.25">
      <c r="A242" s="81" t="s">
        <v>114</v>
      </c>
    </row>
    <row r="243" spans="1:1" x14ac:dyDescent="0.25">
      <c r="A243" s="81" t="s">
        <v>107</v>
      </c>
    </row>
    <row r="244" spans="1:1" x14ac:dyDescent="0.25">
      <c r="A244" s="81" t="s">
        <v>107</v>
      </c>
    </row>
    <row r="245" spans="1:1" x14ac:dyDescent="0.25">
      <c r="A245" s="81" t="s">
        <v>114</v>
      </c>
    </row>
    <row r="246" spans="1:1" x14ac:dyDescent="0.25">
      <c r="A246" s="81" t="s">
        <v>107</v>
      </c>
    </row>
    <row r="247" spans="1:1" x14ac:dyDescent="0.25">
      <c r="A247" s="81" t="s">
        <v>114</v>
      </c>
    </row>
    <row r="248" spans="1:1" x14ac:dyDescent="0.25">
      <c r="A248" s="81" t="s">
        <v>107</v>
      </c>
    </row>
    <row r="249" spans="1:1" x14ac:dyDescent="0.25">
      <c r="A249" s="81" t="s">
        <v>107</v>
      </c>
    </row>
    <row r="250" spans="1:1" x14ac:dyDescent="0.25">
      <c r="A250" s="81" t="s">
        <v>107</v>
      </c>
    </row>
    <row r="251" spans="1:1" x14ac:dyDescent="0.25">
      <c r="A251" s="81" t="s">
        <v>114</v>
      </c>
    </row>
    <row r="252" spans="1:1" x14ac:dyDescent="0.25">
      <c r="A252" s="81" t="s">
        <v>107</v>
      </c>
    </row>
    <row r="253" spans="1:1" x14ac:dyDescent="0.25">
      <c r="A253" s="81" t="s">
        <v>114</v>
      </c>
    </row>
    <row r="254" spans="1:1" x14ac:dyDescent="0.25">
      <c r="A254" s="81" t="s">
        <v>114</v>
      </c>
    </row>
    <row r="255" spans="1:1" x14ac:dyDescent="0.25">
      <c r="A255" s="81" t="s">
        <v>131</v>
      </c>
    </row>
    <row r="256" spans="1:1" x14ac:dyDescent="0.25">
      <c r="A256" s="81" t="s">
        <v>114</v>
      </c>
    </row>
    <row r="257" spans="1:1" x14ac:dyDescent="0.25">
      <c r="A257" s="81" t="s">
        <v>114</v>
      </c>
    </row>
    <row r="258" spans="1:1" x14ac:dyDescent="0.25">
      <c r="A258" s="81" t="s">
        <v>107</v>
      </c>
    </row>
    <row r="259" spans="1:1" x14ac:dyDescent="0.25">
      <c r="A259" s="81" t="s">
        <v>107</v>
      </c>
    </row>
    <row r="260" spans="1:1" x14ac:dyDescent="0.25">
      <c r="A260" s="81" t="s">
        <v>107</v>
      </c>
    </row>
    <row r="261" spans="1:1" x14ac:dyDescent="0.25">
      <c r="A261" s="81" t="s">
        <v>107</v>
      </c>
    </row>
    <row r="262" spans="1:1" x14ac:dyDescent="0.25">
      <c r="A262" s="81" t="s">
        <v>107</v>
      </c>
    </row>
    <row r="263" spans="1:1" x14ac:dyDescent="0.25">
      <c r="A263" s="81" t="s">
        <v>114</v>
      </c>
    </row>
    <row r="264" spans="1:1" x14ac:dyDescent="0.25">
      <c r="A264" s="81" t="s">
        <v>107</v>
      </c>
    </row>
    <row r="265" spans="1:1" x14ac:dyDescent="0.25">
      <c r="A265" s="81" t="s">
        <v>114</v>
      </c>
    </row>
    <row r="266" spans="1:1" x14ac:dyDescent="0.25">
      <c r="A266" s="81" t="s">
        <v>107</v>
      </c>
    </row>
    <row r="267" spans="1:1" x14ac:dyDescent="0.25">
      <c r="A267" s="81" t="s">
        <v>114</v>
      </c>
    </row>
    <row r="268" spans="1:1" x14ac:dyDescent="0.25">
      <c r="A268" s="81" t="s">
        <v>107</v>
      </c>
    </row>
    <row r="269" spans="1:1" x14ac:dyDescent="0.25">
      <c r="A269" s="81" t="s">
        <v>107</v>
      </c>
    </row>
    <row r="270" spans="1:1" x14ac:dyDescent="0.25">
      <c r="A270" s="81" t="s">
        <v>124</v>
      </c>
    </row>
    <row r="271" spans="1:1" x14ac:dyDescent="0.25">
      <c r="A271" s="81" t="s">
        <v>124</v>
      </c>
    </row>
    <row r="272" spans="1:1" x14ac:dyDescent="0.25">
      <c r="A272" s="81" t="s">
        <v>107</v>
      </c>
    </row>
    <row r="273" spans="1:1" x14ac:dyDescent="0.25">
      <c r="A273" s="81" t="s">
        <v>107</v>
      </c>
    </row>
    <row r="274" spans="1:1" x14ac:dyDescent="0.25">
      <c r="A274" s="81" t="s">
        <v>114</v>
      </c>
    </row>
    <row r="275" spans="1:1" x14ac:dyDescent="0.25">
      <c r="A275" s="81" t="s">
        <v>114</v>
      </c>
    </row>
    <row r="276" spans="1:1" x14ac:dyDescent="0.25">
      <c r="A276" s="81" t="s">
        <v>114</v>
      </c>
    </row>
    <row r="277" spans="1:1" x14ac:dyDescent="0.25">
      <c r="A277" s="81" t="s">
        <v>114</v>
      </c>
    </row>
    <row r="278" spans="1:1" x14ac:dyDescent="0.25">
      <c r="A278" s="81" t="s">
        <v>107</v>
      </c>
    </row>
    <row r="279" spans="1:1" x14ac:dyDescent="0.25">
      <c r="A279" s="81" t="s">
        <v>107</v>
      </c>
    </row>
    <row r="280" spans="1:1" x14ac:dyDescent="0.25">
      <c r="A280" s="81" t="s">
        <v>131</v>
      </c>
    </row>
    <row r="281" spans="1:1" x14ac:dyDescent="0.25">
      <c r="A281" s="81" t="s">
        <v>114</v>
      </c>
    </row>
    <row r="282" spans="1:1" x14ac:dyDescent="0.25">
      <c r="A282" s="81" t="s">
        <v>107</v>
      </c>
    </row>
    <row r="283" spans="1:1" x14ac:dyDescent="0.25">
      <c r="A283" s="81" t="s">
        <v>107</v>
      </c>
    </row>
    <row r="284" spans="1:1" x14ac:dyDescent="0.25">
      <c r="A284" s="81" t="s">
        <v>107</v>
      </c>
    </row>
    <row r="285" spans="1:1" x14ac:dyDescent="0.25">
      <c r="A285" s="81" t="s">
        <v>107</v>
      </c>
    </row>
    <row r="286" spans="1:1" x14ac:dyDescent="0.25">
      <c r="A286" s="81" t="s">
        <v>114</v>
      </c>
    </row>
    <row r="287" spans="1:1" x14ac:dyDescent="0.25">
      <c r="A287" s="81" t="s">
        <v>107</v>
      </c>
    </row>
    <row r="288" spans="1:1" x14ac:dyDescent="0.25">
      <c r="A288" s="81" t="s">
        <v>114</v>
      </c>
    </row>
    <row r="289" spans="1:1" x14ac:dyDescent="0.25">
      <c r="A289" s="81" t="s">
        <v>107</v>
      </c>
    </row>
    <row r="290" spans="1:1" x14ac:dyDescent="0.25">
      <c r="A290" s="81" t="s">
        <v>107</v>
      </c>
    </row>
    <row r="291" spans="1:1" x14ac:dyDescent="0.25">
      <c r="A291" s="81" t="s">
        <v>107</v>
      </c>
    </row>
    <row r="292" spans="1:1" x14ac:dyDescent="0.25">
      <c r="A292" s="81" t="s">
        <v>114</v>
      </c>
    </row>
    <row r="293" spans="1:1" x14ac:dyDescent="0.25">
      <c r="A293" s="81" t="s">
        <v>107</v>
      </c>
    </row>
    <row r="294" spans="1:1" x14ac:dyDescent="0.25">
      <c r="A294" s="81" t="s">
        <v>107</v>
      </c>
    </row>
    <row r="295" spans="1:1" x14ac:dyDescent="0.25">
      <c r="A295" s="81" t="s">
        <v>107</v>
      </c>
    </row>
    <row r="296" spans="1:1" x14ac:dyDescent="0.25">
      <c r="A296" s="81" t="s">
        <v>107</v>
      </c>
    </row>
    <row r="297" spans="1:1" x14ac:dyDescent="0.25">
      <c r="A297" s="81" t="s">
        <v>114</v>
      </c>
    </row>
    <row r="298" spans="1:1" x14ac:dyDescent="0.25">
      <c r="A298" s="81" t="s">
        <v>107</v>
      </c>
    </row>
    <row r="299" spans="1:1" x14ac:dyDescent="0.25">
      <c r="A299" s="81" t="s">
        <v>107</v>
      </c>
    </row>
    <row r="300" spans="1:1" x14ac:dyDescent="0.25">
      <c r="A300" s="81" t="s">
        <v>114</v>
      </c>
    </row>
    <row r="301" spans="1:1" x14ac:dyDescent="0.25">
      <c r="A301" s="81" t="s">
        <v>114</v>
      </c>
    </row>
    <row r="302" spans="1:1" x14ac:dyDescent="0.25">
      <c r="A302" s="81" t="s">
        <v>107</v>
      </c>
    </row>
    <row r="303" spans="1:1" x14ac:dyDescent="0.25">
      <c r="A303" s="81" t="s">
        <v>114</v>
      </c>
    </row>
    <row r="304" spans="1:1" x14ac:dyDescent="0.25">
      <c r="A304" s="81" t="s">
        <v>107</v>
      </c>
    </row>
    <row r="305" spans="1:1" x14ac:dyDescent="0.25">
      <c r="A305" s="81" t="s">
        <v>114</v>
      </c>
    </row>
    <row r="306" spans="1:1" x14ac:dyDescent="0.25">
      <c r="A306" s="81" t="s">
        <v>107</v>
      </c>
    </row>
    <row r="307" spans="1:1" x14ac:dyDescent="0.25">
      <c r="A307" s="81" t="s">
        <v>114</v>
      </c>
    </row>
    <row r="308" spans="1:1" x14ac:dyDescent="0.25">
      <c r="A308" s="81" t="s">
        <v>107</v>
      </c>
    </row>
    <row r="309" spans="1:1" x14ac:dyDescent="0.25">
      <c r="A309" s="81" t="s">
        <v>107</v>
      </c>
    </row>
    <row r="310" spans="1:1" x14ac:dyDescent="0.25">
      <c r="A310" s="81" t="s">
        <v>107</v>
      </c>
    </row>
    <row r="311" spans="1:1" x14ac:dyDescent="0.25">
      <c r="A311" s="81" t="s">
        <v>114</v>
      </c>
    </row>
    <row r="312" spans="1:1" x14ac:dyDescent="0.25">
      <c r="A312" s="81" t="s">
        <v>107</v>
      </c>
    </row>
    <row r="313" spans="1:1" x14ac:dyDescent="0.25">
      <c r="A313" s="81" t="s">
        <v>107</v>
      </c>
    </row>
    <row r="314" spans="1:1" x14ac:dyDescent="0.25">
      <c r="A314" s="81" t="s">
        <v>107</v>
      </c>
    </row>
    <row r="315" spans="1:1" x14ac:dyDescent="0.25">
      <c r="A315" s="81" t="s">
        <v>114</v>
      </c>
    </row>
    <row r="316" spans="1:1" x14ac:dyDescent="0.25">
      <c r="A316" s="81" t="s">
        <v>107</v>
      </c>
    </row>
    <row r="317" spans="1:1" x14ac:dyDescent="0.25">
      <c r="A317" s="81" t="s">
        <v>114</v>
      </c>
    </row>
    <row r="318" spans="1:1" x14ac:dyDescent="0.25">
      <c r="A318" s="81" t="s">
        <v>107</v>
      </c>
    </row>
    <row r="319" spans="1:1" x14ac:dyDescent="0.25">
      <c r="A319" s="81" t="s">
        <v>107</v>
      </c>
    </row>
    <row r="320" spans="1:1" x14ac:dyDescent="0.25">
      <c r="A320" s="81" t="s">
        <v>107</v>
      </c>
    </row>
    <row r="321" spans="1:1" x14ac:dyDescent="0.25">
      <c r="A321" s="81" t="s">
        <v>107</v>
      </c>
    </row>
    <row r="322" spans="1:1" x14ac:dyDescent="0.25">
      <c r="A322" s="81" t="s">
        <v>114</v>
      </c>
    </row>
    <row r="323" spans="1:1" x14ac:dyDescent="0.25">
      <c r="A323" s="81" t="s">
        <v>131</v>
      </c>
    </row>
    <row r="324" spans="1:1" x14ac:dyDescent="0.25">
      <c r="A324" s="81" t="s">
        <v>107</v>
      </c>
    </row>
    <row r="325" spans="1:1" x14ac:dyDescent="0.25">
      <c r="A325" s="81" t="s">
        <v>124</v>
      </c>
    </row>
    <row r="326" spans="1:1" x14ac:dyDescent="0.25">
      <c r="A326" s="81" t="s">
        <v>107</v>
      </c>
    </row>
    <row r="327" spans="1:1" x14ac:dyDescent="0.25">
      <c r="A327" s="81" t="s">
        <v>107</v>
      </c>
    </row>
    <row r="328" spans="1:1" x14ac:dyDescent="0.25">
      <c r="A328" s="81" t="s">
        <v>114</v>
      </c>
    </row>
    <row r="329" spans="1:1" x14ac:dyDescent="0.25">
      <c r="A329" s="81" t="s">
        <v>107</v>
      </c>
    </row>
    <row r="330" spans="1:1" x14ac:dyDescent="0.25">
      <c r="A330" s="81" t="s">
        <v>107</v>
      </c>
    </row>
    <row r="331" spans="1:1" x14ac:dyDescent="0.25">
      <c r="A331" s="81" t="s">
        <v>114</v>
      </c>
    </row>
    <row r="332" spans="1:1" x14ac:dyDescent="0.25">
      <c r="A332" s="81" t="s">
        <v>114</v>
      </c>
    </row>
    <row r="333" spans="1:1" x14ac:dyDescent="0.25">
      <c r="A333" s="81" t="s">
        <v>114</v>
      </c>
    </row>
    <row r="334" spans="1:1" x14ac:dyDescent="0.25">
      <c r="A334" s="81" t="s">
        <v>107</v>
      </c>
    </row>
    <row r="335" spans="1:1" x14ac:dyDescent="0.25">
      <c r="A335" s="81" t="s">
        <v>114</v>
      </c>
    </row>
    <row r="336" spans="1:1" x14ac:dyDescent="0.25">
      <c r="A336" s="81" t="s">
        <v>107</v>
      </c>
    </row>
    <row r="337" spans="1:1" x14ac:dyDescent="0.25">
      <c r="A337" s="81" t="s">
        <v>107</v>
      </c>
    </row>
    <row r="338" spans="1:1" x14ac:dyDescent="0.25">
      <c r="A338" s="81" t="s">
        <v>114</v>
      </c>
    </row>
    <row r="339" spans="1:1" x14ac:dyDescent="0.25">
      <c r="A339" s="81" t="s">
        <v>107</v>
      </c>
    </row>
    <row r="340" spans="1:1" x14ac:dyDescent="0.25">
      <c r="A340" s="81" t="s">
        <v>114</v>
      </c>
    </row>
    <row r="341" spans="1:1" x14ac:dyDescent="0.25">
      <c r="A341" s="81" t="s">
        <v>114</v>
      </c>
    </row>
    <row r="342" spans="1:1" x14ac:dyDescent="0.25">
      <c r="A342" s="81" t="s">
        <v>107</v>
      </c>
    </row>
    <row r="343" spans="1:1" x14ac:dyDescent="0.25">
      <c r="A343" s="81" t="s">
        <v>114</v>
      </c>
    </row>
    <row r="344" spans="1:1" x14ac:dyDescent="0.25">
      <c r="A344" s="81" t="s">
        <v>107</v>
      </c>
    </row>
    <row r="345" spans="1:1" x14ac:dyDescent="0.25">
      <c r="A345" s="81" t="s">
        <v>114</v>
      </c>
    </row>
    <row r="346" spans="1:1" x14ac:dyDescent="0.25">
      <c r="A346" s="81" t="s">
        <v>114</v>
      </c>
    </row>
    <row r="347" spans="1:1" x14ac:dyDescent="0.25">
      <c r="A347" s="81" t="s">
        <v>107</v>
      </c>
    </row>
    <row r="348" spans="1:1" x14ac:dyDescent="0.25">
      <c r="A348" s="81" t="s">
        <v>131</v>
      </c>
    </row>
    <row r="349" spans="1:1" x14ac:dyDescent="0.25">
      <c r="A349" s="81" t="s">
        <v>114</v>
      </c>
    </row>
    <row r="350" spans="1:1" x14ac:dyDescent="0.25">
      <c r="A350" s="81" t="s">
        <v>107</v>
      </c>
    </row>
    <row r="351" spans="1:1" x14ac:dyDescent="0.25">
      <c r="A351" s="81" t="s">
        <v>114</v>
      </c>
    </row>
    <row r="352" spans="1:1" x14ac:dyDescent="0.25">
      <c r="A352" s="81" t="s">
        <v>124</v>
      </c>
    </row>
    <row r="353" spans="1:1" x14ac:dyDescent="0.25">
      <c r="A353" s="81" t="s">
        <v>107</v>
      </c>
    </row>
    <row r="354" spans="1:1" x14ac:dyDescent="0.25">
      <c r="A354" s="81" t="s">
        <v>114</v>
      </c>
    </row>
    <row r="355" spans="1:1" x14ac:dyDescent="0.25">
      <c r="A355" s="81" t="s">
        <v>114</v>
      </c>
    </row>
    <row r="356" spans="1:1" x14ac:dyDescent="0.25">
      <c r="A356" s="81" t="s">
        <v>114</v>
      </c>
    </row>
    <row r="357" spans="1:1" x14ac:dyDescent="0.25">
      <c r="A357" s="81" t="s">
        <v>107</v>
      </c>
    </row>
    <row r="358" spans="1:1" x14ac:dyDescent="0.25">
      <c r="A358" s="81" t="s">
        <v>124</v>
      </c>
    </row>
    <row r="359" spans="1:1" x14ac:dyDescent="0.25">
      <c r="A359" s="81" t="s">
        <v>107</v>
      </c>
    </row>
    <row r="360" spans="1:1" x14ac:dyDescent="0.25">
      <c r="A360" s="81" t="s">
        <v>124</v>
      </c>
    </row>
    <row r="361" spans="1:1" x14ac:dyDescent="0.25">
      <c r="A361" s="81" t="s">
        <v>114</v>
      </c>
    </row>
    <row r="362" spans="1:1" x14ac:dyDescent="0.25">
      <c r="A362" s="81" t="s">
        <v>114</v>
      </c>
    </row>
    <row r="363" spans="1:1" x14ac:dyDescent="0.25">
      <c r="A363" s="81" t="s">
        <v>114</v>
      </c>
    </row>
    <row r="364" spans="1:1" x14ac:dyDescent="0.25">
      <c r="A364" s="81" t="s">
        <v>107</v>
      </c>
    </row>
    <row r="365" spans="1:1" x14ac:dyDescent="0.25">
      <c r="A365" s="81" t="s">
        <v>124</v>
      </c>
    </row>
    <row r="366" spans="1:1" x14ac:dyDescent="0.25">
      <c r="A366" s="81" t="s">
        <v>114</v>
      </c>
    </row>
    <row r="367" spans="1:1" x14ac:dyDescent="0.25">
      <c r="A367" s="81" t="s">
        <v>107</v>
      </c>
    </row>
    <row r="368" spans="1:1" x14ac:dyDescent="0.25">
      <c r="A368" s="81" t="s">
        <v>107</v>
      </c>
    </row>
    <row r="369" spans="1:1" x14ac:dyDescent="0.25">
      <c r="A369" s="81" t="s">
        <v>114</v>
      </c>
    </row>
    <row r="370" spans="1:1" x14ac:dyDescent="0.25">
      <c r="A370" s="81" t="s">
        <v>114</v>
      </c>
    </row>
    <row r="371" spans="1:1" x14ac:dyDescent="0.25">
      <c r="A371" s="81" t="s">
        <v>114</v>
      </c>
    </row>
    <row r="372" spans="1:1" x14ac:dyDescent="0.25">
      <c r="A372" s="81" t="s">
        <v>114</v>
      </c>
    </row>
    <row r="373" spans="1:1" x14ac:dyDescent="0.25">
      <c r="A373" s="81" t="s">
        <v>107</v>
      </c>
    </row>
    <row r="374" spans="1:1" x14ac:dyDescent="0.25">
      <c r="A374" s="81" t="s">
        <v>114</v>
      </c>
    </row>
    <row r="375" spans="1:1" x14ac:dyDescent="0.25">
      <c r="A375" s="81" t="s">
        <v>114</v>
      </c>
    </row>
    <row r="376" spans="1:1" x14ac:dyDescent="0.25">
      <c r="A376" s="81" t="s">
        <v>107</v>
      </c>
    </row>
    <row r="377" spans="1:1" x14ac:dyDescent="0.25">
      <c r="A377" s="81" t="s">
        <v>107</v>
      </c>
    </row>
    <row r="378" spans="1:1" x14ac:dyDescent="0.25">
      <c r="A378" s="81" t="s">
        <v>107</v>
      </c>
    </row>
    <row r="379" spans="1:1" x14ac:dyDescent="0.25">
      <c r="A379" s="81" t="s">
        <v>107</v>
      </c>
    </row>
    <row r="380" spans="1:1" x14ac:dyDescent="0.25">
      <c r="A380" s="81" t="s">
        <v>114</v>
      </c>
    </row>
    <row r="381" spans="1:1" x14ac:dyDescent="0.25">
      <c r="A381" s="81" t="s">
        <v>114</v>
      </c>
    </row>
    <row r="382" spans="1:1" x14ac:dyDescent="0.25">
      <c r="A382" s="81" t="s">
        <v>107</v>
      </c>
    </row>
    <row r="383" spans="1:1" x14ac:dyDescent="0.25">
      <c r="A383" s="81" t="s">
        <v>114</v>
      </c>
    </row>
    <row r="384" spans="1:1" x14ac:dyDescent="0.25">
      <c r="A384" s="81" t="s">
        <v>107</v>
      </c>
    </row>
    <row r="385" spans="1:1" x14ac:dyDescent="0.25">
      <c r="A385" s="81" t="s">
        <v>114</v>
      </c>
    </row>
    <row r="386" spans="1:1" x14ac:dyDescent="0.25">
      <c r="A386" s="81" t="s">
        <v>114</v>
      </c>
    </row>
    <row r="387" spans="1:1" x14ac:dyDescent="0.25">
      <c r="A387" s="81" t="s">
        <v>114</v>
      </c>
    </row>
    <row r="388" spans="1:1" x14ac:dyDescent="0.25">
      <c r="A388" s="81" t="s">
        <v>107</v>
      </c>
    </row>
    <row r="389" spans="1:1" x14ac:dyDescent="0.25">
      <c r="A389" s="81" t="s">
        <v>114</v>
      </c>
    </row>
    <row r="390" spans="1:1" x14ac:dyDescent="0.25">
      <c r="A390" s="81" t="s">
        <v>114</v>
      </c>
    </row>
    <row r="391" spans="1:1" x14ac:dyDescent="0.25">
      <c r="A391" s="81" t="s">
        <v>107</v>
      </c>
    </row>
    <row r="392" spans="1:1" x14ac:dyDescent="0.25">
      <c r="A392" s="81" t="s">
        <v>114</v>
      </c>
    </row>
    <row r="393" spans="1:1" x14ac:dyDescent="0.25">
      <c r="A393" s="81" t="s">
        <v>107</v>
      </c>
    </row>
    <row r="394" spans="1:1" x14ac:dyDescent="0.25">
      <c r="A394" s="81" t="s">
        <v>107</v>
      </c>
    </row>
    <row r="395" spans="1:1" x14ac:dyDescent="0.25">
      <c r="A395" s="81" t="s">
        <v>107</v>
      </c>
    </row>
    <row r="396" spans="1:1" x14ac:dyDescent="0.25">
      <c r="A396" s="81" t="s">
        <v>114</v>
      </c>
    </row>
    <row r="397" spans="1:1" x14ac:dyDescent="0.25">
      <c r="A397" s="81" t="s">
        <v>107</v>
      </c>
    </row>
    <row r="398" spans="1:1" x14ac:dyDescent="0.25">
      <c r="A398" s="81" t="s">
        <v>114</v>
      </c>
    </row>
    <row r="399" spans="1:1" x14ac:dyDescent="0.25">
      <c r="A399" s="81" t="s">
        <v>114</v>
      </c>
    </row>
    <row r="400" spans="1:1" x14ac:dyDescent="0.25">
      <c r="A400" s="81" t="s">
        <v>114</v>
      </c>
    </row>
    <row r="401" spans="1:1" x14ac:dyDescent="0.25">
      <c r="A401" s="81" t="s">
        <v>124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402"/>
  <sheetViews>
    <sheetView workbookViewId="0">
      <selection activeCell="H12" sqref="H12"/>
    </sheetView>
  </sheetViews>
  <sheetFormatPr defaultRowHeight="15" x14ac:dyDescent="0.25"/>
  <cols>
    <col min="1" max="1" width="10.7109375" bestFit="1" customWidth="1"/>
    <col min="2" max="2" width="14" bestFit="1" customWidth="1"/>
    <col min="3" max="3" width="10.7109375" bestFit="1" customWidth="1"/>
    <col min="6" max="6" width="31.28515625" bestFit="1" customWidth="1"/>
    <col min="7" max="7" width="12" bestFit="1" customWidth="1"/>
    <col min="8" max="8" width="18.140625" bestFit="1" customWidth="1"/>
    <col min="10" max="10" width="10.5703125" bestFit="1" customWidth="1"/>
    <col min="13" max="13" width="31.28515625" bestFit="1" customWidth="1"/>
  </cols>
  <sheetData>
    <row r="1" spans="1:9" ht="15.75" thickBot="1" x14ac:dyDescent="0.3"/>
    <row r="2" spans="1:9" x14ac:dyDescent="0.25">
      <c r="A2" s="95" t="s">
        <v>89</v>
      </c>
      <c r="B2" s="93" t="s">
        <v>177</v>
      </c>
      <c r="F2" s="187" t="s">
        <v>89</v>
      </c>
      <c r="G2" s="187"/>
      <c r="H2" s="187" t="s">
        <v>177</v>
      </c>
      <c r="I2" s="187"/>
    </row>
    <row r="3" spans="1:9" x14ac:dyDescent="0.25">
      <c r="A3" s="79">
        <v>13</v>
      </c>
      <c r="B3" s="40">
        <v>20.2</v>
      </c>
    </row>
    <row r="4" spans="1:9" x14ac:dyDescent="0.25">
      <c r="A4" s="79">
        <v>34</v>
      </c>
      <c r="B4" s="40">
        <v>20.399999999999999</v>
      </c>
      <c r="F4" t="s">
        <v>141</v>
      </c>
      <c r="G4">
        <v>19.967500000000001</v>
      </c>
      <c r="H4" t="s">
        <v>141</v>
      </c>
      <c r="I4">
        <v>59.110500000000009</v>
      </c>
    </row>
    <row r="5" spans="1:9" x14ac:dyDescent="0.25">
      <c r="A5" s="79">
        <v>6</v>
      </c>
      <c r="B5" s="40">
        <v>20.6</v>
      </c>
      <c r="F5" t="s">
        <v>71</v>
      </c>
      <c r="G5">
        <v>0.50661400864898964</v>
      </c>
      <c r="H5" t="s">
        <v>71</v>
      </c>
      <c r="I5">
        <v>1.4105731160291419</v>
      </c>
    </row>
    <row r="6" spans="1:9" x14ac:dyDescent="0.25">
      <c r="A6" s="79">
        <v>13</v>
      </c>
      <c r="B6" s="40">
        <v>20.6</v>
      </c>
      <c r="F6" t="s">
        <v>142</v>
      </c>
      <c r="G6">
        <v>19</v>
      </c>
      <c r="H6" t="s">
        <v>142</v>
      </c>
      <c r="I6">
        <v>52.400000000000006</v>
      </c>
    </row>
    <row r="7" spans="1:9" x14ac:dyDescent="0.25">
      <c r="A7" s="79">
        <v>20</v>
      </c>
      <c r="B7" s="40">
        <v>20.6</v>
      </c>
      <c r="F7" t="s">
        <v>143</v>
      </c>
      <c r="G7">
        <v>20</v>
      </c>
      <c r="H7" t="s">
        <v>143</v>
      </c>
      <c r="I7">
        <v>45</v>
      </c>
    </row>
    <row r="8" spans="1:9" x14ac:dyDescent="0.25">
      <c r="A8" s="79">
        <v>3</v>
      </c>
      <c r="B8" s="40">
        <v>21</v>
      </c>
      <c r="F8" t="s">
        <v>144</v>
      </c>
      <c r="G8">
        <v>10.132280172979794</v>
      </c>
      <c r="H8" t="s">
        <v>144</v>
      </c>
      <c r="I8">
        <v>28.211462320582839</v>
      </c>
    </row>
    <row r="9" spans="1:9" x14ac:dyDescent="0.25">
      <c r="A9" s="79">
        <v>10</v>
      </c>
      <c r="B9" s="40">
        <v>21.6</v>
      </c>
      <c r="F9" t="s">
        <v>145</v>
      </c>
      <c r="G9">
        <v>102.66310150375944</v>
      </c>
      <c r="H9" t="s">
        <v>145</v>
      </c>
      <c r="I9">
        <v>795.88660626566525</v>
      </c>
    </row>
    <row r="10" spans="1:9" x14ac:dyDescent="0.25">
      <c r="A10" s="79">
        <v>4</v>
      </c>
      <c r="B10" s="40">
        <v>22.2</v>
      </c>
      <c r="F10" t="s">
        <v>146</v>
      </c>
      <c r="G10">
        <v>9.4530886506334344E-2</v>
      </c>
      <c r="H10" t="s">
        <v>146</v>
      </c>
      <c r="I10">
        <v>1.718329188624379</v>
      </c>
    </row>
    <row r="11" spans="1:9" x14ac:dyDescent="0.25">
      <c r="A11" s="79">
        <v>1</v>
      </c>
      <c r="B11" s="40">
        <v>23</v>
      </c>
      <c r="F11" t="s">
        <v>147</v>
      </c>
      <c r="G11">
        <v>0.62296397259219649</v>
      </c>
      <c r="H11" t="s">
        <v>147</v>
      </c>
      <c r="I11">
        <v>1.2132677477719709</v>
      </c>
    </row>
    <row r="12" spans="1:9" x14ac:dyDescent="0.25">
      <c r="A12" s="79">
        <v>4</v>
      </c>
      <c r="B12" s="40">
        <v>23.2</v>
      </c>
      <c r="F12" t="s">
        <v>148</v>
      </c>
      <c r="G12">
        <v>53</v>
      </c>
      <c r="H12" t="s">
        <v>148</v>
      </c>
      <c r="I12">
        <v>163.60000000000002</v>
      </c>
    </row>
    <row r="13" spans="1:9" x14ac:dyDescent="0.25">
      <c r="A13" s="79">
        <v>18</v>
      </c>
      <c r="B13" s="40">
        <v>23.6</v>
      </c>
      <c r="F13" t="s">
        <v>149</v>
      </c>
      <c r="G13">
        <v>1</v>
      </c>
      <c r="H13" t="s">
        <v>149</v>
      </c>
      <c r="I13">
        <v>20.2</v>
      </c>
    </row>
    <row r="14" spans="1:9" x14ac:dyDescent="0.25">
      <c r="A14" s="79">
        <v>25</v>
      </c>
      <c r="B14" s="40">
        <v>23.6</v>
      </c>
      <c r="F14" t="s">
        <v>150</v>
      </c>
      <c r="G14">
        <v>54</v>
      </c>
      <c r="H14" t="s">
        <v>150</v>
      </c>
      <c r="I14">
        <v>183.8</v>
      </c>
    </row>
    <row r="15" spans="1:9" x14ac:dyDescent="0.25">
      <c r="A15" s="79">
        <v>35</v>
      </c>
      <c r="B15" s="40">
        <v>23.8</v>
      </c>
      <c r="F15" t="s">
        <v>151</v>
      </c>
      <c r="G15">
        <v>7987</v>
      </c>
      <c r="H15" t="s">
        <v>151</v>
      </c>
      <c r="I15">
        <v>23644.200000000004</v>
      </c>
    </row>
    <row r="16" spans="1:9" ht="15.75" thickBot="1" x14ac:dyDescent="0.3">
      <c r="A16" s="79">
        <v>19</v>
      </c>
      <c r="B16" s="40">
        <v>24</v>
      </c>
      <c r="F16" s="86" t="s">
        <v>152</v>
      </c>
      <c r="G16" s="86">
        <v>400</v>
      </c>
      <c r="H16" s="86" t="s">
        <v>152</v>
      </c>
      <c r="I16" s="86">
        <v>400</v>
      </c>
    </row>
    <row r="17" spans="1:16" x14ac:dyDescent="0.25">
      <c r="A17" s="79">
        <v>20</v>
      </c>
      <c r="B17" s="40">
        <v>24.2</v>
      </c>
    </row>
    <row r="18" spans="1:16" x14ac:dyDescent="0.25">
      <c r="A18" s="79">
        <v>18</v>
      </c>
      <c r="B18" s="40">
        <v>25.2</v>
      </c>
    </row>
    <row r="19" spans="1:16" x14ac:dyDescent="0.25">
      <c r="A19" s="79">
        <v>20</v>
      </c>
      <c r="B19" s="40">
        <v>26.2</v>
      </c>
      <c r="M19" s="98" t="s">
        <v>165</v>
      </c>
      <c r="P19" s="124">
        <f>_xlfn.COVARIANCE.S(A3:A402,B3:B402)</f>
        <v>87.038687969924823</v>
      </c>
    </row>
    <row r="20" spans="1:16" ht="15.75" thickBot="1" x14ac:dyDescent="0.3">
      <c r="A20" s="79">
        <v>10</v>
      </c>
      <c r="B20" s="40">
        <v>26.4</v>
      </c>
    </row>
    <row r="21" spans="1:16" ht="15.75" thickBot="1" x14ac:dyDescent="0.3">
      <c r="A21" s="79">
        <v>22</v>
      </c>
      <c r="B21" s="40">
        <v>26.4</v>
      </c>
      <c r="F21" s="134" t="s">
        <v>237</v>
      </c>
      <c r="G21" s="135"/>
      <c r="H21" s="136"/>
      <c r="M21" s="98" t="s">
        <v>166</v>
      </c>
      <c r="P21" s="124">
        <f>CORREL(A3:A402,B3:B402)</f>
        <v>0.30449456663513802</v>
      </c>
    </row>
    <row r="22" spans="1:16" x14ac:dyDescent="0.25">
      <c r="A22" s="79">
        <v>16</v>
      </c>
      <c r="B22" s="40">
        <v>26.6</v>
      </c>
      <c r="F22" s="148" t="s">
        <v>154</v>
      </c>
      <c r="G22" s="149"/>
      <c r="H22" s="129">
        <f>MIN(A3:A402)</f>
        <v>1</v>
      </c>
    </row>
    <row r="23" spans="1:16" x14ac:dyDescent="0.25">
      <c r="A23" s="79">
        <v>26</v>
      </c>
      <c r="B23" s="40">
        <v>26.8</v>
      </c>
      <c r="F23" s="139" t="s">
        <v>155</v>
      </c>
      <c r="G23" s="147"/>
      <c r="H23" s="128">
        <f>QUARTILE(A3:A402,1)</f>
        <v>12</v>
      </c>
      <c r="M23" s="98" t="s">
        <v>167</v>
      </c>
      <c r="P23" s="124">
        <f>SQRT(0.0927)</f>
        <v>0.3044667469527666</v>
      </c>
    </row>
    <row r="24" spans="1:16" x14ac:dyDescent="0.25">
      <c r="A24" s="79">
        <v>5</v>
      </c>
      <c r="B24" s="40">
        <v>27.2</v>
      </c>
      <c r="F24" s="139" t="s">
        <v>142</v>
      </c>
      <c r="G24" s="147"/>
      <c r="H24" s="128">
        <f>QUARTILE(A3:A402,2)</f>
        <v>19</v>
      </c>
    </row>
    <row r="25" spans="1:16" x14ac:dyDescent="0.25">
      <c r="A25" s="79">
        <v>10</v>
      </c>
      <c r="B25" s="40">
        <v>27.4</v>
      </c>
      <c r="F25" s="139" t="s">
        <v>156</v>
      </c>
      <c r="G25" s="147"/>
      <c r="H25" s="128">
        <f>QUARTILE(A3:A402,3)</f>
        <v>26</v>
      </c>
    </row>
    <row r="26" spans="1:16" x14ac:dyDescent="0.25">
      <c r="A26" s="79">
        <v>15</v>
      </c>
      <c r="B26" s="40">
        <v>27.4</v>
      </c>
      <c r="F26" s="139" t="s">
        <v>157</v>
      </c>
      <c r="G26" s="147"/>
      <c r="H26" s="128">
        <f>MAX(A3:A402)</f>
        <v>54</v>
      </c>
    </row>
    <row r="27" spans="1:16" ht="15.75" thickBot="1" x14ac:dyDescent="0.3">
      <c r="A27" s="79">
        <v>20</v>
      </c>
      <c r="B27" s="40">
        <v>27.4</v>
      </c>
      <c r="F27" s="145" t="s">
        <v>239</v>
      </c>
      <c r="G27" s="146"/>
      <c r="H27" s="125">
        <f>H25-H23</f>
        <v>14</v>
      </c>
    </row>
    <row r="28" spans="1:16" ht="15.75" thickBot="1" x14ac:dyDescent="0.3">
      <c r="A28" s="79">
        <v>10</v>
      </c>
      <c r="B28" s="40">
        <v>27.8</v>
      </c>
    </row>
    <row r="29" spans="1:16" ht="15.75" thickBot="1" x14ac:dyDescent="0.3">
      <c r="A29" s="79">
        <v>20</v>
      </c>
      <c r="B29" s="40">
        <v>28.4</v>
      </c>
      <c r="F29" s="134" t="s">
        <v>238</v>
      </c>
      <c r="G29" s="135"/>
      <c r="H29" s="136"/>
      <c r="I29" s="97"/>
      <c r="J29" s="97"/>
      <c r="K29" s="97"/>
    </row>
    <row r="30" spans="1:16" x14ac:dyDescent="0.25">
      <c r="A30" s="79">
        <v>23</v>
      </c>
      <c r="B30" s="40">
        <v>28.4</v>
      </c>
      <c r="F30" s="148" t="s">
        <v>154</v>
      </c>
      <c r="G30" s="149"/>
      <c r="H30" s="130">
        <f>MIN(B3:B402)</f>
        <v>20.2</v>
      </c>
    </row>
    <row r="31" spans="1:16" x14ac:dyDescent="0.25">
      <c r="A31" s="79">
        <v>6</v>
      </c>
      <c r="B31" s="40">
        <v>28.8</v>
      </c>
      <c r="F31" s="139" t="s">
        <v>155</v>
      </c>
      <c r="G31" s="147"/>
      <c r="H31" s="131">
        <f>QUARTILE(B3:B402,1)</f>
        <v>37.549999999999997</v>
      </c>
    </row>
    <row r="32" spans="1:16" x14ac:dyDescent="0.25">
      <c r="A32" s="79">
        <v>14</v>
      </c>
      <c r="B32" s="40">
        <v>28.8</v>
      </c>
      <c r="F32" s="139" t="s">
        <v>142</v>
      </c>
      <c r="G32" s="147"/>
      <c r="H32" s="131">
        <f>QUARTILE(B3:B402,2)</f>
        <v>52.400000000000006</v>
      </c>
    </row>
    <row r="33" spans="1:14" x14ac:dyDescent="0.25">
      <c r="A33" s="79">
        <v>2</v>
      </c>
      <c r="B33" s="40">
        <v>29</v>
      </c>
      <c r="F33" s="139" t="s">
        <v>156</v>
      </c>
      <c r="G33" s="147"/>
      <c r="H33" s="131">
        <f>QUARTILE(B3:B402,3)</f>
        <v>75.5</v>
      </c>
    </row>
    <row r="34" spans="1:14" x14ac:dyDescent="0.25">
      <c r="A34" s="79">
        <v>20</v>
      </c>
      <c r="B34" s="40">
        <v>29.2</v>
      </c>
      <c r="F34" s="139" t="s">
        <v>157</v>
      </c>
      <c r="G34" s="147"/>
      <c r="H34" s="131">
        <f>MAX(B3:B402)</f>
        <v>183.8</v>
      </c>
      <c r="I34" s="97"/>
      <c r="J34" s="97"/>
      <c r="K34" s="97"/>
      <c r="L34" s="97"/>
      <c r="M34" s="97"/>
      <c r="N34" s="97"/>
    </row>
    <row r="35" spans="1:14" ht="15.75" thickBot="1" x14ac:dyDescent="0.3">
      <c r="A35" s="79">
        <v>7</v>
      </c>
      <c r="B35" s="40">
        <v>29.4</v>
      </c>
      <c r="F35" s="145" t="s">
        <v>239</v>
      </c>
      <c r="G35" s="146"/>
      <c r="H35" s="127">
        <f>H33-H31</f>
        <v>37.950000000000003</v>
      </c>
    </row>
    <row r="36" spans="1:14" x14ac:dyDescent="0.25">
      <c r="A36" s="79">
        <v>8</v>
      </c>
      <c r="B36" s="40">
        <v>29.4</v>
      </c>
    </row>
    <row r="37" spans="1:14" x14ac:dyDescent="0.25">
      <c r="A37" s="79">
        <v>15</v>
      </c>
      <c r="B37" s="40">
        <v>29.4</v>
      </c>
    </row>
    <row r="38" spans="1:14" x14ac:dyDescent="0.25">
      <c r="A38" s="79">
        <v>26</v>
      </c>
      <c r="B38" s="40">
        <v>29.4</v>
      </c>
    </row>
    <row r="39" spans="1:14" x14ac:dyDescent="0.25">
      <c r="A39" s="79">
        <v>9</v>
      </c>
      <c r="B39" s="40">
        <v>29.8</v>
      </c>
    </row>
    <row r="40" spans="1:14" x14ac:dyDescent="0.25">
      <c r="A40" s="79">
        <v>27</v>
      </c>
      <c r="B40" s="40">
        <v>29.8</v>
      </c>
    </row>
    <row r="41" spans="1:14" x14ac:dyDescent="0.25">
      <c r="A41" s="79">
        <v>6</v>
      </c>
      <c r="B41" s="40">
        <v>30</v>
      </c>
    </row>
    <row r="42" spans="1:14" x14ac:dyDescent="0.25">
      <c r="A42" s="79">
        <v>10</v>
      </c>
      <c r="B42" s="40">
        <v>30</v>
      </c>
    </row>
    <row r="43" spans="1:14" x14ac:dyDescent="0.25">
      <c r="A43" s="79">
        <v>11</v>
      </c>
      <c r="B43" s="40">
        <v>30</v>
      </c>
    </row>
    <row r="44" spans="1:14" x14ac:dyDescent="0.25">
      <c r="A44" s="79">
        <v>14</v>
      </c>
      <c r="B44" s="40">
        <v>30</v>
      </c>
    </row>
    <row r="45" spans="1:14" x14ac:dyDescent="0.25">
      <c r="A45" s="79">
        <v>10</v>
      </c>
      <c r="B45" s="40">
        <v>30.4</v>
      </c>
    </row>
    <row r="46" spans="1:14" x14ac:dyDescent="0.25">
      <c r="A46" s="79">
        <v>3</v>
      </c>
      <c r="B46" s="40">
        <v>30.6</v>
      </c>
    </row>
    <row r="47" spans="1:14" x14ac:dyDescent="0.25">
      <c r="A47" s="79">
        <v>4</v>
      </c>
      <c r="B47" s="40">
        <v>30.6</v>
      </c>
    </row>
    <row r="48" spans="1:14" x14ac:dyDescent="0.25">
      <c r="A48" s="79">
        <v>17</v>
      </c>
      <c r="B48" s="40">
        <v>30.6</v>
      </c>
    </row>
    <row r="49" spans="1:2" x14ac:dyDescent="0.25">
      <c r="A49" s="79">
        <v>34</v>
      </c>
      <c r="B49" s="40">
        <v>30.6</v>
      </c>
    </row>
    <row r="50" spans="1:2" x14ac:dyDescent="0.25">
      <c r="A50" s="79">
        <v>6</v>
      </c>
      <c r="B50" s="40">
        <v>30.8</v>
      </c>
    </row>
    <row r="51" spans="1:2" x14ac:dyDescent="0.25">
      <c r="A51" s="79">
        <v>15</v>
      </c>
      <c r="B51" s="40">
        <v>30.8</v>
      </c>
    </row>
    <row r="52" spans="1:2" x14ac:dyDescent="0.25">
      <c r="A52" s="79">
        <v>16</v>
      </c>
      <c r="B52" s="40">
        <v>30.8</v>
      </c>
    </row>
    <row r="53" spans="1:2" x14ac:dyDescent="0.25">
      <c r="A53" s="79">
        <v>5</v>
      </c>
      <c r="B53" s="40">
        <v>31</v>
      </c>
    </row>
    <row r="54" spans="1:2" x14ac:dyDescent="0.25">
      <c r="A54" s="79">
        <v>21</v>
      </c>
      <c r="B54" s="40">
        <v>31</v>
      </c>
    </row>
    <row r="55" spans="1:2" x14ac:dyDescent="0.25">
      <c r="A55" s="79">
        <v>34</v>
      </c>
      <c r="B55" s="40">
        <v>31</v>
      </c>
    </row>
    <row r="56" spans="1:2" x14ac:dyDescent="0.25">
      <c r="A56" s="79">
        <v>24</v>
      </c>
      <c r="B56" s="40">
        <v>31.2</v>
      </c>
    </row>
    <row r="57" spans="1:2" x14ac:dyDescent="0.25">
      <c r="A57" s="79">
        <v>20</v>
      </c>
      <c r="B57" s="40">
        <v>31.6</v>
      </c>
    </row>
    <row r="58" spans="1:2" x14ac:dyDescent="0.25">
      <c r="A58" s="79">
        <v>27</v>
      </c>
      <c r="B58" s="40">
        <v>31.6</v>
      </c>
    </row>
    <row r="59" spans="1:2" x14ac:dyDescent="0.25">
      <c r="A59" s="79">
        <v>9</v>
      </c>
      <c r="B59" s="40">
        <v>31.8</v>
      </c>
    </row>
    <row r="60" spans="1:2" x14ac:dyDescent="0.25">
      <c r="A60" s="79">
        <v>6</v>
      </c>
      <c r="B60" s="40">
        <v>32</v>
      </c>
    </row>
    <row r="61" spans="1:2" x14ac:dyDescent="0.25">
      <c r="A61" s="79">
        <v>19</v>
      </c>
      <c r="B61" s="40">
        <v>32</v>
      </c>
    </row>
    <row r="62" spans="1:2" x14ac:dyDescent="0.25">
      <c r="A62" s="79">
        <v>3</v>
      </c>
      <c r="B62" s="40">
        <v>32.200000000000003</v>
      </c>
    </row>
    <row r="63" spans="1:2" x14ac:dyDescent="0.25">
      <c r="A63" s="79">
        <v>33</v>
      </c>
      <c r="B63" s="40">
        <v>32.200000000000003</v>
      </c>
    </row>
    <row r="64" spans="1:2" x14ac:dyDescent="0.25">
      <c r="A64" s="79">
        <v>10</v>
      </c>
      <c r="B64" s="40">
        <v>32.4</v>
      </c>
    </row>
    <row r="65" spans="1:2" x14ac:dyDescent="0.25">
      <c r="A65" s="79">
        <v>13</v>
      </c>
      <c r="B65" s="40">
        <v>32.4</v>
      </c>
    </row>
    <row r="66" spans="1:2" x14ac:dyDescent="0.25">
      <c r="A66" s="79">
        <v>20</v>
      </c>
      <c r="B66" s="40">
        <v>32.4</v>
      </c>
    </row>
    <row r="67" spans="1:2" x14ac:dyDescent="0.25">
      <c r="A67" s="79">
        <v>3</v>
      </c>
      <c r="B67" s="40">
        <v>32.6</v>
      </c>
    </row>
    <row r="68" spans="1:2" x14ac:dyDescent="0.25">
      <c r="A68" s="79">
        <v>24</v>
      </c>
      <c r="B68" s="40">
        <v>32.6</v>
      </c>
    </row>
    <row r="69" spans="1:2" x14ac:dyDescent="0.25">
      <c r="A69" s="79">
        <v>13</v>
      </c>
      <c r="B69" s="40">
        <v>32.799999999999997</v>
      </c>
    </row>
    <row r="70" spans="1:2" x14ac:dyDescent="0.25">
      <c r="A70" s="79">
        <v>16</v>
      </c>
      <c r="B70" s="40">
        <v>32.799999999999997</v>
      </c>
    </row>
    <row r="71" spans="1:2" x14ac:dyDescent="0.25">
      <c r="A71" s="79">
        <v>24</v>
      </c>
      <c r="B71" s="40">
        <v>32.799999999999997</v>
      </c>
    </row>
    <row r="72" spans="1:2" x14ac:dyDescent="0.25">
      <c r="A72" s="79">
        <v>15</v>
      </c>
      <c r="B72" s="40">
        <v>33</v>
      </c>
    </row>
    <row r="73" spans="1:2" x14ac:dyDescent="0.25">
      <c r="A73" s="79">
        <v>27</v>
      </c>
      <c r="B73" s="40">
        <v>33</v>
      </c>
    </row>
    <row r="74" spans="1:2" x14ac:dyDescent="0.25">
      <c r="A74" s="79">
        <v>5</v>
      </c>
      <c r="B74" s="40">
        <v>33.200000000000003</v>
      </c>
    </row>
    <row r="75" spans="1:2" x14ac:dyDescent="0.25">
      <c r="A75" s="79">
        <v>20</v>
      </c>
      <c r="B75" s="40">
        <v>33.4</v>
      </c>
    </row>
    <row r="76" spans="1:2" x14ac:dyDescent="0.25">
      <c r="A76" s="79">
        <v>20</v>
      </c>
      <c r="B76" s="40">
        <v>33.4</v>
      </c>
    </row>
    <row r="77" spans="1:2" x14ac:dyDescent="0.25">
      <c r="A77" s="79">
        <v>27</v>
      </c>
      <c r="B77" s="40">
        <v>33.6</v>
      </c>
    </row>
    <row r="78" spans="1:2" x14ac:dyDescent="0.25">
      <c r="A78" s="79">
        <v>7</v>
      </c>
      <c r="B78" s="40">
        <v>34</v>
      </c>
    </row>
    <row r="79" spans="1:2" x14ac:dyDescent="0.25">
      <c r="A79" s="79">
        <v>13</v>
      </c>
      <c r="B79" s="40">
        <v>34</v>
      </c>
    </row>
    <row r="80" spans="1:2" x14ac:dyDescent="0.25">
      <c r="A80" s="79">
        <v>15</v>
      </c>
      <c r="B80" s="40">
        <v>34.200000000000003</v>
      </c>
    </row>
    <row r="81" spans="1:2" x14ac:dyDescent="0.25">
      <c r="A81" s="79">
        <v>16</v>
      </c>
      <c r="B81" s="40">
        <v>34.6</v>
      </c>
    </row>
    <row r="82" spans="1:2" x14ac:dyDescent="0.25">
      <c r="A82" s="79">
        <v>34</v>
      </c>
      <c r="B82" s="40">
        <v>34.799999999999997</v>
      </c>
    </row>
    <row r="83" spans="1:2" x14ac:dyDescent="0.25">
      <c r="A83" s="79">
        <v>27</v>
      </c>
      <c r="B83" s="40">
        <v>35</v>
      </c>
    </row>
    <row r="84" spans="1:2" x14ac:dyDescent="0.25">
      <c r="A84" s="79">
        <v>8</v>
      </c>
      <c r="B84" s="40">
        <v>35.200000000000003</v>
      </c>
    </row>
    <row r="85" spans="1:2" x14ac:dyDescent="0.25">
      <c r="A85" s="79">
        <v>10</v>
      </c>
      <c r="B85" s="40">
        <v>35.200000000000003</v>
      </c>
    </row>
    <row r="86" spans="1:2" x14ac:dyDescent="0.25">
      <c r="A86" s="79">
        <v>14</v>
      </c>
      <c r="B86" s="40">
        <v>35.4</v>
      </c>
    </row>
    <row r="87" spans="1:2" x14ac:dyDescent="0.25">
      <c r="A87" s="79">
        <v>20</v>
      </c>
      <c r="B87" s="40">
        <v>35.4</v>
      </c>
    </row>
    <row r="88" spans="1:2" x14ac:dyDescent="0.25">
      <c r="A88" s="79">
        <v>10</v>
      </c>
      <c r="B88" s="40">
        <v>35.6</v>
      </c>
    </row>
    <row r="89" spans="1:2" x14ac:dyDescent="0.25">
      <c r="A89" s="79">
        <v>17</v>
      </c>
      <c r="B89" s="40">
        <v>35.6</v>
      </c>
    </row>
    <row r="90" spans="1:2" x14ac:dyDescent="0.25">
      <c r="A90" s="79">
        <v>20</v>
      </c>
      <c r="B90" s="40">
        <v>35.6</v>
      </c>
    </row>
    <row r="91" spans="1:2" x14ac:dyDescent="0.25">
      <c r="A91" s="79">
        <v>9</v>
      </c>
      <c r="B91" s="40">
        <v>35.799999999999997</v>
      </c>
    </row>
    <row r="92" spans="1:2" x14ac:dyDescent="0.25">
      <c r="A92" s="79">
        <v>10</v>
      </c>
      <c r="B92" s="40">
        <v>35.799999999999997</v>
      </c>
    </row>
    <row r="93" spans="1:2" x14ac:dyDescent="0.25">
      <c r="A93" s="79">
        <v>17</v>
      </c>
      <c r="B93" s="40">
        <v>35.799999999999997</v>
      </c>
    </row>
    <row r="94" spans="1:2" x14ac:dyDescent="0.25">
      <c r="A94" s="79">
        <v>10</v>
      </c>
      <c r="B94" s="40">
        <v>36</v>
      </c>
    </row>
    <row r="95" spans="1:2" x14ac:dyDescent="0.25">
      <c r="A95" s="79">
        <v>4</v>
      </c>
      <c r="B95" s="40">
        <v>36.200000000000003</v>
      </c>
    </row>
    <row r="96" spans="1:2" x14ac:dyDescent="0.25">
      <c r="A96" s="79">
        <v>5</v>
      </c>
      <c r="B96" s="40">
        <v>36.200000000000003</v>
      </c>
    </row>
    <row r="97" spans="1:2" x14ac:dyDescent="0.25">
      <c r="A97" s="79">
        <v>22</v>
      </c>
      <c r="B97" s="40">
        <v>36.200000000000003</v>
      </c>
    </row>
    <row r="98" spans="1:2" x14ac:dyDescent="0.25">
      <c r="A98" s="79">
        <v>24</v>
      </c>
      <c r="B98" s="40">
        <v>36.200000000000003</v>
      </c>
    </row>
    <row r="99" spans="1:2" x14ac:dyDescent="0.25">
      <c r="A99" s="79">
        <v>45</v>
      </c>
      <c r="B99" s="40">
        <v>36.4</v>
      </c>
    </row>
    <row r="100" spans="1:2" x14ac:dyDescent="0.25">
      <c r="A100" s="79">
        <v>23</v>
      </c>
      <c r="B100" s="40">
        <v>36.799999999999997</v>
      </c>
    </row>
    <row r="101" spans="1:2" x14ac:dyDescent="0.25">
      <c r="A101" s="79">
        <v>20</v>
      </c>
      <c r="B101" s="40">
        <v>37.4</v>
      </c>
    </row>
    <row r="102" spans="1:2" x14ac:dyDescent="0.25">
      <c r="A102" s="79">
        <v>24</v>
      </c>
      <c r="B102" s="40">
        <v>37.4</v>
      </c>
    </row>
    <row r="103" spans="1:2" x14ac:dyDescent="0.25">
      <c r="A103" s="79">
        <v>24</v>
      </c>
      <c r="B103" s="40">
        <v>37.6</v>
      </c>
    </row>
    <row r="104" spans="1:2" x14ac:dyDescent="0.25">
      <c r="A104" s="79">
        <v>12</v>
      </c>
      <c r="B104" s="40">
        <v>37.799999999999997</v>
      </c>
    </row>
    <row r="105" spans="1:2" x14ac:dyDescent="0.25">
      <c r="A105" s="79">
        <v>16</v>
      </c>
      <c r="B105" s="40">
        <v>37.799999999999997</v>
      </c>
    </row>
    <row r="106" spans="1:2" x14ac:dyDescent="0.25">
      <c r="A106" s="79">
        <v>16</v>
      </c>
      <c r="B106" s="40">
        <v>38</v>
      </c>
    </row>
    <row r="107" spans="1:2" x14ac:dyDescent="0.25">
      <c r="A107" s="79">
        <v>42</v>
      </c>
      <c r="B107" s="40">
        <v>38</v>
      </c>
    </row>
    <row r="108" spans="1:2" x14ac:dyDescent="0.25">
      <c r="A108" s="79">
        <v>8</v>
      </c>
      <c r="B108" s="40">
        <v>38.6</v>
      </c>
    </row>
    <row r="109" spans="1:2" x14ac:dyDescent="0.25">
      <c r="A109" s="79">
        <v>10</v>
      </c>
      <c r="B109" s="40">
        <v>38.6</v>
      </c>
    </row>
    <row r="110" spans="1:2" x14ac:dyDescent="0.25">
      <c r="A110" s="79">
        <v>16</v>
      </c>
      <c r="B110" s="40">
        <v>38.6</v>
      </c>
    </row>
    <row r="111" spans="1:2" x14ac:dyDescent="0.25">
      <c r="A111" s="79">
        <v>18</v>
      </c>
      <c r="B111" s="40">
        <v>38.6</v>
      </c>
    </row>
    <row r="112" spans="1:2" x14ac:dyDescent="0.25">
      <c r="A112" s="79">
        <v>30</v>
      </c>
      <c r="B112" s="40">
        <v>38.6</v>
      </c>
    </row>
    <row r="113" spans="1:2" x14ac:dyDescent="0.25">
      <c r="A113" s="79">
        <v>27</v>
      </c>
      <c r="B113" s="40">
        <v>39</v>
      </c>
    </row>
    <row r="114" spans="1:2" x14ac:dyDescent="0.25">
      <c r="A114" s="79">
        <v>15</v>
      </c>
      <c r="B114" s="40">
        <v>39.4</v>
      </c>
    </row>
    <row r="115" spans="1:2" x14ac:dyDescent="0.25">
      <c r="A115" s="79">
        <v>27</v>
      </c>
      <c r="B115" s="40">
        <v>39.4</v>
      </c>
    </row>
    <row r="116" spans="1:2" x14ac:dyDescent="0.25">
      <c r="A116" s="79">
        <v>12</v>
      </c>
      <c r="B116" s="40">
        <v>39.6</v>
      </c>
    </row>
    <row r="117" spans="1:2" x14ac:dyDescent="0.25">
      <c r="A117" s="79">
        <v>14</v>
      </c>
      <c r="B117" s="40">
        <v>39.799999999999997</v>
      </c>
    </row>
    <row r="118" spans="1:2" x14ac:dyDescent="0.25">
      <c r="A118" s="79">
        <v>8</v>
      </c>
      <c r="B118" s="40">
        <v>40</v>
      </c>
    </row>
    <row r="119" spans="1:2" x14ac:dyDescent="0.25">
      <c r="A119" s="79">
        <v>15</v>
      </c>
      <c r="B119" s="40">
        <v>40</v>
      </c>
    </row>
    <row r="120" spans="1:2" x14ac:dyDescent="0.25">
      <c r="A120" s="79">
        <v>25</v>
      </c>
      <c r="B120" s="40">
        <v>40</v>
      </c>
    </row>
    <row r="121" spans="1:2" x14ac:dyDescent="0.25">
      <c r="A121" s="79">
        <v>18</v>
      </c>
      <c r="B121" s="40">
        <v>40.200000000000003</v>
      </c>
    </row>
    <row r="122" spans="1:2" x14ac:dyDescent="0.25">
      <c r="A122" s="79">
        <v>3</v>
      </c>
      <c r="B122" s="40">
        <v>40.4</v>
      </c>
    </row>
    <row r="123" spans="1:2" x14ac:dyDescent="0.25">
      <c r="A123" s="79">
        <v>46</v>
      </c>
      <c r="B123" s="40">
        <v>40.4</v>
      </c>
    </row>
    <row r="124" spans="1:2" x14ac:dyDescent="0.25">
      <c r="A124" s="79">
        <v>4</v>
      </c>
      <c r="B124" s="40">
        <v>40.799999999999997</v>
      </c>
    </row>
    <row r="125" spans="1:2" x14ac:dyDescent="0.25">
      <c r="A125" s="79">
        <v>11</v>
      </c>
      <c r="B125" s="40">
        <v>40.799999999999997</v>
      </c>
    </row>
    <row r="126" spans="1:2" x14ac:dyDescent="0.25">
      <c r="A126" s="79">
        <v>27</v>
      </c>
      <c r="B126" s="40">
        <v>40.799999999999997</v>
      </c>
    </row>
    <row r="127" spans="1:2" x14ac:dyDescent="0.25">
      <c r="A127" s="79">
        <v>20</v>
      </c>
      <c r="B127" s="40">
        <v>41</v>
      </c>
    </row>
    <row r="128" spans="1:2" x14ac:dyDescent="0.25">
      <c r="A128" s="79">
        <v>27</v>
      </c>
      <c r="B128" s="40">
        <v>41</v>
      </c>
    </row>
    <row r="129" spans="1:2" x14ac:dyDescent="0.25">
      <c r="A129" s="79">
        <v>20</v>
      </c>
      <c r="B129" s="40">
        <v>41.2</v>
      </c>
    </row>
    <row r="130" spans="1:2" x14ac:dyDescent="0.25">
      <c r="A130" s="79">
        <v>9</v>
      </c>
      <c r="B130" s="40">
        <v>41.6</v>
      </c>
    </row>
    <row r="131" spans="1:2" x14ac:dyDescent="0.25">
      <c r="A131" s="79">
        <v>19</v>
      </c>
      <c r="B131" s="40">
        <v>41.6</v>
      </c>
    </row>
    <row r="132" spans="1:2" x14ac:dyDescent="0.25">
      <c r="A132" s="79">
        <v>10</v>
      </c>
      <c r="B132" s="40">
        <v>42.2</v>
      </c>
    </row>
    <row r="133" spans="1:2" x14ac:dyDescent="0.25">
      <c r="A133" s="79">
        <v>17</v>
      </c>
      <c r="B133" s="40">
        <v>42.2</v>
      </c>
    </row>
    <row r="134" spans="1:2" x14ac:dyDescent="0.25">
      <c r="A134" s="79">
        <v>20</v>
      </c>
      <c r="B134" s="40">
        <v>42.4</v>
      </c>
    </row>
    <row r="135" spans="1:2" x14ac:dyDescent="0.25">
      <c r="A135" s="79">
        <v>24</v>
      </c>
      <c r="B135" s="40">
        <v>42.6</v>
      </c>
    </row>
    <row r="136" spans="1:2" x14ac:dyDescent="0.25">
      <c r="A136" s="79">
        <v>28</v>
      </c>
      <c r="B136" s="40">
        <v>42.6</v>
      </c>
    </row>
    <row r="137" spans="1:2" x14ac:dyDescent="0.25">
      <c r="A137" s="79">
        <v>22</v>
      </c>
      <c r="B137" s="40">
        <v>42.8</v>
      </c>
    </row>
    <row r="138" spans="1:2" x14ac:dyDescent="0.25">
      <c r="A138" s="79">
        <v>12</v>
      </c>
      <c r="B138" s="40">
        <v>43.2</v>
      </c>
    </row>
    <row r="139" spans="1:2" x14ac:dyDescent="0.25">
      <c r="A139" s="79">
        <v>12</v>
      </c>
      <c r="B139" s="40">
        <v>43.2</v>
      </c>
    </row>
    <row r="140" spans="1:2" x14ac:dyDescent="0.25">
      <c r="A140" s="79">
        <v>15</v>
      </c>
      <c r="B140" s="40">
        <v>43.4</v>
      </c>
    </row>
    <row r="141" spans="1:2" x14ac:dyDescent="0.25">
      <c r="A141" s="79">
        <v>15</v>
      </c>
      <c r="B141" s="40">
        <v>43.4</v>
      </c>
    </row>
    <row r="142" spans="1:2" x14ac:dyDescent="0.25">
      <c r="A142" s="79">
        <v>44</v>
      </c>
      <c r="B142" s="40">
        <v>43.6</v>
      </c>
    </row>
    <row r="143" spans="1:2" x14ac:dyDescent="0.25">
      <c r="A143" s="79">
        <v>21</v>
      </c>
      <c r="B143" s="40">
        <v>43.8</v>
      </c>
    </row>
    <row r="144" spans="1:2" x14ac:dyDescent="0.25">
      <c r="A144" s="79">
        <v>32</v>
      </c>
      <c r="B144" s="40">
        <v>43.8</v>
      </c>
    </row>
    <row r="145" spans="1:2" x14ac:dyDescent="0.25">
      <c r="A145" s="79">
        <v>4</v>
      </c>
      <c r="B145" s="40">
        <v>44</v>
      </c>
    </row>
    <row r="146" spans="1:2" x14ac:dyDescent="0.25">
      <c r="A146" s="79">
        <v>8</v>
      </c>
      <c r="B146" s="40">
        <v>44</v>
      </c>
    </row>
    <row r="147" spans="1:2" x14ac:dyDescent="0.25">
      <c r="A147" s="79">
        <v>7</v>
      </c>
      <c r="B147" s="40">
        <v>44.2</v>
      </c>
    </row>
    <row r="148" spans="1:2" x14ac:dyDescent="0.25">
      <c r="A148" s="79">
        <v>6</v>
      </c>
      <c r="B148" s="40">
        <v>45</v>
      </c>
    </row>
    <row r="149" spans="1:2" x14ac:dyDescent="0.25">
      <c r="A149" s="79">
        <v>10</v>
      </c>
      <c r="B149" s="40">
        <v>45</v>
      </c>
    </row>
    <row r="150" spans="1:2" x14ac:dyDescent="0.25">
      <c r="A150" s="79">
        <v>12</v>
      </c>
      <c r="B150" s="40">
        <v>45</v>
      </c>
    </row>
    <row r="151" spans="1:2" x14ac:dyDescent="0.25">
      <c r="A151" s="79">
        <v>23</v>
      </c>
      <c r="B151" s="40">
        <v>45</v>
      </c>
    </row>
    <row r="152" spans="1:2" x14ac:dyDescent="0.25">
      <c r="A152" s="79">
        <v>24</v>
      </c>
      <c r="B152" s="40">
        <v>45</v>
      </c>
    </row>
    <row r="153" spans="1:2" x14ac:dyDescent="0.25">
      <c r="A153" s="79">
        <v>24</v>
      </c>
      <c r="B153" s="40">
        <v>45</v>
      </c>
    </row>
    <row r="154" spans="1:2" x14ac:dyDescent="0.25">
      <c r="A154" s="79">
        <v>25</v>
      </c>
      <c r="B154" s="40">
        <v>45</v>
      </c>
    </row>
    <row r="155" spans="1:2" x14ac:dyDescent="0.25">
      <c r="A155" s="79">
        <v>35</v>
      </c>
      <c r="B155" s="40">
        <v>45</v>
      </c>
    </row>
    <row r="156" spans="1:2" x14ac:dyDescent="0.25">
      <c r="A156" s="79">
        <v>32</v>
      </c>
      <c r="B156" s="40">
        <v>45.2</v>
      </c>
    </row>
    <row r="157" spans="1:2" x14ac:dyDescent="0.25">
      <c r="A157" s="79">
        <v>12</v>
      </c>
      <c r="B157" s="40">
        <v>45.4</v>
      </c>
    </row>
    <row r="158" spans="1:2" x14ac:dyDescent="0.25">
      <c r="A158" s="79">
        <v>13</v>
      </c>
      <c r="B158" s="40">
        <v>45.4</v>
      </c>
    </row>
    <row r="159" spans="1:2" x14ac:dyDescent="0.25">
      <c r="A159" s="79">
        <v>15</v>
      </c>
      <c r="B159" s="40">
        <v>45.4</v>
      </c>
    </row>
    <row r="160" spans="1:2" x14ac:dyDescent="0.25">
      <c r="A160" s="79">
        <v>21</v>
      </c>
      <c r="B160" s="40">
        <v>45.4</v>
      </c>
    </row>
    <row r="161" spans="1:2" x14ac:dyDescent="0.25">
      <c r="A161" s="79">
        <v>7</v>
      </c>
      <c r="B161" s="40">
        <v>45.6</v>
      </c>
    </row>
    <row r="162" spans="1:2" x14ac:dyDescent="0.25">
      <c r="A162" s="79">
        <v>15</v>
      </c>
      <c r="B162" s="40">
        <v>46</v>
      </c>
    </row>
    <row r="163" spans="1:2" x14ac:dyDescent="0.25">
      <c r="A163" s="79">
        <v>16</v>
      </c>
      <c r="B163" s="40">
        <v>46</v>
      </c>
    </row>
    <row r="164" spans="1:2" x14ac:dyDescent="0.25">
      <c r="A164" s="79">
        <v>12</v>
      </c>
      <c r="B164" s="40">
        <v>46.2</v>
      </c>
    </row>
    <row r="165" spans="1:2" x14ac:dyDescent="0.25">
      <c r="A165" s="79">
        <v>25</v>
      </c>
      <c r="B165" s="40">
        <v>46.2</v>
      </c>
    </row>
    <row r="166" spans="1:2" x14ac:dyDescent="0.25">
      <c r="A166" s="79">
        <v>37</v>
      </c>
      <c r="B166" s="40">
        <v>46.4</v>
      </c>
    </row>
    <row r="167" spans="1:2" x14ac:dyDescent="0.25">
      <c r="A167" s="79">
        <v>22</v>
      </c>
      <c r="B167" s="40">
        <v>46.6</v>
      </c>
    </row>
    <row r="168" spans="1:2" x14ac:dyDescent="0.25">
      <c r="A168" s="79">
        <v>9</v>
      </c>
      <c r="B168" s="40">
        <v>46.8</v>
      </c>
    </row>
    <row r="169" spans="1:2" x14ac:dyDescent="0.25">
      <c r="A169" s="79">
        <v>11</v>
      </c>
      <c r="B169" s="40">
        <v>46.8</v>
      </c>
    </row>
    <row r="170" spans="1:2" x14ac:dyDescent="0.25">
      <c r="A170" s="79">
        <v>11</v>
      </c>
      <c r="B170" s="40">
        <v>47.2</v>
      </c>
    </row>
    <row r="171" spans="1:2" x14ac:dyDescent="0.25">
      <c r="A171" s="79">
        <v>16</v>
      </c>
      <c r="B171" s="40">
        <v>47.2</v>
      </c>
    </row>
    <row r="172" spans="1:2" x14ac:dyDescent="0.25">
      <c r="A172" s="79">
        <v>25</v>
      </c>
      <c r="B172" s="40">
        <v>47.4</v>
      </c>
    </row>
    <row r="173" spans="1:2" x14ac:dyDescent="0.25">
      <c r="A173" s="79">
        <v>40</v>
      </c>
      <c r="B173" s="40">
        <v>47.4</v>
      </c>
    </row>
    <row r="174" spans="1:2" x14ac:dyDescent="0.25">
      <c r="A174" s="79">
        <v>10</v>
      </c>
      <c r="B174" s="40">
        <v>47.8</v>
      </c>
    </row>
    <row r="175" spans="1:2" x14ac:dyDescent="0.25">
      <c r="A175" s="79">
        <v>26</v>
      </c>
      <c r="B175" s="40">
        <v>47.8</v>
      </c>
    </row>
    <row r="176" spans="1:2" x14ac:dyDescent="0.25">
      <c r="A176" s="79">
        <v>28</v>
      </c>
      <c r="B176" s="40">
        <v>47.8</v>
      </c>
    </row>
    <row r="177" spans="1:2" x14ac:dyDescent="0.25">
      <c r="A177" s="79">
        <v>33</v>
      </c>
      <c r="B177" s="40">
        <v>48.2</v>
      </c>
    </row>
    <row r="178" spans="1:2" x14ac:dyDescent="0.25">
      <c r="A178" s="79">
        <v>30</v>
      </c>
      <c r="B178" s="40">
        <v>48.4</v>
      </c>
    </row>
    <row r="179" spans="1:2" x14ac:dyDescent="0.25">
      <c r="A179" s="79">
        <v>7</v>
      </c>
      <c r="B179" s="40">
        <v>48.6</v>
      </c>
    </row>
    <row r="180" spans="1:2" x14ac:dyDescent="0.25">
      <c r="A180" s="79">
        <v>27</v>
      </c>
      <c r="B180" s="40">
        <v>49.4</v>
      </c>
    </row>
    <row r="181" spans="1:2" x14ac:dyDescent="0.25">
      <c r="A181" s="79">
        <v>14</v>
      </c>
      <c r="B181" s="40">
        <v>49.6</v>
      </c>
    </row>
    <row r="182" spans="1:2" x14ac:dyDescent="0.25">
      <c r="A182" s="79">
        <v>16</v>
      </c>
      <c r="B182" s="40">
        <v>50</v>
      </c>
    </row>
    <row r="183" spans="1:2" x14ac:dyDescent="0.25">
      <c r="A183" s="79">
        <v>35</v>
      </c>
      <c r="B183" s="40">
        <v>50</v>
      </c>
    </row>
    <row r="184" spans="1:2" x14ac:dyDescent="0.25">
      <c r="A184" s="79">
        <v>30</v>
      </c>
      <c r="B184" s="40">
        <v>50.2</v>
      </c>
    </row>
    <row r="185" spans="1:2" x14ac:dyDescent="0.25">
      <c r="A185" s="79">
        <v>9</v>
      </c>
      <c r="B185" s="40">
        <v>50.4</v>
      </c>
    </row>
    <row r="186" spans="1:2" x14ac:dyDescent="0.25">
      <c r="A186" s="79">
        <v>15</v>
      </c>
      <c r="B186" s="40">
        <v>50.4</v>
      </c>
    </row>
    <row r="187" spans="1:2" x14ac:dyDescent="0.25">
      <c r="A187" s="79">
        <v>16</v>
      </c>
      <c r="B187" s="40">
        <v>50.4</v>
      </c>
    </row>
    <row r="188" spans="1:2" x14ac:dyDescent="0.25">
      <c r="A188" s="79">
        <v>20</v>
      </c>
      <c r="B188" s="40">
        <v>50.4</v>
      </c>
    </row>
    <row r="189" spans="1:2" x14ac:dyDescent="0.25">
      <c r="A189" s="79">
        <v>22</v>
      </c>
      <c r="B189" s="40">
        <v>50.4</v>
      </c>
    </row>
    <row r="190" spans="1:2" x14ac:dyDescent="0.25">
      <c r="A190" s="79">
        <v>27</v>
      </c>
      <c r="B190" s="40">
        <v>50.4</v>
      </c>
    </row>
    <row r="191" spans="1:2" x14ac:dyDescent="0.25">
      <c r="A191" s="79">
        <v>19</v>
      </c>
      <c r="B191" s="40">
        <v>50.8</v>
      </c>
    </row>
    <row r="192" spans="1:2" x14ac:dyDescent="0.25">
      <c r="A192" s="79">
        <v>21</v>
      </c>
      <c r="B192" s="40">
        <v>51</v>
      </c>
    </row>
    <row r="193" spans="1:2" x14ac:dyDescent="0.25">
      <c r="A193" s="79">
        <v>11</v>
      </c>
      <c r="B193" s="40">
        <v>51.4</v>
      </c>
    </row>
    <row r="194" spans="1:2" x14ac:dyDescent="0.25">
      <c r="A194" s="79">
        <v>25</v>
      </c>
      <c r="B194" s="40">
        <v>51.4</v>
      </c>
    </row>
    <row r="195" spans="1:2" x14ac:dyDescent="0.25">
      <c r="A195" s="79">
        <v>25</v>
      </c>
      <c r="B195" s="40">
        <v>51.4</v>
      </c>
    </row>
    <row r="196" spans="1:2" x14ac:dyDescent="0.25">
      <c r="A196" s="79">
        <v>45</v>
      </c>
      <c r="B196" s="40">
        <v>51.6</v>
      </c>
    </row>
    <row r="197" spans="1:2" x14ac:dyDescent="0.25">
      <c r="A197" s="79">
        <v>11</v>
      </c>
      <c r="B197" s="40">
        <v>51.8</v>
      </c>
    </row>
    <row r="198" spans="1:2" x14ac:dyDescent="0.25">
      <c r="A198" s="79">
        <v>19</v>
      </c>
      <c r="B198" s="40">
        <v>51.8</v>
      </c>
    </row>
    <row r="199" spans="1:2" x14ac:dyDescent="0.25">
      <c r="A199" s="79">
        <v>8</v>
      </c>
      <c r="B199" s="40">
        <v>52</v>
      </c>
    </row>
    <row r="200" spans="1:2" x14ac:dyDescent="0.25">
      <c r="A200" s="79">
        <v>10</v>
      </c>
      <c r="B200" s="40">
        <v>52</v>
      </c>
    </row>
    <row r="201" spans="1:2" x14ac:dyDescent="0.25">
      <c r="A201" s="79">
        <v>13</v>
      </c>
      <c r="B201" s="40">
        <v>52.2</v>
      </c>
    </row>
    <row r="202" spans="1:2" x14ac:dyDescent="0.25">
      <c r="A202" s="79">
        <v>22</v>
      </c>
      <c r="B202" s="40">
        <v>52.2</v>
      </c>
    </row>
    <row r="203" spans="1:2" x14ac:dyDescent="0.25">
      <c r="A203" s="79">
        <v>23</v>
      </c>
      <c r="B203" s="40">
        <v>52.6</v>
      </c>
    </row>
    <row r="204" spans="1:2" x14ac:dyDescent="0.25">
      <c r="A204" s="79">
        <v>40</v>
      </c>
      <c r="B204" s="40">
        <v>52.8</v>
      </c>
    </row>
    <row r="205" spans="1:2" x14ac:dyDescent="0.25">
      <c r="A205" s="79">
        <v>54</v>
      </c>
      <c r="B205" s="40">
        <v>52.8</v>
      </c>
    </row>
    <row r="206" spans="1:2" x14ac:dyDescent="0.25">
      <c r="A206" s="79">
        <v>9</v>
      </c>
      <c r="B206" s="40">
        <v>53.2</v>
      </c>
    </row>
    <row r="207" spans="1:2" x14ac:dyDescent="0.25">
      <c r="A207" s="79">
        <v>20</v>
      </c>
      <c r="B207" s="40">
        <v>53.2</v>
      </c>
    </row>
    <row r="208" spans="1:2" x14ac:dyDescent="0.25">
      <c r="A208" s="79">
        <v>43</v>
      </c>
      <c r="B208" s="40">
        <v>53.2</v>
      </c>
    </row>
    <row r="209" spans="1:2" x14ac:dyDescent="0.25">
      <c r="A209" s="79">
        <v>19</v>
      </c>
      <c r="B209" s="40">
        <v>53.4</v>
      </c>
    </row>
    <row r="210" spans="1:2" x14ac:dyDescent="0.25">
      <c r="A210" s="79">
        <v>26</v>
      </c>
      <c r="B210" s="40">
        <v>53.4</v>
      </c>
    </row>
    <row r="211" spans="1:2" x14ac:dyDescent="0.25">
      <c r="A211" s="79">
        <v>18</v>
      </c>
      <c r="B211" s="40">
        <v>53.6</v>
      </c>
    </row>
    <row r="212" spans="1:2" x14ac:dyDescent="0.25">
      <c r="A212" s="79">
        <v>20</v>
      </c>
      <c r="B212" s="40">
        <v>53.6</v>
      </c>
    </row>
    <row r="213" spans="1:2" x14ac:dyDescent="0.25">
      <c r="A213" s="79">
        <v>11</v>
      </c>
      <c r="B213" s="40">
        <v>53.8</v>
      </c>
    </row>
    <row r="214" spans="1:2" x14ac:dyDescent="0.25">
      <c r="A214" s="79">
        <v>15</v>
      </c>
      <c r="B214" s="40">
        <v>54</v>
      </c>
    </row>
    <row r="215" spans="1:2" x14ac:dyDescent="0.25">
      <c r="A215" s="79">
        <v>23</v>
      </c>
      <c r="B215" s="40">
        <v>54</v>
      </c>
    </row>
    <row r="216" spans="1:2" x14ac:dyDescent="0.25">
      <c r="A216" s="79">
        <v>21</v>
      </c>
      <c r="B216" s="40">
        <v>54.2</v>
      </c>
    </row>
    <row r="217" spans="1:2" x14ac:dyDescent="0.25">
      <c r="A217" s="79">
        <v>23</v>
      </c>
      <c r="B217" s="40">
        <v>54.2</v>
      </c>
    </row>
    <row r="218" spans="1:2" x14ac:dyDescent="0.25">
      <c r="A218" s="79">
        <v>20</v>
      </c>
      <c r="B218" s="40">
        <v>54.6</v>
      </c>
    </row>
    <row r="219" spans="1:2" x14ac:dyDescent="0.25">
      <c r="A219" s="79">
        <v>17</v>
      </c>
      <c r="B219" s="40">
        <v>55</v>
      </c>
    </row>
    <row r="220" spans="1:2" x14ac:dyDescent="0.25">
      <c r="A220" s="79">
        <v>29</v>
      </c>
      <c r="B220" s="40">
        <v>55</v>
      </c>
    </row>
    <row r="221" spans="1:2" x14ac:dyDescent="0.25">
      <c r="A221" s="79">
        <v>31</v>
      </c>
      <c r="B221" s="40">
        <v>55</v>
      </c>
    </row>
    <row r="222" spans="1:2" x14ac:dyDescent="0.25">
      <c r="A222" s="79">
        <v>9</v>
      </c>
      <c r="B222" s="40">
        <v>55.2</v>
      </c>
    </row>
    <row r="223" spans="1:2" x14ac:dyDescent="0.25">
      <c r="A223" s="79">
        <v>28</v>
      </c>
      <c r="B223" s="40">
        <v>55.2</v>
      </c>
    </row>
    <row r="224" spans="1:2" x14ac:dyDescent="0.25">
      <c r="A224" s="79">
        <v>20</v>
      </c>
      <c r="B224" s="40">
        <v>55.8</v>
      </c>
    </row>
    <row r="225" spans="1:2" x14ac:dyDescent="0.25">
      <c r="A225" s="79">
        <v>27</v>
      </c>
      <c r="B225" s="40">
        <v>55.8</v>
      </c>
    </row>
    <row r="226" spans="1:2" x14ac:dyDescent="0.25">
      <c r="A226" s="79">
        <v>26</v>
      </c>
      <c r="B226" s="40">
        <v>56</v>
      </c>
    </row>
    <row r="227" spans="1:2" x14ac:dyDescent="0.25">
      <c r="A227" s="79">
        <v>20</v>
      </c>
      <c r="B227" s="40">
        <v>56.2</v>
      </c>
    </row>
    <row r="228" spans="1:2" x14ac:dyDescent="0.25">
      <c r="A228" s="79">
        <v>25</v>
      </c>
      <c r="B228" s="40">
        <v>56.2</v>
      </c>
    </row>
    <row r="229" spans="1:2" x14ac:dyDescent="0.25">
      <c r="A229" s="79">
        <v>8</v>
      </c>
      <c r="B229" s="40">
        <v>56.8</v>
      </c>
    </row>
    <row r="230" spans="1:2" x14ac:dyDescent="0.25">
      <c r="A230" s="79">
        <v>17</v>
      </c>
      <c r="B230" s="40">
        <v>57</v>
      </c>
    </row>
    <row r="231" spans="1:2" x14ac:dyDescent="0.25">
      <c r="A231" s="79">
        <v>6</v>
      </c>
      <c r="B231" s="40">
        <v>57.2</v>
      </c>
    </row>
    <row r="232" spans="1:2" x14ac:dyDescent="0.25">
      <c r="A232" s="79">
        <v>14</v>
      </c>
      <c r="B232" s="40">
        <v>57.2</v>
      </c>
    </row>
    <row r="233" spans="1:2" x14ac:dyDescent="0.25">
      <c r="A233" s="79">
        <v>21</v>
      </c>
      <c r="B233" s="40">
        <v>57.2</v>
      </c>
    </row>
    <row r="234" spans="1:2" x14ac:dyDescent="0.25">
      <c r="A234" s="79">
        <v>10</v>
      </c>
      <c r="B234" s="40">
        <v>57.8</v>
      </c>
    </row>
    <row r="235" spans="1:2" x14ac:dyDescent="0.25">
      <c r="A235" s="79">
        <v>18</v>
      </c>
      <c r="B235" s="40">
        <v>58.4</v>
      </c>
    </row>
    <row r="236" spans="1:2" x14ac:dyDescent="0.25">
      <c r="A236" s="79">
        <v>11</v>
      </c>
      <c r="B236" s="40">
        <v>58.6</v>
      </c>
    </row>
    <row r="237" spans="1:2" x14ac:dyDescent="0.25">
      <c r="A237" s="79">
        <v>25</v>
      </c>
      <c r="B237" s="40">
        <v>58.8</v>
      </c>
    </row>
    <row r="238" spans="1:2" x14ac:dyDescent="0.25">
      <c r="A238" s="79">
        <v>21</v>
      </c>
      <c r="B238" s="40">
        <v>59</v>
      </c>
    </row>
    <row r="239" spans="1:2" x14ac:dyDescent="0.25">
      <c r="A239" s="79">
        <v>7</v>
      </c>
      <c r="B239" s="40">
        <v>59.4</v>
      </c>
    </row>
    <row r="240" spans="1:2" x14ac:dyDescent="0.25">
      <c r="A240" s="79">
        <v>23</v>
      </c>
      <c r="B240" s="40">
        <v>59.6</v>
      </c>
    </row>
    <row r="241" spans="1:2" x14ac:dyDescent="0.25">
      <c r="A241" s="79">
        <v>38</v>
      </c>
      <c r="B241" s="40">
        <v>59.8</v>
      </c>
    </row>
    <row r="242" spans="1:2" x14ac:dyDescent="0.25">
      <c r="A242" s="79">
        <v>6</v>
      </c>
      <c r="B242" s="40">
        <v>60.4</v>
      </c>
    </row>
    <row r="243" spans="1:2" x14ac:dyDescent="0.25">
      <c r="A243" s="79">
        <v>15</v>
      </c>
      <c r="B243" s="40">
        <v>60.6</v>
      </c>
    </row>
    <row r="244" spans="1:2" x14ac:dyDescent="0.25">
      <c r="A244" s="79">
        <v>16</v>
      </c>
      <c r="B244" s="40">
        <v>60.6</v>
      </c>
    </row>
    <row r="245" spans="1:2" x14ac:dyDescent="0.25">
      <c r="A245" s="79">
        <v>25</v>
      </c>
      <c r="B245" s="40">
        <v>60.6</v>
      </c>
    </row>
    <row r="246" spans="1:2" x14ac:dyDescent="0.25">
      <c r="A246" s="79">
        <v>14</v>
      </c>
      <c r="B246" s="40">
        <v>60.8</v>
      </c>
    </row>
    <row r="247" spans="1:2" x14ac:dyDescent="0.25">
      <c r="A247" s="79">
        <v>33</v>
      </c>
      <c r="B247" s="40">
        <v>60.8</v>
      </c>
    </row>
    <row r="248" spans="1:2" x14ac:dyDescent="0.25">
      <c r="A248" s="79">
        <v>15</v>
      </c>
      <c r="B248" s="40">
        <v>61.2</v>
      </c>
    </row>
    <row r="249" spans="1:2" x14ac:dyDescent="0.25">
      <c r="A249" s="79">
        <v>22</v>
      </c>
      <c r="B249" s="40">
        <v>61.4</v>
      </c>
    </row>
    <row r="250" spans="1:2" x14ac:dyDescent="0.25">
      <c r="A250" s="79">
        <v>25</v>
      </c>
      <c r="B250" s="40">
        <v>61.6</v>
      </c>
    </row>
    <row r="251" spans="1:2" x14ac:dyDescent="0.25">
      <c r="A251" s="79">
        <v>33</v>
      </c>
      <c r="B251" s="40">
        <v>61.8</v>
      </c>
    </row>
    <row r="252" spans="1:2" x14ac:dyDescent="0.25">
      <c r="A252" s="79">
        <v>37</v>
      </c>
      <c r="B252" s="40">
        <v>61.8</v>
      </c>
    </row>
    <row r="253" spans="1:2" x14ac:dyDescent="0.25">
      <c r="A253" s="79">
        <v>13</v>
      </c>
      <c r="B253" s="40">
        <v>62</v>
      </c>
    </row>
    <row r="254" spans="1:2" x14ac:dyDescent="0.25">
      <c r="A254" s="79">
        <v>4</v>
      </c>
      <c r="B254" s="40">
        <v>62.2</v>
      </c>
    </row>
    <row r="255" spans="1:2" x14ac:dyDescent="0.25">
      <c r="A255" s="79">
        <v>16</v>
      </c>
      <c r="B255" s="40">
        <v>62.4</v>
      </c>
    </row>
    <row r="256" spans="1:2" x14ac:dyDescent="0.25">
      <c r="A256" s="79">
        <v>20</v>
      </c>
      <c r="B256" s="40">
        <v>62.4</v>
      </c>
    </row>
    <row r="257" spans="1:2" x14ac:dyDescent="0.25">
      <c r="A257" s="79">
        <v>21</v>
      </c>
      <c r="B257" s="40">
        <v>62.4</v>
      </c>
    </row>
    <row r="258" spans="1:2" x14ac:dyDescent="0.25">
      <c r="A258" s="79">
        <v>9</v>
      </c>
      <c r="B258" s="40">
        <v>62.6</v>
      </c>
    </row>
    <row r="259" spans="1:2" x14ac:dyDescent="0.25">
      <c r="A259" s="79">
        <v>18</v>
      </c>
      <c r="B259" s="40">
        <v>62.6</v>
      </c>
    </row>
    <row r="260" spans="1:2" x14ac:dyDescent="0.25">
      <c r="A260" s="79">
        <v>24</v>
      </c>
      <c r="B260" s="40">
        <v>62.8</v>
      </c>
    </row>
    <row r="261" spans="1:2" x14ac:dyDescent="0.25">
      <c r="A261" s="79">
        <v>41</v>
      </c>
      <c r="B261" s="40">
        <v>62.8</v>
      </c>
    </row>
    <row r="262" spans="1:2" x14ac:dyDescent="0.25">
      <c r="A262" s="79">
        <v>45</v>
      </c>
      <c r="B262" s="40">
        <v>63.6</v>
      </c>
    </row>
    <row r="263" spans="1:2" x14ac:dyDescent="0.25">
      <c r="A263" s="79">
        <v>34</v>
      </c>
      <c r="B263" s="40">
        <v>63.8</v>
      </c>
    </row>
    <row r="264" spans="1:2" x14ac:dyDescent="0.25">
      <c r="A264" s="79">
        <v>20</v>
      </c>
      <c r="B264" s="40">
        <v>64</v>
      </c>
    </row>
    <row r="265" spans="1:2" x14ac:dyDescent="0.25">
      <c r="A265" s="79">
        <v>2</v>
      </c>
      <c r="B265" s="40">
        <v>64.400000000000006</v>
      </c>
    </row>
    <row r="266" spans="1:2" x14ac:dyDescent="0.25">
      <c r="A266" s="79">
        <v>14</v>
      </c>
      <c r="B266" s="40">
        <v>64.400000000000006</v>
      </c>
    </row>
    <row r="267" spans="1:2" x14ac:dyDescent="0.25">
      <c r="A267" s="79">
        <v>11</v>
      </c>
      <c r="B267" s="40">
        <v>64.599999999999994</v>
      </c>
    </row>
    <row r="268" spans="1:2" x14ac:dyDescent="0.25">
      <c r="A268" s="79">
        <v>11</v>
      </c>
      <c r="B268" s="40">
        <v>64.8</v>
      </c>
    </row>
    <row r="269" spans="1:2" x14ac:dyDescent="0.25">
      <c r="A269" s="79">
        <v>42</v>
      </c>
      <c r="B269" s="40">
        <v>65</v>
      </c>
    </row>
    <row r="270" spans="1:2" x14ac:dyDescent="0.25">
      <c r="A270" s="79">
        <v>22</v>
      </c>
      <c r="B270" s="40">
        <v>65.599999999999994</v>
      </c>
    </row>
    <row r="271" spans="1:2" x14ac:dyDescent="0.25">
      <c r="A271" s="79">
        <v>35</v>
      </c>
      <c r="B271" s="40">
        <v>66</v>
      </c>
    </row>
    <row r="272" spans="1:2" x14ac:dyDescent="0.25">
      <c r="A272" s="79">
        <v>7</v>
      </c>
      <c r="B272" s="40">
        <v>66.2</v>
      </c>
    </row>
    <row r="273" spans="1:2" x14ac:dyDescent="0.25">
      <c r="A273" s="79">
        <v>19</v>
      </c>
      <c r="B273" s="40">
        <v>66.2</v>
      </c>
    </row>
    <row r="274" spans="1:2" x14ac:dyDescent="0.25">
      <c r="A274" s="79">
        <v>12</v>
      </c>
      <c r="B274" s="40">
        <v>66.599999999999994</v>
      </c>
    </row>
    <row r="275" spans="1:2" x14ac:dyDescent="0.25">
      <c r="A275" s="79">
        <v>17</v>
      </c>
      <c r="B275" s="40">
        <v>66.599999999999994</v>
      </c>
    </row>
    <row r="276" spans="1:2" x14ac:dyDescent="0.25">
      <c r="A276" s="79">
        <v>20</v>
      </c>
      <c r="B276" s="40">
        <v>66.599999999999994</v>
      </c>
    </row>
    <row r="277" spans="1:2" x14ac:dyDescent="0.25">
      <c r="A277" s="79">
        <v>14</v>
      </c>
      <c r="B277" s="40">
        <v>66.8</v>
      </c>
    </row>
    <row r="278" spans="1:2" x14ac:dyDescent="0.25">
      <c r="A278" s="79">
        <v>25</v>
      </c>
      <c r="B278" s="40">
        <v>67.400000000000006</v>
      </c>
    </row>
    <row r="279" spans="1:2" x14ac:dyDescent="0.25">
      <c r="A279" s="79">
        <v>32</v>
      </c>
      <c r="B279" s="40">
        <v>67.400000000000006</v>
      </c>
    </row>
    <row r="280" spans="1:2" x14ac:dyDescent="0.25">
      <c r="A280" s="79">
        <v>14</v>
      </c>
      <c r="B280" s="40">
        <v>67.599999999999994</v>
      </c>
    </row>
    <row r="281" spans="1:2" x14ac:dyDescent="0.25">
      <c r="A281" s="79">
        <v>28</v>
      </c>
      <c r="B281" s="40">
        <v>67.8</v>
      </c>
    </row>
    <row r="282" spans="1:2" x14ac:dyDescent="0.25">
      <c r="A282" s="79">
        <v>12</v>
      </c>
      <c r="B282" s="40">
        <v>68</v>
      </c>
    </row>
    <row r="283" spans="1:2" x14ac:dyDescent="0.25">
      <c r="A283" s="79">
        <v>13</v>
      </c>
      <c r="B283" s="40">
        <v>68.8</v>
      </c>
    </row>
    <row r="284" spans="1:2" x14ac:dyDescent="0.25">
      <c r="A284" s="79">
        <v>10</v>
      </c>
      <c r="B284" s="40">
        <v>69.2</v>
      </c>
    </row>
    <row r="285" spans="1:2" x14ac:dyDescent="0.25">
      <c r="A285" s="79">
        <v>12</v>
      </c>
      <c r="B285" s="40">
        <v>70.2</v>
      </c>
    </row>
    <row r="286" spans="1:2" x14ac:dyDescent="0.25">
      <c r="A286" s="79">
        <v>31</v>
      </c>
      <c r="B286" s="40">
        <v>70.2</v>
      </c>
    </row>
    <row r="287" spans="1:2" x14ac:dyDescent="0.25">
      <c r="A287" s="79">
        <v>13</v>
      </c>
      <c r="B287" s="40">
        <v>71</v>
      </c>
    </row>
    <row r="288" spans="1:2" x14ac:dyDescent="0.25">
      <c r="A288" s="79">
        <v>17</v>
      </c>
      <c r="B288" s="40">
        <v>71.400000000000006</v>
      </c>
    </row>
    <row r="289" spans="1:2" x14ac:dyDescent="0.25">
      <c r="A289" s="79">
        <v>20</v>
      </c>
      <c r="B289" s="40">
        <v>71.400000000000006</v>
      </c>
    </row>
    <row r="290" spans="1:2" x14ac:dyDescent="0.25">
      <c r="A290" s="79">
        <v>40</v>
      </c>
      <c r="B290" s="40">
        <v>71.400000000000006</v>
      </c>
    </row>
    <row r="291" spans="1:2" x14ac:dyDescent="0.25">
      <c r="A291" s="79">
        <v>36</v>
      </c>
      <c r="B291" s="40">
        <v>72.2</v>
      </c>
    </row>
    <row r="292" spans="1:2" x14ac:dyDescent="0.25">
      <c r="A292" s="79">
        <v>7</v>
      </c>
      <c r="B292" s="40">
        <v>72.599999999999994</v>
      </c>
    </row>
    <row r="293" spans="1:2" x14ac:dyDescent="0.25">
      <c r="A293" s="79">
        <v>10</v>
      </c>
      <c r="B293" s="40">
        <v>72.599999999999994</v>
      </c>
    </row>
    <row r="294" spans="1:2" x14ac:dyDescent="0.25">
      <c r="A294" s="79">
        <v>16</v>
      </c>
      <c r="B294" s="40">
        <v>72.599999999999994</v>
      </c>
    </row>
    <row r="295" spans="1:2" x14ac:dyDescent="0.25">
      <c r="A295" s="79">
        <v>21</v>
      </c>
      <c r="B295" s="40">
        <v>73.2</v>
      </c>
    </row>
    <row r="296" spans="1:2" x14ac:dyDescent="0.25">
      <c r="A296" s="79">
        <v>25</v>
      </c>
      <c r="B296" s="40">
        <v>73.2</v>
      </c>
    </row>
    <row r="297" spans="1:2" x14ac:dyDescent="0.25">
      <c r="A297" s="79">
        <v>21</v>
      </c>
      <c r="B297" s="40">
        <v>73.8</v>
      </c>
    </row>
    <row r="298" spans="1:2" x14ac:dyDescent="0.25">
      <c r="A298" s="79">
        <v>23</v>
      </c>
      <c r="B298" s="40">
        <v>73.8</v>
      </c>
    </row>
    <row r="299" spans="1:2" x14ac:dyDescent="0.25">
      <c r="A299" s="79">
        <v>19</v>
      </c>
      <c r="B299" s="40">
        <v>74.400000000000006</v>
      </c>
    </row>
    <row r="300" spans="1:2" x14ac:dyDescent="0.25">
      <c r="A300" s="79">
        <v>10</v>
      </c>
      <c r="B300" s="40">
        <v>74.599999999999994</v>
      </c>
    </row>
    <row r="301" spans="1:2" x14ac:dyDescent="0.25">
      <c r="A301" s="79">
        <v>24</v>
      </c>
      <c r="B301" s="40">
        <v>75.400000000000006</v>
      </c>
    </row>
    <row r="302" spans="1:2" x14ac:dyDescent="0.25">
      <c r="A302" s="79">
        <v>26</v>
      </c>
      <c r="B302" s="40">
        <v>75.400000000000006</v>
      </c>
    </row>
    <row r="303" spans="1:2" x14ac:dyDescent="0.25">
      <c r="A303" s="79">
        <v>30</v>
      </c>
      <c r="B303" s="40">
        <v>75.8</v>
      </c>
    </row>
    <row r="304" spans="1:2" x14ac:dyDescent="0.25">
      <c r="A304" s="79">
        <v>32</v>
      </c>
      <c r="B304" s="40">
        <v>76.2</v>
      </c>
    </row>
    <row r="305" spans="1:2" x14ac:dyDescent="0.25">
      <c r="A305" s="79">
        <v>8</v>
      </c>
      <c r="B305" s="40">
        <v>76.400000000000006</v>
      </c>
    </row>
    <row r="306" spans="1:2" x14ac:dyDescent="0.25">
      <c r="A306" s="79">
        <v>24</v>
      </c>
      <c r="B306" s="40">
        <v>76.599999999999994</v>
      </c>
    </row>
    <row r="307" spans="1:2" x14ac:dyDescent="0.25">
      <c r="A307" s="79">
        <v>15</v>
      </c>
      <c r="B307" s="40">
        <v>76.8</v>
      </c>
    </row>
    <row r="308" spans="1:2" x14ac:dyDescent="0.25">
      <c r="A308" s="79">
        <v>24</v>
      </c>
      <c r="B308" s="40">
        <v>76.8</v>
      </c>
    </row>
    <row r="309" spans="1:2" x14ac:dyDescent="0.25">
      <c r="A309" s="79">
        <v>6</v>
      </c>
      <c r="B309" s="40">
        <v>77</v>
      </c>
    </row>
    <row r="310" spans="1:2" x14ac:dyDescent="0.25">
      <c r="A310" s="79">
        <v>18</v>
      </c>
      <c r="B310" s="40">
        <v>77</v>
      </c>
    </row>
    <row r="311" spans="1:2" x14ac:dyDescent="0.25">
      <c r="A311" s="79">
        <v>8</v>
      </c>
      <c r="B311" s="40">
        <v>77.400000000000006</v>
      </c>
    </row>
    <row r="312" spans="1:2" x14ac:dyDescent="0.25">
      <c r="A312" s="79">
        <v>27</v>
      </c>
      <c r="B312" s="40">
        <v>78</v>
      </c>
    </row>
    <row r="313" spans="1:2" x14ac:dyDescent="0.25">
      <c r="A313" s="79">
        <v>30</v>
      </c>
      <c r="B313" s="40">
        <v>78</v>
      </c>
    </row>
    <row r="314" spans="1:2" x14ac:dyDescent="0.25">
      <c r="A314" s="79">
        <v>24</v>
      </c>
      <c r="B314" s="40">
        <v>78.2</v>
      </c>
    </row>
    <row r="315" spans="1:2" x14ac:dyDescent="0.25">
      <c r="A315" s="79">
        <v>8</v>
      </c>
      <c r="B315" s="40">
        <v>78.400000000000006</v>
      </c>
    </row>
    <row r="316" spans="1:2" x14ac:dyDescent="0.25">
      <c r="A316" s="79">
        <v>20</v>
      </c>
      <c r="B316" s="40">
        <v>78.400000000000006</v>
      </c>
    </row>
    <row r="317" spans="1:2" x14ac:dyDescent="0.25">
      <c r="A317" s="79">
        <v>19</v>
      </c>
      <c r="B317" s="40">
        <v>78.8</v>
      </c>
    </row>
    <row r="318" spans="1:2" x14ac:dyDescent="0.25">
      <c r="A318" s="79">
        <v>8</v>
      </c>
      <c r="B318" s="40">
        <v>79.2</v>
      </c>
    </row>
    <row r="319" spans="1:2" x14ac:dyDescent="0.25">
      <c r="A319" s="79">
        <v>30</v>
      </c>
      <c r="B319" s="40">
        <v>79.2</v>
      </c>
    </row>
    <row r="320" spans="1:2" x14ac:dyDescent="0.25">
      <c r="A320" s="79">
        <v>42</v>
      </c>
      <c r="B320" s="40">
        <v>79.599999999999994</v>
      </c>
    </row>
    <row r="321" spans="1:2" x14ac:dyDescent="0.25">
      <c r="A321" s="79">
        <v>25</v>
      </c>
      <c r="B321" s="40">
        <v>80.2</v>
      </c>
    </row>
    <row r="322" spans="1:2" x14ac:dyDescent="0.25">
      <c r="A322" s="79">
        <v>14</v>
      </c>
      <c r="B322" s="40">
        <v>80.400000000000006</v>
      </c>
    </row>
    <row r="323" spans="1:2" x14ac:dyDescent="0.25">
      <c r="A323" s="79">
        <v>12</v>
      </c>
      <c r="B323" s="40">
        <v>81</v>
      </c>
    </row>
    <row r="324" spans="1:2" x14ac:dyDescent="0.25">
      <c r="A324" s="79">
        <v>24</v>
      </c>
      <c r="B324" s="40">
        <v>81.400000000000006</v>
      </c>
    </row>
    <row r="325" spans="1:2" x14ac:dyDescent="0.25">
      <c r="A325" s="79">
        <v>35</v>
      </c>
      <c r="B325" s="40">
        <v>81.599999999999994</v>
      </c>
    </row>
    <row r="326" spans="1:2" x14ac:dyDescent="0.25">
      <c r="A326" s="79">
        <v>26</v>
      </c>
      <c r="B326" s="40">
        <v>82.2</v>
      </c>
    </row>
    <row r="327" spans="1:2" x14ac:dyDescent="0.25">
      <c r="A327" s="79">
        <v>45</v>
      </c>
      <c r="B327" s="40">
        <v>82.2</v>
      </c>
    </row>
    <row r="328" spans="1:2" x14ac:dyDescent="0.25">
      <c r="A328" s="79">
        <v>11</v>
      </c>
      <c r="B328" s="40">
        <v>82.4</v>
      </c>
    </row>
    <row r="329" spans="1:2" x14ac:dyDescent="0.25">
      <c r="A329" s="79">
        <v>16</v>
      </c>
      <c r="B329" s="40">
        <v>82.4</v>
      </c>
    </row>
    <row r="330" spans="1:2" x14ac:dyDescent="0.25">
      <c r="A330" s="79">
        <v>13</v>
      </c>
      <c r="B330" s="40">
        <v>82.6</v>
      </c>
    </row>
    <row r="331" spans="1:2" x14ac:dyDescent="0.25">
      <c r="A331" s="79">
        <v>12</v>
      </c>
      <c r="B331" s="40">
        <v>83</v>
      </c>
    </row>
    <row r="332" spans="1:2" x14ac:dyDescent="0.25">
      <c r="A332" s="79">
        <v>26</v>
      </c>
      <c r="B332" s="40">
        <v>83</v>
      </c>
    </row>
    <row r="333" spans="1:2" x14ac:dyDescent="0.25">
      <c r="A333" s="79">
        <v>16</v>
      </c>
      <c r="B333" s="40">
        <v>84.6</v>
      </c>
    </row>
    <row r="334" spans="1:2" x14ac:dyDescent="0.25">
      <c r="A334" s="79">
        <v>18</v>
      </c>
      <c r="B334" s="40">
        <v>84.6</v>
      </c>
    </row>
    <row r="335" spans="1:2" x14ac:dyDescent="0.25">
      <c r="A335" s="79">
        <v>27</v>
      </c>
      <c r="B335" s="40">
        <v>85</v>
      </c>
    </row>
    <row r="336" spans="1:2" x14ac:dyDescent="0.25">
      <c r="A336" s="79">
        <v>12</v>
      </c>
      <c r="B336" s="40">
        <v>85.2</v>
      </c>
    </row>
    <row r="337" spans="1:2" x14ac:dyDescent="0.25">
      <c r="A337" s="79">
        <v>18</v>
      </c>
      <c r="B337" s="40">
        <v>85.4</v>
      </c>
    </row>
    <row r="338" spans="1:2" x14ac:dyDescent="0.25">
      <c r="A338" s="79">
        <v>35</v>
      </c>
      <c r="B338" s="40">
        <v>85.4</v>
      </c>
    </row>
    <row r="339" spans="1:2" x14ac:dyDescent="0.25">
      <c r="A339" s="79">
        <v>38</v>
      </c>
      <c r="B339" s="40">
        <v>85.6</v>
      </c>
    </row>
    <row r="340" spans="1:2" x14ac:dyDescent="0.25">
      <c r="A340" s="79">
        <v>18</v>
      </c>
      <c r="B340" s="40">
        <v>86.6</v>
      </c>
    </row>
    <row r="341" spans="1:2" x14ac:dyDescent="0.25">
      <c r="A341" s="79">
        <v>25</v>
      </c>
      <c r="B341" s="40">
        <v>86.8</v>
      </c>
    </row>
    <row r="342" spans="1:2" x14ac:dyDescent="0.25">
      <c r="A342" s="79">
        <v>22</v>
      </c>
      <c r="B342" s="40">
        <v>87.2</v>
      </c>
    </row>
    <row r="343" spans="1:2" x14ac:dyDescent="0.25">
      <c r="A343" s="79">
        <v>27</v>
      </c>
      <c r="B343" s="40">
        <v>87.2</v>
      </c>
    </row>
    <row r="344" spans="1:2" x14ac:dyDescent="0.25">
      <c r="A344" s="79">
        <v>28</v>
      </c>
      <c r="B344" s="40">
        <v>88.8</v>
      </c>
    </row>
    <row r="345" spans="1:2" x14ac:dyDescent="0.25">
      <c r="A345" s="79">
        <v>13</v>
      </c>
      <c r="B345" s="40">
        <v>89.4</v>
      </c>
    </row>
    <row r="346" spans="1:2" x14ac:dyDescent="0.25">
      <c r="A346" s="79">
        <v>45</v>
      </c>
      <c r="B346" s="40">
        <v>89.4</v>
      </c>
    </row>
    <row r="347" spans="1:2" x14ac:dyDescent="0.25">
      <c r="A347" s="79">
        <v>18</v>
      </c>
      <c r="B347" s="40">
        <v>89.6</v>
      </c>
    </row>
    <row r="348" spans="1:2" x14ac:dyDescent="0.25">
      <c r="A348" s="79">
        <v>14</v>
      </c>
      <c r="B348" s="40">
        <v>90.6</v>
      </c>
    </row>
    <row r="349" spans="1:2" x14ac:dyDescent="0.25">
      <c r="A349" s="79">
        <v>30</v>
      </c>
      <c r="B349" s="40">
        <v>90.6</v>
      </c>
    </row>
    <row r="350" spans="1:2" x14ac:dyDescent="0.25">
      <c r="A350" s="79">
        <v>15</v>
      </c>
      <c r="B350" s="40">
        <v>91.4</v>
      </c>
    </row>
    <row r="351" spans="1:2" x14ac:dyDescent="0.25">
      <c r="A351" s="79">
        <v>17</v>
      </c>
      <c r="B351" s="40">
        <v>91.4</v>
      </c>
    </row>
    <row r="352" spans="1:2" x14ac:dyDescent="0.25">
      <c r="A352" s="79">
        <v>24</v>
      </c>
      <c r="B352" s="40">
        <v>91.6</v>
      </c>
    </row>
    <row r="353" spans="1:2" x14ac:dyDescent="0.25">
      <c r="A353" s="79">
        <v>32</v>
      </c>
      <c r="B353" s="40">
        <v>93.2</v>
      </c>
    </row>
    <row r="354" spans="1:2" x14ac:dyDescent="0.25">
      <c r="A354" s="79">
        <v>25</v>
      </c>
      <c r="B354" s="40">
        <v>93.8</v>
      </c>
    </row>
    <row r="355" spans="1:2" x14ac:dyDescent="0.25">
      <c r="A355" s="79">
        <v>45</v>
      </c>
      <c r="B355" s="40">
        <v>94.2</v>
      </c>
    </row>
    <row r="356" spans="1:2" x14ac:dyDescent="0.25">
      <c r="A356" s="79">
        <v>16</v>
      </c>
      <c r="B356" s="40">
        <v>94.4</v>
      </c>
    </row>
    <row r="357" spans="1:2" x14ac:dyDescent="0.25">
      <c r="A357" s="79">
        <v>15</v>
      </c>
      <c r="B357" s="40">
        <v>95.4</v>
      </c>
    </row>
    <row r="358" spans="1:2" x14ac:dyDescent="0.25">
      <c r="A358" s="79">
        <v>15</v>
      </c>
      <c r="B358" s="40">
        <v>96.8</v>
      </c>
    </row>
    <row r="359" spans="1:2" x14ac:dyDescent="0.25">
      <c r="A359" s="79">
        <v>18</v>
      </c>
      <c r="B359" s="40">
        <v>96.8</v>
      </c>
    </row>
    <row r="360" spans="1:2" x14ac:dyDescent="0.25">
      <c r="A360" s="79">
        <v>15</v>
      </c>
      <c r="B360" s="40">
        <v>97.2</v>
      </c>
    </row>
    <row r="361" spans="1:2" x14ac:dyDescent="0.25">
      <c r="A361" s="79">
        <v>19</v>
      </c>
      <c r="B361" s="40">
        <v>97.4</v>
      </c>
    </row>
    <row r="362" spans="1:2" x14ac:dyDescent="0.25">
      <c r="A362" s="79">
        <v>32</v>
      </c>
      <c r="B362" s="40">
        <v>100</v>
      </c>
    </row>
    <row r="363" spans="1:2" x14ac:dyDescent="0.25">
      <c r="A363" s="79">
        <v>20</v>
      </c>
      <c r="B363" s="40">
        <v>100.2</v>
      </c>
    </row>
    <row r="364" spans="1:2" x14ac:dyDescent="0.25">
      <c r="A364" s="79">
        <v>35</v>
      </c>
      <c r="B364" s="40">
        <v>100.8</v>
      </c>
    </row>
    <row r="365" spans="1:2" x14ac:dyDescent="0.25">
      <c r="A365" s="79">
        <v>20</v>
      </c>
      <c r="B365" s="40">
        <v>101</v>
      </c>
    </row>
    <row r="366" spans="1:2" x14ac:dyDescent="0.25">
      <c r="A366" s="79">
        <v>36</v>
      </c>
      <c r="B366" s="40">
        <v>101.2</v>
      </c>
    </row>
    <row r="367" spans="1:2" x14ac:dyDescent="0.25">
      <c r="A367" s="79">
        <v>14</v>
      </c>
      <c r="B367" s="40">
        <v>101.8</v>
      </c>
    </row>
    <row r="368" spans="1:2" x14ac:dyDescent="0.25">
      <c r="A368" s="79">
        <v>37</v>
      </c>
      <c r="B368" s="40">
        <v>102.4</v>
      </c>
    </row>
    <row r="369" spans="1:2" x14ac:dyDescent="0.25">
      <c r="A369" s="79">
        <v>29</v>
      </c>
      <c r="B369" s="40">
        <v>102.8</v>
      </c>
    </row>
    <row r="370" spans="1:2" x14ac:dyDescent="0.25">
      <c r="A370" s="79">
        <v>12</v>
      </c>
      <c r="B370" s="40">
        <v>103.2</v>
      </c>
    </row>
    <row r="371" spans="1:2" x14ac:dyDescent="0.25">
      <c r="A371" s="79">
        <v>27</v>
      </c>
      <c r="B371" s="40">
        <v>103.6</v>
      </c>
    </row>
    <row r="372" spans="1:2" x14ac:dyDescent="0.25">
      <c r="A372" s="79">
        <v>49</v>
      </c>
      <c r="B372" s="40">
        <v>103.6</v>
      </c>
    </row>
    <row r="373" spans="1:2" x14ac:dyDescent="0.25">
      <c r="A373" s="79">
        <v>16</v>
      </c>
      <c r="B373" s="40">
        <v>103.8</v>
      </c>
    </row>
    <row r="374" spans="1:2" x14ac:dyDescent="0.25">
      <c r="A374" s="79">
        <v>8</v>
      </c>
      <c r="B374" s="40">
        <v>105.2</v>
      </c>
    </row>
    <row r="375" spans="1:2" x14ac:dyDescent="0.25">
      <c r="A375" s="79">
        <v>31</v>
      </c>
      <c r="B375" s="40">
        <v>105.4</v>
      </c>
    </row>
    <row r="376" spans="1:2" x14ac:dyDescent="0.25">
      <c r="A376" s="79">
        <v>15</v>
      </c>
      <c r="B376" s="40">
        <v>105.6</v>
      </c>
    </row>
    <row r="377" spans="1:2" x14ac:dyDescent="0.25">
      <c r="A377" s="79">
        <v>42</v>
      </c>
      <c r="B377" s="40">
        <v>107.4</v>
      </c>
    </row>
    <row r="378" spans="1:2" x14ac:dyDescent="0.25">
      <c r="A378" s="79">
        <v>38</v>
      </c>
      <c r="B378" s="40">
        <v>107.6</v>
      </c>
    </row>
    <row r="379" spans="1:2" x14ac:dyDescent="0.25">
      <c r="A379" s="79">
        <v>26</v>
      </c>
      <c r="B379" s="40">
        <v>108.4</v>
      </c>
    </row>
    <row r="380" spans="1:2" x14ac:dyDescent="0.25">
      <c r="A380" s="79">
        <v>30</v>
      </c>
      <c r="B380" s="40">
        <v>109.2</v>
      </c>
    </row>
    <row r="381" spans="1:2" x14ac:dyDescent="0.25">
      <c r="A381" s="79">
        <v>20</v>
      </c>
      <c r="B381" s="40">
        <v>109.8</v>
      </c>
    </row>
    <row r="382" spans="1:2" x14ac:dyDescent="0.25">
      <c r="A382" s="79">
        <v>45</v>
      </c>
      <c r="B382" s="40">
        <v>110</v>
      </c>
    </row>
    <row r="383" spans="1:2" x14ac:dyDescent="0.25">
      <c r="A383" s="79">
        <v>20</v>
      </c>
      <c r="B383" s="40">
        <v>110.6</v>
      </c>
    </row>
    <row r="384" spans="1:2" x14ac:dyDescent="0.25">
      <c r="A384" s="79">
        <v>27</v>
      </c>
      <c r="B384" s="40">
        <v>113.4</v>
      </c>
    </row>
    <row r="385" spans="1:2" x14ac:dyDescent="0.25">
      <c r="A385" s="79">
        <v>22</v>
      </c>
      <c r="B385" s="40">
        <v>115.6</v>
      </c>
    </row>
    <row r="386" spans="1:2" x14ac:dyDescent="0.25">
      <c r="A386" s="79">
        <v>34</v>
      </c>
      <c r="B386" s="40">
        <v>116</v>
      </c>
    </row>
    <row r="387" spans="1:2" x14ac:dyDescent="0.25">
      <c r="A387" s="79">
        <v>48</v>
      </c>
      <c r="B387" s="40">
        <v>116</v>
      </c>
    </row>
    <row r="388" spans="1:2" x14ac:dyDescent="0.25">
      <c r="A388" s="79">
        <v>18</v>
      </c>
      <c r="B388" s="40">
        <v>118.6</v>
      </c>
    </row>
    <row r="389" spans="1:2" x14ac:dyDescent="0.25">
      <c r="A389" s="79">
        <v>30</v>
      </c>
      <c r="B389" s="40">
        <v>118.6</v>
      </c>
    </row>
    <row r="390" spans="1:2" x14ac:dyDescent="0.25">
      <c r="A390" s="79">
        <v>15</v>
      </c>
      <c r="B390" s="40">
        <v>121.6</v>
      </c>
    </row>
    <row r="391" spans="1:2" x14ac:dyDescent="0.25">
      <c r="A391" s="79">
        <v>25</v>
      </c>
      <c r="B391" s="40">
        <v>123.4</v>
      </c>
    </row>
    <row r="392" spans="1:2" x14ac:dyDescent="0.25">
      <c r="A392" s="79">
        <v>19</v>
      </c>
      <c r="B392" s="40">
        <v>125.6</v>
      </c>
    </row>
    <row r="393" spans="1:2" x14ac:dyDescent="0.25">
      <c r="A393" s="79">
        <v>23</v>
      </c>
      <c r="B393" s="40">
        <v>128.4</v>
      </c>
    </row>
    <row r="394" spans="1:2" x14ac:dyDescent="0.25">
      <c r="A394" s="79">
        <v>21</v>
      </c>
      <c r="B394" s="40">
        <v>129</v>
      </c>
    </row>
    <row r="395" spans="1:2" x14ac:dyDescent="0.25">
      <c r="A395" s="79">
        <v>35</v>
      </c>
      <c r="B395" s="40">
        <v>134</v>
      </c>
    </row>
    <row r="396" spans="1:2" x14ac:dyDescent="0.25">
      <c r="A396" s="79">
        <v>23</v>
      </c>
      <c r="B396" s="40">
        <v>151.19999999999999</v>
      </c>
    </row>
    <row r="397" spans="1:2" x14ac:dyDescent="0.25">
      <c r="A397" s="79">
        <v>38</v>
      </c>
      <c r="B397" s="40">
        <v>152.80000000000001</v>
      </c>
    </row>
    <row r="398" spans="1:2" x14ac:dyDescent="0.25">
      <c r="A398" s="79">
        <v>30</v>
      </c>
      <c r="B398" s="40">
        <v>153.19999999999999</v>
      </c>
    </row>
    <row r="399" spans="1:2" x14ac:dyDescent="0.25">
      <c r="A399" s="79">
        <v>23</v>
      </c>
      <c r="B399" s="40">
        <v>156</v>
      </c>
    </row>
    <row r="400" spans="1:2" x14ac:dyDescent="0.25">
      <c r="A400" s="79">
        <v>14</v>
      </c>
      <c r="B400" s="40">
        <v>156.6</v>
      </c>
    </row>
    <row r="401" spans="1:2" x14ac:dyDescent="0.25">
      <c r="A401" s="79">
        <v>36</v>
      </c>
      <c r="B401" s="40">
        <v>163.4</v>
      </c>
    </row>
    <row r="402" spans="1:2" x14ac:dyDescent="0.25">
      <c r="A402" s="79">
        <v>35</v>
      </c>
      <c r="B402" s="40">
        <v>183.8</v>
      </c>
    </row>
  </sheetData>
  <autoFilter ref="A2:B402" xr:uid="{00000000-0001-0000-0900-000000000000}">
    <sortState xmlns:xlrd2="http://schemas.microsoft.com/office/spreadsheetml/2017/richdata2" ref="A3:B402">
      <sortCondition ref="B2:B402"/>
    </sortState>
  </autoFilter>
  <mergeCells count="14">
    <mergeCell ref="F23:G23"/>
    <mergeCell ref="F25:G25"/>
    <mergeCell ref="F21:H21"/>
    <mergeCell ref="F22:G22"/>
    <mergeCell ref="F24:G24"/>
    <mergeCell ref="F35:G35"/>
    <mergeCell ref="F26:G26"/>
    <mergeCell ref="F29:H29"/>
    <mergeCell ref="F30:G30"/>
    <mergeCell ref="F32:G32"/>
    <mergeCell ref="F34:G34"/>
    <mergeCell ref="F27:G27"/>
    <mergeCell ref="F31:G31"/>
    <mergeCell ref="F33:G33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G402"/>
  <sheetViews>
    <sheetView workbookViewId="0">
      <selection activeCell="I30" sqref="I30"/>
    </sheetView>
  </sheetViews>
  <sheetFormatPr defaultRowHeight="15" x14ac:dyDescent="0.25"/>
  <cols>
    <col min="2" max="2" width="14.28515625" bestFit="1" customWidth="1"/>
    <col min="4" max="4" width="22.5703125" bestFit="1" customWidth="1"/>
    <col min="5" max="5" width="16.28515625" bestFit="1" customWidth="1"/>
    <col min="6" max="6" width="4.140625" bestFit="1" customWidth="1"/>
    <col min="7" max="8" width="11.28515625" bestFit="1" customWidth="1"/>
  </cols>
  <sheetData>
    <row r="2" spans="1:7" x14ac:dyDescent="0.25">
      <c r="A2" s="96" t="s">
        <v>0</v>
      </c>
      <c r="B2" s="95" t="s">
        <v>83</v>
      </c>
      <c r="D2" s="94" t="s">
        <v>188</v>
      </c>
      <c r="E2" s="94" t="s">
        <v>189</v>
      </c>
    </row>
    <row r="3" spans="1:7" x14ac:dyDescent="0.25">
      <c r="A3" s="81" t="s">
        <v>73</v>
      </c>
      <c r="B3" s="79" t="s">
        <v>75</v>
      </c>
      <c r="D3" s="94" t="s">
        <v>163</v>
      </c>
      <c r="E3" t="s">
        <v>75</v>
      </c>
      <c r="F3" t="s">
        <v>76</v>
      </c>
      <c r="G3" t="s">
        <v>164</v>
      </c>
    </row>
    <row r="4" spans="1:7" x14ac:dyDescent="0.25">
      <c r="A4" s="81" t="s">
        <v>74</v>
      </c>
      <c r="B4" s="79" t="s">
        <v>75</v>
      </c>
      <c r="D4" s="81" t="s">
        <v>74</v>
      </c>
      <c r="E4">
        <v>141</v>
      </c>
      <c r="F4">
        <v>21</v>
      </c>
      <c r="G4">
        <v>162</v>
      </c>
    </row>
    <row r="5" spans="1:7" x14ac:dyDescent="0.25">
      <c r="A5" s="81" t="s">
        <v>73</v>
      </c>
      <c r="B5" s="79" t="s">
        <v>75</v>
      </c>
      <c r="D5" s="81" t="s">
        <v>73</v>
      </c>
      <c r="E5">
        <v>177</v>
      </c>
      <c r="F5">
        <v>43</v>
      </c>
      <c r="G5">
        <v>220</v>
      </c>
    </row>
    <row r="6" spans="1:7" x14ac:dyDescent="0.25">
      <c r="A6" s="81" t="s">
        <v>73</v>
      </c>
      <c r="B6" s="79" t="s">
        <v>76</v>
      </c>
      <c r="D6" s="81" t="s">
        <v>105</v>
      </c>
      <c r="E6">
        <v>13</v>
      </c>
      <c r="F6">
        <v>5</v>
      </c>
      <c r="G6">
        <v>18</v>
      </c>
    </row>
    <row r="7" spans="1:7" x14ac:dyDescent="0.25">
      <c r="A7" s="81" t="s">
        <v>74</v>
      </c>
      <c r="B7" s="79" t="s">
        <v>75</v>
      </c>
      <c r="D7" s="81" t="s">
        <v>164</v>
      </c>
      <c r="E7">
        <v>331</v>
      </c>
      <c r="F7">
        <v>69</v>
      </c>
      <c r="G7">
        <v>400</v>
      </c>
    </row>
    <row r="8" spans="1:7" x14ac:dyDescent="0.25">
      <c r="A8" s="81" t="s">
        <v>73</v>
      </c>
      <c r="B8" s="79" t="s">
        <v>75</v>
      </c>
    </row>
    <row r="9" spans="1:7" x14ac:dyDescent="0.25">
      <c r="A9" s="81" t="s">
        <v>105</v>
      </c>
      <c r="B9" s="79" t="s">
        <v>75</v>
      </c>
    </row>
    <row r="10" spans="1:7" x14ac:dyDescent="0.25">
      <c r="A10" s="81" t="s">
        <v>74</v>
      </c>
      <c r="B10" s="79" t="s">
        <v>75</v>
      </c>
    </row>
    <row r="11" spans="1:7" x14ac:dyDescent="0.25">
      <c r="A11" s="81" t="s">
        <v>73</v>
      </c>
      <c r="B11" s="79" t="s">
        <v>75</v>
      </c>
    </row>
    <row r="12" spans="1:7" x14ac:dyDescent="0.25">
      <c r="A12" s="81" t="s">
        <v>73</v>
      </c>
      <c r="B12" s="79" t="s">
        <v>75</v>
      </c>
    </row>
    <row r="13" spans="1:7" x14ac:dyDescent="0.25">
      <c r="A13" s="81" t="s">
        <v>74</v>
      </c>
      <c r="B13" s="79" t="s">
        <v>75</v>
      </c>
    </row>
    <row r="14" spans="1:7" x14ac:dyDescent="0.25">
      <c r="A14" s="81" t="s">
        <v>73</v>
      </c>
      <c r="B14" s="79" t="s">
        <v>76</v>
      </c>
    </row>
    <row r="15" spans="1:7" x14ac:dyDescent="0.25">
      <c r="A15" s="81" t="s">
        <v>74</v>
      </c>
      <c r="B15" s="79" t="s">
        <v>75</v>
      </c>
    </row>
    <row r="16" spans="1:7" x14ac:dyDescent="0.25">
      <c r="A16" s="81" t="s">
        <v>74</v>
      </c>
      <c r="B16" s="79" t="s">
        <v>75</v>
      </c>
    </row>
    <row r="17" spans="1:2" x14ac:dyDescent="0.25">
      <c r="A17" s="81" t="s">
        <v>73</v>
      </c>
      <c r="B17" s="79" t="s">
        <v>76</v>
      </c>
    </row>
    <row r="18" spans="1:2" x14ac:dyDescent="0.25">
      <c r="A18" s="81" t="s">
        <v>73</v>
      </c>
      <c r="B18" s="79" t="s">
        <v>75</v>
      </c>
    </row>
    <row r="19" spans="1:2" x14ac:dyDescent="0.25">
      <c r="A19" s="81" t="s">
        <v>74</v>
      </c>
      <c r="B19" s="79" t="s">
        <v>75</v>
      </c>
    </row>
    <row r="20" spans="1:2" x14ac:dyDescent="0.25">
      <c r="A20" s="81" t="s">
        <v>73</v>
      </c>
      <c r="B20" s="79" t="s">
        <v>75</v>
      </c>
    </row>
    <row r="21" spans="1:2" x14ac:dyDescent="0.25">
      <c r="A21" s="81" t="s">
        <v>73</v>
      </c>
      <c r="B21" s="79" t="s">
        <v>75</v>
      </c>
    </row>
    <row r="22" spans="1:2" x14ac:dyDescent="0.25">
      <c r="A22" s="81" t="s">
        <v>73</v>
      </c>
      <c r="B22" s="79" t="s">
        <v>75</v>
      </c>
    </row>
    <row r="23" spans="1:2" x14ac:dyDescent="0.25">
      <c r="A23" s="81" t="s">
        <v>74</v>
      </c>
      <c r="B23" s="79" t="s">
        <v>75</v>
      </c>
    </row>
    <row r="24" spans="1:2" x14ac:dyDescent="0.25">
      <c r="A24" s="81" t="s">
        <v>74</v>
      </c>
      <c r="B24" s="79" t="s">
        <v>75</v>
      </c>
    </row>
    <row r="25" spans="1:2" x14ac:dyDescent="0.25">
      <c r="A25" s="81" t="s">
        <v>73</v>
      </c>
      <c r="B25" s="79" t="s">
        <v>75</v>
      </c>
    </row>
    <row r="26" spans="1:2" x14ac:dyDescent="0.25">
      <c r="A26" s="81" t="s">
        <v>73</v>
      </c>
      <c r="B26" s="79" t="s">
        <v>75</v>
      </c>
    </row>
    <row r="27" spans="1:2" x14ac:dyDescent="0.25">
      <c r="A27" s="81" t="s">
        <v>73</v>
      </c>
      <c r="B27" s="79" t="s">
        <v>75</v>
      </c>
    </row>
    <row r="28" spans="1:2" x14ac:dyDescent="0.25">
      <c r="A28" s="81" t="s">
        <v>74</v>
      </c>
      <c r="B28" s="79" t="s">
        <v>75</v>
      </c>
    </row>
    <row r="29" spans="1:2" x14ac:dyDescent="0.25">
      <c r="A29" s="81" t="s">
        <v>73</v>
      </c>
      <c r="B29" s="79" t="s">
        <v>75</v>
      </c>
    </row>
    <row r="30" spans="1:2" x14ac:dyDescent="0.25">
      <c r="A30" s="81" t="s">
        <v>73</v>
      </c>
      <c r="B30" s="79" t="s">
        <v>75</v>
      </c>
    </row>
    <row r="31" spans="1:2" x14ac:dyDescent="0.25">
      <c r="A31" s="81" t="s">
        <v>74</v>
      </c>
      <c r="B31" s="79" t="s">
        <v>75</v>
      </c>
    </row>
    <row r="32" spans="1:2" x14ac:dyDescent="0.25">
      <c r="A32" s="81" t="s">
        <v>74</v>
      </c>
      <c r="B32" s="79" t="s">
        <v>75</v>
      </c>
    </row>
    <row r="33" spans="1:2" x14ac:dyDescent="0.25">
      <c r="A33" s="81" t="s">
        <v>74</v>
      </c>
      <c r="B33" s="79" t="s">
        <v>75</v>
      </c>
    </row>
    <row r="34" spans="1:2" x14ac:dyDescent="0.25">
      <c r="A34" s="81" t="s">
        <v>74</v>
      </c>
      <c r="B34" s="79" t="s">
        <v>75</v>
      </c>
    </row>
    <row r="35" spans="1:2" x14ac:dyDescent="0.25">
      <c r="A35" s="81" t="s">
        <v>73</v>
      </c>
      <c r="B35" s="79" t="s">
        <v>75</v>
      </c>
    </row>
    <row r="36" spans="1:2" x14ac:dyDescent="0.25">
      <c r="A36" s="81" t="s">
        <v>74</v>
      </c>
      <c r="B36" s="79" t="s">
        <v>75</v>
      </c>
    </row>
    <row r="37" spans="1:2" x14ac:dyDescent="0.25">
      <c r="A37" s="81" t="s">
        <v>74</v>
      </c>
      <c r="B37" s="79" t="s">
        <v>75</v>
      </c>
    </row>
    <row r="38" spans="1:2" x14ac:dyDescent="0.25">
      <c r="A38" s="81" t="s">
        <v>73</v>
      </c>
      <c r="B38" s="79" t="s">
        <v>75</v>
      </c>
    </row>
    <row r="39" spans="1:2" x14ac:dyDescent="0.25">
      <c r="A39" s="81" t="s">
        <v>74</v>
      </c>
      <c r="B39" s="79" t="s">
        <v>76</v>
      </c>
    </row>
    <row r="40" spans="1:2" x14ac:dyDescent="0.25">
      <c r="A40" s="81" t="s">
        <v>73</v>
      </c>
      <c r="B40" s="79" t="s">
        <v>75</v>
      </c>
    </row>
    <row r="41" spans="1:2" x14ac:dyDescent="0.25">
      <c r="A41" s="81" t="s">
        <v>73</v>
      </c>
      <c r="B41" s="79" t="s">
        <v>76</v>
      </c>
    </row>
    <row r="42" spans="1:2" x14ac:dyDescent="0.25">
      <c r="A42" s="81" t="s">
        <v>73</v>
      </c>
      <c r="B42" s="79" t="s">
        <v>75</v>
      </c>
    </row>
    <row r="43" spans="1:2" x14ac:dyDescent="0.25">
      <c r="A43" s="81" t="s">
        <v>73</v>
      </c>
      <c r="B43" s="79" t="s">
        <v>75</v>
      </c>
    </row>
    <row r="44" spans="1:2" x14ac:dyDescent="0.25">
      <c r="A44" s="81" t="s">
        <v>74</v>
      </c>
      <c r="B44" s="79" t="s">
        <v>75</v>
      </c>
    </row>
    <row r="45" spans="1:2" x14ac:dyDescent="0.25">
      <c r="A45" s="81" t="s">
        <v>105</v>
      </c>
      <c r="B45" s="79" t="s">
        <v>75</v>
      </c>
    </row>
    <row r="46" spans="1:2" x14ac:dyDescent="0.25">
      <c r="A46" s="81" t="s">
        <v>74</v>
      </c>
      <c r="B46" s="79" t="s">
        <v>75</v>
      </c>
    </row>
    <row r="47" spans="1:2" x14ac:dyDescent="0.25">
      <c r="A47" s="81" t="s">
        <v>105</v>
      </c>
      <c r="B47" s="79" t="s">
        <v>75</v>
      </c>
    </row>
    <row r="48" spans="1:2" x14ac:dyDescent="0.25">
      <c r="A48" s="81" t="s">
        <v>74</v>
      </c>
      <c r="B48" s="79" t="s">
        <v>75</v>
      </c>
    </row>
    <row r="49" spans="1:2" x14ac:dyDescent="0.25">
      <c r="A49" s="81" t="s">
        <v>105</v>
      </c>
      <c r="B49" s="79" t="s">
        <v>75</v>
      </c>
    </row>
    <row r="50" spans="1:2" x14ac:dyDescent="0.25">
      <c r="A50" s="81" t="s">
        <v>74</v>
      </c>
      <c r="B50" s="79" t="s">
        <v>75</v>
      </c>
    </row>
    <row r="51" spans="1:2" x14ac:dyDescent="0.25">
      <c r="A51" s="81" t="s">
        <v>73</v>
      </c>
      <c r="B51" s="79" t="s">
        <v>75</v>
      </c>
    </row>
    <row r="52" spans="1:2" x14ac:dyDescent="0.25">
      <c r="A52" s="81" t="s">
        <v>74</v>
      </c>
      <c r="B52" s="79" t="s">
        <v>75</v>
      </c>
    </row>
    <row r="53" spans="1:2" x14ac:dyDescent="0.25">
      <c r="A53" s="81" t="s">
        <v>73</v>
      </c>
      <c r="B53" s="79" t="s">
        <v>75</v>
      </c>
    </row>
    <row r="54" spans="1:2" x14ac:dyDescent="0.25">
      <c r="A54" s="81" t="s">
        <v>73</v>
      </c>
      <c r="B54" s="79" t="s">
        <v>75</v>
      </c>
    </row>
    <row r="55" spans="1:2" x14ac:dyDescent="0.25">
      <c r="A55" s="81" t="s">
        <v>73</v>
      </c>
      <c r="B55" s="79" t="s">
        <v>76</v>
      </c>
    </row>
    <row r="56" spans="1:2" x14ac:dyDescent="0.25">
      <c r="A56" s="81" t="s">
        <v>73</v>
      </c>
      <c r="B56" s="79" t="s">
        <v>75</v>
      </c>
    </row>
    <row r="57" spans="1:2" x14ac:dyDescent="0.25">
      <c r="A57" s="81" t="s">
        <v>74</v>
      </c>
      <c r="B57" s="79" t="s">
        <v>76</v>
      </c>
    </row>
    <row r="58" spans="1:2" x14ac:dyDescent="0.25">
      <c r="A58" s="81" t="s">
        <v>73</v>
      </c>
      <c r="B58" s="79" t="s">
        <v>75</v>
      </c>
    </row>
    <row r="59" spans="1:2" x14ac:dyDescent="0.25">
      <c r="A59" s="81" t="s">
        <v>74</v>
      </c>
      <c r="B59" s="79" t="s">
        <v>75</v>
      </c>
    </row>
    <row r="60" spans="1:2" x14ac:dyDescent="0.25">
      <c r="A60" s="81" t="s">
        <v>73</v>
      </c>
      <c r="B60" s="79" t="s">
        <v>75</v>
      </c>
    </row>
    <row r="61" spans="1:2" x14ac:dyDescent="0.25">
      <c r="A61" s="81" t="s">
        <v>73</v>
      </c>
      <c r="B61" s="79" t="s">
        <v>75</v>
      </c>
    </row>
    <row r="62" spans="1:2" x14ac:dyDescent="0.25">
      <c r="A62" s="81" t="s">
        <v>74</v>
      </c>
      <c r="B62" s="79" t="s">
        <v>75</v>
      </c>
    </row>
    <row r="63" spans="1:2" x14ac:dyDescent="0.25">
      <c r="A63" s="81" t="s">
        <v>73</v>
      </c>
      <c r="B63" s="79" t="s">
        <v>75</v>
      </c>
    </row>
    <row r="64" spans="1:2" x14ac:dyDescent="0.25">
      <c r="A64" s="81" t="s">
        <v>74</v>
      </c>
      <c r="B64" s="79" t="s">
        <v>75</v>
      </c>
    </row>
    <row r="65" spans="1:2" x14ac:dyDescent="0.25">
      <c r="A65" s="81" t="s">
        <v>73</v>
      </c>
      <c r="B65" s="79" t="s">
        <v>75</v>
      </c>
    </row>
    <row r="66" spans="1:2" x14ac:dyDescent="0.25">
      <c r="A66" s="81" t="s">
        <v>74</v>
      </c>
      <c r="B66" s="79" t="s">
        <v>75</v>
      </c>
    </row>
    <row r="67" spans="1:2" x14ac:dyDescent="0.25">
      <c r="A67" s="81" t="s">
        <v>74</v>
      </c>
      <c r="B67" s="79" t="s">
        <v>75</v>
      </c>
    </row>
    <row r="68" spans="1:2" x14ac:dyDescent="0.25">
      <c r="A68" s="81" t="s">
        <v>73</v>
      </c>
      <c r="B68" s="79" t="s">
        <v>75</v>
      </c>
    </row>
    <row r="69" spans="1:2" x14ac:dyDescent="0.25">
      <c r="A69" s="81" t="s">
        <v>73</v>
      </c>
      <c r="B69" s="79" t="s">
        <v>75</v>
      </c>
    </row>
    <row r="70" spans="1:2" x14ac:dyDescent="0.25">
      <c r="A70" s="81" t="s">
        <v>73</v>
      </c>
      <c r="B70" s="79" t="s">
        <v>75</v>
      </c>
    </row>
    <row r="71" spans="1:2" x14ac:dyDescent="0.25">
      <c r="A71" s="81" t="s">
        <v>105</v>
      </c>
      <c r="B71" s="79" t="s">
        <v>75</v>
      </c>
    </row>
    <row r="72" spans="1:2" x14ac:dyDescent="0.25">
      <c r="A72" s="81" t="s">
        <v>73</v>
      </c>
      <c r="B72" s="79" t="s">
        <v>75</v>
      </c>
    </row>
    <row r="73" spans="1:2" x14ac:dyDescent="0.25">
      <c r="A73" s="81" t="s">
        <v>73</v>
      </c>
      <c r="B73" s="79" t="s">
        <v>75</v>
      </c>
    </row>
    <row r="74" spans="1:2" x14ac:dyDescent="0.25">
      <c r="A74" s="81" t="s">
        <v>74</v>
      </c>
      <c r="B74" s="79" t="s">
        <v>76</v>
      </c>
    </row>
    <row r="75" spans="1:2" x14ac:dyDescent="0.25">
      <c r="A75" s="81" t="s">
        <v>73</v>
      </c>
      <c r="B75" s="79" t="s">
        <v>76</v>
      </c>
    </row>
    <row r="76" spans="1:2" x14ac:dyDescent="0.25">
      <c r="A76" s="81" t="s">
        <v>73</v>
      </c>
      <c r="B76" s="79" t="s">
        <v>75</v>
      </c>
    </row>
    <row r="77" spans="1:2" x14ac:dyDescent="0.25">
      <c r="A77" s="81" t="s">
        <v>74</v>
      </c>
      <c r="B77" s="79" t="s">
        <v>75</v>
      </c>
    </row>
    <row r="78" spans="1:2" x14ac:dyDescent="0.25">
      <c r="A78" s="81" t="s">
        <v>74</v>
      </c>
      <c r="B78" s="79" t="s">
        <v>75</v>
      </c>
    </row>
    <row r="79" spans="1:2" x14ac:dyDescent="0.25">
      <c r="A79" s="81" t="s">
        <v>74</v>
      </c>
      <c r="B79" s="79" t="s">
        <v>75</v>
      </c>
    </row>
    <row r="80" spans="1:2" x14ac:dyDescent="0.25">
      <c r="A80" s="81" t="s">
        <v>74</v>
      </c>
      <c r="B80" s="79" t="s">
        <v>75</v>
      </c>
    </row>
    <row r="81" spans="1:2" x14ac:dyDescent="0.25">
      <c r="A81" s="81" t="s">
        <v>73</v>
      </c>
      <c r="B81" s="79" t="s">
        <v>76</v>
      </c>
    </row>
    <row r="82" spans="1:2" x14ac:dyDescent="0.25">
      <c r="A82" s="81" t="s">
        <v>73</v>
      </c>
      <c r="B82" s="79" t="s">
        <v>75</v>
      </c>
    </row>
    <row r="83" spans="1:2" x14ac:dyDescent="0.25">
      <c r="A83" s="81" t="s">
        <v>73</v>
      </c>
      <c r="B83" s="79" t="s">
        <v>75</v>
      </c>
    </row>
    <row r="84" spans="1:2" x14ac:dyDescent="0.25">
      <c r="A84" s="81" t="s">
        <v>73</v>
      </c>
      <c r="B84" s="79" t="s">
        <v>75</v>
      </c>
    </row>
    <row r="85" spans="1:2" x14ac:dyDescent="0.25">
      <c r="A85" s="81" t="s">
        <v>105</v>
      </c>
      <c r="B85" s="79" t="s">
        <v>75</v>
      </c>
    </row>
    <row r="86" spans="1:2" x14ac:dyDescent="0.25">
      <c r="A86" s="81" t="s">
        <v>74</v>
      </c>
      <c r="B86" s="79" t="s">
        <v>75</v>
      </c>
    </row>
    <row r="87" spans="1:2" x14ac:dyDescent="0.25">
      <c r="A87" s="81" t="s">
        <v>105</v>
      </c>
      <c r="B87" s="79" t="s">
        <v>76</v>
      </c>
    </row>
    <row r="88" spans="1:2" x14ac:dyDescent="0.25">
      <c r="A88" s="81" t="s">
        <v>73</v>
      </c>
      <c r="B88" s="79" t="s">
        <v>75</v>
      </c>
    </row>
    <row r="89" spans="1:2" x14ac:dyDescent="0.25">
      <c r="A89" s="81" t="s">
        <v>73</v>
      </c>
      <c r="B89" s="79" t="s">
        <v>75</v>
      </c>
    </row>
    <row r="90" spans="1:2" x14ac:dyDescent="0.25">
      <c r="A90" s="81" t="s">
        <v>73</v>
      </c>
      <c r="B90" s="79" t="s">
        <v>75</v>
      </c>
    </row>
    <row r="91" spans="1:2" x14ac:dyDescent="0.25">
      <c r="A91" s="81" t="s">
        <v>74</v>
      </c>
      <c r="B91" s="79" t="s">
        <v>75</v>
      </c>
    </row>
    <row r="92" spans="1:2" x14ac:dyDescent="0.25">
      <c r="A92" s="81" t="s">
        <v>73</v>
      </c>
      <c r="B92" s="79" t="s">
        <v>75</v>
      </c>
    </row>
    <row r="93" spans="1:2" x14ac:dyDescent="0.25">
      <c r="A93" s="81" t="s">
        <v>74</v>
      </c>
      <c r="B93" s="79" t="s">
        <v>75</v>
      </c>
    </row>
    <row r="94" spans="1:2" x14ac:dyDescent="0.25">
      <c r="A94" s="81" t="s">
        <v>74</v>
      </c>
      <c r="B94" s="79" t="s">
        <v>75</v>
      </c>
    </row>
    <row r="95" spans="1:2" x14ac:dyDescent="0.25">
      <c r="A95" s="81" t="s">
        <v>74</v>
      </c>
      <c r="B95" s="79" t="s">
        <v>76</v>
      </c>
    </row>
    <row r="96" spans="1:2" x14ac:dyDescent="0.25">
      <c r="A96" s="81" t="s">
        <v>74</v>
      </c>
      <c r="B96" s="79" t="s">
        <v>75</v>
      </c>
    </row>
    <row r="97" spans="1:2" x14ac:dyDescent="0.25">
      <c r="A97" s="81" t="s">
        <v>74</v>
      </c>
      <c r="B97" s="79" t="s">
        <v>75</v>
      </c>
    </row>
    <row r="98" spans="1:2" x14ac:dyDescent="0.25">
      <c r="A98" s="81" t="s">
        <v>73</v>
      </c>
      <c r="B98" s="79" t="s">
        <v>75</v>
      </c>
    </row>
    <row r="99" spans="1:2" x14ac:dyDescent="0.25">
      <c r="A99" s="81" t="s">
        <v>74</v>
      </c>
      <c r="B99" s="79" t="s">
        <v>75</v>
      </c>
    </row>
    <row r="100" spans="1:2" x14ac:dyDescent="0.25">
      <c r="A100" s="81" t="s">
        <v>74</v>
      </c>
      <c r="B100" s="79" t="s">
        <v>75</v>
      </c>
    </row>
    <row r="101" spans="1:2" x14ac:dyDescent="0.25">
      <c r="A101" s="81" t="s">
        <v>73</v>
      </c>
      <c r="B101" s="79" t="s">
        <v>76</v>
      </c>
    </row>
    <row r="102" spans="1:2" x14ac:dyDescent="0.25">
      <c r="A102" s="81" t="s">
        <v>73</v>
      </c>
      <c r="B102" s="79" t="s">
        <v>75</v>
      </c>
    </row>
    <row r="103" spans="1:2" x14ac:dyDescent="0.25">
      <c r="A103" s="81" t="s">
        <v>73</v>
      </c>
      <c r="B103" s="79" t="s">
        <v>76</v>
      </c>
    </row>
    <row r="104" spans="1:2" x14ac:dyDescent="0.25">
      <c r="A104" s="81" t="s">
        <v>73</v>
      </c>
      <c r="B104" s="79" t="s">
        <v>75</v>
      </c>
    </row>
    <row r="105" spans="1:2" x14ac:dyDescent="0.25">
      <c r="A105" s="81" t="s">
        <v>74</v>
      </c>
      <c r="B105" s="79" t="s">
        <v>75</v>
      </c>
    </row>
    <row r="106" spans="1:2" x14ac:dyDescent="0.25">
      <c r="A106" s="81" t="s">
        <v>74</v>
      </c>
      <c r="B106" s="79" t="s">
        <v>75</v>
      </c>
    </row>
    <row r="107" spans="1:2" x14ac:dyDescent="0.25">
      <c r="A107" s="81" t="s">
        <v>73</v>
      </c>
      <c r="B107" s="79" t="s">
        <v>76</v>
      </c>
    </row>
    <row r="108" spans="1:2" x14ac:dyDescent="0.25">
      <c r="A108" s="81" t="s">
        <v>73</v>
      </c>
      <c r="B108" s="79" t="s">
        <v>75</v>
      </c>
    </row>
    <row r="109" spans="1:2" x14ac:dyDescent="0.25">
      <c r="A109" s="81" t="s">
        <v>73</v>
      </c>
      <c r="B109" s="79" t="s">
        <v>76</v>
      </c>
    </row>
    <row r="110" spans="1:2" x14ac:dyDescent="0.25">
      <c r="A110" s="81" t="s">
        <v>74</v>
      </c>
      <c r="B110" s="79" t="s">
        <v>76</v>
      </c>
    </row>
    <row r="111" spans="1:2" x14ac:dyDescent="0.25">
      <c r="A111" s="81" t="s">
        <v>73</v>
      </c>
      <c r="B111" s="79" t="s">
        <v>76</v>
      </c>
    </row>
    <row r="112" spans="1:2" x14ac:dyDescent="0.25">
      <c r="A112" s="81" t="s">
        <v>74</v>
      </c>
      <c r="B112" s="79" t="s">
        <v>76</v>
      </c>
    </row>
    <row r="113" spans="1:2" x14ac:dyDescent="0.25">
      <c r="A113" s="81" t="s">
        <v>73</v>
      </c>
      <c r="B113" s="79" t="s">
        <v>75</v>
      </c>
    </row>
    <row r="114" spans="1:2" x14ac:dyDescent="0.25">
      <c r="A114" s="81" t="s">
        <v>74</v>
      </c>
      <c r="B114" s="79" t="s">
        <v>75</v>
      </c>
    </row>
    <row r="115" spans="1:2" x14ac:dyDescent="0.25">
      <c r="A115" s="81" t="s">
        <v>74</v>
      </c>
      <c r="B115" s="79" t="s">
        <v>75</v>
      </c>
    </row>
    <row r="116" spans="1:2" x14ac:dyDescent="0.25">
      <c r="A116" s="81" t="s">
        <v>74</v>
      </c>
      <c r="B116" s="79" t="s">
        <v>76</v>
      </c>
    </row>
    <row r="117" spans="1:2" x14ac:dyDescent="0.25">
      <c r="A117" s="81" t="s">
        <v>73</v>
      </c>
      <c r="B117" s="79" t="s">
        <v>75</v>
      </c>
    </row>
    <row r="118" spans="1:2" x14ac:dyDescent="0.25">
      <c r="A118" s="81" t="s">
        <v>73</v>
      </c>
      <c r="B118" s="79" t="s">
        <v>75</v>
      </c>
    </row>
    <row r="119" spans="1:2" x14ac:dyDescent="0.25">
      <c r="A119" s="81" t="s">
        <v>73</v>
      </c>
      <c r="B119" s="79" t="s">
        <v>76</v>
      </c>
    </row>
    <row r="120" spans="1:2" x14ac:dyDescent="0.25">
      <c r="A120" s="81" t="s">
        <v>74</v>
      </c>
      <c r="B120" s="79" t="s">
        <v>75</v>
      </c>
    </row>
    <row r="121" spans="1:2" x14ac:dyDescent="0.25">
      <c r="A121" s="81" t="s">
        <v>74</v>
      </c>
      <c r="B121" s="79" t="s">
        <v>75</v>
      </c>
    </row>
    <row r="122" spans="1:2" x14ac:dyDescent="0.25">
      <c r="A122" s="81" t="s">
        <v>73</v>
      </c>
      <c r="B122" s="79" t="s">
        <v>75</v>
      </c>
    </row>
    <row r="123" spans="1:2" x14ac:dyDescent="0.25">
      <c r="A123" s="81" t="s">
        <v>73</v>
      </c>
      <c r="B123" s="79" t="s">
        <v>75</v>
      </c>
    </row>
    <row r="124" spans="1:2" x14ac:dyDescent="0.25">
      <c r="A124" s="81" t="s">
        <v>74</v>
      </c>
      <c r="B124" s="79" t="s">
        <v>75</v>
      </c>
    </row>
    <row r="125" spans="1:2" x14ac:dyDescent="0.25">
      <c r="A125" s="81" t="s">
        <v>74</v>
      </c>
      <c r="B125" s="79" t="s">
        <v>75</v>
      </c>
    </row>
    <row r="126" spans="1:2" x14ac:dyDescent="0.25">
      <c r="A126" s="81" t="s">
        <v>74</v>
      </c>
      <c r="B126" s="79" t="s">
        <v>75</v>
      </c>
    </row>
    <row r="127" spans="1:2" x14ac:dyDescent="0.25">
      <c r="A127" s="81" t="s">
        <v>73</v>
      </c>
      <c r="B127" s="79" t="s">
        <v>75</v>
      </c>
    </row>
    <row r="128" spans="1:2" x14ac:dyDescent="0.25">
      <c r="A128" s="81" t="s">
        <v>73</v>
      </c>
      <c r="B128" s="79" t="s">
        <v>75</v>
      </c>
    </row>
    <row r="129" spans="1:2" x14ac:dyDescent="0.25">
      <c r="A129" s="81" t="s">
        <v>74</v>
      </c>
      <c r="B129" s="79" t="s">
        <v>75</v>
      </c>
    </row>
    <row r="130" spans="1:2" x14ac:dyDescent="0.25">
      <c r="A130" s="81" t="s">
        <v>73</v>
      </c>
      <c r="B130" s="79" t="s">
        <v>76</v>
      </c>
    </row>
    <row r="131" spans="1:2" x14ac:dyDescent="0.25">
      <c r="A131" s="81" t="s">
        <v>74</v>
      </c>
      <c r="B131" s="79" t="s">
        <v>75</v>
      </c>
    </row>
    <row r="132" spans="1:2" x14ac:dyDescent="0.25">
      <c r="A132" s="81" t="s">
        <v>73</v>
      </c>
      <c r="B132" s="79" t="s">
        <v>76</v>
      </c>
    </row>
    <row r="133" spans="1:2" x14ac:dyDescent="0.25">
      <c r="A133" s="81" t="s">
        <v>74</v>
      </c>
      <c r="B133" s="79" t="s">
        <v>75</v>
      </c>
    </row>
    <row r="134" spans="1:2" x14ac:dyDescent="0.25">
      <c r="A134" s="81" t="s">
        <v>73</v>
      </c>
      <c r="B134" s="79" t="s">
        <v>75</v>
      </c>
    </row>
    <row r="135" spans="1:2" x14ac:dyDescent="0.25">
      <c r="A135" s="81" t="s">
        <v>73</v>
      </c>
      <c r="B135" s="79" t="s">
        <v>75</v>
      </c>
    </row>
    <row r="136" spans="1:2" x14ac:dyDescent="0.25">
      <c r="A136" s="81" t="s">
        <v>73</v>
      </c>
      <c r="B136" s="79" t="s">
        <v>75</v>
      </c>
    </row>
    <row r="137" spans="1:2" x14ac:dyDescent="0.25">
      <c r="A137" s="81" t="s">
        <v>73</v>
      </c>
      <c r="B137" s="79" t="s">
        <v>75</v>
      </c>
    </row>
    <row r="138" spans="1:2" x14ac:dyDescent="0.25">
      <c r="A138" s="81" t="s">
        <v>73</v>
      </c>
      <c r="B138" s="79" t="s">
        <v>75</v>
      </c>
    </row>
    <row r="139" spans="1:2" x14ac:dyDescent="0.25">
      <c r="A139" s="81" t="s">
        <v>74</v>
      </c>
      <c r="B139" s="79" t="s">
        <v>75</v>
      </c>
    </row>
    <row r="140" spans="1:2" x14ac:dyDescent="0.25">
      <c r="A140" s="81" t="s">
        <v>73</v>
      </c>
      <c r="B140" s="79" t="s">
        <v>75</v>
      </c>
    </row>
    <row r="141" spans="1:2" x14ac:dyDescent="0.25">
      <c r="A141" s="81" t="s">
        <v>73</v>
      </c>
      <c r="B141" s="79" t="s">
        <v>75</v>
      </c>
    </row>
    <row r="142" spans="1:2" x14ac:dyDescent="0.25">
      <c r="A142" s="81" t="s">
        <v>74</v>
      </c>
      <c r="B142" s="79" t="s">
        <v>75</v>
      </c>
    </row>
    <row r="143" spans="1:2" x14ac:dyDescent="0.25">
      <c r="A143" s="81" t="s">
        <v>73</v>
      </c>
      <c r="B143" s="79" t="s">
        <v>76</v>
      </c>
    </row>
    <row r="144" spans="1:2" x14ac:dyDescent="0.25">
      <c r="A144" s="81" t="s">
        <v>73</v>
      </c>
      <c r="B144" s="79" t="s">
        <v>75</v>
      </c>
    </row>
    <row r="145" spans="1:2" x14ac:dyDescent="0.25">
      <c r="A145" s="81" t="s">
        <v>73</v>
      </c>
      <c r="B145" s="79" t="s">
        <v>76</v>
      </c>
    </row>
    <row r="146" spans="1:2" x14ac:dyDescent="0.25">
      <c r="A146" s="81" t="s">
        <v>73</v>
      </c>
      <c r="B146" s="79" t="s">
        <v>75</v>
      </c>
    </row>
    <row r="147" spans="1:2" x14ac:dyDescent="0.25">
      <c r="A147" s="81" t="s">
        <v>74</v>
      </c>
      <c r="B147" s="79" t="s">
        <v>75</v>
      </c>
    </row>
    <row r="148" spans="1:2" x14ac:dyDescent="0.25">
      <c r="A148" s="81" t="s">
        <v>73</v>
      </c>
      <c r="B148" s="79" t="s">
        <v>75</v>
      </c>
    </row>
    <row r="149" spans="1:2" x14ac:dyDescent="0.25">
      <c r="A149" s="81" t="s">
        <v>74</v>
      </c>
      <c r="B149" s="79" t="s">
        <v>75</v>
      </c>
    </row>
    <row r="150" spans="1:2" x14ac:dyDescent="0.25">
      <c r="A150" s="81" t="s">
        <v>73</v>
      </c>
      <c r="B150" s="79" t="s">
        <v>75</v>
      </c>
    </row>
    <row r="151" spans="1:2" x14ac:dyDescent="0.25">
      <c r="A151" s="81" t="s">
        <v>74</v>
      </c>
      <c r="B151" s="79" t="s">
        <v>75</v>
      </c>
    </row>
    <row r="152" spans="1:2" x14ac:dyDescent="0.25">
      <c r="A152" s="81" t="s">
        <v>73</v>
      </c>
      <c r="B152" s="79" t="s">
        <v>75</v>
      </c>
    </row>
    <row r="153" spans="1:2" x14ac:dyDescent="0.25">
      <c r="A153" s="81" t="s">
        <v>73</v>
      </c>
      <c r="B153" s="79" t="s">
        <v>75</v>
      </c>
    </row>
    <row r="154" spans="1:2" x14ac:dyDescent="0.25">
      <c r="A154" s="81" t="s">
        <v>73</v>
      </c>
      <c r="B154" s="79" t="s">
        <v>75</v>
      </c>
    </row>
    <row r="155" spans="1:2" x14ac:dyDescent="0.25">
      <c r="A155" s="81" t="s">
        <v>73</v>
      </c>
      <c r="B155" s="79" t="s">
        <v>76</v>
      </c>
    </row>
    <row r="156" spans="1:2" x14ac:dyDescent="0.25">
      <c r="A156" s="81" t="s">
        <v>73</v>
      </c>
      <c r="B156" s="79" t="s">
        <v>75</v>
      </c>
    </row>
    <row r="157" spans="1:2" x14ac:dyDescent="0.25">
      <c r="A157" s="81" t="s">
        <v>74</v>
      </c>
      <c r="B157" s="79" t="s">
        <v>75</v>
      </c>
    </row>
    <row r="158" spans="1:2" x14ac:dyDescent="0.25">
      <c r="A158" s="81" t="s">
        <v>74</v>
      </c>
      <c r="B158" s="79" t="s">
        <v>75</v>
      </c>
    </row>
    <row r="159" spans="1:2" x14ac:dyDescent="0.25">
      <c r="A159" s="81" t="s">
        <v>73</v>
      </c>
      <c r="B159" s="79" t="s">
        <v>76</v>
      </c>
    </row>
    <row r="160" spans="1:2" x14ac:dyDescent="0.25">
      <c r="A160" s="81" t="s">
        <v>73</v>
      </c>
      <c r="B160" s="79" t="s">
        <v>76</v>
      </c>
    </row>
    <row r="161" spans="1:2" x14ac:dyDescent="0.25">
      <c r="A161" s="81" t="s">
        <v>74</v>
      </c>
      <c r="B161" s="79" t="s">
        <v>76</v>
      </c>
    </row>
    <row r="162" spans="1:2" x14ac:dyDescent="0.25">
      <c r="A162" s="81" t="s">
        <v>74</v>
      </c>
      <c r="B162" s="79" t="s">
        <v>76</v>
      </c>
    </row>
    <row r="163" spans="1:2" x14ac:dyDescent="0.25">
      <c r="A163" s="81" t="s">
        <v>74</v>
      </c>
      <c r="B163" s="79" t="s">
        <v>75</v>
      </c>
    </row>
    <row r="164" spans="1:2" x14ac:dyDescent="0.25">
      <c r="A164" s="81" t="s">
        <v>73</v>
      </c>
      <c r="B164" s="79" t="s">
        <v>76</v>
      </c>
    </row>
    <row r="165" spans="1:2" x14ac:dyDescent="0.25">
      <c r="A165" s="81" t="s">
        <v>74</v>
      </c>
      <c r="B165" s="79" t="s">
        <v>76</v>
      </c>
    </row>
    <row r="166" spans="1:2" x14ac:dyDescent="0.25">
      <c r="A166" s="81" t="s">
        <v>73</v>
      </c>
      <c r="B166" s="79" t="s">
        <v>75</v>
      </c>
    </row>
    <row r="167" spans="1:2" x14ac:dyDescent="0.25">
      <c r="A167" s="81" t="s">
        <v>73</v>
      </c>
      <c r="B167" s="79" t="s">
        <v>75</v>
      </c>
    </row>
    <row r="168" spans="1:2" x14ac:dyDescent="0.25">
      <c r="A168" s="81" t="s">
        <v>74</v>
      </c>
      <c r="B168" s="79" t="s">
        <v>76</v>
      </c>
    </row>
    <row r="169" spans="1:2" x14ac:dyDescent="0.25">
      <c r="A169" s="81" t="s">
        <v>73</v>
      </c>
      <c r="B169" s="79" t="s">
        <v>75</v>
      </c>
    </row>
    <row r="170" spans="1:2" x14ac:dyDescent="0.25">
      <c r="A170" s="81" t="s">
        <v>73</v>
      </c>
      <c r="B170" s="79" t="s">
        <v>76</v>
      </c>
    </row>
    <row r="171" spans="1:2" x14ac:dyDescent="0.25">
      <c r="A171" s="81" t="s">
        <v>73</v>
      </c>
      <c r="B171" s="79" t="s">
        <v>76</v>
      </c>
    </row>
    <row r="172" spans="1:2" x14ac:dyDescent="0.25">
      <c r="A172" s="81" t="s">
        <v>74</v>
      </c>
      <c r="B172" s="79" t="s">
        <v>75</v>
      </c>
    </row>
    <row r="173" spans="1:2" x14ac:dyDescent="0.25">
      <c r="A173" s="81" t="s">
        <v>73</v>
      </c>
      <c r="B173" s="79" t="s">
        <v>75</v>
      </c>
    </row>
    <row r="174" spans="1:2" x14ac:dyDescent="0.25">
      <c r="A174" s="81" t="s">
        <v>73</v>
      </c>
      <c r="B174" s="79" t="s">
        <v>76</v>
      </c>
    </row>
    <row r="175" spans="1:2" x14ac:dyDescent="0.25">
      <c r="A175" s="81" t="s">
        <v>73</v>
      </c>
      <c r="B175" s="79" t="s">
        <v>75</v>
      </c>
    </row>
    <row r="176" spans="1:2" x14ac:dyDescent="0.25">
      <c r="A176" s="81" t="s">
        <v>73</v>
      </c>
      <c r="B176" s="79" t="s">
        <v>75</v>
      </c>
    </row>
    <row r="177" spans="1:2" x14ac:dyDescent="0.25">
      <c r="A177" s="81" t="s">
        <v>105</v>
      </c>
      <c r="B177" s="79" t="s">
        <v>76</v>
      </c>
    </row>
    <row r="178" spans="1:2" x14ac:dyDescent="0.25">
      <c r="A178" s="81" t="s">
        <v>73</v>
      </c>
      <c r="B178" s="79" t="s">
        <v>75</v>
      </c>
    </row>
    <row r="179" spans="1:2" x14ac:dyDescent="0.25">
      <c r="A179" s="81" t="s">
        <v>74</v>
      </c>
      <c r="B179" s="79" t="s">
        <v>75</v>
      </c>
    </row>
    <row r="180" spans="1:2" x14ac:dyDescent="0.25">
      <c r="A180" s="81" t="s">
        <v>73</v>
      </c>
      <c r="B180" s="79" t="s">
        <v>75</v>
      </c>
    </row>
    <row r="181" spans="1:2" x14ac:dyDescent="0.25">
      <c r="A181" s="81" t="s">
        <v>73</v>
      </c>
      <c r="B181" s="79" t="s">
        <v>75</v>
      </c>
    </row>
    <row r="182" spans="1:2" x14ac:dyDescent="0.25">
      <c r="A182" s="81" t="s">
        <v>73</v>
      </c>
      <c r="B182" s="79" t="s">
        <v>75</v>
      </c>
    </row>
    <row r="183" spans="1:2" x14ac:dyDescent="0.25">
      <c r="A183" s="81" t="s">
        <v>73</v>
      </c>
      <c r="B183" s="79" t="s">
        <v>76</v>
      </c>
    </row>
    <row r="184" spans="1:2" x14ac:dyDescent="0.25">
      <c r="A184" s="81" t="s">
        <v>73</v>
      </c>
      <c r="B184" s="79" t="s">
        <v>75</v>
      </c>
    </row>
    <row r="185" spans="1:2" x14ac:dyDescent="0.25">
      <c r="A185" s="81" t="s">
        <v>73</v>
      </c>
      <c r="B185" s="79" t="s">
        <v>75</v>
      </c>
    </row>
    <row r="186" spans="1:2" x14ac:dyDescent="0.25">
      <c r="A186" s="81" t="s">
        <v>74</v>
      </c>
      <c r="B186" s="79" t="s">
        <v>75</v>
      </c>
    </row>
    <row r="187" spans="1:2" x14ac:dyDescent="0.25">
      <c r="A187" s="81" t="s">
        <v>74</v>
      </c>
      <c r="B187" s="79" t="s">
        <v>75</v>
      </c>
    </row>
    <row r="188" spans="1:2" x14ac:dyDescent="0.25">
      <c r="A188" s="81" t="s">
        <v>73</v>
      </c>
      <c r="B188" s="79" t="s">
        <v>75</v>
      </c>
    </row>
    <row r="189" spans="1:2" x14ac:dyDescent="0.25">
      <c r="A189" s="81" t="s">
        <v>74</v>
      </c>
      <c r="B189" s="79" t="s">
        <v>75</v>
      </c>
    </row>
    <row r="190" spans="1:2" x14ac:dyDescent="0.25">
      <c r="A190" s="81" t="s">
        <v>74</v>
      </c>
      <c r="B190" s="79" t="s">
        <v>75</v>
      </c>
    </row>
    <row r="191" spans="1:2" x14ac:dyDescent="0.25">
      <c r="A191" s="81" t="s">
        <v>73</v>
      </c>
      <c r="B191" s="79" t="s">
        <v>75</v>
      </c>
    </row>
    <row r="192" spans="1:2" x14ac:dyDescent="0.25">
      <c r="A192" s="81" t="s">
        <v>73</v>
      </c>
      <c r="B192" s="79" t="s">
        <v>75</v>
      </c>
    </row>
    <row r="193" spans="1:2" x14ac:dyDescent="0.25">
      <c r="A193" s="81" t="s">
        <v>73</v>
      </c>
      <c r="B193" s="79" t="s">
        <v>75</v>
      </c>
    </row>
    <row r="194" spans="1:2" x14ac:dyDescent="0.25">
      <c r="A194" s="81" t="s">
        <v>73</v>
      </c>
      <c r="B194" s="79" t="s">
        <v>75</v>
      </c>
    </row>
    <row r="195" spans="1:2" x14ac:dyDescent="0.25">
      <c r="A195" s="81" t="s">
        <v>74</v>
      </c>
      <c r="B195" s="79" t="s">
        <v>75</v>
      </c>
    </row>
    <row r="196" spans="1:2" x14ac:dyDescent="0.25">
      <c r="A196" s="81" t="s">
        <v>73</v>
      </c>
      <c r="B196" s="79" t="s">
        <v>76</v>
      </c>
    </row>
    <row r="197" spans="1:2" x14ac:dyDescent="0.25">
      <c r="A197" s="81" t="s">
        <v>73</v>
      </c>
      <c r="B197" s="79" t="s">
        <v>76</v>
      </c>
    </row>
    <row r="198" spans="1:2" x14ac:dyDescent="0.25">
      <c r="A198" s="81" t="s">
        <v>74</v>
      </c>
      <c r="B198" s="79" t="s">
        <v>75</v>
      </c>
    </row>
    <row r="199" spans="1:2" x14ac:dyDescent="0.25">
      <c r="A199" s="81" t="s">
        <v>74</v>
      </c>
      <c r="B199" s="79" t="s">
        <v>75</v>
      </c>
    </row>
    <row r="200" spans="1:2" x14ac:dyDescent="0.25">
      <c r="A200" s="81" t="s">
        <v>74</v>
      </c>
      <c r="B200" s="79" t="s">
        <v>75</v>
      </c>
    </row>
    <row r="201" spans="1:2" x14ac:dyDescent="0.25">
      <c r="A201" s="81" t="s">
        <v>73</v>
      </c>
      <c r="B201" s="79" t="s">
        <v>75</v>
      </c>
    </row>
    <row r="202" spans="1:2" x14ac:dyDescent="0.25">
      <c r="A202" s="81" t="s">
        <v>73</v>
      </c>
      <c r="B202" s="79" t="s">
        <v>75</v>
      </c>
    </row>
    <row r="203" spans="1:2" x14ac:dyDescent="0.25">
      <c r="A203" s="81" t="s">
        <v>73</v>
      </c>
      <c r="B203" s="79" t="s">
        <v>75</v>
      </c>
    </row>
    <row r="204" spans="1:2" x14ac:dyDescent="0.25">
      <c r="A204" s="81" t="s">
        <v>74</v>
      </c>
      <c r="B204" s="79" t="s">
        <v>75</v>
      </c>
    </row>
    <row r="205" spans="1:2" x14ac:dyDescent="0.25">
      <c r="A205" s="81" t="s">
        <v>74</v>
      </c>
      <c r="B205" s="79" t="s">
        <v>75</v>
      </c>
    </row>
    <row r="206" spans="1:2" x14ac:dyDescent="0.25">
      <c r="A206" s="81" t="s">
        <v>74</v>
      </c>
      <c r="B206" s="79" t="s">
        <v>75</v>
      </c>
    </row>
    <row r="207" spans="1:2" x14ac:dyDescent="0.25">
      <c r="A207" s="81" t="s">
        <v>73</v>
      </c>
      <c r="B207" s="79" t="s">
        <v>76</v>
      </c>
    </row>
    <row r="208" spans="1:2" x14ac:dyDescent="0.25">
      <c r="A208" s="81" t="s">
        <v>73</v>
      </c>
      <c r="B208" s="79" t="s">
        <v>75</v>
      </c>
    </row>
    <row r="209" spans="1:2" x14ac:dyDescent="0.25">
      <c r="A209" s="81" t="s">
        <v>73</v>
      </c>
      <c r="B209" s="79" t="s">
        <v>75</v>
      </c>
    </row>
    <row r="210" spans="1:2" x14ac:dyDescent="0.25">
      <c r="A210" s="81" t="s">
        <v>73</v>
      </c>
      <c r="B210" s="79" t="s">
        <v>75</v>
      </c>
    </row>
    <row r="211" spans="1:2" x14ac:dyDescent="0.25">
      <c r="A211" s="81" t="s">
        <v>73</v>
      </c>
      <c r="B211" s="79" t="s">
        <v>75</v>
      </c>
    </row>
    <row r="212" spans="1:2" x14ac:dyDescent="0.25">
      <c r="A212" s="81" t="s">
        <v>73</v>
      </c>
      <c r="B212" s="79" t="s">
        <v>75</v>
      </c>
    </row>
    <row r="213" spans="1:2" x14ac:dyDescent="0.25">
      <c r="A213" s="81" t="s">
        <v>73</v>
      </c>
      <c r="B213" s="79" t="s">
        <v>76</v>
      </c>
    </row>
    <row r="214" spans="1:2" x14ac:dyDescent="0.25">
      <c r="A214" s="81" t="s">
        <v>74</v>
      </c>
      <c r="B214" s="79" t="s">
        <v>75</v>
      </c>
    </row>
    <row r="215" spans="1:2" x14ac:dyDescent="0.25">
      <c r="A215" s="81" t="s">
        <v>74</v>
      </c>
      <c r="B215" s="79" t="s">
        <v>75</v>
      </c>
    </row>
    <row r="216" spans="1:2" x14ac:dyDescent="0.25">
      <c r="A216" s="81" t="s">
        <v>73</v>
      </c>
      <c r="B216" s="79" t="s">
        <v>75</v>
      </c>
    </row>
    <row r="217" spans="1:2" x14ac:dyDescent="0.25">
      <c r="A217" s="81" t="s">
        <v>73</v>
      </c>
      <c r="B217" s="79" t="s">
        <v>75</v>
      </c>
    </row>
    <row r="218" spans="1:2" x14ac:dyDescent="0.25">
      <c r="A218" s="81" t="s">
        <v>73</v>
      </c>
      <c r="B218" s="79" t="s">
        <v>75</v>
      </c>
    </row>
    <row r="219" spans="1:2" x14ac:dyDescent="0.25">
      <c r="A219" s="81" t="s">
        <v>73</v>
      </c>
      <c r="B219" s="79" t="s">
        <v>75</v>
      </c>
    </row>
    <row r="220" spans="1:2" x14ac:dyDescent="0.25">
      <c r="A220" s="81" t="s">
        <v>74</v>
      </c>
      <c r="B220" s="79" t="s">
        <v>75</v>
      </c>
    </row>
    <row r="221" spans="1:2" x14ac:dyDescent="0.25">
      <c r="A221" s="81" t="s">
        <v>74</v>
      </c>
      <c r="B221" s="79" t="s">
        <v>75</v>
      </c>
    </row>
    <row r="222" spans="1:2" x14ac:dyDescent="0.25">
      <c r="A222" s="81" t="s">
        <v>74</v>
      </c>
      <c r="B222" s="79" t="s">
        <v>75</v>
      </c>
    </row>
    <row r="223" spans="1:2" x14ac:dyDescent="0.25">
      <c r="A223" s="81" t="s">
        <v>74</v>
      </c>
      <c r="B223" s="79" t="s">
        <v>75</v>
      </c>
    </row>
    <row r="224" spans="1:2" x14ac:dyDescent="0.25">
      <c r="A224" s="81" t="s">
        <v>73</v>
      </c>
      <c r="B224" s="79" t="s">
        <v>75</v>
      </c>
    </row>
    <row r="225" spans="1:2" x14ac:dyDescent="0.25">
      <c r="A225" s="81" t="s">
        <v>74</v>
      </c>
      <c r="B225" s="79" t="s">
        <v>76</v>
      </c>
    </row>
    <row r="226" spans="1:2" x14ac:dyDescent="0.25">
      <c r="A226" s="81" t="s">
        <v>73</v>
      </c>
      <c r="B226" s="79" t="s">
        <v>75</v>
      </c>
    </row>
    <row r="227" spans="1:2" x14ac:dyDescent="0.25">
      <c r="A227" s="81" t="s">
        <v>73</v>
      </c>
      <c r="B227" s="79" t="s">
        <v>75</v>
      </c>
    </row>
    <row r="228" spans="1:2" x14ac:dyDescent="0.25">
      <c r="A228" s="81" t="s">
        <v>73</v>
      </c>
      <c r="B228" s="79" t="s">
        <v>75</v>
      </c>
    </row>
    <row r="229" spans="1:2" x14ac:dyDescent="0.25">
      <c r="A229" s="81" t="s">
        <v>73</v>
      </c>
      <c r="B229" s="79" t="s">
        <v>75</v>
      </c>
    </row>
    <row r="230" spans="1:2" x14ac:dyDescent="0.25">
      <c r="A230" s="81" t="s">
        <v>74</v>
      </c>
      <c r="B230" s="79" t="s">
        <v>75</v>
      </c>
    </row>
    <row r="231" spans="1:2" x14ac:dyDescent="0.25">
      <c r="A231" s="81" t="s">
        <v>73</v>
      </c>
      <c r="B231" s="79" t="s">
        <v>75</v>
      </c>
    </row>
    <row r="232" spans="1:2" x14ac:dyDescent="0.25">
      <c r="A232" s="81" t="s">
        <v>73</v>
      </c>
      <c r="B232" s="79" t="s">
        <v>75</v>
      </c>
    </row>
    <row r="233" spans="1:2" x14ac:dyDescent="0.25">
      <c r="A233" s="81" t="s">
        <v>73</v>
      </c>
      <c r="B233" s="79" t="s">
        <v>76</v>
      </c>
    </row>
    <row r="234" spans="1:2" x14ac:dyDescent="0.25">
      <c r="A234" s="81" t="s">
        <v>105</v>
      </c>
      <c r="B234" s="79" t="s">
        <v>75</v>
      </c>
    </row>
    <row r="235" spans="1:2" x14ac:dyDescent="0.25">
      <c r="A235" s="81" t="s">
        <v>105</v>
      </c>
      <c r="B235" s="79" t="s">
        <v>75</v>
      </c>
    </row>
    <row r="236" spans="1:2" x14ac:dyDescent="0.25">
      <c r="A236" s="81" t="s">
        <v>74</v>
      </c>
      <c r="B236" s="79" t="s">
        <v>76</v>
      </c>
    </row>
    <row r="237" spans="1:2" x14ac:dyDescent="0.25">
      <c r="A237" s="81" t="s">
        <v>74</v>
      </c>
      <c r="B237" s="79" t="s">
        <v>75</v>
      </c>
    </row>
    <row r="238" spans="1:2" x14ac:dyDescent="0.25">
      <c r="A238" s="81" t="s">
        <v>74</v>
      </c>
      <c r="B238" s="79" t="s">
        <v>75</v>
      </c>
    </row>
    <row r="239" spans="1:2" x14ac:dyDescent="0.25">
      <c r="A239" s="81" t="s">
        <v>74</v>
      </c>
      <c r="B239" s="79" t="s">
        <v>75</v>
      </c>
    </row>
    <row r="240" spans="1:2" x14ac:dyDescent="0.25">
      <c r="A240" s="81" t="s">
        <v>73</v>
      </c>
      <c r="B240" s="79" t="s">
        <v>75</v>
      </c>
    </row>
    <row r="241" spans="1:2" x14ac:dyDescent="0.25">
      <c r="A241" s="81" t="s">
        <v>73</v>
      </c>
      <c r="B241" s="79" t="s">
        <v>75</v>
      </c>
    </row>
    <row r="242" spans="1:2" x14ac:dyDescent="0.25">
      <c r="A242" s="81" t="s">
        <v>73</v>
      </c>
      <c r="B242" s="79" t="s">
        <v>75</v>
      </c>
    </row>
    <row r="243" spans="1:2" x14ac:dyDescent="0.25">
      <c r="A243" s="81" t="s">
        <v>73</v>
      </c>
      <c r="B243" s="79" t="s">
        <v>75</v>
      </c>
    </row>
    <row r="244" spans="1:2" x14ac:dyDescent="0.25">
      <c r="A244" s="81" t="s">
        <v>74</v>
      </c>
      <c r="B244" s="79" t="s">
        <v>75</v>
      </c>
    </row>
    <row r="245" spans="1:2" x14ac:dyDescent="0.25">
      <c r="A245" s="81" t="s">
        <v>73</v>
      </c>
      <c r="B245" s="79" t="s">
        <v>75</v>
      </c>
    </row>
    <row r="246" spans="1:2" x14ac:dyDescent="0.25">
      <c r="A246" s="81" t="s">
        <v>74</v>
      </c>
      <c r="B246" s="79" t="s">
        <v>75</v>
      </c>
    </row>
    <row r="247" spans="1:2" x14ac:dyDescent="0.25">
      <c r="A247" s="81" t="s">
        <v>74</v>
      </c>
      <c r="B247" s="79" t="s">
        <v>75</v>
      </c>
    </row>
    <row r="248" spans="1:2" x14ac:dyDescent="0.25">
      <c r="A248" s="81" t="s">
        <v>74</v>
      </c>
      <c r="B248" s="79" t="s">
        <v>75</v>
      </c>
    </row>
    <row r="249" spans="1:2" x14ac:dyDescent="0.25">
      <c r="A249" s="81" t="s">
        <v>74</v>
      </c>
      <c r="B249" s="79" t="s">
        <v>75</v>
      </c>
    </row>
    <row r="250" spans="1:2" x14ac:dyDescent="0.25">
      <c r="A250" s="81" t="s">
        <v>74</v>
      </c>
      <c r="B250" s="79" t="s">
        <v>75</v>
      </c>
    </row>
    <row r="251" spans="1:2" x14ac:dyDescent="0.25">
      <c r="A251" s="81" t="s">
        <v>73</v>
      </c>
      <c r="B251" s="79" t="s">
        <v>76</v>
      </c>
    </row>
    <row r="252" spans="1:2" x14ac:dyDescent="0.25">
      <c r="A252" s="81" t="s">
        <v>73</v>
      </c>
      <c r="B252" s="79" t="s">
        <v>75</v>
      </c>
    </row>
    <row r="253" spans="1:2" x14ac:dyDescent="0.25">
      <c r="A253" s="81" t="s">
        <v>74</v>
      </c>
      <c r="B253" s="79" t="s">
        <v>75</v>
      </c>
    </row>
    <row r="254" spans="1:2" x14ac:dyDescent="0.25">
      <c r="A254" s="81" t="s">
        <v>74</v>
      </c>
      <c r="B254" s="79" t="s">
        <v>75</v>
      </c>
    </row>
    <row r="255" spans="1:2" x14ac:dyDescent="0.25">
      <c r="A255" s="81" t="s">
        <v>105</v>
      </c>
      <c r="B255" s="79" t="s">
        <v>76</v>
      </c>
    </row>
    <row r="256" spans="1:2" x14ac:dyDescent="0.25">
      <c r="A256" s="81" t="s">
        <v>73</v>
      </c>
      <c r="B256" s="79" t="s">
        <v>75</v>
      </c>
    </row>
    <row r="257" spans="1:2" x14ac:dyDescent="0.25">
      <c r="A257" s="81" t="s">
        <v>73</v>
      </c>
      <c r="B257" s="79" t="s">
        <v>75</v>
      </c>
    </row>
    <row r="258" spans="1:2" x14ac:dyDescent="0.25">
      <c r="A258" s="81" t="s">
        <v>74</v>
      </c>
      <c r="B258" s="79" t="s">
        <v>75</v>
      </c>
    </row>
    <row r="259" spans="1:2" x14ac:dyDescent="0.25">
      <c r="A259" s="81" t="s">
        <v>73</v>
      </c>
      <c r="B259" s="79" t="s">
        <v>75</v>
      </c>
    </row>
    <row r="260" spans="1:2" x14ac:dyDescent="0.25">
      <c r="A260" s="81" t="s">
        <v>105</v>
      </c>
      <c r="B260" s="79" t="s">
        <v>75</v>
      </c>
    </row>
    <row r="261" spans="1:2" x14ac:dyDescent="0.25">
      <c r="A261" s="81" t="s">
        <v>73</v>
      </c>
      <c r="B261" s="79" t="s">
        <v>75</v>
      </c>
    </row>
    <row r="262" spans="1:2" x14ac:dyDescent="0.25">
      <c r="A262" s="81" t="s">
        <v>73</v>
      </c>
      <c r="B262" s="79" t="s">
        <v>75</v>
      </c>
    </row>
    <row r="263" spans="1:2" x14ac:dyDescent="0.25">
      <c r="A263" s="81" t="s">
        <v>73</v>
      </c>
      <c r="B263" s="79" t="s">
        <v>75</v>
      </c>
    </row>
    <row r="264" spans="1:2" x14ac:dyDescent="0.25">
      <c r="A264" s="81" t="s">
        <v>73</v>
      </c>
      <c r="B264" s="79" t="s">
        <v>76</v>
      </c>
    </row>
    <row r="265" spans="1:2" x14ac:dyDescent="0.25">
      <c r="A265" s="81" t="s">
        <v>73</v>
      </c>
      <c r="B265" s="79" t="s">
        <v>76</v>
      </c>
    </row>
    <row r="266" spans="1:2" x14ac:dyDescent="0.25">
      <c r="A266" s="81" t="s">
        <v>74</v>
      </c>
      <c r="B266" s="79" t="s">
        <v>75</v>
      </c>
    </row>
    <row r="267" spans="1:2" x14ac:dyDescent="0.25">
      <c r="A267" s="81" t="s">
        <v>73</v>
      </c>
      <c r="B267" s="79" t="s">
        <v>75</v>
      </c>
    </row>
    <row r="268" spans="1:2" x14ac:dyDescent="0.25">
      <c r="A268" s="81" t="s">
        <v>73</v>
      </c>
      <c r="B268" s="79" t="s">
        <v>75</v>
      </c>
    </row>
    <row r="269" spans="1:2" x14ac:dyDescent="0.25">
      <c r="A269" s="81" t="s">
        <v>73</v>
      </c>
      <c r="B269" s="79" t="s">
        <v>75</v>
      </c>
    </row>
    <row r="270" spans="1:2" x14ac:dyDescent="0.25">
      <c r="A270" s="81" t="s">
        <v>73</v>
      </c>
      <c r="B270" s="79" t="s">
        <v>75</v>
      </c>
    </row>
    <row r="271" spans="1:2" x14ac:dyDescent="0.25">
      <c r="A271" s="81" t="s">
        <v>74</v>
      </c>
      <c r="B271" s="79" t="s">
        <v>76</v>
      </c>
    </row>
    <row r="272" spans="1:2" x14ac:dyDescent="0.25">
      <c r="A272" s="81" t="s">
        <v>73</v>
      </c>
      <c r="B272" s="79" t="s">
        <v>75</v>
      </c>
    </row>
    <row r="273" spans="1:2" x14ac:dyDescent="0.25">
      <c r="A273" s="81" t="s">
        <v>74</v>
      </c>
      <c r="B273" s="79" t="s">
        <v>75</v>
      </c>
    </row>
    <row r="274" spans="1:2" x14ac:dyDescent="0.25">
      <c r="A274" s="81" t="s">
        <v>73</v>
      </c>
      <c r="B274" s="79" t="s">
        <v>75</v>
      </c>
    </row>
    <row r="275" spans="1:2" x14ac:dyDescent="0.25">
      <c r="A275" s="81" t="s">
        <v>74</v>
      </c>
      <c r="B275" s="79" t="s">
        <v>75</v>
      </c>
    </row>
    <row r="276" spans="1:2" x14ac:dyDescent="0.25">
      <c r="A276" s="81" t="s">
        <v>74</v>
      </c>
      <c r="B276" s="79" t="s">
        <v>75</v>
      </c>
    </row>
    <row r="277" spans="1:2" x14ac:dyDescent="0.25">
      <c r="A277" s="81" t="s">
        <v>73</v>
      </c>
      <c r="B277" s="79" t="s">
        <v>75</v>
      </c>
    </row>
    <row r="278" spans="1:2" x14ac:dyDescent="0.25">
      <c r="A278" s="81" t="s">
        <v>74</v>
      </c>
      <c r="B278" s="79" t="s">
        <v>76</v>
      </c>
    </row>
    <row r="279" spans="1:2" x14ac:dyDescent="0.25">
      <c r="A279" s="81" t="s">
        <v>73</v>
      </c>
      <c r="B279" s="79" t="s">
        <v>75</v>
      </c>
    </row>
    <row r="280" spans="1:2" x14ac:dyDescent="0.25">
      <c r="A280" s="81" t="s">
        <v>74</v>
      </c>
      <c r="B280" s="79" t="s">
        <v>75</v>
      </c>
    </row>
    <row r="281" spans="1:2" x14ac:dyDescent="0.25">
      <c r="A281" s="81" t="s">
        <v>73</v>
      </c>
      <c r="B281" s="79" t="s">
        <v>75</v>
      </c>
    </row>
    <row r="282" spans="1:2" x14ac:dyDescent="0.25">
      <c r="A282" s="81" t="s">
        <v>74</v>
      </c>
      <c r="B282" s="79" t="s">
        <v>75</v>
      </c>
    </row>
    <row r="283" spans="1:2" x14ac:dyDescent="0.25">
      <c r="A283" s="81" t="s">
        <v>73</v>
      </c>
      <c r="B283" s="79" t="s">
        <v>76</v>
      </c>
    </row>
    <row r="284" spans="1:2" x14ac:dyDescent="0.25">
      <c r="A284" s="81" t="s">
        <v>74</v>
      </c>
      <c r="B284" s="79" t="s">
        <v>75</v>
      </c>
    </row>
    <row r="285" spans="1:2" x14ac:dyDescent="0.25">
      <c r="A285" s="81" t="s">
        <v>74</v>
      </c>
      <c r="B285" s="79" t="s">
        <v>76</v>
      </c>
    </row>
    <row r="286" spans="1:2" x14ac:dyDescent="0.25">
      <c r="A286" s="81" t="s">
        <v>73</v>
      </c>
      <c r="B286" s="79" t="s">
        <v>75</v>
      </c>
    </row>
    <row r="287" spans="1:2" x14ac:dyDescent="0.25">
      <c r="A287" s="81" t="s">
        <v>73</v>
      </c>
      <c r="B287" s="79" t="s">
        <v>75</v>
      </c>
    </row>
    <row r="288" spans="1:2" x14ac:dyDescent="0.25">
      <c r="A288" s="81" t="s">
        <v>74</v>
      </c>
      <c r="B288" s="79" t="s">
        <v>75</v>
      </c>
    </row>
    <row r="289" spans="1:2" x14ac:dyDescent="0.25">
      <c r="A289" s="81" t="s">
        <v>73</v>
      </c>
      <c r="B289" s="79" t="s">
        <v>75</v>
      </c>
    </row>
    <row r="290" spans="1:2" x14ac:dyDescent="0.25">
      <c r="A290" s="81" t="s">
        <v>74</v>
      </c>
      <c r="B290" s="79" t="s">
        <v>75</v>
      </c>
    </row>
    <row r="291" spans="1:2" x14ac:dyDescent="0.25">
      <c r="A291" s="81" t="s">
        <v>73</v>
      </c>
      <c r="B291" s="79" t="s">
        <v>75</v>
      </c>
    </row>
    <row r="292" spans="1:2" x14ac:dyDescent="0.25">
      <c r="A292" s="81" t="s">
        <v>73</v>
      </c>
      <c r="B292" s="79" t="s">
        <v>75</v>
      </c>
    </row>
    <row r="293" spans="1:2" x14ac:dyDescent="0.25">
      <c r="A293" s="81" t="s">
        <v>74</v>
      </c>
      <c r="B293" s="79" t="s">
        <v>75</v>
      </c>
    </row>
    <row r="294" spans="1:2" x14ac:dyDescent="0.25">
      <c r="A294" s="81" t="s">
        <v>73</v>
      </c>
      <c r="B294" s="79" t="s">
        <v>76</v>
      </c>
    </row>
    <row r="295" spans="1:2" x14ac:dyDescent="0.25">
      <c r="A295" s="81" t="s">
        <v>74</v>
      </c>
      <c r="B295" s="79" t="s">
        <v>75</v>
      </c>
    </row>
    <row r="296" spans="1:2" x14ac:dyDescent="0.25">
      <c r="A296" s="81" t="s">
        <v>74</v>
      </c>
      <c r="B296" s="79" t="s">
        <v>75</v>
      </c>
    </row>
    <row r="297" spans="1:2" x14ac:dyDescent="0.25">
      <c r="A297" s="81" t="s">
        <v>74</v>
      </c>
      <c r="B297" s="79" t="s">
        <v>75</v>
      </c>
    </row>
    <row r="298" spans="1:2" x14ac:dyDescent="0.25">
      <c r="A298" s="81" t="s">
        <v>74</v>
      </c>
      <c r="B298" s="79" t="s">
        <v>75</v>
      </c>
    </row>
    <row r="299" spans="1:2" x14ac:dyDescent="0.25">
      <c r="A299" s="81" t="s">
        <v>73</v>
      </c>
      <c r="B299" s="79" t="s">
        <v>75</v>
      </c>
    </row>
    <row r="300" spans="1:2" x14ac:dyDescent="0.25">
      <c r="A300" s="81" t="s">
        <v>73</v>
      </c>
      <c r="B300" s="79" t="s">
        <v>75</v>
      </c>
    </row>
    <row r="301" spans="1:2" x14ac:dyDescent="0.25">
      <c r="A301" s="81" t="s">
        <v>73</v>
      </c>
      <c r="B301" s="79" t="s">
        <v>75</v>
      </c>
    </row>
    <row r="302" spans="1:2" x14ac:dyDescent="0.25">
      <c r="A302" s="81" t="s">
        <v>74</v>
      </c>
      <c r="B302" s="79" t="s">
        <v>75</v>
      </c>
    </row>
    <row r="303" spans="1:2" x14ac:dyDescent="0.25">
      <c r="A303" s="81" t="s">
        <v>74</v>
      </c>
      <c r="B303" s="79" t="s">
        <v>76</v>
      </c>
    </row>
    <row r="304" spans="1:2" x14ac:dyDescent="0.25">
      <c r="A304" s="81" t="s">
        <v>73</v>
      </c>
      <c r="B304" s="79" t="s">
        <v>75</v>
      </c>
    </row>
    <row r="305" spans="1:2" x14ac:dyDescent="0.25">
      <c r="A305" s="81" t="s">
        <v>73</v>
      </c>
      <c r="B305" s="79" t="s">
        <v>75</v>
      </c>
    </row>
    <row r="306" spans="1:2" x14ac:dyDescent="0.25">
      <c r="A306" s="81" t="s">
        <v>74</v>
      </c>
      <c r="B306" s="79" t="s">
        <v>75</v>
      </c>
    </row>
    <row r="307" spans="1:2" x14ac:dyDescent="0.25">
      <c r="A307" s="81" t="s">
        <v>73</v>
      </c>
      <c r="B307" s="79" t="s">
        <v>75</v>
      </c>
    </row>
    <row r="308" spans="1:2" x14ac:dyDescent="0.25">
      <c r="A308" s="81" t="s">
        <v>74</v>
      </c>
      <c r="B308" s="79" t="s">
        <v>75</v>
      </c>
    </row>
    <row r="309" spans="1:2" x14ac:dyDescent="0.25">
      <c r="A309" s="81" t="s">
        <v>74</v>
      </c>
      <c r="B309" s="79" t="s">
        <v>75</v>
      </c>
    </row>
    <row r="310" spans="1:2" x14ac:dyDescent="0.25">
      <c r="A310" s="81" t="s">
        <v>74</v>
      </c>
      <c r="B310" s="79" t="s">
        <v>75</v>
      </c>
    </row>
    <row r="311" spans="1:2" x14ac:dyDescent="0.25">
      <c r="A311" s="81" t="s">
        <v>73</v>
      </c>
      <c r="B311" s="79" t="s">
        <v>75</v>
      </c>
    </row>
    <row r="312" spans="1:2" x14ac:dyDescent="0.25">
      <c r="A312" s="81" t="s">
        <v>73</v>
      </c>
      <c r="B312" s="79" t="s">
        <v>75</v>
      </c>
    </row>
    <row r="313" spans="1:2" x14ac:dyDescent="0.25">
      <c r="A313" s="81" t="s">
        <v>73</v>
      </c>
      <c r="B313" s="79" t="s">
        <v>75</v>
      </c>
    </row>
    <row r="314" spans="1:2" x14ac:dyDescent="0.25">
      <c r="A314" s="81" t="s">
        <v>74</v>
      </c>
      <c r="B314" s="79" t="s">
        <v>75</v>
      </c>
    </row>
    <row r="315" spans="1:2" x14ac:dyDescent="0.25">
      <c r="A315" s="81" t="s">
        <v>73</v>
      </c>
      <c r="B315" s="79" t="s">
        <v>76</v>
      </c>
    </row>
    <row r="316" spans="1:2" x14ac:dyDescent="0.25">
      <c r="A316" s="81" t="s">
        <v>74</v>
      </c>
      <c r="B316" s="79" t="s">
        <v>75</v>
      </c>
    </row>
    <row r="317" spans="1:2" x14ac:dyDescent="0.25">
      <c r="A317" s="81" t="s">
        <v>105</v>
      </c>
      <c r="B317" s="79" t="s">
        <v>76</v>
      </c>
    </row>
    <row r="318" spans="1:2" x14ac:dyDescent="0.25">
      <c r="A318" s="81" t="s">
        <v>73</v>
      </c>
      <c r="B318" s="79" t="s">
        <v>75</v>
      </c>
    </row>
    <row r="319" spans="1:2" x14ac:dyDescent="0.25">
      <c r="A319" s="81" t="s">
        <v>74</v>
      </c>
      <c r="B319" s="79" t="s">
        <v>75</v>
      </c>
    </row>
    <row r="320" spans="1:2" x14ac:dyDescent="0.25">
      <c r="A320" s="81" t="s">
        <v>73</v>
      </c>
      <c r="B320" s="79" t="s">
        <v>75</v>
      </c>
    </row>
    <row r="321" spans="1:2" x14ac:dyDescent="0.25">
      <c r="A321" s="81" t="s">
        <v>74</v>
      </c>
      <c r="B321" s="79" t="s">
        <v>75</v>
      </c>
    </row>
    <row r="322" spans="1:2" x14ac:dyDescent="0.25">
      <c r="A322" s="81" t="s">
        <v>73</v>
      </c>
      <c r="B322" s="79" t="s">
        <v>75</v>
      </c>
    </row>
    <row r="323" spans="1:2" x14ac:dyDescent="0.25">
      <c r="A323" s="81" t="s">
        <v>74</v>
      </c>
      <c r="B323" s="79" t="s">
        <v>75</v>
      </c>
    </row>
    <row r="324" spans="1:2" x14ac:dyDescent="0.25">
      <c r="A324" s="81" t="s">
        <v>74</v>
      </c>
      <c r="B324" s="79" t="s">
        <v>75</v>
      </c>
    </row>
    <row r="325" spans="1:2" x14ac:dyDescent="0.25">
      <c r="A325" s="81" t="s">
        <v>105</v>
      </c>
      <c r="B325" s="79" t="s">
        <v>76</v>
      </c>
    </row>
    <row r="326" spans="1:2" x14ac:dyDescent="0.25">
      <c r="A326" s="81" t="s">
        <v>73</v>
      </c>
      <c r="B326" s="79" t="s">
        <v>75</v>
      </c>
    </row>
    <row r="327" spans="1:2" x14ac:dyDescent="0.25">
      <c r="A327" s="81" t="s">
        <v>74</v>
      </c>
      <c r="B327" s="79" t="s">
        <v>75</v>
      </c>
    </row>
    <row r="328" spans="1:2" x14ac:dyDescent="0.25">
      <c r="A328" s="81" t="s">
        <v>105</v>
      </c>
      <c r="B328" s="79" t="s">
        <v>75</v>
      </c>
    </row>
    <row r="329" spans="1:2" x14ac:dyDescent="0.25">
      <c r="A329" s="81" t="s">
        <v>73</v>
      </c>
      <c r="B329" s="79" t="s">
        <v>76</v>
      </c>
    </row>
    <row r="330" spans="1:2" x14ac:dyDescent="0.25">
      <c r="A330" s="81" t="s">
        <v>74</v>
      </c>
      <c r="B330" s="79" t="s">
        <v>75</v>
      </c>
    </row>
    <row r="331" spans="1:2" x14ac:dyDescent="0.25">
      <c r="A331" s="81" t="s">
        <v>73</v>
      </c>
      <c r="B331" s="79" t="s">
        <v>75</v>
      </c>
    </row>
    <row r="332" spans="1:2" x14ac:dyDescent="0.25">
      <c r="A332" s="81" t="s">
        <v>73</v>
      </c>
      <c r="B332" s="79" t="s">
        <v>76</v>
      </c>
    </row>
    <row r="333" spans="1:2" x14ac:dyDescent="0.25">
      <c r="A333" s="81" t="s">
        <v>73</v>
      </c>
      <c r="B333" s="79" t="s">
        <v>76</v>
      </c>
    </row>
    <row r="334" spans="1:2" x14ac:dyDescent="0.25">
      <c r="A334" s="81" t="s">
        <v>73</v>
      </c>
      <c r="B334" s="79" t="s">
        <v>75</v>
      </c>
    </row>
    <row r="335" spans="1:2" x14ac:dyDescent="0.25">
      <c r="A335" s="81" t="s">
        <v>73</v>
      </c>
      <c r="B335" s="79" t="s">
        <v>75</v>
      </c>
    </row>
    <row r="336" spans="1:2" x14ac:dyDescent="0.25">
      <c r="A336" s="81" t="s">
        <v>74</v>
      </c>
      <c r="B336" s="79" t="s">
        <v>75</v>
      </c>
    </row>
    <row r="337" spans="1:2" x14ac:dyDescent="0.25">
      <c r="A337" s="81" t="s">
        <v>73</v>
      </c>
      <c r="B337" s="79" t="s">
        <v>75</v>
      </c>
    </row>
    <row r="338" spans="1:2" x14ac:dyDescent="0.25">
      <c r="A338" s="81" t="s">
        <v>74</v>
      </c>
      <c r="B338" s="79" t="s">
        <v>75</v>
      </c>
    </row>
    <row r="339" spans="1:2" x14ac:dyDescent="0.25">
      <c r="A339" s="81" t="s">
        <v>73</v>
      </c>
      <c r="B339" s="79" t="s">
        <v>76</v>
      </c>
    </row>
    <row r="340" spans="1:2" x14ac:dyDescent="0.25">
      <c r="A340" s="81" t="s">
        <v>73</v>
      </c>
      <c r="B340" s="79" t="s">
        <v>75</v>
      </c>
    </row>
    <row r="341" spans="1:2" x14ac:dyDescent="0.25">
      <c r="A341" s="81" t="s">
        <v>74</v>
      </c>
      <c r="B341" s="79" t="s">
        <v>75</v>
      </c>
    </row>
    <row r="342" spans="1:2" x14ac:dyDescent="0.25">
      <c r="A342" s="81" t="s">
        <v>74</v>
      </c>
      <c r="B342" s="79" t="s">
        <v>75</v>
      </c>
    </row>
    <row r="343" spans="1:2" x14ac:dyDescent="0.25">
      <c r="A343" s="81" t="s">
        <v>74</v>
      </c>
      <c r="B343" s="79" t="s">
        <v>76</v>
      </c>
    </row>
    <row r="344" spans="1:2" x14ac:dyDescent="0.25">
      <c r="A344" s="81" t="s">
        <v>73</v>
      </c>
      <c r="B344" s="79" t="s">
        <v>75</v>
      </c>
    </row>
    <row r="345" spans="1:2" x14ac:dyDescent="0.25">
      <c r="A345" s="81" t="s">
        <v>73</v>
      </c>
      <c r="B345" s="79" t="s">
        <v>75</v>
      </c>
    </row>
    <row r="346" spans="1:2" x14ac:dyDescent="0.25">
      <c r="A346" s="81" t="s">
        <v>73</v>
      </c>
      <c r="B346" s="79" t="s">
        <v>75</v>
      </c>
    </row>
    <row r="347" spans="1:2" x14ac:dyDescent="0.25">
      <c r="A347" s="81" t="s">
        <v>74</v>
      </c>
      <c r="B347" s="79" t="s">
        <v>75</v>
      </c>
    </row>
    <row r="348" spans="1:2" x14ac:dyDescent="0.25">
      <c r="A348" s="81" t="s">
        <v>73</v>
      </c>
      <c r="B348" s="79" t="s">
        <v>75</v>
      </c>
    </row>
    <row r="349" spans="1:2" x14ac:dyDescent="0.25">
      <c r="A349" s="81" t="s">
        <v>74</v>
      </c>
      <c r="B349" s="79" t="s">
        <v>76</v>
      </c>
    </row>
    <row r="350" spans="1:2" x14ac:dyDescent="0.25">
      <c r="A350" s="81" t="s">
        <v>73</v>
      </c>
      <c r="B350" s="79" t="s">
        <v>75</v>
      </c>
    </row>
    <row r="351" spans="1:2" x14ac:dyDescent="0.25">
      <c r="A351" s="81" t="s">
        <v>73</v>
      </c>
      <c r="B351" s="79" t="s">
        <v>75</v>
      </c>
    </row>
    <row r="352" spans="1:2" x14ac:dyDescent="0.25">
      <c r="A352" s="81" t="s">
        <v>74</v>
      </c>
      <c r="B352" s="79" t="s">
        <v>75</v>
      </c>
    </row>
    <row r="353" spans="1:2" x14ac:dyDescent="0.25">
      <c r="A353" s="81" t="s">
        <v>73</v>
      </c>
      <c r="B353" s="79" t="s">
        <v>75</v>
      </c>
    </row>
    <row r="354" spans="1:2" x14ac:dyDescent="0.25">
      <c r="A354" s="81" t="s">
        <v>73</v>
      </c>
      <c r="B354" s="79" t="s">
        <v>75</v>
      </c>
    </row>
    <row r="355" spans="1:2" x14ac:dyDescent="0.25">
      <c r="A355" s="81" t="s">
        <v>73</v>
      </c>
      <c r="B355" s="79" t="s">
        <v>76</v>
      </c>
    </row>
    <row r="356" spans="1:2" x14ac:dyDescent="0.25">
      <c r="A356" s="81" t="s">
        <v>74</v>
      </c>
      <c r="B356" s="79" t="s">
        <v>75</v>
      </c>
    </row>
    <row r="357" spans="1:2" x14ac:dyDescent="0.25">
      <c r="A357" s="81" t="s">
        <v>74</v>
      </c>
      <c r="B357" s="79" t="s">
        <v>76</v>
      </c>
    </row>
    <row r="358" spans="1:2" x14ac:dyDescent="0.25">
      <c r="A358" s="81" t="s">
        <v>74</v>
      </c>
      <c r="B358" s="79" t="s">
        <v>75</v>
      </c>
    </row>
    <row r="359" spans="1:2" x14ac:dyDescent="0.25">
      <c r="A359" s="81" t="s">
        <v>74</v>
      </c>
      <c r="B359" s="79" t="s">
        <v>75</v>
      </c>
    </row>
    <row r="360" spans="1:2" x14ac:dyDescent="0.25">
      <c r="A360" s="81" t="s">
        <v>73</v>
      </c>
      <c r="B360" s="79" t="s">
        <v>76</v>
      </c>
    </row>
    <row r="361" spans="1:2" x14ac:dyDescent="0.25">
      <c r="A361" s="81" t="s">
        <v>74</v>
      </c>
      <c r="B361" s="79" t="s">
        <v>75</v>
      </c>
    </row>
    <row r="362" spans="1:2" x14ac:dyDescent="0.25">
      <c r="A362" s="81" t="s">
        <v>74</v>
      </c>
      <c r="B362" s="79" t="s">
        <v>75</v>
      </c>
    </row>
    <row r="363" spans="1:2" x14ac:dyDescent="0.25">
      <c r="A363" s="81" t="s">
        <v>73</v>
      </c>
      <c r="B363" s="79" t="s">
        <v>75</v>
      </c>
    </row>
    <row r="364" spans="1:2" x14ac:dyDescent="0.25">
      <c r="A364" s="81" t="s">
        <v>73</v>
      </c>
      <c r="B364" s="79" t="s">
        <v>75</v>
      </c>
    </row>
    <row r="365" spans="1:2" x14ac:dyDescent="0.25">
      <c r="A365" s="81" t="s">
        <v>74</v>
      </c>
      <c r="B365" s="79" t="s">
        <v>75</v>
      </c>
    </row>
    <row r="366" spans="1:2" x14ac:dyDescent="0.25">
      <c r="A366" s="81" t="s">
        <v>73</v>
      </c>
      <c r="B366" s="79" t="s">
        <v>75</v>
      </c>
    </row>
    <row r="367" spans="1:2" x14ac:dyDescent="0.25">
      <c r="A367" s="81" t="s">
        <v>73</v>
      </c>
      <c r="B367" s="79" t="s">
        <v>75</v>
      </c>
    </row>
    <row r="368" spans="1:2" x14ac:dyDescent="0.25">
      <c r="A368" s="81" t="s">
        <v>73</v>
      </c>
      <c r="B368" s="79" t="s">
        <v>75</v>
      </c>
    </row>
    <row r="369" spans="1:2" x14ac:dyDescent="0.25">
      <c r="A369" s="81" t="s">
        <v>105</v>
      </c>
      <c r="B369" s="79" t="s">
        <v>75</v>
      </c>
    </row>
    <row r="370" spans="1:2" x14ac:dyDescent="0.25">
      <c r="A370" s="81" t="s">
        <v>74</v>
      </c>
      <c r="B370" s="79" t="s">
        <v>75</v>
      </c>
    </row>
    <row r="371" spans="1:2" x14ac:dyDescent="0.25">
      <c r="A371" s="81" t="s">
        <v>73</v>
      </c>
      <c r="B371" s="79" t="s">
        <v>75</v>
      </c>
    </row>
    <row r="372" spans="1:2" x14ac:dyDescent="0.25">
      <c r="A372" s="81" t="s">
        <v>73</v>
      </c>
      <c r="B372" s="79" t="s">
        <v>75</v>
      </c>
    </row>
    <row r="373" spans="1:2" x14ac:dyDescent="0.25">
      <c r="A373" s="81" t="s">
        <v>73</v>
      </c>
      <c r="B373" s="79" t="s">
        <v>75</v>
      </c>
    </row>
    <row r="374" spans="1:2" x14ac:dyDescent="0.25">
      <c r="A374" s="81" t="s">
        <v>73</v>
      </c>
      <c r="B374" s="79" t="s">
        <v>75</v>
      </c>
    </row>
    <row r="375" spans="1:2" x14ac:dyDescent="0.25">
      <c r="A375" s="81" t="s">
        <v>73</v>
      </c>
      <c r="B375" s="79" t="s">
        <v>75</v>
      </c>
    </row>
    <row r="376" spans="1:2" x14ac:dyDescent="0.25">
      <c r="A376" s="81" t="s">
        <v>73</v>
      </c>
      <c r="B376" s="79" t="s">
        <v>75</v>
      </c>
    </row>
    <row r="377" spans="1:2" x14ac:dyDescent="0.25">
      <c r="A377" s="81" t="s">
        <v>73</v>
      </c>
      <c r="B377" s="79" t="s">
        <v>75</v>
      </c>
    </row>
    <row r="378" spans="1:2" x14ac:dyDescent="0.25">
      <c r="A378" s="81" t="s">
        <v>74</v>
      </c>
      <c r="B378" s="79" t="s">
        <v>75</v>
      </c>
    </row>
    <row r="379" spans="1:2" x14ac:dyDescent="0.25">
      <c r="A379" s="81" t="s">
        <v>73</v>
      </c>
      <c r="B379" s="79" t="s">
        <v>75</v>
      </c>
    </row>
    <row r="380" spans="1:2" x14ac:dyDescent="0.25">
      <c r="A380" s="81" t="s">
        <v>74</v>
      </c>
      <c r="B380" s="79" t="s">
        <v>75</v>
      </c>
    </row>
    <row r="381" spans="1:2" x14ac:dyDescent="0.25">
      <c r="A381" s="81" t="s">
        <v>74</v>
      </c>
      <c r="B381" s="79" t="s">
        <v>75</v>
      </c>
    </row>
    <row r="382" spans="1:2" x14ac:dyDescent="0.25">
      <c r="A382" s="81" t="s">
        <v>73</v>
      </c>
      <c r="B382" s="79" t="s">
        <v>75</v>
      </c>
    </row>
    <row r="383" spans="1:2" x14ac:dyDescent="0.25">
      <c r="A383" s="81" t="s">
        <v>105</v>
      </c>
      <c r="B383" s="79" t="s">
        <v>75</v>
      </c>
    </row>
    <row r="384" spans="1:2" x14ac:dyDescent="0.25">
      <c r="A384" s="81" t="s">
        <v>74</v>
      </c>
      <c r="B384" s="79" t="s">
        <v>75</v>
      </c>
    </row>
    <row r="385" spans="1:2" x14ac:dyDescent="0.25">
      <c r="A385" s="81" t="s">
        <v>105</v>
      </c>
      <c r="B385" s="79" t="s">
        <v>75</v>
      </c>
    </row>
    <row r="386" spans="1:2" x14ac:dyDescent="0.25">
      <c r="A386" s="81" t="s">
        <v>73</v>
      </c>
      <c r="B386" s="79" t="s">
        <v>75</v>
      </c>
    </row>
    <row r="387" spans="1:2" x14ac:dyDescent="0.25">
      <c r="A387" s="81" t="s">
        <v>73</v>
      </c>
      <c r="B387" s="79" t="s">
        <v>75</v>
      </c>
    </row>
    <row r="388" spans="1:2" x14ac:dyDescent="0.25">
      <c r="A388" s="81" t="s">
        <v>74</v>
      </c>
      <c r="B388" s="79" t="s">
        <v>75</v>
      </c>
    </row>
    <row r="389" spans="1:2" x14ac:dyDescent="0.25">
      <c r="A389" s="81" t="s">
        <v>74</v>
      </c>
      <c r="B389" s="79" t="s">
        <v>75</v>
      </c>
    </row>
    <row r="390" spans="1:2" x14ac:dyDescent="0.25">
      <c r="A390" s="81" t="s">
        <v>73</v>
      </c>
      <c r="B390" s="79" t="s">
        <v>75</v>
      </c>
    </row>
    <row r="391" spans="1:2" x14ac:dyDescent="0.25">
      <c r="A391" s="81" t="s">
        <v>74</v>
      </c>
      <c r="B391" s="79" t="s">
        <v>75</v>
      </c>
    </row>
    <row r="392" spans="1:2" x14ac:dyDescent="0.25">
      <c r="A392" s="81" t="s">
        <v>74</v>
      </c>
      <c r="B392" s="79" t="s">
        <v>75</v>
      </c>
    </row>
    <row r="393" spans="1:2" x14ac:dyDescent="0.25">
      <c r="A393" s="81" t="s">
        <v>74</v>
      </c>
      <c r="B393" s="79" t="s">
        <v>75</v>
      </c>
    </row>
    <row r="394" spans="1:2" x14ac:dyDescent="0.25">
      <c r="A394" s="81" t="s">
        <v>73</v>
      </c>
      <c r="B394" s="79" t="s">
        <v>75</v>
      </c>
    </row>
    <row r="395" spans="1:2" x14ac:dyDescent="0.25">
      <c r="A395" s="81" t="s">
        <v>73</v>
      </c>
      <c r="B395" s="79" t="s">
        <v>75</v>
      </c>
    </row>
    <row r="396" spans="1:2" x14ac:dyDescent="0.25">
      <c r="A396" s="81" t="s">
        <v>74</v>
      </c>
      <c r="B396" s="79" t="s">
        <v>75</v>
      </c>
    </row>
    <row r="397" spans="1:2" x14ac:dyDescent="0.25">
      <c r="A397" s="81" t="s">
        <v>74</v>
      </c>
      <c r="B397" s="79" t="s">
        <v>76</v>
      </c>
    </row>
    <row r="398" spans="1:2" x14ac:dyDescent="0.25">
      <c r="A398" s="81" t="s">
        <v>74</v>
      </c>
      <c r="B398" s="79" t="s">
        <v>75</v>
      </c>
    </row>
    <row r="399" spans="1:2" x14ac:dyDescent="0.25">
      <c r="A399" s="81" t="s">
        <v>73</v>
      </c>
      <c r="B399" s="79" t="s">
        <v>75</v>
      </c>
    </row>
    <row r="400" spans="1:2" x14ac:dyDescent="0.25">
      <c r="A400" s="81" t="s">
        <v>73</v>
      </c>
      <c r="B400" s="79" t="s">
        <v>75</v>
      </c>
    </row>
    <row r="401" spans="1:2" x14ac:dyDescent="0.25">
      <c r="A401" s="81" t="s">
        <v>73</v>
      </c>
      <c r="B401" s="79" t="s">
        <v>76</v>
      </c>
    </row>
    <row r="402" spans="1:2" x14ac:dyDescent="0.25">
      <c r="A402" s="81" t="s">
        <v>73</v>
      </c>
      <c r="B402" s="79" t="s">
        <v>75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73FF7-3A0A-4012-A61B-D0E0A51F325D}">
  <dimension ref="A1:AW401"/>
  <sheetViews>
    <sheetView workbookViewId="0">
      <selection activeCell="I27" sqref="I27"/>
    </sheetView>
  </sheetViews>
  <sheetFormatPr defaultRowHeight="15" x14ac:dyDescent="0.25"/>
  <cols>
    <col min="1" max="1" width="15.7109375" bestFit="1" customWidth="1"/>
    <col min="2" max="2" width="16.85546875" bestFit="1" customWidth="1"/>
    <col min="4" max="4" width="16.28515625" bestFit="1" customWidth="1"/>
    <col min="5" max="5" width="25.140625" bestFit="1" customWidth="1"/>
    <col min="6" max="6" width="18.140625" bestFit="1" customWidth="1"/>
    <col min="7" max="7" width="23" bestFit="1" customWidth="1"/>
    <col min="10" max="10" width="21.5703125" bestFit="1" customWidth="1"/>
    <col min="11" max="11" width="16.85546875" bestFit="1" customWidth="1"/>
    <col min="13" max="13" width="13.140625" bestFit="1" customWidth="1"/>
    <col min="14" max="14" width="25.140625" bestFit="1" customWidth="1"/>
    <col min="17" max="17" width="21.5703125" bestFit="1" customWidth="1"/>
    <col min="18" max="18" width="16.85546875" bestFit="1" customWidth="1"/>
    <col min="20" max="20" width="13.140625" bestFit="1" customWidth="1"/>
    <col min="21" max="21" width="25.140625" bestFit="1" customWidth="1"/>
    <col min="22" max="22" width="25.140625" customWidth="1"/>
    <col min="24" max="24" width="21.5703125" bestFit="1" customWidth="1"/>
    <col min="25" max="25" width="16.85546875" bestFit="1" customWidth="1"/>
    <col min="27" max="27" width="13.140625" bestFit="1" customWidth="1"/>
    <col min="28" max="28" width="25.140625" bestFit="1" customWidth="1"/>
    <col min="31" max="31" width="21.5703125" bestFit="1" customWidth="1"/>
    <col min="32" max="32" width="16.85546875" bestFit="1" customWidth="1"/>
    <col min="34" max="34" width="13.140625" bestFit="1" customWidth="1"/>
    <col min="35" max="35" width="25.140625" bestFit="1" customWidth="1"/>
    <col min="38" max="38" width="21.5703125" bestFit="1" customWidth="1"/>
    <col min="39" max="39" width="16.85546875" bestFit="1" customWidth="1"/>
    <col min="41" max="41" width="13.140625" bestFit="1" customWidth="1"/>
    <col min="42" max="42" width="25.140625" bestFit="1" customWidth="1"/>
    <col min="45" max="45" width="25.140625" bestFit="1" customWidth="1"/>
    <col min="46" max="46" width="16.85546875" bestFit="1" customWidth="1"/>
    <col min="48" max="48" width="13.140625" bestFit="1" customWidth="1"/>
    <col min="49" max="49" width="25.140625" bestFit="1" customWidth="1"/>
  </cols>
  <sheetData>
    <row r="1" spans="1:49" x14ac:dyDescent="0.25">
      <c r="A1" s="95" t="s">
        <v>179</v>
      </c>
      <c r="B1" s="96" t="s">
        <v>85</v>
      </c>
      <c r="D1" s="94" t="s">
        <v>163</v>
      </c>
      <c r="E1" t="s">
        <v>187</v>
      </c>
      <c r="G1" s="87" t="s">
        <v>179</v>
      </c>
      <c r="H1" s="87"/>
      <c r="J1" s="95" t="s">
        <v>231</v>
      </c>
      <c r="K1" s="96" t="s">
        <v>85</v>
      </c>
      <c r="M1" s="94" t="s">
        <v>163</v>
      </c>
      <c r="N1" t="s">
        <v>187</v>
      </c>
      <c r="Q1" s="95" t="s">
        <v>232</v>
      </c>
      <c r="R1" s="96" t="s">
        <v>85</v>
      </c>
      <c r="T1" s="94" t="s">
        <v>163</v>
      </c>
      <c r="U1" t="s">
        <v>187</v>
      </c>
      <c r="X1" s="95" t="s">
        <v>233</v>
      </c>
      <c r="Y1" s="96" t="s">
        <v>85</v>
      </c>
      <c r="AA1" s="94" t="s">
        <v>163</v>
      </c>
      <c r="AB1" t="s">
        <v>187</v>
      </c>
      <c r="AE1" s="95" t="s">
        <v>234</v>
      </c>
      <c r="AF1" s="96" t="s">
        <v>85</v>
      </c>
      <c r="AH1" s="94" t="s">
        <v>163</v>
      </c>
      <c r="AI1" t="s">
        <v>187</v>
      </c>
      <c r="AL1" s="95" t="s">
        <v>235</v>
      </c>
      <c r="AM1" s="96" t="s">
        <v>85</v>
      </c>
      <c r="AO1" s="94" t="s">
        <v>163</v>
      </c>
      <c r="AP1" t="s">
        <v>187</v>
      </c>
      <c r="AS1" s="95" t="s">
        <v>236</v>
      </c>
      <c r="AT1" s="96" t="s">
        <v>85</v>
      </c>
      <c r="AV1" s="94" t="s">
        <v>163</v>
      </c>
      <c r="AW1" t="s">
        <v>187</v>
      </c>
    </row>
    <row r="2" spans="1:49" x14ac:dyDescent="0.25">
      <c r="A2" s="79">
        <v>35</v>
      </c>
      <c r="B2" s="81" t="s">
        <v>125</v>
      </c>
      <c r="D2" s="81" t="s">
        <v>134</v>
      </c>
      <c r="E2">
        <v>19</v>
      </c>
      <c r="J2" s="79">
        <v>23</v>
      </c>
      <c r="K2" s="81" t="s">
        <v>110</v>
      </c>
      <c r="M2" s="81" t="s">
        <v>134</v>
      </c>
      <c r="N2">
        <v>2</v>
      </c>
      <c r="Q2" s="79">
        <v>35</v>
      </c>
      <c r="R2" s="81" t="s">
        <v>125</v>
      </c>
      <c r="T2" s="81" t="s">
        <v>134</v>
      </c>
      <c r="U2">
        <v>4</v>
      </c>
      <c r="X2" s="79">
        <v>37</v>
      </c>
      <c r="Y2" s="81" t="s">
        <v>110</v>
      </c>
      <c r="AA2" s="81" t="s">
        <v>134</v>
      </c>
      <c r="AB2">
        <v>7</v>
      </c>
      <c r="AE2" s="79">
        <v>49</v>
      </c>
      <c r="AF2" s="81" t="s">
        <v>110</v>
      </c>
      <c r="AH2" s="81" t="s">
        <v>134</v>
      </c>
      <c r="AI2">
        <v>3</v>
      </c>
      <c r="AL2" s="79">
        <v>60</v>
      </c>
      <c r="AM2" s="81" t="s">
        <v>110</v>
      </c>
      <c r="AO2" s="81" t="s">
        <v>134</v>
      </c>
      <c r="AP2">
        <v>3</v>
      </c>
      <c r="AS2" s="79">
        <v>64</v>
      </c>
      <c r="AT2" s="81" t="s">
        <v>110</v>
      </c>
      <c r="AV2" s="81" t="s">
        <v>120</v>
      </c>
      <c r="AW2">
        <v>4</v>
      </c>
    </row>
    <row r="3" spans="1:49" x14ac:dyDescent="0.25">
      <c r="A3" s="79">
        <v>64</v>
      </c>
      <c r="B3" s="81" t="s">
        <v>110</v>
      </c>
      <c r="D3" s="81" t="s">
        <v>120</v>
      </c>
      <c r="E3">
        <v>148</v>
      </c>
      <c r="G3" t="s">
        <v>141</v>
      </c>
      <c r="H3">
        <v>39.409999999999997</v>
      </c>
      <c r="J3" s="79">
        <v>25</v>
      </c>
      <c r="K3" s="81" t="s">
        <v>120</v>
      </c>
      <c r="M3" s="81" t="s">
        <v>120</v>
      </c>
      <c r="N3">
        <v>26</v>
      </c>
      <c r="Q3" s="79">
        <v>33</v>
      </c>
      <c r="R3" s="81" t="s">
        <v>120</v>
      </c>
      <c r="T3" s="81" t="s">
        <v>120</v>
      </c>
      <c r="U3">
        <v>47</v>
      </c>
      <c r="X3" s="79">
        <v>39</v>
      </c>
      <c r="Y3" s="81" t="s">
        <v>125</v>
      </c>
      <c r="AA3" s="81" t="s">
        <v>120</v>
      </c>
      <c r="AB3">
        <v>44</v>
      </c>
      <c r="AE3" s="79">
        <v>50</v>
      </c>
      <c r="AF3" s="81" t="s">
        <v>125</v>
      </c>
      <c r="AH3" s="81" t="s">
        <v>120</v>
      </c>
      <c r="AI3">
        <v>17</v>
      </c>
      <c r="AL3" s="79">
        <v>61</v>
      </c>
      <c r="AM3" s="81" t="s">
        <v>110</v>
      </c>
      <c r="AO3" s="81" t="s">
        <v>120</v>
      </c>
      <c r="AP3">
        <v>10</v>
      </c>
      <c r="AS3" s="79">
        <v>64</v>
      </c>
      <c r="AT3" s="81" t="s">
        <v>120</v>
      </c>
      <c r="AV3" s="81" t="s">
        <v>110</v>
      </c>
      <c r="AW3">
        <v>2</v>
      </c>
    </row>
    <row r="4" spans="1:49" x14ac:dyDescent="0.25">
      <c r="A4" s="79">
        <v>33</v>
      </c>
      <c r="B4" s="81" t="s">
        <v>120</v>
      </c>
      <c r="D4" s="81" t="s">
        <v>125</v>
      </c>
      <c r="E4">
        <v>102</v>
      </c>
      <c r="G4" t="s">
        <v>71</v>
      </c>
      <c r="H4">
        <v>0.53055014715539994</v>
      </c>
      <c r="J4" s="79">
        <v>25</v>
      </c>
      <c r="K4" s="81" t="s">
        <v>120</v>
      </c>
      <c r="M4" s="81" t="s">
        <v>125</v>
      </c>
      <c r="N4">
        <v>7</v>
      </c>
      <c r="Q4" s="79">
        <v>33</v>
      </c>
      <c r="R4" s="81" t="s">
        <v>110</v>
      </c>
      <c r="T4" s="81" t="s">
        <v>125</v>
      </c>
      <c r="U4">
        <v>31</v>
      </c>
      <c r="X4" s="79">
        <v>39</v>
      </c>
      <c r="Y4" s="81" t="s">
        <v>110</v>
      </c>
      <c r="AA4" s="81" t="s">
        <v>125</v>
      </c>
      <c r="AB4">
        <v>37</v>
      </c>
      <c r="AE4" s="79">
        <v>49</v>
      </c>
      <c r="AF4" s="81" t="s">
        <v>125</v>
      </c>
      <c r="AH4" s="81" t="s">
        <v>125</v>
      </c>
      <c r="AI4">
        <v>19</v>
      </c>
      <c r="AL4" s="79">
        <v>59</v>
      </c>
      <c r="AM4" s="81" t="s">
        <v>110</v>
      </c>
      <c r="AO4" s="81" t="s">
        <v>125</v>
      </c>
      <c r="AP4">
        <v>8</v>
      </c>
      <c r="AS4" s="79">
        <v>65</v>
      </c>
      <c r="AT4" s="81" t="s">
        <v>120</v>
      </c>
      <c r="AV4" s="81" t="s">
        <v>164</v>
      </c>
      <c r="AW4">
        <v>6</v>
      </c>
    </row>
    <row r="5" spans="1:49" x14ac:dyDescent="0.25">
      <c r="A5" s="79">
        <v>23</v>
      </c>
      <c r="B5" s="81" t="s">
        <v>110</v>
      </c>
      <c r="D5" s="81" t="s">
        <v>138</v>
      </c>
      <c r="E5">
        <v>20</v>
      </c>
      <c r="G5" t="s">
        <v>142</v>
      </c>
      <c r="H5">
        <v>38</v>
      </c>
      <c r="J5" s="79">
        <v>20</v>
      </c>
      <c r="K5" s="81" t="s">
        <v>110</v>
      </c>
      <c r="M5" s="81" t="s">
        <v>138</v>
      </c>
      <c r="N5">
        <v>2</v>
      </c>
      <c r="Q5" s="79">
        <v>35</v>
      </c>
      <c r="R5" s="81" t="s">
        <v>120</v>
      </c>
      <c r="T5" s="81" t="s">
        <v>138</v>
      </c>
      <c r="U5">
        <v>10</v>
      </c>
      <c r="X5" s="79">
        <v>37</v>
      </c>
      <c r="Y5" s="81" t="s">
        <v>125</v>
      </c>
      <c r="AA5" s="81" t="s">
        <v>138</v>
      </c>
      <c r="AB5">
        <v>5</v>
      </c>
      <c r="AE5" s="79">
        <v>50</v>
      </c>
      <c r="AF5" s="81" t="s">
        <v>125</v>
      </c>
      <c r="AH5" s="81" t="s">
        <v>138</v>
      </c>
      <c r="AI5">
        <v>3</v>
      </c>
      <c r="AL5" s="79">
        <v>56</v>
      </c>
      <c r="AM5" s="81" t="s">
        <v>110</v>
      </c>
      <c r="AO5" s="81" t="s">
        <v>110</v>
      </c>
      <c r="AP5">
        <v>16</v>
      </c>
      <c r="AS5" s="79">
        <v>64</v>
      </c>
      <c r="AT5" s="81" t="s">
        <v>120</v>
      </c>
    </row>
    <row r="6" spans="1:49" x14ac:dyDescent="0.25">
      <c r="A6" s="79">
        <v>33</v>
      </c>
      <c r="B6" s="81" t="s">
        <v>110</v>
      </c>
      <c r="D6" s="81" t="s">
        <v>110</v>
      </c>
      <c r="E6">
        <v>111</v>
      </c>
      <c r="G6" t="s">
        <v>143</v>
      </c>
      <c r="H6">
        <v>33</v>
      </c>
      <c r="J6" s="79">
        <v>24</v>
      </c>
      <c r="K6" s="81" t="s">
        <v>120</v>
      </c>
      <c r="M6" s="81" t="s">
        <v>110</v>
      </c>
      <c r="N6">
        <v>17</v>
      </c>
      <c r="Q6" s="79">
        <v>35</v>
      </c>
      <c r="R6" s="81" t="s">
        <v>125</v>
      </c>
      <c r="T6" s="81" t="s">
        <v>110</v>
      </c>
      <c r="U6">
        <v>25</v>
      </c>
      <c r="X6" s="79">
        <v>43</v>
      </c>
      <c r="Y6" s="81" t="s">
        <v>120</v>
      </c>
      <c r="AA6" s="81" t="s">
        <v>110</v>
      </c>
      <c r="AB6">
        <v>35</v>
      </c>
      <c r="AE6" s="79">
        <v>48</v>
      </c>
      <c r="AF6" s="81" t="s">
        <v>120</v>
      </c>
      <c r="AH6" s="81" t="s">
        <v>110</v>
      </c>
      <c r="AI6">
        <v>16</v>
      </c>
      <c r="AL6" s="79">
        <v>58</v>
      </c>
      <c r="AM6" s="81" t="s">
        <v>110</v>
      </c>
      <c r="AO6" s="81" t="s">
        <v>164</v>
      </c>
      <c r="AP6">
        <v>37</v>
      </c>
      <c r="AS6" s="79">
        <v>69</v>
      </c>
      <c r="AT6" s="81" t="s">
        <v>110</v>
      </c>
    </row>
    <row r="7" spans="1:49" x14ac:dyDescent="0.25">
      <c r="A7" s="79">
        <v>60</v>
      </c>
      <c r="B7" s="81" t="s">
        <v>110</v>
      </c>
      <c r="D7" s="81" t="s">
        <v>164</v>
      </c>
      <c r="E7">
        <v>400</v>
      </c>
      <c r="G7" t="s">
        <v>144</v>
      </c>
      <c r="H7">
        <v>10.611002943108</v>
      </c>
      <c r="J7" s="79">
        <v>27</v>
      </c>
      <c r="K7" s="81" t="s">
        <v>120</v>
      </c>
      <c r="M7" s="81" t="s">
        <v>164</v>
      </c>
      <c r="N7">
        <v>54</v>
      </c>
      <c r="Q7" s="79">
        <v>34</v>
      </c>
      <c r="R7" s="81" t="s">
        <v>125</v>
      </c>
      <c r="T7" s="81" t="s">
        <v>164</v>
      </c>
      <c r="U7">
        <v>117</v>
      </c>
      <c r="X7" s="79">
        <v>42</v>
      </c>
      <c r="Y7" s="81" t="s">
        <v>120</v>
      </c>
      <c r="AA7" s="81" t="s">
        <v>164</v>
      </c>
      <c r="AB7">
        <v>128</v>
      </c>
      <c r="AE7" s="79">
        <v>53</v>
      </c>
      <c r="AF7" s="81" t="s">
        <v>125</v>
      </c>
      <c r="AH7" s="81" t="s">
        <v>164</v>
      </c>
      <c r="AI7">
        <v>58</v>
      </c>
      <c r="AL7" s="79">
        <v>59</v>
      </c>
      <c r="AM7" s="81" t="s">
        <v>110</v>
      </c>
      <c r="AS7" s="79">
        <v>65</v>
      </c>
      <c r="AT7" s="81" t="s">
        <v>120</v>
      </c>
    </row>
    <row r="8" spans="1:49" x14ac:dyDescent="0.25">
      <c r="A8" s="79">
        <v>37</v>
      </c>
      <c r="B8" s="81" t="s">
        <v>110</v>
      </c>
      <c r="G8" t="s">
        <v>145</v>
      </c>
      <c r="H8">
        <v>112.59338345864664</v>
      </c>
      <c r="J8" s="79">
        <v>18</v>
      </c>
      <c r="K8" s="81" t="s">
        <v>138</v>
      </c>
      <c r="Q8" s="79">
        <v>33</v>
      </c>
      <c r="R8" s="81" t="s">
        <v>120</v>
      </c>
      <c r="X8" s="79">
        <v>41</v>
      </c>
      <c r="Y8" s="81" t="s">
        <v>110</v>
      </c>
      <c r="AE8" s="79">
        <v>47</v>
      </c>
      <c r="AF8" s="81" t="s">
        <v>125</v>
      </c>
      <c r="AL8" s="79">
        <v>63</v>
      </c>
      <c r="AM8" s="81" t="s">
        <v>110</v>
      </c>
    </row>
    <row r="9" spans="1:49" x14ac:dyDescent="0.25">
      <c r="A9" s="79">
        <v>25</v>
      </c>
      <c r="B9" s="81" t="s">
        <v>120</v>
      </c>
      <c r="D9" s="150" t="s">
        <v>190</v>
      </c>
      <c r="E9" s="151"/>
      <c r="G9" t="s">
        <v>146</v>
      </c>
      <c r="H9">
        <v>-0.36256132146040754</v>
      </c>
      <c r="J9" s="79">
        <v>21</v>
      </c>
      <c r="K9" s="81" t="s">
        <v>110</v>
      </c>
      <c r="Q9" s="79">
        <v>30</v>
      </c>
      <c r="R9" s="81" t="s">
        <v>125</v>
      </c>
      <c r="X9" s="79">
        <v>44</v>
      </c>
      <c r="Y9" s="81" t="s">
        <v>120</v>
      </c>
      <c r="AE9" s="79">
        <v>53</v>
      </c>
      <c r="AF9" s="81" t="s">
        <v>125</v>
      </c>
      <c r="AL9" s="79">
        <v>62</v>
      </c>
      <c r="AM9" s="81" t="s">
        <v>120</v>
      </c>
    </row>
    <row r="10" spans="1:49" x14ac:dyDescent="0.25">
      <c r="A10" s="79">
        <v>39</v>
      </c>
      <c r="B10" s="81" t="s">
        <v>125</v>
      </c>
      <c r="D10" s="110" t="s">
        <v>192</v>
      </c>
      <c r="E10" s="113">
        <f>MIN(A2:A401)</f>
        <v>18</v>
      </c>
      <c r="G10" t="s">
        <v>147</v>
      </c>
      <c r="H10">
        <v>0.47620631312602996</v>
      </c>
      <c r="J10" s="79">
        <v>26</v>
      </c>
      <c r="K10" s="81" t="s">
        <v>110</v>
      </c>
      <c r="Q10" s="79">
        <v>35</v>
      </c>
      <c r="R10" s="81" t="s">
        <v>120</v>
      </c>
      <c r="X10" s="79">
        <v>40</v>
      </c>
      <c r="Y10" s="81" t="s">
        <v>120</v>
      </c>
      <c r="AE10" s="79">
        <v>48</v>
      </c>
      <c r="AF10" s="81" t="s">
        <v>125</v>
      </c>
      <c r="AL10" s="79">
        <v>61</v>
      </c>
      <c r="AM10" s="81" t="s">
        <v>110</v>
      </c>
    </row>
    <row r="11" spans="1:49" x14ac:dyDescent="0.25">
      <c r="A11" s="79">
        <v>35</v>
      </c>
      <c r="B11" s="81" t="s">
        <v>120</v>
      </c>
      <c r="D11" s="110" t="s">
        <v>193</v>
      </c>
      <c r="E11" s="113">
        <f>MAX(A2:A401)</f>
        <v>69</v>
      </c>
      <c r="G11" t="s">
        <v>148</v>
      </c>
      <c r="H11">
        <v>51</v>
      </c>
      <c r="J11" s="79">
        <v>25</v>
      </c>
      <c r="K11" s="81" t="s">
        <v>134</v>
      </c>
      <c r="Q11" s="79">
        <v>35</v>
      </c>
      <c r="R11" s="81" t="s">
        <v>120</v>
      </c>
      <c r="X11" s="79">
        <v>38</v>
      </c>
      <c r="Y11" s="81" t="s">
        <v>110</v>
      </c>
      <c r="AE11" s="79">
        <v>53</v>
      </c>
      <c r="AF11" s="81" t="s">
        <v>134</v>
      </c>
      <c r="AL11" s="79">
        <v>61</v>
      </c>
      <c r="AM11" s="81" t="s">
        <v>120</v>
      </c>
    </row>
    <row r="12" spans="1:49" x14ac:dyDescent="0.25">
      <c r="A12" s="79">
        <v>35</v>
      </c>
      <c r="B12" s="81" t="s">
        <v>125</v>
      </c>
      <c r="D12" s="110" t="s">
        <v>148</v>
      </c>
      <c r="E12" s="111">
        <f>MAX(A2:A401)-MIN(A2:A401)</f>
        <v>51</v>
      </c>
      <c r="G12" t="s">
        <v>149</v>
      </c>
      <c r="H12">
        <v>18</v>
      </c>
      <c r="J12" s="79">
        <v>27</v>
      </c>
      <c r="K12" s="81" t="s">
        <v>110</v>
      </c>
      <c r="Q12" s="79">
        <v>34</v>
      </c>
      <c r="R12" s="81" t="s">
        <v>120</v>
      </c>
      <c r="X12" s="79">
        <v>41</v>
      </c>
      <c r="Y12" s="81" t="s">
        <v>125</v>
      </c>
      <c r="AE12" s="79">
        <v>53</v>
      </c>
      <c r="AF12" s="81" t="s">
        <v>120</v>
      </c>
      <c r="AL12" s="79">
        <v>58</v>
      </c>
      <c r="AM12" s="81" t="s">
        <v>120</v>
      </c>
    </row>
    <row r="13" spans="1:49" x14ac:dyDescent="0.25">
      <c r="A13" s="79">
        <v>49</v>
      </c>
      <c r="B13" s="81" t="s">
        <v>110</v>
      </c>
      <c r="D13" s="110" t="s">
        <v>195</v>
      </c>
      <c r="E13" s="111">
        <f>ROUND(E12/6,0)</f>
        <v>9</v>
      </c>
      <c r="G13" t="s">
        <v>150</v>
      </c>
      <c r="H13">
        <v>69</v>
      </c>
      <c r="J13" s="79">
        <v>27</v>
      </c>
      <c r="K13" s="81" t="s">
        <v>110</v>
      </c>
      <c r="Q13" s="79">
        <v>34</v>
      </c>
      <c r="R13" s="81" t="s">
        <v>125</v>
      </c>
      <c r="X13" s="79">
        <v>39</v>
      </c>
      <c r="Y13" s="81" t="s">
        <v>110</v>
      </c>
      <c r="AE13" s="79">
        <v>52</v>
      </c>
      <c r="AF13" s="81" t="s">
        <v>125</v>
      </c>
      <c r="AL13" s="79">
        <v>57</v>
      </c>
      <c r="AM13" s="81" t="s">
        <v>110</v>
      </c>
    </row>
    <row r="14" spans="1:49" x14ac:dyDescent="0.25">
      <c r="A14" s="79">
        <v>34</v>
      </c>
      <c r="B14" s="81" t="s">
        <v>125</v>
      </c>
      <c r="G14" t="s">
        <v>151</v>
      </c>
      <c r="H14">
        <v>15764</v>
      </c>
      <c r="J14" s="79">
        <v>27</v>
      </c>
      <c r="K14" s="81" t="s">
        <v>120</v>
      </c>
      <c r="Q14" s="79">
        <v>33</v>
      </c>
      <c r="R14" s="81" t="s">
        <v>138</v>
      </c>
      <c r="X14" s="79">
        <v>40</v>
      </c>
      <c r="Y14" s="81" t="s">
        <v>134</v>
      </c>
      <c r="AE14" s="79">
        <v>52</v>
      </c>
      <c r="AF14" s="81" t="s">
        <v>120</v>
      </c>
      <c r="AL14" s="79">
        <v>61</v>
      </c>
      <c r="AM14" s="81" t="s">
        <v>120</v>
      </c>
    </row>
    <row r="15" spans="1:49" ht="15.75" thickBot="1" x14ac:dyDescent="0.3">
      <c r="A15" s="79">
        <v>50</v>
      </c>
      <c r="B15" s="81" t="s">
        <v>125</v>
      </c>
      <c r="G15" s="86" t="s">
        <v>152</v>
      </c>
      <c r="H15" s="86">
        <v>400</v>
      </c>
      <c r="J15" s="79">
        <v>27</v>
      </c>
      <c r="K15" s="81" t="s">
        <v>110</v>
      </c>
      <c r="Q15" s="79">
        <v>32</v>
      </c>
      <c r="R15" s="81" t="s">
        <v>125</v>
      </c>
      <c r="X15" s="79">
        <v>39</v>
      </c>
      <c r="Y15" s="81" t="s">
        <v>125</v>
      </c>
      <c r="AE15" s="79">
        <v>48</v>
      </c>
      <c r="AF15" s="81" t="s">
        <v>110</v>
      </c>
      <c r="AL15" s="79">
        <v>58</v>
      </c>
      <c r="AM15" s="81" t="s">
        <v>125</v>
      </c>
    </row>
    <row r="16" spans="1:49" x14ac:dyDescent="0.25">
      <c r="A16" s="79">
        <v>49</v>
      </c>
      <c r="B16" s="81" t="s">
        <v>125</v>
      </c>
      <c r="J16" s="79">
        <v>25</v>
      </c>
      <c r="K16" s="81" t="s">
        <v>110</v>
      </c>
      <c r="Q16" s="79">
        <v>28</v>
      </c>
      <c r="R16" s="81" t="s">
        <v>138</v>
      </c>
      <c r="X16" s="79">
        <v>40</v>
      </c>
      <c r="Y16" s="81" t="s">
        <v>120</v>
      </c>
      <c r="AE16" s="79">
        <v>52</v>
      </c>
      <c r="AF16" s="81" t="s">
        <v>110</v>
      </c>
      <c r="AL16" s="79">
        <v>55</v>
      </c>
      <c r="AM16" s="81" t="s">
        <v>120</v>
      </c>
    </row>
    <row r="17" spans="1:39" x14ac:dyDescent="0.25">
      <c r="A17" s="79">
        <v>39</v>
      </c>
      <c r="B17" s="81" t="s">
        <v>110</v>
      </c>
      <c r="D17" s="79"/>
      <c r="E17" s="132" t="s">
        <v>240</v>
      </c>
      <c r="F17" s="132" t="s">
        <v>223</v>
      </c>
      <c r="G17" s="132" t="s">
        <v>224</v>
      </c>
      <c r="J17" s="79">
        <v>26</v>
      </c>
      <c r="K17" s="81" t="s">
        <v>120</v>
      </c>
      <c r="Q17" s="79">
        <v>33</v>
      </c>
      <c r="R17" s="81" t="s">
        <v>110</v>
      </c>
      <c r="X17" s="79">
        <v>39</v>
      </c>
      <c r="Y17" s="81" t="s">
        <v>110</v>
      </c>
      <c r="AE17" s="79">
        <v>49</v>
      </c>
      <c r="AF17" s="81" t="s">
        <v>110</v>
      </c>
      <c r="AL17" s="79">
        <v>55</v>
      </c>
      <c r="AM17" s="81" t="s">
        <v>110</v>
      </c>
    </row>
    <row r="18" spans="1:39" x14ac:dyDescent="0.25">
      <c r="A18" s="79">
        <v>61</v>
      </c>
      <c r="B18" s="81" t="s">
        <v>110</v>
      </c>
      <c r="D18" s="79"/>
      <c r="E18" s="111" t="s">
        <v>225</v>
      </c>
      <c r="F18" s="111">
        <v>54</v>
      </c>
      <c r="G18" s="121">
        <f>F18/F24</f>
        <v>0.13500000000000001</v>
      </c>
      <c r="J18" s="79">
        <v>23</v>
      </c>
      <c r="K18" s="81" t="s">
        <v>120</v>
      </c>
      <c r="Q18" s="79">
        <v>34</v>
      </c>
      <c r="R18" s="81" t="s">
        <v>120</v>
      </c>
      <c r="X18" s="79">
        <v>40</v>
      </c>
      <c r="Y18" s="81" t="s">
        <v>120</v>
      </c>
      <c r="AE18" s="79">
        <v>50</v>
      </c>
      <c r="AF18" s="81" t="s">
        <v>134</v>
      </c>
      <c r="AL18" s="79">
        <v>58</v>
      </c>
      <c r="AM18" s="81" t="s">
        <v>125</v>
      </c>
    </row>
    <row r="19" spans="1:39" x14ac:dyDescent="0.25">
      <c r="A19" s="79">
        <v>59</v>
      </c>
      <c r="B19" s="81" t="s">
        <v>110</v>
      </c>
      <c r="D19" s="79"/>
      <c r="E19" s="111" t="s">
        <v>226</v>
      </c>
      <c r="F19" s="111">
        <v>117</v>
      </c>
      <c r="G19" s="121">
        <f>F19/F24</f>
        <v>0.29249999999999998</v>
      </c>
      <c r="J19" s="79">
        <v>27</v>
      </c>
      <c r="K19" s="81" t="s">
        <v>120</v>
      </c>
      <c r="Q19" s="79">
        <v>29</v>
      </c>
      <c r="R19" s="81" t="s">
        <v>125</v>
      </c>
      <c r="X19" s="79">
        <v>43</v>
      </c>
      <c r="Y19" s="81" t="s">
        <v>125</v>
      </c>
      <c r="AE19" s="79">
        <v>49</v>
      </c>
      <c r="AF19" s="81" t="s">
        <v>125</v>
      </c>
      <c r="AL19" s="79">
        <v>55</v>
      </c>
      <c r="AM19" s="81" t="s">
        <v>110</v>
      </c>
    </row>
    <row r="20" spans="1:39" x14ac:dyDescent="0.25">
      <c r="A20" s="79">
        <v>25</v>
      </c>
      <c r="B20" s="81" t="s">
        <v>120</v>
      </c>
      <c r="D20" s="79"/>
      <c r="E20" s="111" t="s">
        <v>227</v>
      </c>
      <c r="F20" s="111">
        <v>128</v>
      </c>
      <c r="G20" s="121">
        <f>F20/F24</f>
        <v>0.32</v>
      </c>
      <c r="J20" s="79">
        <v>25</v>
      </c>
      <c r="K20" s="81" t="s">
        <v>138</v>
      </c>
      <c r="Q20" s="79">
        <v>31</v>
      </c>
      <c r="R20" s="81" t="s">
        <v>110</v>
      </c>
      <c r="X20" s="79">
        <v>43</v>
      </c>
      <c r="Y20" s="81" t="s">
        <v>110</v>
      </c>
      <c r="AE20" s="79">
        <v>48</v>
      </c>
      <c r="AF20" s="81" t="s">
        <v>125</v>
      </c>
      <c r="AL20" s="79">
        <v>60</v>
      </c>
      <c r="AM20" s="81" t="s">
        <v>120</v>
      </c>
    </row>
    <row r="21" spans="1:39" x14ac:dyDescent="0.25">
      <c r="A21" s="79">
        <v>20</v>
      </c>
      <c r="B21" s="81" t="s">
        <v>110</v>
      </c>
      <c r="D21" s="79"/>
      <c r="E21" s="111" t="s">
        <v>228</v>
      </c>
      <c r="F21" s="111">
        <v>58</v>
      </c>
      <c r="G21" s="121">
        <f>F21/F24</f>
        <v>0.14499999999999999</v>
      </c>
      <c r="J21" s="79">
        <v>25</v>
      </c>
      <c r="K21" s="81" t="s">
        <v>120</v>
      </c>
      <c r="Q21" s="79">
        <v>33</v>
      </c>
      <c r="R21" s="81" t="s">
        <v>120</v>
      </c>
      <c r="X21" s="79">
        <v>40</v>
      </c>
      <c r="Y21" s="81" t="s">
        <v>110</v>
      </c>
      <c r="AE21" s="79">
        <v>48</v>
      </c>
      <c r="AF21" s="81" t="s">
        <v>120</v>
      </c>
      <c r="AL21" s="79">
        <v>62</v>
      </c>
      <c r="AM21" s="81" t="s">
        <v>125</v>
      </c>
    </row>
    <row r="22" spans="1:39" x14ac:dyDescent="0.25">
      <c r="A22" s="79">
        <v>37</v>
      </c>
      <c r="B22" s="81" t="s">
        <v>125</v>
      </c>
      <c r="D22" s="79"/>
      <c r="E22" s="111" t="s">
        <v>229</v>
      </c>
      <c r="F22" s="111">
        <v>37</v>
      </c>
      <c r="G22" s="121">
        <f>F22/F24</f>
        <v>9.2499999999999999E-2</v>
      </c>
      <c r="J22" s="79">
        <v>23</v>
      </c>
      <c r="K22" s="81" t="s">
        <v>120</v>
      </c>
      <c r="Q22" s="79">
        <v>36</v>
      </c>
      <c r="R22" s="81" t="s">
        <v>138</v>
      </c>
      <c r="X22" s="79">
        <v>40</v>
      </c>
      <c r="Y22" s="81" t="s">
        <v>138</v>
      </c>
      <c r="AE22" s="79">
        <v>52</v>
      </c>
      <c r="AF22" s="81" t="s">
        <v>110</v>
      </c>
      <c r="AL22" s="79">
        <v>56</v>
      </c>
      <c r="AM22" s="81" t="s">
        <v>110</v>
      </c>
    </row>
    <row r="23" spans="1:39" x14ac:dyDescent="0.25">
      <c r="A23" s="79">
        <v>24</v>
      </c>
      <c r="B23" s="81" t="s">
        <v>120</v>
      </c>
      <c r="E23" s="111" t="s">
        <v>230</v>
      </c>
      <c r="F23" s="111">
        <v>6</v>
      </c>
      <c r="G23" s="121">
        <f>F23/F24</f>
        <v>1.4999999999999999E-2</v>
      </c>
      <c r="J23" s="79">
        <v>26</v>
      </c>
      <c r="K23" s="81" t="s">
        <v>125</v>
      </c>
      <c r="Q23" s="79">
        <v>28</v>
      </c>
      <c r="R23" s="81" t="s">
        <v>120</v>
      </c>
      <c r="X23" s="79">
        <v>38</v>
      </c>
      <c r="Y23" s="81" t="s">
        <v>120</v>
      </c>
      <c r="AE23" s="79">
        <v>48</v>
      </c>
      <c r="AF23" s="81" t="s">
        <v>110</v>
      </c>
      <c r="AL23" s="79">
        <v>62</v>
      </c>
      <c r="AM23" s="81" t="s">
        <v>110</v>
      </c>
    </row>
    <row r="24" spans="1:39" x14ac:dyDescent="0.25">
      <c r="A24" s="79">
        <v>33</v>
      </c>
      <c r="B24" s="81" t="s">
        <v>120</v>
      </c>
      <c r="E24" s="110" t="s">
        <v>191</v>
      </c>
      <c r="F24" s="110">
        <f>SUM(F18:F23)</f>
        <v>400</v>
      </c>
      <c r="G24" s="123">
        <f>SUM(G18:G23)</f>
        <v>1</v>
      </c>
      <c r="J24" s="79">
        <v>25</v>
      </c>
      <c r="K24" s="81" t="s">
        <v>110</v>
      </c>
      <c r="Q24" s="79">
        <v>35</v>
      </c>
      <c r="R24" s="81" t="s">
        <v>110</v>
      </c>
      <c r="X24" s="79">
        <v>43</v>
      </c>
      <c r="Y24" s="81" t="s">
        <v>120</v>
      </c>
      <c r="AE24" s="79">
        <v>47</v>
      </c>
      <c r="AF24" s="81" t="s">
        <v>120</v>
      </c>
      <c r="AL24" s="79">
        <v>62</v>
      </c>
      <c r="AM24" s="81" t="s">
        <v>134</v>
      </c>
    </row>
    <row r="25" spans="1:39" x14ac:dyDescent="0.25">
      <c r="A25" s="79">
        <v>30</v>
      </c>
      <c r="B25" s="81" t="s">
        <v>125</v>
      </c>
      <c r="J25" s="79">
        <v>26</v>
      </c>
      <c r="K25" s="81" t="s">
        <v>134</v>
      </c>
      <c r="Q25" s="79">
        <v>35</v>
      </c>
      <c r="R25" s="81" t="s">
        <v>120</v>
      </c>
      <c r="X25" s="79">
        <v>43</v>
      </c>
      <c r="Y25" s="81" t="s">
        <v>120</v>
      </c>
      <c r="AE25" s="79">
        <v>51</v>
      </c>
      <c r="AF25" s="81" t="s">
        <v>110</v>
      </c>
      <c r="AL25" s="79">
        <v>58</v>
      </c>
      <c r="AM25" s="81" t="s">
        <v>110</v>
      </c>
    </row>
    <row r="26" spans="1:39" x14ac:dyDescent="0.25">
      <c r="A26" s="79">
        <v>43</v>
      </c>
      <c r="B26" s="81" t="s">
        <v>120</v>
      </c>
      <c r="J26" s="79">
        <v>27</v>
      </c>
      <c r="K26" s="81" t="s">
        <v>120</v>
      </c>
      <c r="Q26" s="79">
        <v>33</v>
      </c>
      <c r="R26" s="81" t="s">
        <v>120</v>
      </c>
      <c r="X26" s="79">
        <v>39</v>
      </c>
      <c r="Y26" s="81" t="s">
        <v>125</v>
      </c>
      <c r="AE26" s="79">
        <v>48</v>
      </c>
      <c r="AF26" s="81" t="s">
        <v>125</v>
      </c>
      <c r="AL26" s="79">
        <v>57</v>
      </c>
      <c r="AM26" s="81" t="s">
        <v>120</v>
      </c>
    </row>
    <row r="27" spans="1:39" x14ac:dyDescent="0.25">
      <c r="A27" s="79">
        <v>56</v>
      </c>
      <c r="B27" s="81" t="s">
        <v>110</v>
      </c>
      <c r="J27" s="79">
        <v>27</v>
      </c>
      <c r="K27" s="81" t="s">
        <v>110</v>
      </c>
      <c r="Q27" s="79">
        <v>29</v>
      </c>
      <c r="R27" s="81" t="s">
        <v>110</v>
      </c>
      <c r="X27" s="79">
        <v>40</v>
      </c>
      <c r="Y27" s="81" t="s">
        <v>110</v>
      </c>
      <c r="AE27" s="79">
        <v>47</v>
      </c>
      <c r="AF27" s="81" t="s">
        <v>120</v>
      </c>
      <c r="AL27" s="79">
        <v>57</v>
      </c>
      <c r="AM27" s="81" t="s">
        <v>120</v>
      </c>
    </row>
    <row r="28" spans="1:39" x14ac:dyDescent="0.25">
      <c r="A28" s="79">
        <v>35</v>
      </c>
      <c r="B28" s="81" t="s">
        <v>120</v>
      </c>
      <c r="J28" s="79">
        <v>23</v>
      </c>
      <c r="K28" s="81" t="s">
        <v>120</v>
      </c>
      <c r="Q28" s="79">
        <v>30</v>
      </c>
      <c r="R28" s="81" t="s">
        <v>110</v>
      </c>
      <c r="X28" s="79">
        <v>39</v>
      </c>
      <c r="Y28" s="81" t="s">
        <v>125</v>
      </c>
      <c r="AE28" s="79">
        <v>50</v>
      </c>
      <c r="AF28" s="81" t="s">
        <v>125</v>
      </c>
      <c r="AL28" s="79">
        <v>57</v>
      </c>
      <c r="AM28" s="81" t="s">
        <v>110</v>
      </c>
    </row>
    <row r="29" spans="1:39" x14ac:dyDescent="0.25">
      <c r="A29" s="79">
        <v>35</v>
      </c>
      <c r="B29" s="81" t="s">
        <v>120</v>
      </c>
      <c r="J29" s="79">
        <v>26</v>
      </c>
      <c r="K29" s="81" t="s">
        <v>125</v>
      </c>
      <c r="Q29" s="79">
        <v>30</v>
      </c>
      <c r="R29" s="81" t="s">
        <v>120</v>
      </c>
      <c r="X29" s="79">
        <v>42</v>
      </c>
      <c r="Y29" s="81" t="s">
        <v>134</v>
      </c>
      <c r="AE29" s="79">
        <v>46</v>
      </c>
      <c r="AF29" s="81" t="s">
        <v>110</v>
      </c>
      <c r="AL29" s="79">
        <v>63</v>
      </c>
      <c r="AM29" s="81" t="s">
        <v>110</v>
      </c>
    </row>
    <row r="30" spans="1:39" x14ac:dyDescent="0.25">
      <c r="A30" s="79">
        <v>42</v>
      </c>
      <c r="B30" s="81" t="s">
        <v>120</v>
      </c>
      <c r="J30" s="79">
        <v>20</v>
      </c>
      <c r="K30" s="81" t="s">
        <v>110</v>
      </c>
      <c r="Q30" s="79">
        <v>36</v>
      </c>
      <c r="R30" s="81" t="s">
        <v>125</v>
      </c>
      <c r="X30" s="79">
        <v>37</v>
      </c>
      <c r="Y30" s="81" t="s">
        <v>138</v>
      </c>
      <c r="AE30" s="79">
        <v>49</v>
      </c>
      <c r="AF30" s="81" t="s">
        <v>120</v>
      </c>
      <c r="AL30" s="79">
        <v>62</v>
      </c>
      <c r="AM30" s="81" t="s">
        <v>125</v>
      </c>
    </row>
    <row r="31" spans="1:39" x14ac:dyDescent="0.25">
      <c r="A31" s="79">
        <v>34</v>
      </c>
      <c r="B31" s="81" t="s">
        <v>120</v>
      </c>
      <c r="J31" s="79">
        <v>22</v>
      </c>
      <c r="K31" s="81" t="s">
        <v>125</v>
      </c>
      <c r="Q31" s="79">
        <v>29</v>
      </c>
      <c r="R31" s="81" t="s">
        <v>134</v>
      </c>
      <c r="X31" s="79">
        <v>37</v>
      </c>
      <c r="Y31" s="81" t="s">
        <v>110</v>
      </c>
      <c r="AE31" s="79">
        <v>47</v>
      </c>
      <c r="AF31" s="81" t="s">
        <v>134</v>
      </c>
      <c r="AL31" s="79">
        <v>55</v>
      </c>
      <c r="AM31" s="81" t="s">
        <v>125</v>
      </c>
    </row>
    <row r="32" spans="1:39" x14ac:dyDescent="0.25">
      <c r="A32" s="79">
        <v>50</v>
      </c>
      <c r="B32" s="81" t="s">
        <v>125</v>
      </c>
      <c r="J32" s="79">
        <v>24</v>
      </c>
      <c r="K32" s="81" t="s">
        <v>110</v>
      </c>
      <c r="Q32" s="79">
        <v>36</v>
      </c>
      <c r="R32" s="81" t="s">
        <v>120</v>
      </c>
      <c r="X32" s="79">
        <v>44</v>
      </c>
      <c r="Y32" s="81" t="s">
        <v>110</v>
      </c>
      <c r="AE32" s="79">
        <v>47</v>
      </c>
      <c r="AF32" s="81" t="s">
        <v>110</v>
      </c>
      <c r="AL32" s="79">
        <v>57</v>
      </c>
      <c r="AM32" s="81" t="s">
        <v>120</v>
      </c>
    </row>
    <row r="33" spans="1:39" x14ac:dyDescent="0.25">
      <c r="A33" s="79">
        <v>34</v>
      </c>
      <c r="B33" s="81" t="s">
        <v>125</v>
      </c>
      <c r="J33" s="79">
        <v>24</v>
      </c>
      <c r="K33" s="81" t="s">
        <v>125</v>
      </c>
      <c r="Q33" s="79">
        <v>28</v>
      </c>
      <c r="R33" s="81" t="s">
        <v>120</v>
      </c>
      <c r="X33" s="79">
        <v>44</v>
      </c>
      <c r="Y33" s="81" t="s">
        <v>110</v>
      </c>
      <c r="AE33" s="79">
        <v>47</v>
      </c>
      <c r="AF33" s="81" t="s">
        <v>120</v>
      </c>
      <c r="AL33" s="79">
        <v>61</v>
      </c>
      <c r="AM33" s="81" t="s">
        <v>134</v>
      </c>
    </row>
    <row r="34" spans="1:39" x14ac:dyDescent="0.25">
      <c r="A34" s="79">
        <v>41</v>
      </c>
      <c r="B34" s="81" t="s">
        <v>110</v>
      </c>
      <c r="J34" s="79">
        <v>26</v>
      </c>
      <c r="K34" s="81" t="s">
        <v>120</v>
      </c>
      <c r="Q34" s="79">
        <v>29</v>
      </c>
      <c r="R34" s="81" t="s">
        <v>120</v>
      </c>
      <c r="X34" s="79">
        <v>42</v>
      </c>
      <c r="Y34" s="81" t="s">
        <v>138</v>
      </c>
      <c r="AE34" s="79">
        <v>50</v>
      </c>
      <c r="AF34" s="81" t="s">
        <v>125</v>
      </c>
      <c r="AL34" s="79">
        <v>55</v>
      </c>
      <c r="AM34" s="81" t="s">
        <v>125</v>
      </c>
    </row>
    <row r="35" spans="1:39" x14ac:dyDescent="0.25">
      <c r="A35" s="79">
        <v>44</v>
      </c>
      <c r="B35" s="81" t="s">
        <v>120</v>
      </c>
      <c r="J35" s="79">
        <v>25</v>
      </c>
      <c r="K35" s="81" t="s">
        <v>120</v>
      </c>
      <c r="Q35" s="79">
        <v>34</v>
      </c>
      <c r="R35" s="81" t="s">
        <v>110</v>
      </c>
      <c r="X35" s="79">
        <v>41</v>
      </c>
      <c r="Y35" s="81" t="s">
        <v>125</v>
      </c>
      <c r="AE35" s="79">
        <v>46</v>
      </c>
      <c r="AF35" s="81" t="s">
        <v>125</v>
      </c>
      <c r="AL35" s="79">
        <v>63</v>
      </c>
      <c r="AM35" s="81" t="s">
        <v>120</v>
      </c>
    </row>
    <row r="36" spans="1:39" x14ac:dyDescent="0.25">
      <c r="A36" s="79">
        <v>27</v>
      </c>
      <c r="B36" s="81" t="s">
        <v>120</v>
      </c>
      <c r="J36" s="79">
        <v>21</v>
      </c>
      <c r="K36" s="81" t="s">
        <v>120</v>
      </c>
      <c r="Q36" s="79">
        <v>32</v>
      </c>
      <c r="R36" s="81" t="s">
        <v>138</v>
      </c>
      <c r="X36" s="79">
        <v>42</v>
      </c>
      <c r="Y36" s="81" t="s">
        <v>110</v>
      </c>
      <c r="AE36" s="79">
        <v>48</v>
      </c>
      <c r="AF36" s="81" t="s">
        <v>138</v>
      </c>
      <c r="AL36" s="79">
        <v>63</v>
      </c>
      <c r="AM36" s="81" t="s">
        <v>125</v>
      </c>
    </row>
    <row r="37" spans="1:39" x14ac:dyDescent="0.25">
      <c r="A37" s="79">
        <v>40</v>
      </c>
      <c r="B37" s="81" t="s">
        <v>120</v>
      </c>
      <c r="J37" s="79">
        <v>27</v>
      </c>
      <c r="K37" s="81" t="s">
        <v>120</v>
      </c>
      <c r="Q37" s="79">
        <v>32</v>
      </c>
      <c r="R37" s="81" t="s">
        <v>120</v>
      </c>
      <c r="X37" s="79">
        <v>44</v>
      </c>
      <c r="Y37" s="81" t="s">
        <v>110</v>
      </c>
      <c r="AE37" s="79">
        <v>54</v>
      </c>
      <c r="AF37" s="81" t="s">
        <v>120</v>
      </c>
      <c r="AL37" s="79">
        <v>57</v>
      </c>
      <c r="AM37" s="81" t="s">
        <v>125</v>
      </c>
    </row>
    <row r="38" spans="1:39" x14ac:dyDescent="0.25">
      <c r="A38" s="79">
        <v>33</v>
      </c>
      <c r="B38" s="81" t="s">
        <v>138</v>
      </c>
      <c r="J38" s="79">
        <v>27</v>
      </c>
      <c r="K38" s="81" t="s">
        <v>110</v>
      </c>
      <c r="Q38" s="79">
        <v>28</v>
      </c>
      <c r="R38" s="81" t="s">
        <v>125</v>
      </c>
      <c r="X38" s="79">
        <v>37</v>
      </c>
      <c r="Y38" s="81" t="s">
        <v>120</v>
      </c>
      <c r="AE38" s="79">
        <v>51</v>
      </c>
      <c r="AF38" s="81" t="s">
        <v>125</v>
      </c>
      <c r="AL38" s="79">
        <v>56</v>
      </c>
      <c r="AM38" s="81" t="s">
        <v>134</v>
      </c>
    </row>
    <row r="39" spans="1:39" x14ac:dyDescent="0.25">
      <c r="A39" s="79">
        <v>38</v>
      </c>
      <c r="B39" s="81" t="s">
        <v>110</v>
      </c>
      <c r="J39" s="79">
        <v>21</v>
      </c>
      <c r="K39" s="81" t="s">
        <v>120</v>
      </c>
      <c r="Q39" s="79">
        <v>35</v>
      </c>
      <c r="R39" s="81" t="s">
        <v>125</v>
      </c>
      <c r="X39" s="79">
        <v>38</v>
      </c>
      <c r="Y39" s="81" t="s">
        <v>110</v>
      </c>
      <c r="AE39" s="79">
        <v>52</v>
      </c>
      <c r="AF39" s="81" t="s">
        <v>120</v>
      </c>
    </row>
    <row r="40" spans="1:39" x14ac:dyDescent="0.25">
      <c r="A40" s="79">
        <v>41</v>
      </c>
      <c r="B40" s="81" t="s">
        <v>125</v>
      </c>
      <c r="J40" s="79">
        <v>26</v>
      </c>
      <c r="K40" s="81" t="s">
        <v>120</v>
      </c>
      <c r="Q40" s="79">
        <v>29</v>
      </c>
      <c r="R40" s="81" t="s">
        <v>120</v>
      </c>
      <c r="X40" s="79">
        <v>41</v>
      </c>
      <c r="Y40" s="81" t="s">
        <v>120</v>
      </c>
      <c r="AE40" s="79">
        <v>52</v>
      </c>
      <c r="AF40" s="81" t="s">
        <v>138</v>
      </c>
    </row>
    <row r="41" spans="1:39" x14ac:dyDescent="0.25">
      <c r="A41" s="79">
        <v>32</v>
      </c>
      <c r="B41" s="81" t="s">
        <v>125</v>
      </c>
      <c r="J41" s="79">
        <v>26</v>
      </c>
      <c r="K41" s="81" t="s">
        <v>120</v>
      </c>
      <c r="Q41" s="79">
        <v>33</v>
      </c>
      <c r="R41" s="81" t="s">
        <v>125</v>
      </c>
      <c r="X41" s="79">
        <v>37</v>
      </c>
      <c r="Y41" s="81" t="s">
        <v>125</v>
      </c>
      <c r="AE41" s="79">
        <v>51</v>
      </c>
      <c r="AF41" s="81" t="s">
        <v>110</v>
      </c>
    </row>
    <row r="42" spans="1:39" x14ac:dyDescent="0.25">
      <c r="A42" s="79">
        <v>58</v>
      </c>
      <c r="B42" s="81" t="s">
        <v>110</v>
      </c>
      <c r="J42" s="79">
        <v>26</v>
      </c>
      <c r="K42" s="81" t="s">
        <v>120</v>
      </c>
      <c r="Q42" s="79">
        <v>36</v>
      </c>
      <c r="R42" s="81" t="s">
        <v>134</v>
      </c>
      <c r="X42" s="79">
        <v>39</v>
      </c>
      <c r="Y42" s="81" t="s">
        <v>120</v>
      </c>
      <c r="AE42" s="79">
        <v>54</v>
      </c>
      <c r="AF42" s="81" t="s">
        <v>120</v>
      </c>
    </row>
    <row r="43" spans="1:39" x14ac:dyDescent="0.25">
      <c r="A43" s="79">
        <v>28</v>
      </c>
      <c r="B43" s="81" t="s">
        <v>138</v>
      </c>
      <c r="J43" s="79">
        <v>20</v>
      </c>
      <c r="K43" s="81" t="s">
        <v>110</v>
      </c>
      <c r="Q43" s="79">
        <v>33</v>
      </c>
      <c r="R43" s="81" t="s">
        <v>120</v>
      </c>
      <c r="X43" s="79">
        <v>40</v>
      </c>
      <c r="Y43" s="81" t="s">
        <v>125</v>
      </c>
      <c r="AE43" s="79">
        <v>54</v>
      </c>
      <c r="AF43" s="81" t="s">
        <v>120</v>
      </c>
    </row>
    <row r="44" spans="1:39" x14ac:dyDescent="0.25">
      <c r="A44" s="79">
        <v>18</v>
      </c>
      <c r="B44" s="81" t="s">
        <v>138</v>
      </c>
      <c r="J44" s="79">
        <v>25</v>
      </c>
      <c r="K44" s="81" t="s">
        <v>110</v>
      </c>
      <c r="Q44" s="79">
        <v>35</v>
      </c>
      <c r="R44" s="81" t="s">
        <v>125</v>
      </c>
      <c r="X44" s="79">
        <v>38</v>
      </c>
      <c r="Y44" s="81" t="s">
        <v>120</v>
      </c>
      <c r="AE44" s="79">
        <v>48</v>
      </c>
      <c r="AF44" s="81" t="s">
        <v>125</v>
      </c>
    </row>
    <row r="45" spans="1:39" x14ac:dyDescent="0.25">
      <c r="A45" s="79">
        <v>33</v>
      </c>
      <c r="B45" s="81" t="s">
        <v>110</v>
      </c>
      <c r="J45" s="79">
        <v>27</v>
      </c>
      <c r="K45" s="81" t="s">
        <v>110</v>
      </c>
      <c r="Q45" s="79">
        <v>34</v>
      </c>
      <c r="R45" s="81" t="s">
        <v>110</v>
      </c>
      <c r="X45" s="79">
        <v>40</v>
      </c>
      <c r="Y45" s="81" t="s">
        <v>125</v>
      </c>
      <c r="AE45" s="79">
        <v>49</v>
      </c>
      <c r="AF45" s="81" t="s">
        <v>125</v>
      </c>
    </row>
    <row r="46" spans="1:39" x14ac:dyDescent="0.25">
      <c r="A46" s="79">
        <v>34</v>
      </c>
      <c r="B46" s="81" t="s">
        <v>120</v>
      </c>
      <c r="J46" s="79">
        <v>27</v>
      </c>
      <c r="K46" s="81" t="s">
        <v>120</v>
      </c>
      <c r="Q46" s="79">
        <v>34</v>
      </c>
      <c r="R46" s="81" t="s">
        <v>120</v>
      </c>
      <c r="X46" s="79">
        <v>39</v>
      </c>
      <c r="Y46" s="81" t="s">
        <v>120</v>
      </c>
      <c r="AE46" s="79">
        <v>50</v>
      </c>
      <c r="AF46" s="81" t="s">
        <v>120</v>
      </c>
    </row>
    <row r="47" spans="1:39" x14ac:dyDescent="0.25">
      <c r="A47" s="79">
        <v>48</v>
      </c>
      <c r="B47" s="81" t="s">
        <v>120</v>
      </c>
      <c r="J47" s="79">
        <v>24</v>
      </c>
      <c r="K47" s="81" t="s">
        <v>120</v>
      </c>
      <c r="Q47" s="79">
        <v>36</v>
      </c>
      <c r="R47" s="81" t="s">
        <v>120</v>
      </c>
      <c r="X47" s="79">
        <v>37</v>
      </c>
      <c r="Y47" s="81" t="s">
        <v>120</v>
      </c>
      <c r="AE47" s="79">
        <v>48</v>
      </c>
      <c r="AF47" s="81" t="s">
        <v>125</v>
      </c>
    </row>
    <row r="48" spans="1:39" x14ac:dyDescent="0.25">
      <c r="A48" s="79">
        <v>21</v>
      </c>
      <c r="B48" s="81" t="s">
        <v>110</v>
      </c>
      <c r="J48" s="79">
        <v>23</v>
      </c>
      <c r="K48" s="81" t="s">
        <v>125</v>
      </c>
      <c r="Q48" s="79">
        <v>33</v>
      </c>
      <c r="R48" s="81" t="s">
        <v>125</v>
      </c>
      <c r="X48" s="79">
        <v>44</v>
      </c>
      <c r="Y48" s="81" t="s">
        <v>120</v>
      </c>
      <c r="AE48" s="79">
        <v>53</v>
      </c>
      <c r="AF48" s="81" t="s">
        <v>138</v>
      </c>
    </row>
    <row r="49" spans="1:32" x14ac:dyDescent="0.25">
      <c r="A49" s="79">
        <v>26</v>
      </c>
      <c r="B49" s="81" t="s">
        <v>110</v>
      </c>
      <c r="J49" s="79">
        <v>21</v>
      </c>
      <c r="K49" s="81" t="s">
        <v>125</v>
      </c>
      <c r="Q49" s="79">
        <v>31</v>
      </c>
      <c r="R49" s="81" t="s">
        <v>120</v>
      </c>
      <c r="X49" s="79">
        <v>41</v>
      </c>
      <c r="Y49" s="81" t="s">
        <v>120</v>
      </c>
      <c r="AE49" s="79">
        <v>52</v>
      </c>
      <c r="AF49" s="81" t="s">
        <v>110</v>
      </c>
    </row>
    <row r="50" spans="1:32" x14ac:dyDescent="0.25">
      <c r="A50" s="79">
        <v>39</v>
      </c>
      <c r="B50" s="81" t="s">
        <v>110</v>
      </c>
      <c r="J50" s="79">
        <v>25</v>
      </c>
      <c r="K50" s="81" t="s">
        <v>120</v>
      </c>
      <c r="Q50" s="79">
        <v>28</v>
      </c>
      <c r="R50" s="81" t="s">
        <v>110</v>
      </c>
      <c r="X50" s="79">
        <v>44</v>
      </c>
      <c r="Y50" s="81" t="s">
        <v>110</v>
      </c>
      <c r="AE50" s="79">
        <v>51</v>
      </c>
      <c r="AF50" s="81" t="s">
        <v>110</v>
      </c>
    </row>
    <row r="51" spans="1:32" x14ac:dyDescent="0.25">
      <c r="A51" s="79">
        <v>29</v>
      </c>
      <c r="B51" s="81" t="s">
        <v>125</v>
      </c>
      <c r="J51" s="79">
        <v>27</v>
      </c>
      <c r="K51" s="81" t="s">
        <v>120</v>
      </c>
      <c r="Q51" s="79">
        <v>36</v>
      </c>
      <c r="R51" s="81" t="s">
        <v>125</v>
      </c>
      <c r="X51" s="79">
        <v>38</v>
      </c>
      <c r="Y51" s="81" t="s">
        <v>125</v>
      </c>
      <c r="AE51" s="79">
        <v>54</v>
      </c>
      <c r="AF51" s="81" t="s">
        <v>120</v>
      </c>
    </row>
    <row r="52" spans="1:32" x14ac:dyDescent="0.25">
      <c r="A52" s="79">
        <v>31</v>
      </c>
      <c r="B52" s="81" t="s">
        <v>110</v>
      </c>
      <c r="J52" s="79">
        <v>22</v>
      </c>
      <c r="K52" s="81" t="s">
        <v>110</v>
      </c>
      <c r="Q52" s="79">
        <v>30</v>
      </c>
      <c r="R52" s="81" t="s">
        <v>138</v>
      </c>
      <c r="X52" s="79">
        <v>42</v>
      </c>
      <c r="Y52" s="81" t="s">
        <v>134</v>
      </c>
      <c r="AE52" s="79">
        <v>52</v>
      </c>
      <c r="AF52" s="81" t="s">
        <v>125</v>
      </c>
    </row>
    <row r="53" spans="1:32" x14ac:dyDescent="0.25">
      <c r="A53" s="79">
        <v>33</v>
      </c>
      <c r="B53" s="81" t="s">
        <v>120</v>
      </c>
      <c r="J53" s="79">
        <v>25</v>
      </c>
      <c r="K53" s="81" t="s">
        <v>120</v>
      </c>
      <c r="Q53" s="79">
        <v>29</v>
      </c>
      <c r="R53" s="81" t="s">
        <v>110</v>
      </c>
      <c r="X53" s="79">
        <v>38</v>
      </c>
      <c r="Y53" s="81" t="s">
        <v>125</v>
      </c>
      <c r="AE53" s="79">
        <v>53</v>
      </c>
      <c r="AF53" s="81" t="s">
        <v>110</v>
      </c>
    </row>
    <row r="54" spans="1:32" x14ac:dyDescent="0.25">
      <c r="A54" s="79">
        <v>36</v>
      </c>
      <c r="B54" s="81" t="s">
        <v>138</v>
      </c>
      <c r="J54" s="79">
        <v>26</v>
      </c>
      <c r="K54" s="81" t="s">
        <v>125</v>
      </c>
      <c r="Q54" s="79">
        <v>35</v>
      </c>
      <c r="R54" s="81" t="s">
        <v>125</v>
      </c>
      <c r="X54" s="79">
        <v>40</v>
      </c>
      <c r="Y54" s="81" t="s">
        <v>120</v>
      </c>
      <c r="AE54" s="79">
        <v>52</v>
      </c>
      <c r="AF54" s="81" t="s">
        <v>110</v>
      </c>
    </row>
    <row r="55" spans="1:32" x14ac:dyDescent="0.25">
      <c r="A55" s="79">
        <v>28</v>
      </c>
      <c r="B55" s="81" t="s">
        <v>120</v>
      </c>
      <c r="J55" s="79">
        <v>22</v>
      </c>
      <c r="K55" s="81" t="s">
        <v>120</v>
      </c>
      <c r="Q55" s="79">
        <v>32</v>
      </c>
      <c r="R55" s="81" t="s">
        <v>125</v>
      </c>
      <c r="X55" s="79">
        <v>37</v>
      </c>
      <c r="Y55" s="81" t="s">
        <v>110</v>
      </c>
      <c r="AE55" s="79">
        <v>51</v>
      </c>
      <c r="AF55" s="81" t="s">
        <v>110</v>
      </c>
    </row>
    <row r="56" spans="1:32" x14ac:dyDescent="0.25">
      <c r="A56" s="79">
        <v>40</v>
      </c>
      <c r="B56" s="81" t="s">
        <v>134</v>
      </c>
      <c r="Q56" s="79">
        <v>32</v>
      </c>
      <c r="R56" s="81" t="s">
        <v>120</v>
      </c>
      <c r="X56" s="79">
        <v>43</v>
      </c>
      <c r="Y56" s="81" t="s">
        <v>120</v>
      </c>
      <c r="AE56" s="79">
        <v>50</v>
      </c>
      <c r="AF56" s="81" t="s">
        <v>120</v>
      </c>
    </row>
    <row r="57" spans="1:32" x14ac:dyDescent="0.25">
      <c r="A57" s="79">
        <v>25</v>
      </c>
      <c r="B57" s="81" t="s">
        <v>134</v>
      </c>
      <c r="Q57" s="79">
        <v>33</v>
      </c>
      <c r="R57" s="81" t="s">
        <v>125</v>
      </c>
      <c r="X57" s="79">
        <v>44</v>
      </c>
      <c r="Y57" s="81" t="s">
        <v>110</v>
      </c>
      <c r="AE57" s="79">
        <v>49</v>
      </c>
      <c r="AF57" s="81" t="s">
        <v>110</v>
      </c>
    </row>
    <row r="58" spans="1:32" x14ac:dyDescent="0.25">
      <c r="A58" s="79">
        <v>39</v>
      </c>
      <c r="B58" s="81" t="s">
        <v>125</v>
      </c>
      <c r="Q58" s="79">
        <v>30</v>
      </c>
      <c r="R58" s="81" t="s">
        <v>110</v>
      </c>
      <c r="X58" s="79">
        <v>39</v>
      </c>
      <c r="Y58" s="81" t="s">
        <v>120</v>
      </c>
      <c r="AE58" s="79">
        <v>47</v>
      </c>
      <c r="AF58" s="81" t="s">
        <v>120</v>
      </c>
    </row>
    <row r="59" spans="1:32" x14ac:dyDescent="0.25">
      <c r="A59" s="79">
        <v>27</v>
      </c>
      <c r="B59" s="81" t="s">
        <v>110</v>
      </c>
      <c r="Q59" s="79">
        <v>31</v>
      </c>
      <c r="R59" s="81" t="s">
        <v>120</v>
      </c>
      <c r="X59" s="79">
        <v>41</v>
      </c>
      <c r="Y59" s="81" t="s">
        <v>120</v>
      </c>
      <c r="AE59" s="79">
        <v>47</v>
      </c>
      <c r="AF59" s="81" t="s">
        <v>120</v>
      </c>
    </row>
    <row r="60" spans="1:32" x14ac:dyDescent="0.25">
      <c r="A60" s="79">
        <v>40</v>
      </c>
      <c r="B60" s="81" t="s">
        <v>120</v>
      </c>
      <c r="Q60" s="79">
        <v>30</v>
      </c>
      <c r="R60" s="81" t="s">
        <v>120</v>
      </c>
      <c r="X60" s="79">
        <v>42</v>
      </c>
      <c r="Y60" s="81" t="s">
        <v>110</v>
      </c>
    </row>
    <row r="61" spans="1:32" x14ac:dyDescent="0.25">
      <c r="A61" s="79">
        <v>27</v>
      </c>
      <c r="B61" s="81" t="s">
        <v>110</v>
      </c>
      <c r="Q61" s="79">
        <v>32</v>
      </c>
      <c r="R61" s="81" t="s">
        <v>110</v>
      </c>
      <c r="X61" s="79">
        <v>41</v>
      </c>
      <c r="Y61" s="81" t="s">
        <v>110</v>
      </c>
    </row>
    <row r="62" spans="1:32" x14ac:dyDescent="0.25">
      <c r="A62" s="79">
        <v>53</v>
      </c>
      <c r="B62" s="81" t="s">
        <v>125</v>
      </c>
      <c r="Q62" s="79">
        <v>29</v>
      </c>
      <c r="R62" s="81" t="s">
        <v>120</v>
      </c>
      <c r="X62" s="79">
        <v>39</v>
      </c>
      <c r="Y62" s="81" t="s">
        <v>125</v>
      </c>
    </row>
    <row r="63" spans="1:32" x14ac:dyDescent="0.25">
      <c r="A63" s="79">
        <v>39</v>
      </c>
      <c r="B63" s="81" t="s">
        <v>110</v>
      </c>
      <c r="Q63" s="79">
        <v>32</v>
      </c>
      <c r="R63" s="81" t="s">
        <v>125</v>
      </c>
      <c r="X63" s="79">
        <v>38</v>
      </c>
      <c r="Y63" s="81" t="s">
        <v>125</v>
      </c>
    </row>
    <row r="64" spans="1:32" x14ac:dyDescent="0.25">
      <c r="A64" s="79">
        <v>47</v>
      </c>
      <c r="B64" s="81" t="s">
        <v>125</v>
      </c>
      <c r="Q64" s="79">
        <v>34</v>
      </c>
      <c r="R64" s="81" t="s">
        <v>120</v>
      </c>
      <c r="X64" s="79">
        <v>37</v>
      </c>
      <c r="Y64" s="81" t="s">
        <v>120</v>
      </c>
    </row>
    <row r="65" spans="1:25" x14ac:dyDescent="0.25">
      <c r="A65" s="79">
        <v>27</v>
      </c>
      <c r="B65" s="81" t="s">
        <v>120</v>
      </c>
      <c r="Q65" s="79">
        <v>30</v>
      </c>
      <c r="R65" s="81" t="s">
        <v>125</v>
      </c>
      <c r="X65" s="79">
        <v>38</v>
      </c>
      <c r="Y65" s="81" t="s">
        <v>110</v>
      </c>
    </row>
    <row r="66" spans="1:25" x14ac:dyDescent="0.25">
      <c r="A66" s="79">
        <v>40</v>
      </c>
      <c r="B66" s="81" t="s">
        <v>120</v>
      </c>
      <c r="Q66" s="79">
        <v>29</v>
      </c>
      <c r="R66" s="81" t="s">
        <v>110</v>
      </c>
      <c r="X66" s="79">
        <v>41</v>
      </c>
      <c r="Y66" s="81" t="s">
        <v>110</v>
      </c>
    </row>
    <row r="67" spans="1:25" x14ac:dyDescent="0.25">
      <c r="A67" s="79">
        <v>27</v>
      </c>
      <c r="B67" s="81" t="s">
        <v>110</v>
      </c>
      <c r="Q67" s="79">
        <v>32</v>
      </c>
      <c r="R67" s="81" t="s">
        <v>120</v>
      </c>
      <c r="X67" s="79">
        <v>41</v>
      </c>
      <c r="Y67" s="81" t="s">
        <v>110</v>
      </c>
    </row>
    <row r="68" spans="1:25" x14ac:dyDescent="0.25">
      <c r="A68" s="79">
        <v>35</v>
      </c>
      <c r="B68" s="81" t="s">
        <v>110</v>
      </c>
      <c r="Q68" s="79">
        <v>32</v>
      </c>
      <c r="R68" s="81" t="s">
        <v>120</v>
      </c>
      <c r="X68" s="79">
        <v>38</v>
      </c>
      <c r="Y68" s="81" t="s">
        <v>125</v>
      </c>
    </row>
    <row r="69" spans="1:25" x14ac:dyDescent="0.25">
      <c r="A69" s="79">
        <v>25</v>
      </c>
      <c r="B69" s="81" t="s">
        <v>110</v>
      </c>
      <c r="Q69" s="79">
        <v>31</v>
      </c>
      <c r="R69" s="81" t="s">
        <v>125</v>
      </c>
      <c r="X69" s="79">
        <v>38</v>
      </c>
      <c r="Y69" s="81" t="s">
        <v>125</v>
      </c>
    </row>
    <row r="70" spans="1:25" x14ac:dyDescent="0.25">
      <c r="A70" s="79">
        <v>53</v>
      </c>
      <c r="B70" s="81" t="s">
        <v>125</v>
      </c>
      <c r="Q70" s="79">
        <v>30</v>
      </c>
      <c r="R70" s="81" t="s">
        <v>120</v>
      </c>
      <c r="X70" s="79">
        <v>42</v>
      </c>
      <c r="Y70" s="81" t="s">
        <v>110</v>
      </c>
    </row>
    <row r="71" spans="1:25" x14ac:dyDescent="0.25">
      <c r="A71" s="79">
        <v>35</v>
      </c>
      <c r="B71" s="81" t="s">
        <v>120</v>
      </c>
      <c r="Q71" s="79">
        <v>29</v>
      </c>
      <c r="R71" s="81" t="s">
        <v>138</v>
      </c>
      <c r="X71" s="79">
        <v>41</v>
      </c>
      <c r="Y71" s="81" t="s">
        <v>125</v>
      </c>
    </row>
    <row r="72" spans="1:25" x14ac:dyDescent="0.25">
      <c r="A72" s="79">
        <v>43</v>
      </c>
      <c r="B72" s="81" t="s">
        <v>125</v>
      </c>
      <c r="Q72" s="79">
        <v>35</v>
      </c>
      <c r="R72" s="81" t="s">
        <v>125</v>
      </c>
      <c r="X72" s="79">
        <v>42</v>
      </c>
      <c r="Y72" s="81" t="s">
        <v>120</v>
      </c>
    </row>
    <row r="73" spans="1:25" x14ac:dyDescent="0.25">
      <c r="A73" s="79">
        <v>33</v>
      </c>
      <c r="B73" s="81" t="s">
        <v>120</v>
      </c>
      <c r="Q73" s="79">
        <v>29</v>
      </c>
      <c r="R73" s="81" t="s">
        <v>120</v>
      </c>
      <c r="X73" s="79">
        <v>40</v>
      </c>
      <c r="Y73" s="81" t="s">
        <v>120</v>
      </c>
    </row>
    <row r="74" spans="1:25" x14ac:dyDescent="0.25">
      <c r="A74" s="79">
        <v>48</v>
      </c>
      <c r="B74" s="81" t="s">
        <v>125</v>
      </c>
      <c r="Q74" s="79">
        <v>33</v>
      </c>
      <c r="R74" s="81" t="s">
        <v>110</v>
      </c>
      <c r="X74" s="79">
        <v>39</v>
      </c>
      <c r="Y74" s="81" t="s">
        <v>110</v>
      </c>
    </row>
    <row r="75" spans="1:25" x14ac:dyDescent="0.25">
      <c r="A75" s="79">
        <v>29</v>
      </c>
      <c r="B75" s="81" t="s">
        <v>110</v>
      </c>
      <c r="Q75" s="79">
        <v>31</v>
      </c>
      <c r="R75" s="81" t="s">
        <v>138</v>
      </c>
      <c r="X75" s="79">
        <v>37</v>
      </c>
      <c r="Y75" s="81" t="s">
        <v>120</v>
      </c>
    </row>
    <row r="76" spans="1:25" x14ac:dyDescent="0.25">
      <c r="A76" s="79">
        <v>26</v>
      </c>
      <c r="B76" s="81" t="s">
        <v>120</v>
      </c>
      <c r="Q76" s="79">
        <v>33</v>
      </c>
      <c r="R76" s="81" t="s">
        <v>120</v>
      </c>
      <c r="X76" s="79">
        <v>44</v>
      </c>
      <c r="Y76" s="81" t="s">
        <v>138</v>
      </c>
    </row>
    <row r="77" spans="1:25" x14ac:dyDescent="0.25">
      <c r="A77" s="79">
        <v>23</v>
      </c>
      <c r="B77" s="81" t="s">
        <v>120</v>
      </c>
      <c r="Q77" s="79">
        <v>36</v>
      </c>
      <c r="R77" s="81" t="s">
        <v>120</v>
      </c>
      <c r="X77" s="79">
        <v>39</v>
      </c>
      <c r="Y77" s="81" t="s">
        <v>125</v>
      </c>
    </row>
    <row r="78" spans="1:25" x14ac:dyDescent="0.25">
      <c r="A78" s="79">
        <v>30</v>
      </c>
      <c r="B78" s="81" t="s">
        <v>110</v>
      </c>
      <c r="Q78" s="79">
        <v>28</v>
      </c>
      <c r="R78" s="81" t="s">
        <v>125</v>
      </c>
      <c r="X78" s="79">
        <v>39</v>
      </c>
      <c r="Y78" s="81" t="s">
        <v>110</v>
      </c>
    </row>
    <row r="79" spans="1:25" x14ac:dyDescent="0.25">
      <c r="A79" s="79">
        <v>53</v>
      </c>
      <c r="B79" s="81" t="s">
        <v>134</v>
      </c>
      <c r="Q79" s="79">
        <v>32</v>
      </c>
      <c r="R79" s="81" t="s">
        <v>125</v>
      </c>
      <c r="X79" s="79">
        <v>41</v>
      </c>
      <c r="Y79" s="81" t="s">
        <v>120</v>
      </c>
    </row>
    <row r="80" spans="1:25" x14ac:dyDescent="0.25">
      <c r="A80" s="79">
        <v>53</v>
      </c>
      <c r="B80" s="81" t="s">
        <v>120</v>
      </c>
      <c r="Q80" s="79">
        <v>30</v>
      </c>
      <c r="R80" s="81" t="s">
        <v>125</v>
      </c>
      <c r="X80" s="79">
        <v>45</v>
      </c>
      <c r="Y80" s="81" t="s">
        <v>120</v>
      </c>
    </row>
    <row r="81" spans="1:25" x14ac:dyDescent="0.25">
      <c r="A81" s="79">
        <v>43</v>
      </c>
      <c r="B81" s="81" t="s">
        <v>110</v>
      </c>
      <c r="Q81" s="79">
        <v>33</v>
      </c>
      <c r="R81" s="81" t="s">
        <v>138</v>
      </c>
      <c r="X81" s="79">
        <v>44</v>
      </c>
      <c r="Y81" s="81" t="s">
        <v>125</v>
      </c>
    </row>
    <row r="82" spans="1:25" x14ac:dyDescent="0.25">
      <c r="A82" s="79">
        <v>30</v>
      </c>
      <c r="B82" s="81" t="s">
        <v>120</v>
      </c>
      <c r="Q82" s="79">
        <v>30</v>
      </c>
      <c r="R82" s="81" t="s">
        <v>125</v>
      </c>
      <c r="X82" s="79">
        <v>40</v>
      </c>
      <c r="Y82" s="81" t="s">
        <v>125</v>
      </c>
    </row>
    <row r="83" spans="1:25" x14ac:dyDescent="0.25">
      <c r="A83" s="79">
        <v>27</v>
      </c>
      <c r="B83" s="81" t="s">
        <v>120</v>
      </c>
      <c r="Q83" s="79">
        <v>36</v>
      </c>
      <c r="R83" s="81" t="s">
        <v>110</v>
      </c>
      <c r="X83" s="79">
        <v>41</v>
      </c>
      <c r="Y83" s="81" t="s">
        <v>110</v>
      </c>
    </row>
    <row r="84" spans="1:25" x14ac:dyDescent="0.25">
      <c r="A84" s="79">
        <v>59</v>
      </c>
      <c r="B84" s="81" t="s">
        <v>110</v>
      </c>
      <c r="Q84" s="79">
        <v>32</v>
      </c>
      <c r="R84" s="81" t="s">
        <v>110</v>
      </c>
      <c r="X84" s="79">
        <v>38</v>
      </c>
      <c r="Y84" s="81" t="s">
        <v>120</v>
      </c>
    </row>
    <row r="85" spans="1:25" x14ac:dyDescent="0.25">
      <c r="A85" s="79">
        <v>36</v>
      </c>
      <c r="B85" s="81" t="s">
        <v>125</v>
      </c>
      <c r="Q85" s="79">
        <v>31</v>
      </c>
      <c r="R85" s="81" t="s">
        <v>134</v>
      </c>
      <c r="X85" s="79">
        <v>43</v>
      </c>
      <c r="Y85" s="81" t="s">
        <v>120</v>
      </c>
    </row>
    <row r="86" spans="1:25" x14ac:dyDescent="0.25">
      <c r="A86" s="79">
        <v>52</v>
      </c>
      <c r="B86" s="81" t="s">
        <v>125</v>
      </c>
      <c r="Q86" s="79">
        <v>34</v>
      </c>
      <c r="R86" s="81" t="s">
        <v>120</v>
      </c>
      <c r="X86" s="79">
        <v>40</v>
      </c>
      <c r="Y86" s="81" t="s">
        <v>125</v>
      </c>
    </row>
    <row r="87" spans="1:25" x14ac:dyDescent="0.25">
      <c r="A87" s="79">
        <v>40</v>
      </c>
      <c r="B87" s="81" t="s">
        <v>110</v>
      </c>
      <c r="Q87" s="79">
        <v>35</v>
      </c>
      <c r="R87" s="81" t="s">
        <v>120</v>
      </c>
      <c r="X87" s="79">
        <v>41</v>
      </c>
      <c r="Y87" s="81" t="s">
        <v>125</v>
      </c>
    </row>
    <row r="88" spans="1:25" x14ac:dyDescent="0.25">
      <c r="A88" s="79">
        <v>29</v>
      </c>
      <c r="B88" s="81" t="s">
        <v>134</v>
      </c>
      <c r="Q88" s="79">
        <v>29</v>
      </c>
      <c r="R88" s="81" t="s">
        <v>125</v>
      </c>
      <c r="X88" s="79">
        <v>40</v>
      </c>
      <c r="Y88" s="81" t="s">
        <v>120</v>
      </c>
    </row>
    <row r="89" spans="1:25" x14ac:dyDescent="0.25">
      <c r="A89" s="79">
        <v>40</v>
      </c>
      <c r="B89" s="81" t="s">
        <v>138</v>
      </c>
      <c r="Q89" s="79">
        <v>31</v>
      </c>
      <c r="R89" s="81" t="s">
        <v>125</v>
      </c>
      <c r="X89" s="79">
        <v>41</v>
      </c>
      <c r="Y89" s="81" t="s">
        <v>120</v>
      </c>
    </row>
    <row r="90" spans="1:25" x14ac:dyDescent="0.25">
      <c r="A90" s="79">
        <v>36</v>
      </c>
      <c r="B90" s="81" t="s">
        <v>120</v>
      </c>
      <c r="Q90" s="79">
        <v>33</v>
      </c>
      <c r="R90" s="81" t="s">
        <v>120</v>
      </c>
      <c r="X90" s="79">
        <v>38</v>
      </c>
      <c r="Y90" s="81" t="s">
        <v>125</v>
      </c>
    </row>
    <row r="91" spans="1:25" x14ac:dyDescent="0.25">
      <c r="A91" s="79">
        <v>38</v>
      </c>
      <c r="B91" s="81" t="s">
        <v>120</v>
      </c>
      <c r="Q91" s="79">
        <v>36</v>
      </c>
      <c r="R91" s="81" t="s">
        <v>125</v>
      </c>
      <c r="X91" s="79">
        <v>45</v>
      </c>
      <c r="Y91" s="81" t="s">
        <v>134</v>
      </c>
    </row>
    <row r="92" spans="1:25" x14ac:dyDescent="0.25">
      <c r="A92" s="79">
        <v>64</v>
      </c>
      <c r="B92" s="81" t="s">
        <v>120</v>
      </c>
      <c r="Q92" s="79">
        <v>36</v>
      </c>
      <c r="R92" s="81" t="s">
        <v>110</v>
      </c>
      <c r="X92" s="79">
        <v>38</v>
      </c>
      <c r="Y92" s="81" t="s">
        <v>120</v>
      </c>
    </row>
    <row r="93" spans="1:25" x14ac:dyDescent="0.25">
      <c r="A93" s="79">
        <v>43</v>
      </c>
      <c r="B93" s="81" t="s">
        <v>120</v>
      </c>
      <c r="Q93" s="79">
        <v>34</v>
      </c>
      <c r="R93" s="81" t="s">
        <v>120</v>
      </c>
      <c r="X93" s="79">
        <v>45</v>
      </c>
      <c r="Y93" s="81" t="s">
        <v>125</v>
      </c>
    </row>
    <row r="94" spans="1:25" x14ac:dyDescent="0.25">
      <c r="A94" s="79">
        <v>28</v>
      </c>
      <c r="B94" s="81" t="s">
        <v>120</v>
      </c>
      <c r="Q94" s="79">
        <v>33</v>
      </c>
      <c r="R94" s="81" t="s">
        <v>120</v>
      </c>
      <c r="X94" s="79">
        <v>45</v>
      </c>
      <c r="Y94" s="81" t="s">
        <v>120</v>
      </c>
    </row>
    <row r="95" spans="1:25" x14ac:dyDescent="0.25">
      <c r="A95" s="79">
        <v>52</v>
      </c>
      <c r="B95" s="81" t="s">
        <v>120</v>
      </c>
      <c r="Q95" s="79">
        <v>30</v>
      </c>
      <c r="R95" s="81" t="s">
        <v>125</v>
      </c>
      <c r="X95" s="79">
        <v>38</v>
      </c>
      <c r="Y95" s="81" t="s">
        <v>125</v>
      </c>
    </row>
    <row r="96" spans="1:25" x14ac:dyDescent="0.25">
      <c r="A96" s="79">
        <v>48</v>
      </c>
      <c r="B96" s="81" t="s">
        <v>110</v>
      </c>
      <c r="Q96" s="79">
        <v>36</v>
      </c>
      <c r="R96" s="81" t="s">
        <v>125</v>
      </c>
      <c r="X96" s="79">
        <v>43</v>
      </c>
      <c r="Y96" s="81" t="s">
        <v>134</v>
      </c>
    </row>
    <row r="97" spans="1:25" x14ac:dyDescent="0.25">
      <c r="A97" s="79">
        <v>52</v>
      </c>
      <c r="B97" s="81" t="s">
        <v>110</v>
      </c>
      <c r="Q97" s="79">
        <v>28</v>
      </c>
      <c r="R97" s="81" t="s">
        <v>110</v>
      </c>
      <c r="X97" s="79">
        <v>40</v>
      </c>
      <c r="Y97" s="81" t="s">
        <v>125</v>
      </c>
    </row>
    <row r="98" spans="1:25" x14ac:dyDescent="0.25">
      <c r="A98" s="79">
        <v>43</v>
      </c>
      <c r="B98" s="81" t="s">
        <v>120</v>
      </c>
      <c r="Q98" s="79">
        <v>32</v>
      </c>
      <c r="R98" s="81" t="s">
        <v>138</v>
      </c>
      <c r="X98" s="79">
        <v>45</v>
      </c>
      <c r="Y98" s="81" t="s">
        <v>120</v>
      </c>
    </row>
    <row r="99" spans="1:25" x14ac:dyDescent="0.25">
      <c r="A99" s="79">
        <v>39</v>
      </c>
      <c r="B99" s="81" t="s">
        <v>125</v>
      </c>
      <c r="Q99" s="79">
        <v>28</v>
      </c>
      <c r="R99" s="81" t="s">
        <v>110</v>
      </c>
      <c r="X99" s="79">
        <v>43</v>
      </c>
      <c r="Y99" s="81" t="s">
        <v>120</v>
      </c>
    </row>
    <row r="100" spans="1:25" x14ac:dyDescent="0.25">
      <c r="A100" s="79">
        <v>29</v>
      </c>
      <c r="B100" s="81" t="s">
        <v>120</v>
      </c>
      <c r="Q100" s="79">
        <v>36</v>
      </c>
      <c r="R100" s="81" t="s">
        <v>110</v>
      </c>
      <c r="X100" s="79">
        <v>44</v>
      </c>
      <c r="Y100" s="81" t="s">
        <v>120</v>
      </c>
    </row>
    <row r="101" spans="1:25" x14ac:dyDescent="0.25">
      <c r="A101" s="79">
        <v>34</v>
      </c>
      <c r="B101" s="81" t="s">
        <v>110</v>
      </c>
      <c r="Q101" s="79">
        <v>32</v>
      </c>
      <c r="R101" s="81" t="s">
        <v>120</v>
      </c>
      <c r="X101" s="79">
        <v>39</v>
      </c>
      <c r="Y101" s="81" t="s">
        <v>125</v>
      </c>
    </row>
    <row r="102" spans="1:25" x14ac:dyDescent="0.25">
      <c r="A102" s="79">
        <v>25</v>
      </c>
      <c r="B102" s="81" t="s">
        <v>138</v>
      </c>
      <c r="Q102" s="79">
        <v>30</v>
      </c>
      <c r="R102" s="81" t="s">
        <v>110</v>
      </c>
      <c r="X102" s="79">
        <v>41</v>
      </c>
      <c r="Y102" s="81" t="s">
        <v>120</v>
      </c>
    </row>
    <row r="103" spans="1:25" x14ac:dyDescent="0.25">
      <c r="A103" s="79">
        <v>32</v>
      </c>
      <c r="B103" s="81" t="s">
        <v>138</v>
      </c>
      <c r="Q103" s="79">
        <v>33</v>
      </c>
      <c r="R103" s="81" t="s">
        <v>125</v>
      </c>
      <c r="X103" s="79">
        <v>37</v>
      </c>
      <c r="Y103" s="81" t="s">
        <v>110</v>
      </c>
    </row>
    <row r="104" spans="1:25" x14ac:dyDescent="0.25">
      <c r="A104" s="79">
        <v>49</v>
      </c>
      <c r="B104" s="81" t="s">
        <v>110</v>
      </c>
      <c r="Q104" s="79">
        <v>33</v>
      </c>
      <c r="R104" s="81" t="s">
        <v>120</v>
      </c>
      <c r="X104" s="79">
        <v>38</v>
      </c>
      <c r="Y104" s="81" t="s">
        <v>120</v>
      </c>
    </row>
    <row r="105" spans="1:25" x14ac:dyDescent="0.25">
      <c r="A105" s="79">
        <v>40</v>
      </c>
      <c r="B105" s="81" t="s">
        <v>110</v>
      </c>
      <c r="Q105" s="79">
        <v>35</v>
      </c>
      <c r="R105" s="81" t="s">
        <v>138</v>
      </c>
      <c r="X105" s="79">
        <v>43</v>
      </c>
      <c r="Y105" s="81" t="s">
        <v>134</v>
      </c>
    </row>
    <row r="106" spans="1:25" x14ac:dyDescent="0.25">
      <c r="A106" s="79">
        <v>39</v>
      </c>
      <c r="B106" s="81" t="s">
        <v>125</v>
      </c>
      <c r="Q106" s="79">
        <v>36</v>
      </c>
      <c r="R106" s="81" t="s">
        <v>120</v>
      </c>
      <c r="X106" s="79">
        <v>44</v>
      </c>
      <c r="Y106" s="81" t="s">
        <v>120</v>
      </c>
    </row>
    <row r="107" spans="1:25" x14ac:dyDescent="0.25">
      <c r="A107" s="79">
        <v>32</v>
      </c>
      <c r="B107" s="81" t="s">
        <v>120</v>
      </c>
      <c r="Q107" s="79">
        <v>28</v>
      </c>
      <c r="R107" s="81" t="s">
        <v>120</v>
      </c>
      <c r="X107" s="79">
        <v>42</v>
      </c>
      <c r="Y107" s="81" t="s">
        <v>120</v>
      </c>
    </row>
    <row r="108" spans="1:25" x14ac:dyDescent="0.25">
      <c r="A108" s="79">
        <v>25</v>
      </c>
      <c r="B108" s="81" t="s">
        <v>120</v>
      </c>
      <c r="Q108" s="79">
        <v>33</v>
      </c>
      <c r="R108" s="81" t="s">
        <v>110</v>
      </c>
      <c r="X108" s="79">
        <v>38</v>
      </c>
      <c r="Y108" s="81" t="s">
        <v>134</v>
      </c>
    </row>
    <row r="109" spans="1:25" x14ac:dyDescent="0.25">
      <c r="A109" s="79">
        <v>42</v>
      </c>
      <c r="B109" s="81" t="s">
        <v>134</v>
      </c>
      <c r="Q109" s="79">
        <v>35</v>
      </c>
      <c r="R109" s="81" t="s">
        <v>110</v>
      </c>
      <c r="X109" s="79">
        <v>38</v>
      </c>
      <c r="Y109" s="81" t="s">
        <v>125</v>
      </c>
    </row>
    <row r="110" spans="1:25" x14ac:dyDescent="0.25">
      <c r="A110" s="79">
        <v>37</v>
      </c>
      <c r="B110" s="81" t="s">
        <v>138</v>
      </c>
      <c r="Q110" s="79">
        <v>32</v>
      </c>
      <c r="R110" s="81" t="s">
        <v>120</v>
      </c>
      <c r="X110" s="79">
        <v>43</v>
      </c>
      <c r="Y110" s="81" t="s">
        <v>125</v>
      </c>
    </row>
    <row r="111" spans="1:25" x14ac:dyDescent="0.25">
      <c r="A111" s="79">
        <v>28</v>
      </c>
      <c r="B111" s="81" t="s">
        <v>125</v>
      </c>
      <c r="Q111" s="79">
        <v>34</v>
      </c>
      <c r="R111" s="81" t="s">
        <v>120</v>
      </c>
      <c r="X111" s="79">
        <v>40</v>
      </c>
      <c r="Y111" s="81" t="s">
        <v>120</v>
      </c>
    </row>
    <row r="112" spans="1:25" x14ac:dyDescent="0.25">
      <c r="A112" s="79">
        <v>23</v>
      </c>
      <c r="B112" s="81" t="s">
        <v>120</v>
      </c>
      <c r="Q112" s="79">
        <v>31</v>
      </c>
      <c r="R112" s="81" t="s">
        <v>120</v>
      </c>
      <c r="X112" s="79">
        <v>38</v>
      </c>
      <c r="Y112" s="81" t="s">
        <v>110</v>
      </c>
    </row>
    <row r="113" spans="1:25" x14ac:dyDescent="0.25">
      <c r="A113" s="79">
        <v>37</v>
      </c>
      <c r="B113" s="81" t="s">
        <v>110</v>
      </c>
      <c r="Q113" s="79">
        <v>31</v>
      </c>
      <c r="R113" s="81" t="s">
        <v>120</v>
      </c>
      <c r="X113" s="79">
        <v>39</v>
      </c>
      <c r="Y113" s="81" t="s">
        <v>120</v>
      </c>
    </row>
    <row r="114" spans="1:25" x14ac:dyDescent="0.25">
      <c r="A114" s="79">
        <v>35</v>
      </c>
      <c r="B114" s="81" t="s">
        <v>125</v>
      </c>
      <c r="Q114" s="79">
        <v>32</v>
      </c>
      <c r="R114" s="81" t="s">
        <v>110</v>
      </c>
      <c r="X114" s="79">
        <v>38</v>
      </c>
      <c r="Y114" s="81" t="s">
        <v>110</v>
      </c>
    </row>
    <row r="115" spans="1:25" x14ac:dyDescent="0.25">
      <c r="A115" s="79">
        <v>63</v>
      </c>
      <c r="B115" s="81" t="s">
        <v>110</v>
      </c>
      <c r="Q115" s="79">
        <v>29</v>
      </c>
      <c r="R115" s="81" t="s">
        <v>120</v>
      </c>
      <c r="X115" s="79">
        <v>41</v>
      </c>
      <c r="Y115" s="81" t="s">
        <v>138</v>
      </c>
    </row>
    <row r="116" spans="1:25" x14ac:dyDescent="0.25">
      <c r="A116" s="79">
        <v>29</v>
      </c>
      <c r="B116" s="81" t="s">
        <v>120</v>
      </c>
      <c r="Q116" s="79">
        <v>28</v>
      </c>
      <c r="R116" s="81" t="s">
        <v>120</v>
      </c>
      <c r="X116" s="79">
        <v>39</v>
      </c>
      <c r="Y116" s="81" t="s">
        <v>125</v>
      </c>
    </row>
    <row r="117" spans="1:25" x14ac:dyDescent="0.25">
      <c r="A117" s="79">
        <v>33</v>
      </c>
      <c r="B117" s="81" t="s">
        <v>125</v>
      </c>
      <c r="Q117" s="79">
        <v>35</v>
      </c>
      <c r="R117" s="81" t="s">
        <v>110</v>
      </c>
      <c r="X117" s="79">
        <v>42</v>
      </c>
      <c r="Y117" s="81" t="s">
        <v>110</v>
      </c>
    </row>
    <row r="118" spans="1:25" x14ac:dyDescent="0.25">
      <c r="A118" s="79">
        <v>26</v>
      </c>
      <c r="B118" s="81" t="s">
        <v>125</v>
      </c>
      <c r="Q118" s="79">
        <v>35</v>
      </c>
      <c r="R118" s="81" t="s">
        <v>134</v>
      </c>
      <c r="X118" s="79">
        <v>37</v>
      </c>
      <c r="Y118" s="81" t="s">
        <v>125</v>
      </c>
    </row>
    <row r="119" spans="1:25" x14ac:dyDescent="0.25">
      <c r="A119" s="79">
        <v>50</v>
      </c>
      <c r="B119" s="81" t="s">
        <v>134</v>
      </c>
      <c r="X119" s="79">
        <v>39</v>
      </c>
      <c r="Y119" s="81" t="s">
        <v>125</v>
      </c>
    </row>
    <row r="120" spans="1:25" x14ac:dyDescent="0.25">
      <c r="A120" s="79">
        <v>49</v>
      </c>
      <c r="B120" s="81" t="s">
        <v>125</v>
      </c>
      <c r="X120" s="79">
        <v>43</v>
      </c>
      <c r="Y120" s="81" t="s">
        <v>120</v>
      </c>
    </row>
    <row r="121" spans="1:25" x14ac:dyDescent="0.25">
      <c r="A121" s="79">
        <v>44</v>
      </c>
      <c r="B121" s="81" t="s">
        <v>110</v>
      </c>
      <c r="X121" s="79">
        <v>43</v>
      </c>
      <c r="Y121" s="81" t="s">
        <v>110</v>
      </c>
    </row>
    <row r="122" spans="1:25" x14ac:dyDescent="0.25">
      <c r="A122" s="79">
        <v>25</v>
      </c>
      <c r="B122" s="81" t="s">
        <v>110</v>
      </c>
      <c r="X122" s="79">
        <v>43</v>
      </c>
      <c r="Y122" s="81" t="s">
        <v>125</v>
      </c>
    </row>
    <row r="123" spans="1:25" x14ac:dyDescent="0.25">
      <c r="A123" s="79">
        <v>44</v>
      </c>
      <c r="B123" s="81" t="s">
        <v>110</v>
      </c>
      <c r="X123" s="79">
        <v>43</v>
      </c>
      <c r="Y123" s="81" t="s">
        <v>125</v>
      </c>
    </row>
    <row r="124" spans="1:25" x14ac:dyDescent="0.25">
      <c r="A124" s="79">
        <v>42</v>
      </c>
      <c r="B124" s="81" t="s">
        <v>138</v>
      </c>
      <c r="X124" s="79">
        <v>44</v>
      </c>
      <c r="Y124" s="81" t="s">
        <v>110</v>
      </c>
    </row>
    <row r="125" spans="1:25" x14ac:dyDescent="0.25">
      <c r="A125" s="79">
        <v>36</v>
      </c>
      <c r="B125" s="81" t="s">
        <v>134</v>
      </c>
      <c r="X125" s="79">
        <v>44</v>
      </c>
      <c r="Y125" s="81" t="s">
        <v>120</v>
      </c>
    </row>
    <row r="126" spans="1:25" x14ac:dyDescent="0.25">
      <c r="A126" s="79">
        <v>41</v>
      </c>
      <c r="B126" s="81" t="s">
        <v>125</v>
      </c>
      <c r="X126" s="79">
        <v>41</v>
      </c>
      <c r="Y126" s="81" t="s">
        <v>110</v>
      </c>
    </row>
    <row r="127" spans="1:25" x14ac:dyDescent="0.25">
      <c r="A127" s="79">
        <v>26</v>
      </c>
      <c r="B127" s="81" t="s">
        <v>134</v>
      </c>
      <c r="X127" s="79">
        <v>41</v>
      </c>
      <c r="Y127" s="81" t="s">
        <v>125</v>
      </c>
    </row>
    <row r="128" spans="1:25" x14ac:dyDescent="0.25">
      <c r="A128" s="79">
        <v>42</v>
      </c>
      <c r="B128" s="81" t="s">
        <v>110</v>
      </c>
      <c r="X128" s="79">
        <v>44</v>
      </c>
      <c r="Y128" s="81" t="s">
        <v>110</v>
      </c>
    </row>
    <row r="129" spans="1:25" x14ac:dyDescent="0.25">
      <c r="A129" s="79">
        <v>27</v>
      </c>
      <c r="B129" s="81" t="s">
        <v>120</v>
      </c>
      <c r="X129" s="79">
        <v>42</v>
      </c>
      <c r="Y129" s="81" t="s">
        <v>125</v>
      </c>
    </row>
    <row r="130" spans="1:25" x14ac:dyDescent="0.25">
      <c r="A130" s="79">
        <v>48</v>
      </c>
      <c r="B130" s="81" t="s">
        <v>125</v>
      </c>
    </row>
    <row r="131" spans="1:25" x14ac:dyDescent="0.25">
      <c r="A131" s="79">
        <v>65</v>
      </c>
      <c r="B131" s="81" t="s">
        <v>120</v>
      </c>
    </row>
    <row r="132" spans="1:25" x14ac:dyDescent="0.25">
      <c r="A132" s="79">
        <v>33</v>
      </c>
      <c r="B132" s="81" t="s">
        <v>120</v>
      </c>
    </row>
    <row r="133" spans="1:25" x14ac:dyDescent="0.25">
      <c r="A133" s="79">
        <v>44</v>
      </c>
      <c r="B133" s="81" t="s">
        <v>110</v>
      </c>
    </row>
    <row r="134" spans="1:25" x14ac:dyDescent="0.25">
      <c r="A134" s="79">
        <v>48</v>
      </c>
      <c r="B134" s="81" t="s">
        <v>120</v>
      </c>
    </row>
    <row r="135" spans="1:25" x14ac:dyDescent="0.25">
      <c r="A135" s="79">
        <v>37</v>
      </c>
      <c r="B135" s="81" t="s">
        <v>120</v>
      </c>
    </row>
    <row r="136" spans="1:25" x14ac:dyDescent="0.25">
      <c r="A136" s="79">
        <v>52</v>
      </c>
      <c r="B136" s="81" t="s">
        <v>110</v>
      </c>
    </row>
    <row r="137" spans="1:25" x14ac:dyDescent="0.25">
      <c r="A137" s="79">
        <v>38</v>
      </c>
      <c r="B137" s="81" t="s">
        <v>110</v>
      </c>
    </row>
    <row r="138" spans="1:25" x14ac:dyDescent="0.25">
      <c r="A138" s="79">
        <v>35</v>
      </c>
      <c r="B138" s="81" t="s">
        <v>125</v>
      </c>
    </row>
    <row r="139" spans="1:25" x14ac:dyDescent="0.25">
      <c r="A139" s="79">
        <v>34</v>
      </c>
      <c r="B139" s="81" t="s">
        <v>110</v>
      </c>
    </row>
    <row r="140" spans="1:25" x14ac:dyDescent="0.25">
      <c r="A140" s="79">
        <v>34</v>
      </c>
      <c r="B140" s="81" t="s">
        <v>120</v>
      </c>
    </row>
    <row r="141" spans="1:25" x14ac:dyDescent="0.25">
      <c r="A141" s="79">
        <v>27</v>
      </c>
      <c r="B141" s="81" t="s">
        <v>110</v>
      </c>
    </row>
    <row r="142" spans="1:25" x14ac:dyDescent="0.25">
      <c r="A142" s="79">
        <v>23</v>
      </c>
      <c r="B142" s="81" t="s">
        <v>120</v>
      </c>
    </row>
    <row r="143" spans="1:25" x14ac:dyDescent="0.25">
      <c r="A143" s="79">
        <v>62</v>
      </c>
      <c r="B143" s="81" t="s">
        <v>120</v>
      </c>
    </row>
    <row r="144" spans="1:25" x14ac:dyDescent="0.25">
      <c r="A144" s="79">
        <v>41</v>
      </c>
      <c r="B144" s="81" t="s">
        <v>120</v>
      </c>
    </row>
    <row r="145" spans="1:2" x14ac:dyDescent="0.25">
      <c r="A145" s="79">
        <v>26</v>
      </c>
      <c r="B145" s="81" t="s">
        <v>125</v>
      </c>
    </row>
    <row r="146" spans="1:2" x14ac:dyDescent="0.25">
      <c r="A146" s="79">
        <v>36</v>
      </c>
      <c r="B146" s="81" t="s">
        <v>120</v>
      </c>
    </row>
    <row r="147" spans="1:2" x14ac:dyDescent="0.25">
      <c r="A147" s="79">
        <v>37</v>
      </c>
      <c r="B147" s="81" t="s">
        <v>125</v>
      </c>
    </row>
    <row r="148" spans="1:2" x14ac:dyDescent="0.25">
      <c r="A148" s="79">
        <v>39</v>
      </c>
      <c r="B148" s="81" t="s">
        <v>120</v>
      </c>
    </row>
    <row r="149" spans="1:2" x14ac:dyDescent="0.25">
      <c r="A149" s="79">
        <v>33</v>
      </c>
      <c r="B149" s="81" t="s">
        <v>125</v>
      </c>
    </row>
    <row r="150" spans="1:2" x14ac:dyDescent="0.25">
      <c r="A150" s="79">
        <v>61</v>
      </c>
      <c r="B150" s="81" t="s">
        <v>110</v>
      </c>
    </row>
    <row r="151" spans="1:2" x14ac:dyDescent="0.25">
      <c r="A151" s="79">
        <v>20</v>
      </c>
      <c r="B151" s="81" t="s">
        <v>110</v>
      </c>
    </row>
    <row r="152" spans="1:2" x14ac:dyDescent="0.25">
      <c r="A152" s="79">
        <v>31</v>
      </c>
      <c r="B152" s="81" t="s">
        <v>120</v>
      </c>
    </row>
    <row r="153" spans="1:2" x14ac:dyDescent="0.25">
      <c r="A153" s="79">
        <v>28</v>
      </c>
      <c r="B153" s="81" t="s">
        <v>110</v>
      </c>
    </row>
    <row r="154" spans="1:2" x14ac:dyDescent="0.25">
      <c r="A154" s="79">
        <v>22</v>
      </c>
      <c r="B154" s="81" t="s">
        <v>125</v>
      </c>
    </row>
    <row r="155" spans="1:2" x14ac:dyDescent="0.25">
      <c r="A155" s="79">
        <v>36</v>
      </c>
      <c r="B155" s="81" t="s">
        <v>125</v>
      </c>
    </row>
    <row r="156" spans="1:2" x14ac:dyDescent="0.25">
      <c r="A156" s="79">
        <v>48</v>
      </c>
      <c r="B156" s="81" t="s">
        <v>110</v>
      </c>
    </row>
    <row r="157" spans="1:2" x14ac:dyDescent="0.25">
      <c r="A157" s="79">
        <v>47</v>
      </c>
      <c r="B157" s="81" t="s">
        <v>120</v>
      </c>
    </row>
    <row r="158" spans="1:2" x14ac:dyDescent="0.25">
      <c r="A158" s="79">
        <v>51</v>
      </c>
      <c r="B158" s="81" t="s">
        <v>110</v>
      </c>
    </row>
    <row r="159" spans="1:2" x14ac:dyDescent="0.25">
      <c r="A159" s="79">
        <v>48</v>
      </c>
      <c r="B159" s="81" t="s">
        <v>125</v>
      </c>
    </row>
    <row r="160" spans="1:2" x14ac:dyDescent="0.25">
      <c r="A160" s="79">
        <v>30</v>
      </c>
      <c r="B160" s="81" t="s">
        <v>138</v>
      </c>
    </row>
    <row r="161" spans="1:2" x14ac:dyDescent="0.25">
      <c r="A161" s="79">
        <v>40</v>
      </c>
      <c r="B161" s="81" t="s">
        <v>125</v>
      </c>
    </row>
    <row r="162" spans="1:2" x14ac:dyDescent="0.25">
      <c r="A162" s="79">
        <v>29</v>
      </c>
      <c r="B162" s="81" t="s">
        <v>110</v>
      </c>
    </row>
    <row r="163" spans="1:2" x14ac:dyDescent="0.25">
      <c r="A163" s="79">
        <v>35</v>
      </c>
      <c r="B163" s="81" t="s">
        <v>125</v>
      </c>
    </row>
    <row r="164" spans="1:2" x14ac:dyDescent="0.25">
      <c r="A164" s="79">
        <v>61</v>
      </c>
      <c r="B164" s="81" t="s">
        <v>120</v>
      </c>
    </row>
    <row r="165" spans="1:2" x14ac:dyDescent="0.25">
      <c r="A165" s="79">
        <v>38</v>
      </c>
      <c r="B165" s="81" t="s">
        <v>120</v>
      </c>
    </row>
    <row r="166" spans="1:2" x14ac:dyDescent="0.25">
      <c r="A166" s="79">
        <v>40</v>
      </c>
      <c r="B166" s="81" t="s">
        <v>125</v>
      </c>
    </row>
    <row r="167" spans="1:2" x14ac:dyDescent="0.25">
      <c r="A167" s="79">
        <v>32</v>
      </c>
      <c r="B167" s="81" t="s">
        <v>125</v>
      </c>
    </row>
    <row r="168" spans="1:2" x14ac:dyDescent="0.25">
      <c r="A168" s="79">
        <v>32</v>
      </c>
      <c r="B168" s="81" t="s">
        <v>120</v>
      </c>
    </row>
    <row r="169" spans="1:2" x14ac:dyDescent="0.25">
      <c r="A169" s="79">
        <v>33</v>
      </c>
      <c r="B169" s="81" t="s">
        <v>125</v>
      </c>
    </row>
    <row r="170" spans="1:2" x14ac:dyDescent="0.25">
      <c r="A170" s="79">
        <v>39</v>
      </c>
      <c r="B170" s="81" t="s">
        <v>120</v>
      </c>
    </row>
    <row r="171" spans="1:2" x14ac:dyDescent="0.25">
      <c r="A171" s="79">
        <v>58</v>
      </c>
      <c r="B171" s="81" t="s">
        <v>120</v>
      </c>
    </row>
    <row r="172" spans="1:2" x14ac:dyDescent="0.25">
      <c r="A172" s="79">
        <v>47</v>
      </c>
      <c r="B172" s="81" t="s">
        <v>120</v>
      </c>
    </row>
    <row r="173" spans="1:2" x14ac:dyDescent="0.25">
      <c r="A173" s="79">
        <v>50</v>
      </c>
      <c r="B173" s="81" t="s">
        <v>125</v>
      </c>
    </row>
    <row r="174" spans="1:2" x14ac:dyDescent="0.25">
      <c r="A174" s="79">
        <v>24</v>
      </c>
      <c r="B174" s="81" t="s">
        <v>110</v>
      </c>
    </row>
    <row r="175" spans="1:2" x14ac:dyDescent="0.25">
      <c r="A175" s="79">
        <v>30</v>
      </c>
      <c r="B175" s="81" t="s">
        <v>110</v>
      </c>
    </row>
    <row r="176" spans="1:2" x14ac:dyDescent="0.25">
      <c r="A176" s="79">
        <v>31</v>
      </c>
      <c r="B176" s="81" t="s">
        <v>120</v>
      </c>
    </row>
    <row r="177" spans="1:2" x14ac:dyDescent="0.25">
      <c r="A177" s="79">
        <v>37</v>
      </c>
      <c r="B177" s="81" t="s">
        <v>120</v>
      </c>
    </row>
    <row r="178" spans="1:2" x14ac:dyDescent="0.25">
      <c r="A178" s="79">
        <v>44</v>
      </c>
      <c r="B178" s="81" t="s">
        <v>120</v>
      </c>
    </row>
    <row r="179" spans="1:2" x14ac:dyDescent="0.25">
      <c r="A179" s="79">
        <v>41</v>
      </c>
      <c r="B179" s="81" t="s">
        <v>120</v>
      </c>
    </row>
    <row r="180" spans="1:2" x14ac:dyDescent="0.25">
      <c r="A180" s="79">
        <v>46</v>
      </c>
      <c r="B180" s="81" t="s">
        <v>110</v>
      </c>
    </row>
    <row r="181" spans="1:2" x14ac:dyDescent="0.25">
      <c r="A181" s="79">
        <v>57</v>
      </c>
      <c r="B181" s="81" t="s">
        <v>110</v>
      </c>
    </row>
    <row r="182" spans="1:2" x14ac:dyDescent="0.25">
      <c r="A182" s="79">
        <v>61</v>
      </c>
      <c r="B182" s="81" t="s">
        <v>120</v>
      </c>
    </row>
    <row r="183" spans="1:2" x14ac:dyDescent="0.25">
      <c r="A183" s="79">
        <v>58</v>
      </c>
      <c r="B183" s="81" t="s">
        <v>125</v>
      </c>
    </row>
    <row r="184" spans="1:2" x14ac:dyDescent="0.25">
      <c r="A184" s="79">
        <v>49</v>
      </c>
      <c r="B184" s="81" t="s">
        <v>120</v>
      </c>
    </row>
    <row r="185" spans="1:2" x14ac:dyDescent="0.25">
      <c r="A185" s="79">
        <v>30</v>
      </c>
      <c r="B185" s="81" t="s">
        <v>120</v>
      </c>
    </row>
    <row r="186" spans="1:2" x14ac:dyDescent="0.25">
      <c r="A186" s="79">
        <v>55</v>
      </c>
      <c r="B186" s="81" t="s">
        <v>120</v>
      </c>
    </row>
    <row r="187" spans="1:2" x14ac:dyDescent="0.25">
      <c r="A187" s="79">
        <v>32</v>
      </c>
      <c r="B187" s="81" t="s">
        <v>110</v>
      </c>
    </row>
    <row r="188" spans="1:2" x14ac:dyDescent="0.25">
      <c r="A188" s="79">
        <v>29</v>
      </c>
      <c r="B188" s="81" t="s">
        <v>120</v>
      </c>
    </row>
    <row r="189" spans="1:2" x14ac:dyDescent="0.25">
      <c r="A189" s="79">
        <v>47</v>
      </c>
      <c r="B189" s="81" t="s">
        <v>134</v>
      </c>
    </row>
    <row r="190" spans="1:2" x14ac:dyDescent="0.25">
      <c r="A190" s="79">
        <v>32</v>
      </c>
      <c r="B190" s="81" t="s">
        <v>125</v>
      </c>
    </row>
    <row r="191" spans="1:2" x14ac:dyDescent="0.25">
      <c r="A191" s="79">
        <v>44</v>
      </c>
      <c r="B191" s="81" t="s">
        <v>110</v>
      </c>
    </row>
    <row r="192" spans="1:2" x14ac:dyDescent="0.25">
      <c r="A192" s="79">
        <v>34</v>
      </c>
      <c r="B192" s="81" t="s">
        <v>120</v>
      </c>
    </row>
    <row r="193" spans="1:2" x14ac:dyDescent="0.25">
      <c r="A193" s="79">
        <v>38</v>
      </c>
      <c r="B193" s="81" t="s">
        <v>125</v>
      </c>
    </row>
    <row r="194" spans="1:2" x14ac:dyDescent="0.25">
      <c r="A194" s="79">
        <v>42</v>
      </c>
      <c r="B194" s="81" t="s">
        <v>134</v>
      </c>
    </row>
    <row r="195" spans="1:2" x14ac:dyDescent="0.25">
      <c r="A195" s="79">
        <v>30</v>
      </c>
      <c r="B195" s="81" t="s">
        <v>125</v>
      </c>
    </row>
    <row r="196" spans="1:2" x14ac:dyDescent="0.25">
      <c r="A196" s="79">
        <v>29</v>
      </c>
      <c r="B196" s="81" t="s">
        <v>110</v>
      </c>
    </row>
    <row r="197" spans="1:2" x14ac:dyDescent="0.25">
      <c r="A197" s="79">
        <v>38</v>
      </c>
      <c r="B197" s="81" t="s">
        <v>125</v>
      </c>
    </row>
    <row r="198" spans="1:2" x14ac:dyDescent="0.25">
      <c r="A198" s="79">
        <v>32</v>
      </c>
      <c r="B198" s="81" t="s">
        <v>120</v>
      </c>
    </row>
    <row r="199" spans="1:2" x14ac:dyDescent="0.25">
      <c r="A199" s="79">
        <v>55</v>
      </c>
      <c r="B199" s="81" t="s">
        <v>110</v>
      </c>
    </row>
    <row r="200" spans="1:2" x14ac:dyDescent="0.25">
      <c r="A200" s="79">
        <v>47</v>
      </c>
      <c r="B200" s="81" t="s">
        <v>110</v>
      </c>
    </row>
    <row r="201" spans="1:2" x14ac:dyDescent="0.25">
      <c r="A201" s="79">
        <v>40</v>
      </c>
      <c r="B201" s="81" t="s">
        <v>120</v>
      </c>
    </row>
    <row r="202" spans="1:2" x14ac:dyDescent="0.25">
      <c r="A202" s="79">
        <v>37</v>
      </c>
      <c r="B202" s="81" t="s">
        <v>110</v>
      </c>
    </row>
    <row r="203" spans="1:2" x14ac:dyDescent="0.25">
      <c r="A203" s="79">
        <v>43</v>
      </c>
      <c r="B203" s="81" t="s">
        <v>120</v>
      </c>
    </row>
    <row r="204" spans="1:2" x14ac:dyDescent="0.25">
      <c r="A204" s="79">
        <v>32</v>
      </c>
      <c r="B204" s="81" t="s">
        <v>120</v>
      </c>
    </row>
    <row r="205" spans="1:2" x14ac:dyDescent="0.25">
      <c r="A205" s="79">
        <v>31</v>
      </c>
      <c r="B205" s="81" t="s">
        <v>125</v>
      </c>
    </row>
    <row r="206" spans="1:2" x14ac:dyDescent="0.25">
      <c r="A206" s="79">
        <v>44</v>
      </c>
      <c r="B206" s="81" t="s">
        <v>110</v>
      </c>
    </row>
    <row r="207" spans="1:2" x14ac:dyDescent="0.25">
      <c r="A207" s="79">
        <v>39</v>
      </c>
      <c r="B207" s="81" t="s">
        <v>120</v>
      </c>
    </row>
    <row r="208" spans="1:2" x14ac:dyDescent="0.25">
      <c r="A208" s="79">
        <v>41</v>
      </c>
      <c r="B208" s="81" t="s">
        <v>120</v>
      </c>
    </row>
    <row r="209" spans="1:2" x14ac:dyDescent="0.25">
      <c r="A209" s="79">
        <v>30</v>
      </c>
      <c r="B209" s="81" t="s">
        <v>120</v>
      </c>
    </row>
    <row r="210" spans="1:2" x14ac:dyDescent="0.25">
      <c r="A210" s="79">
        <v>58</v>
      </c>
      <c r="B210" s="81" t="s">
        <v>125</v>
      </c>
    </row>
    <row r="211" spans="1:2" x14ac:dyDescent="0.25">
      <c r="A211" s="79">
        <v>55</v>
      </c>
      <c r="B211" s="81" t="s">
        <v>110</v>
      </c>
    </row>
    <row r="212" spans="1:2" x14ac:dyDescent="0.25">
      <c r="A212" s="79">
        <v>60</v>
      </c>
      <c r="B212" s="81" t="s">
        <v>120</v>
      </c>
    </row>
    <row r="213" spans="1:2" x14ac:dyDescent="0.25">
      <c r="A213" s="79">
        <v>29</v>
      </c>
      <c r="B213" s="81" t="s">
        <v>138</v>
      </c>
    </row>
    <row r="214" spans="1:2" x14ac:dyDescent="0.25">
      <c r="A214" s="79">
        <v>42</v>
      </c>
      <c r="B214" s="81" t="s">
        <v>110</v>
      </c>
    </row>
    <row r="215" spans="1:2" x14ac:dyDescent="0.25">
      <c r="A215" s="79">
        <v>41</v>
      </c>
      <c r="B215" s="81" t="s">
        <v>110</v>
      </c>
    </row>
    <row r="216" spans="1:2" x14ac:dyDescent="0.25">
      <c r="A216" s="79">
        <v>35</v>
      </c>
      <c r="B216" s="81" t="s">
        <v>125</v>
      </c>
    </row>
    <row r="217" spans="1:2" x14ac:dyDescent="0.25">
      <c r="A217" s="79">
        <v>24</v>
      </c>
      <c r="B217" s="81" t="s">
        <v>125</v>
      </c>
    </row>
    <row r="218" spans="1:2" x14ac:dyDescent="0.25">
      <c r="A218" s="79">
        <v>39</v>
      </c>
      <c r="B218" s="81" t="s">
        <v>125</v>
      </c>
    </row>
    <row r="219" spans="1:2" x14ac:dyDescent="0.25">
      <c r="A219" s="79">
        <v>38</v>
      </c>
      <c r="B219" s="81" t="s">
        <v>125</v>
      </c>
    </row>
    <row r="220" spans="1:2" x14ac:dyDescent="0.25">
      <c r="A220" s="79">
        <v>37</v>
      </c>
      <c r="B220" s="81" t="s">
        <v>120</v>
      </c>
    </row>
    <row r="221" spans="1:2" x14ac:dyDescent="0.25">
      <c r="A221" s="79">
        <v>47</v>
      </c>
      <c r="B221" s="81" t="s">
        <v>120</v>
      </c>
    </row>
    <row r="222" spans="1:2" x14ac:dyDescent="0.25">
      <c r="A222" s="79">
        <v>38</v>
      </c>
      <c r="B222" s="81" t="s">
        <v>110</v>
      </c>
    </row>
    <row r="223" spans="1:2" x14ac:dyDescent="0.25">
      <c r="A223" s="79">
        <v>41</v>
      </c>
      <c r="B223" s="81" t="s">
        <v>110</v>
      </c>
    </row>
    <row r="224" spans="1:2" x14ac:dyDescent="0.25">
      <c r="A224" s="79">
        <v>41</v>
      </c>
      <c r="B224" s="81" t="s">
        <v>110</v>
      </c>
    </row>
    <row r="225" spans="1:2" x14ac:dyDescent="0.25">
      <c r="A225" s="79">
        <v>38</v>
      </c>
      <c r="B225" s="81" t="s">
        <v>125</v>
      </c>
    </row>
    <row r="226" spans="1:2" x14ac:dyDescent="0.25">
      <c r="A226" s="79">
        <v>29</v>
      </c>
      <c r="B226" s="81" t="s">
        <v>120</v>
      </c>
    </row>
    <row r="227" spans="1:2" x14ac:dyDescent="0.25">
      <c r="A227" s="79">
        <v>38</v>
      </c>
      <c r="B227" s="81" t="s">
        <v>125</v>
      </c>
    </row>
    <row r="228" spans="1:2" x14ac:dyDescent="0.25">
      <c r="A228" s="79">
        <v>33</v>
      </c>
      <c r="B228" s="81" t="s">
        <v>110</v>
      </c>
    </row>
    <row r="229" spans="1:2" x14ac:dyDescent="0.25">
      <c r="A229" s="79">
        <v>26</v>
      </c>
      <c r="B229" s="81" t="s">
        <v>120</v>
      </c>
    </row>
    <row r="230" spans="1:2" x14ac:dyDescent="0.25">
      <c r="A230" s="79">
        <v>25</v>
      </c>
      <c r="B230" s="81" t="s">
        <v>120</v>
      </c>
    </row>
    <row r="231" spans="1:2" x14ac:dyDescent="0.25">
      <c r="A231" s="79">
        <v>62</v>
      </c>
      <c r="B231" s="81" t="s">
        <v>125</v>
      </c>
    </row>
    <row r="232" spans="1:2" x14ac:dyDescent="0.25">
      <c r="A232" s="79">
        <v>42</v>
      </c>
      <c r="B232" s="81" t="s">
        <v>110</v>
      </c>
    </row>
    <row r="233" spans="1:2" x14ac:dyDescent="0.25">
      <c r="A233" s="79">
        <v>31</v>
      </c>
      <c r="B233" s="81" t="s">
        <v>138</v>
      </c>
    </row>
    <row r="234" spans="1:2" x14ac:dyDescent="0.25">
      <c r="A234" s="79">
        <v>33</v>
      </c>
      <c r="B234" s="81" t="s">
        <v>120</v>
      </c>
    </row>
    <row r="235" spans="1:2" x14ac:dyDescent="0.25">
      <c r="A235" s="79">
        <v>21</v>
      </c>
      <c r="B235" s="81" t="s">
        <v>120</v>
      </c>
    </row>
    <row r="236" spans="1:2" x14ac:dyDescent="0.25">
      <c r="A236" s="79">
        <v>50</v>
      </c>
      <c r="B236" s="81" t="s">
        <v>125</v>
      </c>
    </row>
    <row r="237" spans="1:2" x14ac:dyDescent="0.25">
      <c r="A237" s="79">
        <v>36</v>
      </c>
      <c r="B237" s="81" t="s">
        <v>120</v>
      </c>
    </row>
    <row r="238" spans="1:2" x14ac:dyDescent="0.25">
      <c r="A238" s="79">
        <v>41</v>
      </c>
      <c r="B238" s="81" t="s">
        <v>125</v>
      </c>
    </row>
    <row r="239" spans="1:2" x14ac:dyDescent="0.25">
      <c r="A239" s="79">
        <v>27</v>
      </c>
      <c r="B239" s="81" t="s">
        <v>120</v>
      </c>
    </row>
    <row r="240" spans="1:2" x14ac:dyDescent="0.25">
      <c r="A240" s="79">
        <v>42</v>
      </c>
      <c r="B240" s="81" t="s">
        <v>120</v>
      </c>
    </row>
    <row r="241" spans="1:2" x14ac:dyDescent="0.25">
      <c r="A241" s="79">
        <v>28</v>
      </c>
      <c r="B241" s="81" t="s">
        <v>125</v>
      </c>
    </row>
    <row r="242" spans="1:2" x14ac:dyDescent="0.25">
      <c r="A242" s="79">
        <v>46</v>
      </c>
      <c r="B242" s="81" t="s">
        <v>125</v>
      </c>
    </row>
    <row r="243" spans="1:2" x14ac:dyDescent="0.25">
      <c r="A243" s="79">
        <v>32</v>
      </c>
      <c r="B243" s="81" t="s">
        <v>125</v>
      </c>
    </row>
    <row r="244" spans="1:2" x14ac:dyDescent="0.25">
      <c r="A244" s="79">
        <v>40</v>
      </c>
      <c r="B244" s="81" t="s">
        <v>120</v>
      </c>
    </row>
    <row r="245" spans="1:2" x14ac:dyDescent="0.25">
      <c r="A245" s="79">
        <v>39</v>
      </c>
      <c r="B245" s="81" t="s">
        <v>110</v>
      </c>
    </row>
    <row r="246" spans="1:2" x14ac:dyDescent="0.25">
      <c r="A246" s="79">
        <v>30</v>
      </c>
      <c r="B246" s="81" t="s">
        <v>125</v>
      </c>
    </row>
    <row r="247" spans="1:2" x14ac:dyDescent="0.25">
      <c r="A247" s="79">
        <v>33</v>
      </c>
      <c r="B247" s="81" t="s">
        <v>138</v>
      </c>
    </row>
    <row r="248" spans="1:2" x14ac:dyDescent="0.25">
      <c r="A248" s="79">
        <v>27</v>
      </c>
      <c r="B248" s="81" t="s">
        <v>110</v>
      </c>
    </row>
    <row r="249" spans="1:2" x14ac:dyDescent="0.25">
      <c r="A249" s="79">
        <v>37</v>
      </c>
      <c r="B249" s="81" t="s">
        <v>120</v>
      </c>
    </row>
    <row r="250" spans="1:2" x14ac:dyDescent="0.25">
      <c r="A250" s="79">
        <v>56</v>
      </c>
      <c r="B250" s="81" t="s">
        <v>110</v>
      </c>
    </row>
    <row r="251" spans="1:2" x14ac:dyDescent="0.25">
      <c r="A251" s="79">
        <v>30</v>
      </c>
      <c r="B251" s="81" t="s">
        <v>125</v>
      </c>
    </row>
    <row r="252" spans="1:2" x14ac:dyDescent="0.25">
      <c r="A252" s="79">
        <v>36</v>
      </c>
      <c r="B252" s="81" t="s">
        <v>110</v>
      </c>
    </row>
    <row r="253" spans="1:2" x14ac:dyDescent="0.25">
      <c r="A253" s="79">
        <v>32</v>
      </c>
      <c r="B253" s="81" t="s">
        <v>110</v>
      </c>
    </row>
    <row r="254" spans="1:2" x14ac:dyDescent="0.25">
      <c r="A254" s="79">
        <v>44</v>
      </c>
      <c r="B254" s="81" t="s">
        <v>138</v>
      </c>
    </row>
    <row r="255" spans="1:2" x14ac:dyDescent="0.25">
      <c r="A255" s="79">
        <v>48</v>
      </c>
      <c r="B255" s="81" t="s">
        <v>138</v>
      </c>
    </row>
    <row r="256" spans="1:2" x14ac:dyDescent="0.25">
      <c r="A256" s="79">
        <v>39</v>
      </c>
      <c r="B256" s="81" t="s">
        <v>125</v>
      </c>
    </row>
    <row r="257" spans="1:2" x14ac:dyDescent="0.25">
      <c r="A257" s="79">
        <v>31</v>
      </c>
      <c r="B257" s="81" t="s">
        <v>134</v>
      </c>
    </row>
    <row r="258" spans="1:2" x14ac:dyDescent="0.25">
      <c r="A258" s="79">
        <v>39</v>
      </c>
      <c r="B258" s="81" t="s">
        <v>110</v>
      </c>
    </row>
    <row r="259" spans="1:2" x14ac:dyDescent="0.25">
      <c r="A259" s="79">
        <v>62</v>
      </c>
      <c r="B259" s="81" t="s">
        <v>110</v>
      </c>
    </row>
    <row r="260" spans="1:2" x14ac:dyDescent="0.25">
      <c r="A260" s="79">
        <v>21</v>
      </c>
      <c r="B260" s="81" t="s">
        <v>120</v>
      </c>
    </row>
    <row r="261" spans="1:2" x14ac:dyDescent="0.25">
      <c r="A261" s="79">
        <v>62</v>
      </c>
      <c r="B261" s="81" t="s">
        <v>134</v>
      </c>
    </row>
    <row r="262" spans="1:2" x14ac:dyDescent="0.25">
      <c r="A262" s="79">
        <v>34</v>
      </c>
      <c r="B262" s="81" t="s">
        <v>120</v>
      </c>
    </row>
    <row r="263" spans="1:2" x14ac:dyDescent="0.25">
      <c r="A263" s="79">
        <v>35</v>
      </c>
      <c r="B263" s="81" t="s">
        <v>120</v>
      </c>
    </row>
    <row r="264" spans="1:2" x14ac:dyDescent="0.25">
      <c r="A264" s="79">
        <v>41</v>
      </c>
      <c r="B264" s="81" t="s">
        <v>120</v>
      </c>
    </row>
    <row r="265" spans="1:2" x14ac:dyDescent="0.25">
      <c r="A265" s="79">
        <v>45</v>
      </c>
      <c r="B265" s="81" t="s">
        <v>120</v>
      </c>
    </row>
    <row r="266" spans="1:2" x14ac:dyDescent="0.25">
      <c r="A266" s="79">
        <v>54</v>
      </c>
      <c r="B266" s="81" t="s">
        <v>120</v>
      </c>
    </row>
    <row r="267" spans="1:2" x14ac:dyDescent="0.25">
      <c r="A267" s="79">
        <v>51</v>
      </c>
      <c r="B267" s="81" t="s">
        <v>125</v>
      </c>
    </row>
    <row r="268" spans="1:2" x14ac:dyDescent="0.25">
      <c r="A268" s="79">
        <v>52</v>
      </c>
      <c r="B268" s="81" t="s">
        <v>120</v>
      </c>
    </row>
    <row r="269" spans="1:2" x14ac:dyDescent="0.25">
      <c r="A269" s="79">
        <v>29</v>
      </c>
      <c r="B269" s="81" t="s">
        <v>125</v>
      </c>
    </row>
    <row r="270" spans="1:2" x14ac:dyDescent="0.25">
      <c r="A270" s="79">
        <v>44</v>
      </c>
      <c r="B270" s="81" t="s">
        <v>125</v>
      </c>
    </row>
    <row r="271" spans="1:2" x14ac:dyDescent="0.25">
      <c r="A271" s="79">
        <v>40</v>
      </c>
      <c r="B271" s="81" t="s">
        <v>125</v>
      </c>
    </row>
    <row r="272" spans="1:2" x14ac:dyDescent="0.25">
      <c r="A272" s="79">
        <v>41</v>
      </c>
      <c r="B272" s="81" t="s">
        <v>110</v>
      </c>
    </row>
    <row r="273" spans="1:2" x14ac:dyDescent="0.25">
      <c r="A273" s="79">
        <v>31</v>
      </c>
      <c r="B273" s="81" t="s">
        <v>125</v>
      </c>
    </row>
    <row r="274" spans="1:2" x14ac:dyDescent="0.25">
      <c r="A274" s="79">
        <v>38</v>
      </c>
      <c r="B274" s="81" t="s">
        <v>120</v>
      </c>
    </row>
    <row r="275" spans="1:2" x14ac:dyDescent="0.25">
      <c r="A275" s="79">
        <v>43</v>
      </c>
      <c r="B275" s="81" t="s">
        <v>120</v>
      </c>
    </row>
    <row r="276" spans="1:2" x14ac:dyDescent="0.25">
      <c r="A276" s="79">
        <v>40</v>
      </c>
      <c r="B276" s="81" t="s">
        <v>125</v>
      </c>
    </row>
    <row r="277" spans="1:2" x14ac:dyDescent="0.25">
      <c r="A277" s="79">
        <v>41</v>
      </c>
      <c r="B277" s="81" t="s">
        <v>125</v>
      </c>
    </row>
    <row r="278" spans="1:2" x14ac:dyDescent="0.25">
      <c r="A278" s="79">
        <v>64</v>
      </c>
      <c r="B278" s="81" t="s">
        <v>120</v>
      </c>
    </row>
    <row r="279" spans="1:2" x14ac:dyDescent="0.25">
      <c r="A279" s="79">
        <v>40</v>
      </c>
      <c r="B279" s="81" t="s">
        <v>120</v>
      </c>
    </row>
    <row r="280" spans="1:2" x14ac:dyDescent="0.25">
      <c r="A280" s="79">
        <v>52</v>
      </c>
      <c r="B280" s="81" t="s">
        <v>138</v>
      </c>
    </row>
    <row r="281" spans="1:2" x14ac:dyDescent="0.25">
      <c r="A281" s="79">
        <v>41</v>
      </c>
      <c r="B281" s="81" t="s">
        <v>120</v>
      </c>
    </row>
    <row r="282" spans="1:2" x14ac:dyDescent="0.25">
      <c r="A282" s="79">
        <v>38</v>
      </c>
      <c r="B282" s="81" t="s">
        <v>125</v>
      </c>
    </row>
    <row r="283" spans="1:2" x14ac:dyDescent="0.25">
      <c r="A283" s="79">
        <v>69</v>
      </c>
      <c r="B283" s="81" t="s">
        <v>110</v>
      </c>
    </row>
    <row r="284" spans="1:2" x14ac:dyDescent="0.25">
      <c r="A284" s="79">
        <v>26</v>
      </c>
      <c r="B284" s="81" t="s">
        <v>120</v>
      </c>
    </row>
    <row r="285" spans="1:2" x14ac:dyDescent="0.25">
      <c r="A285" s="79">
        <v>26</v>
      </c>
      <c r="B285" s="81" t="s">
        <v>120</v>
      </c>
    </row>
    <row r="286" spans="1:2" x14ac:dyDescent="0.25">
      <c r="A286" s="79">
        <v>45</v>
      </c>
      <c r="B286" s="81" t="s">
        <v>134</v>
      </c>
    </row>
    <row r="287" spans="1:2" x14ac:dyDescent="0.25">
      <c r="A287" s="79">
        <v>26</v>
      </c>
      <c r="B287" s="81" t="s">
        <v>120</v>
      </c>
    </row>
    <row r="288" spans="1:2" x14ac:dyDescent="0.25">
      <c r="A288" s="79">
        <v>33</v>
      </c>
      <c r="B288" s="81" t="s">
        <v>120</v>
      </c>
    </row>
    <row r="289" spans="1:2" x14ac:dyDescent="0.25">
      <c r="A289" s="79">
        <v>38</v>
      </c>
      <c r="B289" s="81" t="s">
        <v>120</v>
      </c>
    </row>
    <row r="290" spans="1:2" x14ac:dyDescent="0.25">
      <c r="A290" s="79">
        <v>36</v>
      </c>
      <c r="B290" s="81" t="s">
        <v>125</v>
      </c>
    </row>
    <row r="291" spans="1:2" x14ac:dyDescent="0.25">
      <c r="A291" s="79">
        <v>36</v>
      </c>
      <c r="B291" s="81" t="s">
        <v>110</v>
      </c>
    </row>
    <row r="292" spans="1:2" x14ac:dyDescent="0.25">
      <c r="A292" s="79">
        <v>45</v>
      </c>
      <c r="B292" s="81" t="s">
        <v>125</v>
      </c>
    </row>
    <row r="293" spans="1:2" x14ac:dyDescent="0.25">
      <c r="A293" s="79">
        <v>45</v>
      </c>
      <c r="B293" s="81" t="s">
        <v>120</v>
      </c>
    </row>
    <row r="294" spans="1:2" x14ac:dyDescent="0.25">
      <c r="A294" s="79">
        <v>34</v>
      </c>
      <c r="B294" s="81" t="s">
        <v>120</v>
      </c>
    </row>
    <row r="295" spans="1:2" x14ac:dyDescent="0.25">
      <c r="A295" s="79">
        <v>51</v>
      </c>
      <c r="B295" s="81" t="s">
        <v>110</v>
      </c>
    </row>
    <row r="296" spans="1:2" x14ac:dyDescent="0.25">
      <c r="A296" s="79">
        <v>38</v>
      </c>
      <c r="B296" s="81" t="s">
        <v>125</v>
      </c>
    </row>
    <row r="297" spans="1:2" x14ac:dyDescent="0.25">
      <c r="A297" s="79">
        <v>58</v>
      </c>
      <c r="B297" s="81" t="s">
        <v>110</v>
      </c>
    </row>
    <row r="298" spans="1:2" x14ac:dyDescent="0.25">
      <c r="A298" s="79">
        <v>54</v>
      </c>
      <c r="B298" s="81" t="s">
        <v>120</v>
      </c>
    </row>
    <row r="299" spans="1:2" x14ac:dyDescent="0.25">
      <c r="A299" s="79">
        <v>57</v>
      </c>
      <c r="B299" s="81" t="s">
        <v>120</v>
      </c>
    </row>
    <row r="300" spans="1:2" x14ac:dyDescent="0.25">
      <c r="A300" s="79">
        <v>43</v>
      </c>
      <c r="B300" s="81" t="s">
        <v>134</v>
      </c>
    </row>
    <row r="301" spans="1:2" x14ac:dyDescent="0.25">
      <c r="A301" s="79">
        <v>40</v>
      </c>
      <c r="B301" s="81" t="s">
        <v>125</v>
      </c>
    </row>
    <row r="302" spans="1:2" x14ac:dyDescent="0.25">
      <c r="A302" s="79">
        <v>45</v>
      </c>
      <c r="B302" s="81" t="s">
        <v>120</v>
      </c>
    </row>
    <row r="303" spans="1:2" x14ac:dyDescent="0.25">
      <c r="A303" s="79">
        <v>54</v>
      </c>
      <c r="B303" s="81" t="s">
        <v>120</v>
      </c>
    </row>
    <row r="304" spans="1:2" x14ac:dyDescent="0.25">
      <c r="A304" s="79">
        <v>43</v>
      </c>
      <c r="B304" s="81" t="s">
        <v>120</v>
      </c>
    </row>
    <row r="305" spans="1:2" x14ac:dyDescent="0.25">
      <c r="A305" s="79">
        <v>48</v>
      </c>
      <c r="B305" s="81" t="s">
        <v>125</v>
      </c>
    </row>
    <row r="306" spans="1:2" x14ac:dyDescent="0.25">
      <c r="A306" s="79">
        <v>44</v>
      </c>
      <c r="B306" s="81" t="s">
        <v>120</v>
      </c>
    </row>
    <row r="307" spans="1:2" x14ac:dyDescent="0.25">
      <c r="A307" s="79">
        <v>57</v>
      </c>
      <c r="B307" s="81" t="s">
        <v>120</v>
      </c>
    </row>
    <row r="308" spans="1:2" x14ac:dyDescent="0.25">
      <c r="A308" s="79">
        <v>20</v>
      </c>
      <c r="B308" s="81" t="s">
        <v>110</v>
      </c>
    </row>
    <row r="309" spans="1:2" x14ac:dyDescent="0.25">
      <c r="A309" s="79">
        <v>49</v>
      </c>
      <c r="B309" s="81" t="s">
        <v>125</v>
      </c>
    </row>
    <row r="310" spans="1:2" x14ac:dyDescent="0.25">
      <c r="A310" s="79">
        <v>39</v>
      </c>
      <c r="B310" s="81" t="s">
        <v>125</v>
      </c>
    </row>
    <row r="311" spans="1:2" x14ac:dyDescent="0.25">
      <c r="A311" s="79">
        <v>41</v>
      </c>
      <c r="B311" s="81" t="s">
        <v>120</v>
      </c>
    </row>
    <row r="312" spans="1:2" x14ac:dyDescent="0.25">
      <c r="A312" s="79">
        <v>37</v>
      </c>
      <c r="B312" s="81" t="s">
        <v>110</v>
      </c>
    </row>
    <row r="313" spans="1:2" x14ac:dyDescent="0.25">
      <c r="A313" s="79">
        <v>65</v>
      </c>
      <c r="B313" s="81" t="s">
        <v>120</v>
      </c>
    </row>
    <row r="314" spans="1:2" x14ac:dyDescent="0.25">
      <c r="A314" s="79">
        <v>50</v>
      </c>
      <c r="B314" s="81" t="s">
        <v>120</v>
      </c>
    </row>
    <row r="315" spans="1:2" x14ac:dyDescent="0.25">
      <c r="A315" s="79">
        <v>57</v>
      </c>
      <c r="B315" s="81" t="s">
        <v>110</v>
      </c>
    </row>
    <row r="316" spans="1:2" x14ac:dyDescent="0.25">
      <c r="A316" s="79">
        <v>48</v>
      </c>
      <c r="B316" s="81" t="s">
        <v>125</v>
      </c>
    </row>
    <row r="317" spans="1:2" x14ac:dyDescent="0.25">
      <c r="A317" s="79">
        <v>53</v>
      </c>
      <c r="B317" s="81" t="s">
        <v>138</v>
      </c>
    </row>
    <row r="318" spans="1:2" x14ac:dyDescent="0.25">
      <c r="A318" s="79">
        <v>52</v>
      </c>
      <c r="B318" s="81" t="s">
        <v>110</v>
      </c>
    </row>
    <row r="319" spans="1:2" x14ac:dyDescent="0.25">
      <c r="A319" s="79">
        <v>38</v>
      </c>
      <c r="B319" s="81" t="s">
        <v>120</v>
      </c>
    </row>
    <row r="320" spans="1:2" x14ac:dyDescent="0.25">
      <c r="A320" s="79">
        <v>33</v>
      </c>
      <c r="B320" s="81" t="s">
        <v>120</v>
      </c>
    </row>
    <row r="321" spans="1:2" x14ac:dyDescent="0.25">
      <c r="A321" s="79">
        <v>63</v>
      </c>
      <c r="B321" s="81" t="s">
        <v>110</v>
      </c>
    </row>
    <row r="322" spans="1:2" x14ac:dyDescent="0.25">
      <c r="A322" s="79">
        <v>51</v>
      </c>
      <c r="B322" s="81" t="s">
        <v>110</v>
      </c>
    </row>
    <row r="323" spans="1:2" x14ac:dyDescent="0.25">
      <c r="A323" s="79">
        <v>43</v>
      </c>
      <c r="B323" s="81" t="s">
        <v>134</v>
      </c>
    </row>
    <row r="324" spans="1:2" x14ac:dyDescent="0.25">
      <c r="A324" s="79">
        <v>44</v>
      </c>
      <c r="B324" s="81" t="s">
        <v>120</v>
      </c>
    </row>
    <row r="325" spans="1:2" x14ac:dyDescent="0.25">
      <c r="A325" s="79">
        <v>30</v>
      </c>
      <c r="B325" s="81" t="s">
        <v>125</v>
      </c>
    </row>
    <row r="326" spans="1:2" x14ac:dyDescent="0.25">
      <c r="A326" s="79">
        <v>42</v>
      </c>
      <c r="B326" s="81" t="s">
        <v>120</v>
      </c>
    </row>
    <row r="327" spans="1:2" x14ac:dyDescent="0.25">
      <c r="A327" s="79">
        <v>62</v>
      </c>
      <c r="B327" s="81" t="s">
        <v>125</v>
      </c>
    </row>
    <row r="328" spans="1:2" x14ac:dyDescent="0.25">
      <c r="A328" s="79">
        <v>38</v>
      </c>
      <c r="B328" s="81" t="s">
        <v>134</v>
      </c>
    </row>
    <row r="329" spans="1:2" x14ac:dyDescent="0.25">
      <c r="A329" s="79">
        <v>54</v>
      </c>
      <c r="B329" s="81" t="s">
        <v>120</v>
      </c>
    </row>
    <row r="330" spans="1:2" x14ac:dyDescent="0.25">
      <c r="A330" s="79">
        <v>52</v>
      </c>
      <c r="B330" s="81" t="s">
        <v>125</v>
      </c>
    </row>
    <row r="331" spans="1:2" x14ac:dyDescent="0.25">
      <c r="A331" s="79">
        <v>38</v>
      </c>
      <c r="B331" s="81" t="s">
        <v>125</v>
      </c>
    </row>
    <row r="332" spans="1:2" x14ac:dyDescent="0.25">
      <c r="A332" s="79">
        <v>55</v>
      </c>
      <c r="B332" s="81" t="s">
        <v>125</v>
      </c>
    </row>
    <row r="333" spans="1:2" x14ac:dyDescent="0.25">
      <c r="A333" s="79">
        <v>43</v>
      </c>
      <c r="B333" s="81" t="s">
        <v>125</v>
      </c>
    </row>
    <row r="334" spans="1:2" x14ac:dyDescent="0.25">
      <c r="A334" s="79">
        <v>25</v>
      </c>
      <c r="B334" s="81" t="s">
        <v>110</v>
      </c>
    </row>
    <row r="335" spans="1:2" x14ac:dyDescent="0.25">
      <c r="A335" s="79">
        <v>36</v>
      </c>
      <c r="B335" s="81" t="s">
        <v>125</v>
      </c>
    </row>
    <row r="336" spans="1:2" x14ac:dyDescent="0.25">
      <c r="A336" s="79">
        <v>53</v>
      </c>
      <c r="B336" s="81" t="s">
        <v>110</v>
      </c>
    </row>
    <row r="337" spans="1:2" x14ac:dyDescent="0.25">
      <c r="A337" s="79">
        <v>28</v>
      </c>
      <c r="B337" s="81" t="s">
        <v>110</v>
      </c>
    </row>
    <row r="338" spans="1:2" x14ac:dyDescent="0.25">
      <c r="A338" s="79">
        <v>32</v>
      </c>
      <c r="B338" s="81" t="s">
        <v>138</v>
      </c>
    </row>
    <row r="339" spans="1:2" x14ac:dyDescent="0.25">
      <c r="A339" s="79">
        <v>40</v>
      </c>
      <c r="B339" s="81" t="s">
        <v>120</v>
      </c>
    </row>
    <row r="340" spans="1:2" x14ac:dyDescent="0.25">
      <c r="A340" s="79">
        <v>57</v>
      </c>
      <c r="B340" s="81" t="s">
        <v>120</v>
      </c>
    </row>
    <row r="341" spans="1:2" x14ac:dyDescent="0.25">
      <c r="A341" s="79">
        <v>27</v>
      </c>
      <c r="B341" s="81" t="s">
        <v>110</v>
      </c>
    </row>
    <row r="342" spans="1:2" x14ac:dyDescent="0.25">
      <c r="A342" s="79">
        <v>38</v>
      </c>
      <c r="B342" s="81" t="s">
        <v>110</v>
      </c>
    </row>
    <row r="343" spans="1:2" x14ac:dyDescent="0.25">
      <c r="A343" s="79">
        <v>28</v>
      </c>
      <c r="B343" s="81" t="s">
        <v>110</v>
      </c>
    </row>
    <row r="344" spans="1:2" x14ac:dyDescent="0.25">
      <c r="A344" s="79">
        <v>52</v>
      </c>
      <c r="B344" s="81" t="s">
        <v>110</v>
      </c>
    </row>
    <row r="345" spans="1:2" x14ac:dyDescent="0.25">
      <c r="A345" s="79">
        <v>39</v>
      </c>
      <c r="B345" s="81" t="s">
        <v>120</v>
      </c>
    </row>
    <row r="346" spans="1:2" x14ac:dyDescent="0.25">
      <c r="A346" s="79">
        <v>36</v>
      </c>
      <c r="B346" s="81" t="s">
        <v>110</v>
      </c>
    </row>
    <row r="347" spans="1:2" x14ac:dyDescent="0.25">
      <c r="A347" s="79">
        <v>38</v>
      </c>
      <c r="B347" s="81" t="s">
        <v>110</v>
      </c>
    </row>
    <row r="348" spans="1:2" x14ac:dyDescent="0.25">
      <c r="A348" s="79">
        <v>41</v>
      </c>
      <c r="B348" s="81" t="s">
        <v>138</v>
      </c>
    </row>
    <row r="349" spans="1:2" x14ac:dyDescent="0.25">
      <c r="A349" s="79">
        <v>27</v>
      </c>
      <c r="B349" s="81" t="s">
        <v>120</v>
      </c>
    </row>
    <row r="350" spans="1:2" x14ac:dyDescent="0.25">
      <c r="A350" s="79">
        <v>32</v>
      </c>
      <c r="B350" s="81" t="s">
        <v>120</v>
      </c>
    </row>
    <row r="351" spans="1:2" x14ac:dyDescent="0.25">
      <c r="A351" s="79">
        <v>39</v>
      </c>
      <c r="B351" s="81" t="s">
        <v>125</v>
      </c>
    </row>
    <row r="352" spans="1:2" x14ac:dyDescent="0.25">
      <c r="A352" s="79">
        <v>51</v>
      </c>
      <c r="B352" s="81" t="s">
        <v>110</v>
      </c>
    </row>
    <row r="353" spans="1:2" x14ac:dyDescent="0.25">
      <c r="A353" s="79">
        <v>42</v>
      </c>
      <c r="B353" s="81" t="s">
        <v>110</v>
      </c>
    </row>
    <row r="354" spans="1:2" x14ac:dyDescent="0.25">
      <c r="A354" s="79">
        <v>30</v>
      </c>
      <c r="B354" s="81" t="s">
        <v>110</v>
      </c>
    </row>
    <row r="355" spans="1:2" x14ac:dyDescent="0.25">
      <c r="A355" s="79">
        <v>24</v>
      </c>
      <c r="B355" s="81" t="s">
        <v>120</v>
      </c>
    </row>
    <row r="356" spans="1:2" x14ac:dyDescent="0.25">
      <c r="A356" s="79">
        <v>33</v>
      </c>
      <c r="B356" s="81" t="s">
        <v>125</v>
      </c>
    </row>
    <row r="357" spans="1:2" x14ac:dyDescent="0.25">
      <c r="A357" s="79">
        <v>61</v>
      </c>
      <c r="B357" s="81" t="s">
        <v>134</v>
      </c>
    </row>
    <row r="358" spans="1:2" x14ac:dyDescent="0.25">
      <c r="A358" s="79">
        <v>37</v>
      </c>
      <c r="B358" s="81" t="s">
        <v>125</v>
      </c>
    </row>
    <row r="359" spans="1:2" x14ac:dyDescent="0.25">
      <c r="A359" s="79">
        <v>39</v>
      </c>
      <c r="B359" s="81" t="s">
        <v>125</v>
      </c>
    </row>
    <row r="360" spans="1:2" x14ac:dyDescent="0.25">
      <c r="A360" s="79">
        <v>23</v>
      </c>
      <c r="B360" s="81" t="s">
        <v>125</v>
      </c>
    </row>
    <row r="361" spans="1:2" x14ac:dyDescent="0.25">
      <c r="A361" s="79">
        <v>55</v>
      </c>
      <c r="B361" s="81" t="s">
        <v>125</v>
      </c>
    </row>
    <row r="362" spans="1:2" x14ac:dyDescent="0.25">
      <c r="A362" s="79">
        <v>43</v>
      </c>
      <c r="B362" s="81" t="s">
        <v>120</v>
      </c>
    </row>
    <row r="363" spans="1:2" x14ac:dyDescent="0.25">
      <c r="A363" s="79">
        <v>43</v>
      </c>
      <c r="B363" s="81" t="s">
        <v>110</v>
      </c>
    </row>
    <row r="364" spans="1:2" x14ac:dyDescent="0.25">
      <c r="A364" s="79">
        <v>50</v>
      </c>
      <c r="B364" s="81" t="s">
        <v>120</v>
      </c>
    </row>
    <row r="365" spans="1:2" x14ac:dyDescent="0.25">
      <c r="A365" s="79">
        <v>43</v>
      </c>
      <c r="B365" s="81" t="s">
        <v>125</v>
      </c>
    </row>
    <row r="366" spans="1:2" x14ac:dyDescent="0.25">
      <c r="A366" s="79">
        <v>49</v>
      </c>
      <c r="B366" s="81" t="s">
        <v>110</v>
      </c>
    </row>
    <row r="367" spans="1:2" x14ac:dyDescent="0.25">
      <c r="A367" s="79">
        <v>63</v>
      </c>
      <c r="B367" s="81" t="s">
        <v>120</v>
      </c>
    </row>
    <row r="368" spans="1:2" x14ac:dyDescent="0.25">
      <c r="A368" s="79">
        <v>33</v>
      </c>
      <c r="B368" s="81" t="s">
        <v>120</v>
      </c>
    </row>
    <row r="369" spans="1:2" x14ac:dyDescent="0.25">
      <c r="A369" s="79">
        <v>35</v>
      </c>
      <c r="B369" s="81" t="s">
        <v>138</v>
      </c>
    </row>
    <row r="370" spans="1:2" x14ac:dyDescent="0.25">
      <c r="A370" s="79">
        <v>21</v>
      </c>
      <c r="B370" s="81" t="s">
        <v>125</v>
      </c>
    </row>
    <row r="371" spans="1:2" x14ac:dyDescent="0.25">
      <c r="A371" s="79">
        <v>63</v>
      </c>
      <c r="B371" s="81" t="s">
        <v>125</v>
      </c>
    </row>
    <row r="372" spans="1:2" x14ac:dyDescent="0.25">
      <c r="A372" s="79">
        <v>36</v>
      </c>
      <c r="B372" s="81" t="s">
        <v>120</v>
      </c>
    </row>
    <row r="373" spans="1:2" x14ac:dyDescent="0.25">
      <c r="A373" s="79">
        <v>28</v>
      </c>
      <c r="B373" s="81" t="s">
        <v>120</v>
      </c>
    </row>
    <row r="374" spans="1:2" x14ac:dyDescent="0.25">
      <c r="A374" s="79">
        <v>43</v>
      </c>
      <c r="B374" s="81" t="s">
        <v>125</v>
      </c>
    </row>
    <row r="375" spans="1:2" x14ac:dyDescent="0.25">
      <c r="A375" s="79">
        <v>44</v>
      </c>
      <c r="B375" s="81" t="s">
        <v>110</v>
      </c>
    </row>
    <row r="376" spans="1:2" x14ac:dyDescent="0.25">
      <c r="A376" s="79">
        <v>25</v>
      </c>
      <c r="B376" s="81" t="s">
        <v>120</v>
      </c>
    </row>
    <row r="377" spans="1:2" x14ac:dyDescent="0.25">
      <c r="A377" s="79">
        <v>27</v>
      </c>
      <c r="B377" s="81" t="s">
        <v>120</v>
      </c>
    </row>
    <row r="378" spans="1:2" x14ac:dyDescent="0.25">
      <c r="A378" s="79">
        <v>22</v>
      </c>
      <c r="B378" s="81" t="s">
        <v>110</v>
      </c>
    </row>
    <row r="379" spans="1:2" x14ac:dyDescent="0.25">
      <c r="A379" s="79">
        <v>33</v>
      </c>
      <c r="B379" s="81" t="s">
        <v>110</v>
      </c>
    </row>
    <row r="380" spans="1:2" x14ac:dyDescent="0.25">
      <c r="A380" s="79">
        <v>25</v>
      </c>
      <c r="B380" s="81" t="s">
        <v>120</v>
      </c>
    </row>
    <row r="381" spans="1:2" x14ac:dyDescent="0.25">
      <c r="A381" s="79">
        <v>47</v>
      </c>
      <c r="B381" s="81" t="s">
        <v>120</v>
      </c>
    </row>
    <row r="382" spans="1:2" x14ac:dyDescent="0.25">
      <c r="A382" s="79">
        <v>44</v>
      </c>
      <c r="B382" s="81" t="s">
        <v>120</v>
      </c>
    </row>
    <row r="383" spans="1:2" x14ac:dyDescent="0.25">
      <c r="A383" s="79">
        <v>26</v>
      </c>
      <c r="B383" s="81" t="s">
        <v>125</v>
      </c>
    </row>
    <row r="384" spans="1:2" x14ac:dyDescent="0.25">
      <c r="A384" s="79">
        <v>47</v>
      </c>
      <c r="B384" s="81" t="s">
        <v>120</v>
      </c>
    </row>
    <row r="385" spans="1:2" x14ac:dyDescent="0.25">
      <c r="A385" s="79">
        <v>41</v>
      </c>
      <c r="B385" s="81" t="s">
        <v>110</v>
      </c>
    </row>
    <row r="386" spans="1:2" x14ac:dyDescent="0.25">
      <c r="A386" s="79">
        <v>35</v>
      </c>
      <c r="B386" s="81" t="s">
        <v>110</v>
      </c>
    </row>
    <row r="387" spans="1:2" x14ac:dyDescent="0.25">
      <c r="A387" s="79">
        <v>41</v>
      </c>
      <c r="B387" s="81" t="s">
        <v>125</v>
      </c>
    </row>
    <row r="388" spans="1:2" x14ac:dyDescent="0.25">
      <c r="A388" s="79">
        <v>32</v>
      </c>
      <c r="B388" s="81" t="s">
        <v>120</v>
      </c>
    </row>
    <row r="389" spans="1:2" x14ac:dyDescent="0.25">
      <c r="A389" s="79">
        <v>34</v>
      </c>
      <c r="B389" s="81" t="s">
        <v>120</v>
      </c>
    </row>
    <row r="390" spans="1:2" x14ac:dyDescent="0.25">
      <c r="A390" s="79">
        <v>31</v>
      </c>
      <c r="B390" s="81" t="s">
        <v>120</v>
      </c>
    </row>
    <row r="391" spans="1:2" x14ac:dyDescent="0.25">
      <c r="A391" s="79">
        <v>31</v>
      </c>
      <c r="B391" s="81" t="s">
        <v>120</v>
      </c>
    </row>
    <row r="392" spans="1:2" x14ac:dyDescent="0.25">
      <c r="A392" s="79">
        <v>57</v>
      </c>
      <c r="B392" s="81" t="s">
        <v>125</v>
      </c>
    </row>
    <row r="393" spans="1:2" x14ac:dyDescent="0.25">
      <c r="A393" s="79">
        <v>32</v>
      </c>
      <c r="B393" s="81" t="s">
        <v>110</v>
      </c>
    </row>
    <row r="394" spans="1:2" x14ac:dyDescent="0.25">
      <c r="A394" s="79">
        <v>44</v>
      </c>
      <c r="B394" s="81" t="s">
        <v>110</v>
      </c>
    </row>
    <row r="395" spans="1:2" x14ac:dyDescent="0.25">
      <c r="A395" s="79">
        <v>29</v>
      </c>
      <c r="B395" s="81" t="s">
        <v>120</v>
      </c>
    </row>
    <row r="396" spans="1:2" x14ac:dyDescent="0.25">
      <c r="A396" s="79">
        <v>56</v>
      </c>
      <c r="B396" s="81" t="s">
        <v>134</v>
      </c>
    </row>
    <row r="397" spans="1:2" x14ac:dyDescent="0.25">
      <c r="A397" s="79">
        <v>28</v>
      </c>
      <c r="B397" s="81" t="s">
        <v>120</v>
      </c>
    </row>
    <row r="398" spans="1:2" x14ac:dyDescent="0.25">
      <c r="A398" s="79">
        <v>42</v>
      </c>
      <c r="B398" s="81" t="s">
        <v>125</v>
      </c>
    </row>
    <row r="399" spans="1:2" x14ac:dyDescent="0.25">
      <c r="A399" s="79">
        <v>22</v>
      </c>
      <c r="B399" s="81" t="s">
        <v>120</v>
      </c>
    </row>
    <row r="400" spans="1:2" x14ac:dyDescent="0.25">
      <c r="A400" s="79">
        <v>35</v>
      </c>
      <c r="B400" s="81" t="s">
        <v>110</v>
      </c>
    </row>
    <row r="401" spans="1:2" x14ac:dyDescent="0.25">
      <c r="A401" s="79">
        <v>35</v>
      </c>
      <c r="B401" s="81" t="s">
        <v>134</v>
      </c>
    </row>
  </sheetData>
  <autoFilter ref="A1:B401" xr:uid="{3D973FF7-3A0A-4012-A61B-D0E0A51F325D}"/>
  <mergeCells count="1">
    <mergeCell ref="D9:E9"/>
  </mergeCells>
  <pageMargins left="0.7" right="0.7" top="0.75" bottom="0.75" header="0.3" footer="0.3"/>
  <drawing r:id="rId8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N401"/>
  <sheetViews>
    <sheetView workbookViewId="0">
      <selection activeCell="C33" sqref="C33"/>
    </sheetView>
  </sheetViews>
  <sheetFormatPr defaultRowHeight="15" x14ac:dyDescent="0.25"/>
  <cols>
    <col min="1" max="1" width="22.28515625" bestFit="1" customWidth="1"/>
    <col min="3" max="3" width="41.140625" bestFit="1" customWidth="1"/>
    <col min="5" max="5" width="10.28515625" customWidth="1"/>
    <col min="6" max="6" width="16.28515625" bestFit="1" customWidth="1"/>
    <col min="7" max="7" width="18.140625" bestFit="1" customWidth="1"/>
    <col min="8" max="8" width="23" bestFit="1" customWidth="1"/>
    <col min="9" max="9" width="19.42578125" bestFit="1" customWidth="1"/>
    <col min="10" max="13" width="18.5703125" bestFit="1" customWidth="1"/>
    <col min="14" max="14" width="19.85546875" bestFit="1" customWidth="1"/>
  </cols>
  <sheetData>
    <row r="1" spans="1:14" x14ac:dyDescent="0.25">
      <c r="A1" s="78" t="s">
        <v>241</v>
      </c>
      <c r="I1" s="78" t="s">
        <v>201</v>
      </c>
      <c r="J1" s="78" t="s">
        <v>202</v>
      </c>
      <c r="K1" s="78" t="s">
        <v>203</v>
      </c>
      <c r="L1" s="78" t="s">
        <v>204</v>
      </c>
      <c r="M1" s="78" t="s">
        <v>205</v>
      </c>
      <c r="N1" s="78" t="s">
        <v>206</v>
      </c>
    </row>
    <row r="2" spans="1:14" x14ac:dyDescent="0.25">
      <c r="A2" s="79">
        <v>50</v>
      </c>
      <c r="C2" s="41" t="s">
        <v>17</v>
      </c>
      <c r="D2" s="42"/>
      <c r="I2" s="79">
        <v>30</v>
      </c>
      <c r="J2" s="79">
        <v>40</v>
      </c>
      <c r="K2" s="79">
        <v>50</v>
      </c>
      <c r="L2" s="79">
        <v>64</v>
      </c>
      <c r="M2" s="79">
        <v>72</v>
      </c>
      <c r="N2" s="79">
        <v>89</v>
      </c>
    </row>
    <row r="3" spans="1:14" x14ac:dyDescent="0.25">
      <c r="A3" s="79">
        <v>30</v>
      </c>
      <c r="C3" s="42"/>
      <c r="D3" s="42"/>
      <c r="I3" s="79">
        <v>30</v>
      </c>
      <c r="J3" s="79">
        <v>40</v>
      </c>
      <c r="K3" s="79">
        <v>50</v>
      </c>
      <c r="L3" s="79">
        <v>62</v>
      </c>
      <c r="M3" s="79">
        <v>70</v>
      </c>
      <c r="N3" s="79">
        <v>89</v>
      </c>
    </row>
    <row r="4" spans="1:14" x14ac:dyDescent="0.25">
      <c r="A4" s="79">
        <v>40</v>
      </c>
      <c r="C4" s="43" t="s">
        <v>19</v>
      </c>
      <c r="D4" s="42"/>
      <c r="I4" s="79">
        <v>32</v>
      </c>
      <c r="J4" s="79">
        <v>40</v>
      </c>
      <c r="K4" s="79">
        <v>50</v>
      </c>
      <c r="L4" s="79">
        <v>59</v>
      </c>
      <c r="M4" s="79">
        <v>76</v>
      </c>
      <c r="N4" s="79">
        <v>80</v>
      </c>
    </row>
    <row r="5" spans="1:14" ht="15.75" thickBot="1" x14ac:dyDescent="0.3">
      <c r="A5" s="79">
        <v>40</v>
      </c>
      <c r="C5" s="42"/>
      <c r="D5" s="42"/>
      <c r="I5" s="79">
        <v>30</v>
      </c>
      <c r="J5" s="79">
        <v>40</v>
      </c>
      <c r="K5" s="79">
        <v>55</v>
      </c>
      <c r="L5" s="79">
        <v>60</v>
      </c>
      <c r="M5" s="79">
        <v>70</v>
      </c>
      <c r="N5" s="79">
        <v>80</v>
      </c>
    </row>
    <row r="6" spans="1:14" x14ac:dyDescent="0.25">
      <c r="A6" s="79">
        <v>50</v>
      </c>
      <c r="C6" s="152" t="s">
        <v>20</v>
      </c>
      <c r="D6" s="153"/>
      <c r="F6" s="150" t="s">
        <v>190</v>
      </c>
      <c r="G6" s="151"/>
      <c r="I6" s="79">
        <v>32</v>
      </c>
      <c r="J6" s="79">
        <v>40</v>
      </c>
      <c r="K6" s="79">
        <v>50</v>
      </c>
      <c r="L6" s="79">
        <v>60</v>
      </c>
      <c r="M6" s="79">
        <v>72</v>
      </c>
      <c r="N6" s="79">
        <v>84</v>
      </c>
    </row>
    <row r="7" spans="1:14" x14ac:dyDescent="0.25">
      <c r="A7" s="79">
        <v>40</v>
      </c>
      <c r="C7" s="44"/>
      <c r="D7" s="45"/>
      <c r="F7" s="110" t="s">
        <v>192</v>
      </c>
      <c r="G7" s="113">
        <f>MIN(A2:A401)</f>
        <v>28</v>
      </c>
      <c r="I7" s="79">
        <v>38</v>
      </c>
      <c r="J7" s="79">
        <v>40</v>
      </c>
      <c r="K7" s="79">
        <v>49</v>
      </c>
      <c r="L7" s="79">
        <v>65</v>
      </c>
      <c r="M7" s="79">
        <v>75</v>
      </c>
      <c r="N7" s="79">
        <v>80</v>
      </c>
    </row>
    <row r="8" spans="1:14" x14ac:dyDescent="0.25">
      <c r="A8" s="79">
        <v>40</v>
      </c>
      <c r="C8" s="154" t="s">
        <v>5</v>
      </c>
      <c r="D8" s="155"/>
      <c r="F8" s="110" t="s">
        <v>193</v>
      </c>
      <c r="G8" s="113">
        <f>MAX(A2:A401)</f>
        <v>89</v>
      </c>
      <c r="I8" s="79">
        <v>32</v>
      </c>
      <c r="J8" s="79">
        <v>40</v>
      </c>
      <c r="K8" s="79">
        <v>55</v>
      </c>
      <c r="L8" s="79">
        <v>60</v>
      </c>
      <c r="M8" s="79">
        <v>72</v>
      </c>
    </row>
    <row r="9" spans="1:14" x14ac:dyDescent="0.25">
      <c r="A9" s="79">
        <v>40</v>
      </c>
      <c r="C9" s="46" t="s">
        <v>22</v>
      </c>
      <c r="D9" s="47">
        <f>_xlfn.STDEV.S('Data Set'!B2:B401)</f>
        <v>10.04553261723388</v>
      </c>
      <c r="F9" s="110" t="s">
        <v>148</v>
      </c>
      <c r="G9" s="111">
        <f>MAX(A2:A401)-MIN(A2:A401)</f>
        <v>61</v>
      </c>
      <c r="I9" s="79">
        <v>30</v>
      </c>
      <c r="J9" s="79">
        <v>40</v>
      </c>
      <c r="K9" s="79">
        <v>50</v>
      </c>
      <c r="L9" s="79">
        <v>60</v>
      </c>
      <c r="M9" s="79">
        <v>73</v>
      </c>
    </row>
    <row r="10" spans="1:14" x14ac:dyDescent="0.25">
      <c r="A10" s="79">
        <v>50</v>
      </c>
      <c r="C10" s="46" t="s">
        <v>24</v>
      </c>
      <c r="D10" s="47">
        <f>AVERAGE('Data Set'!B2:B401)</f>
        <v>45.432499999999997</v>
      </c>
      <c r="F10" s="110" t="s">
        <v>195</v>
      </c>
      <c r="G10" s="111">
        <f>ROUND(G9/6,0)</f>
        <v>10</v>
      </c>
      <c r="I10" s="79">
        <v>35</v>
      </c>
      <c r="J10" s="79">
        <v>40</v>
      </c>
      <c r="K10" s="79">
        <v>50</v>
      </c>
      <c r="L10" s="79">
        <v>67</v>
      </c>
      <c r="M10" s="79">
        <v>75</v>
      </c>
    </row>
    <row r="11" spans="1:14" x14ac:dyDescent="0.25">
      <c r="A11" s="79">
        <v>30</v>
      </c>
      <c r="C11" s="46" t="s">
        <v>6</v>
      </c>
      <c r="D11" s="47">
        <v>400</v>
      </c>
      <c r="I11" s="79">
        <v>35</v>
      </c>
      <c r="J11" s="79">
        <v>40</v>
      </c>
      <c r="K11" s="79">
        <v>50</v>
      </c>
      <c r="L11" s="79">
        <v>60</v>
      </c>
      <c r="M11" s="79">
        <v>70</v>
      </c>
    </row>
    <row r="12" spans="1:14" x14ac:dyDescent="0.25">
      <c r="A12" s="79">
        <v>32</v>
      </c>
      <c r="C12" s="46" t="s">
        <v>8</v>
      </c>
      <c r="D12" s="6">
        <v>0.95</v>
      </c>
      <c r="I12" s="79">
        <v>30</v>
      </c>
      <c r="J12" s="79">
        <v>40</v>
      </c>
      <c r="K12" s="79">
        <v>50</v>
      </c>
      <c r="L12" s="79">
        <v>60</v>
      </c>
    </row>
    <row r="13" spans="1:14" x14ac:dyDescent="0.25">
      <c r="A13" s="79">
        <v>55</v>
      </c>
      <c r="C13" s="48"/>
      <c r="D13" s="7"/>
      <c r="F13" s="132" t="s">
        <v>222</v>
      </c>
      <c r="G13" s="132" t="s">
        <v>223</v>
      </c>
      <c r="H13" s="132" t="s">
        <v>224</v>
      </c>
      <c r="I13" s="79">
        <v>36</v>
      </c>
      <c r="J13" s="79">
        <v>40</v>
      </c>
      <c r="K13" s="79">
        <v>50</v>
      </c>
      <c r="L13" s="79">
        <v>60</v>
      </c>
    </row>
    <row r="14" spans="1:14" x14ac:dyDescent="0.25">
      <c r="A14" s="79">
        <v>40</v>
      </c>
      <c r="C14" s="154" t="s">
        <v>9</v>
      </c>
      <c r="D14" s="155"/>
      <c r="F14" s="111" t="s">
        <v>196</v>
      </c>
      <c r="G14" s="111">
        <v>44</v>
      </c>
      <c r="H14" s="121">
        <f>G14/G20</f>
        <v>0.11</v>
      </c>
      <c r="I14" s="79">
        <v>32</v>
      </c>
      <c r="J14" s="79">
        <v>40</v>
      </c>
      <c r="K14" s="79">
        <v>55</v>
      </c>
      <c r="L14" s="79">
        <v>60</v>
      </c>
    </row>
    <row r="15" spans="1:14" x14ac:dyDescent="0.25">
      <c r="A15" s="79">
        <v>40</v>
      </c>
      <c r="C15" s="46" t="s">
        <v>26</v>
      </c>
      <c r="D15" s="49">
        <f>D9/SQRT(D11)</f>
        <v>0.50227663086169394</v>
      </c>
      <c r="F15" s="111" t="s">
        <v>197</v>
      </c>
      <c r="G15" s="111">
        <v>236</v>
      </c>
      <c r="H15" s="121">
        <f>G15/G20</f>
        <v>0.59</v>
      </c>
      <c r="I15" s="79">
        <v>36</v>
      </c>
      <c r="J15" s="79">
        <v>40</v>
      </c>
      <c r="K15" s="79">
        <v>50</v>
      </c>
      <c r="L15" s="79">
        <v>60</v>
      </c>
    </row>
    <row r="16" spans="1:14" x14ac:dyDescent="0.25">
      <c r="A16" s="79">
        <v>40</v>
      </c>
      <c r="C16" s="46" t="s">
        <v>27</v>
      </c>
      <c r="D16" s="50">
        <f>D11-1</f>
        <v>399</v>
      </c>
      <c r="F16" s="111" t="s">
        <v>198</v>
      </c>
      <c r="G16" s="111">
        <v>67</v>
      </c>
      <c r="H16" s="121">
        <f>G16/G20</f>
        <v>0.16750000000000001</v>
      </c>
      <c r="I16" s="79">
        <v>35</v>
      </c>
      <c r="J16" s="79">
        <v>40</v>
      </c>
      <c r="K16" s="79">
        <v>55</v>
      </c>
      <c r="L16" s="79">
        <v>60</v>
      </c>
    </row>
    <row r="17" spans="1:12" x14ac:dyDescent="0.25">
      <c r="A17" s="79">
        <v>40</v>
      </c>
      <c r="C17" s="51" t="s">
        <v>29</v>
      </c>
      <c r="D17" s="49">
        <f>_xlfn.T.INV.2T(1-D12, D16)</f>
        <v>1.9659272959208922</v>
      </c>
      <c r="F17" s="111" t="s">
        <v>199</v>
      </c>
      <c r="G17" s="111">
        <v>37</v>
      </c>
      <c r="H17" s="121">
        <f>G17/G20</f>
        <v>9.2499999999999999E-2</v>
      </c>
      <c r="I17" s="79">
        <v>35</v>
      </c>
      <c r="J17" s="79">
        <v>40</v>
      </c>
      <c r="K17" s="79">
        <v>50</v>
      </c>
      <c r="L17" s="79">
        <v>65</v>
      </c>
    </row>
    <row r="18" spans="1:12" x14ac:dyDescent="0.25">
      <c r="A18" s="79">
        <v>40</v>
      </c>
      <c r="C18" s="46" t="s">
        <v>30</v>
      </c>
      <c r="D18" s="49">
        <f>D15*D17</f>
        <v>0.9874393387141861</v>
      </c>
      <c r="F18" s="111" t="s">
        <v>200</v>
      </c>
      <c r="G18" s="111">
        <v>10</v>
      </c>
      <c r="H18" s="121">
        <f>G18/G20</f>
        <v>2.5000000000000001E-2</v>
      </c>
      <c r="I18" s="79">
        <v>31</v>
      </c>
      <c r="J18" s="79">
        <v>48</v>
      </c>
      <c r="K18" s="79">
        <v>50</v>
      </c>
      <c r="L18" s="79">
        <v>68</v>
      </c>
    </row>
    <row r="19" spans="1:12" x14ac:dyDescent="0.25">
      <c r="A19" s="79">
        <v>40</v>
      </c>
      <c r="C19" s="52"/>
      <c r="D19" s="53"/>
      <c r="F19" s="111" t="s">
        <v>212</v>
      </c>
      <c r="G19" s="111">
        <v>6</v>
      </c>
      <c r="H19" s="121">
        <f>G19/G20</f>
        <v>1.4999999999999999E-2</v>
      </c>
      <c r="I19" s="79">
        <v>37</v>
      </c>
      <c r="J19" s="79">
        <v>42</v>
      </c>
      <c r="K19" s="79">
        <v>50</v>
      </c>
      <c r="L19" s="79">
        <v>60</v>
      </c>
    </row>
    <row r="20" spans="1:12" x14ac:dyDescent="0.25">
      <c r="A20" s="79">
        <v>40</v>
      </c>
      <c r="C20" s="154" t="s">
        <v>14</v>
      </c>
      <c r="D20" s="155"/>
      <c r="F20" s="110" t="s">
        <v>191</v>
      </c>
      <c r="G20" s="110">
        <f>SUM(G14:G19)</f>
        <v>400</v>
      </c>
      <c r="H20" s="123">
        <f>SUM(H14:H19)</f>
        <v>1</v>
      </c>
      <c r="I20" s="79">
        <v>38</v>
      </c>
      <c r="J20" s="79">
        <v>45</v>
      </c>
      <c r="K20" s="79">
        <v>50</v>
      </c>
      <c r="L20" s="79">
        <v>60</v>
      </c>
    </row>
    <row r="21" spans="1:12" x14ac:dyDescent="0.25">
      <c r="A21" s="79">
        <v>50</v>
      </c>
      <c r="C21" s="46" t="s">
        <v>31</v>
      </c>
      <c r="D21" s="56">
        <f>D10-D18</f>
        <v>44.445060661285808</v>
      </c>
      <c r="I21" s="79">
        <v>37</v>
      </c>
      <c r="J21" s="79">
        <v>40</v>
      </c>
      <c r="K21" s="79">
        <v>55</v>
      </c>
      <c r="L21" s="79">
        <v>60</v>
      </c>
    </row>
    <row r="22" spans="1:12" ht="15.75" thickBot="1" x14ac:dyDescent="0.3">
      <c r="A22" s="79">
        <v>64</v>
      </c>
      <c r="C22" s="57" t="s">
        <v>32</v>
      </c>
      <c r="D22" s="58">
        <f>D10+D18</f>
        <v>46.419939338714187</v>
      </c>
      <c r="I22" s="79">
        <v>38</v>
      </c>
      <c r="J22" s="79">
        <v>40</v>
      </c>
      <c r="K22" s="79">
        <v>50</v>
      </c>
      <c r="L22" s="79">
        <v>60</v>
      </c>
    </row>
    <row r="23" spans="1:12" x14ac:dyDescent="0.25">
      <c r="A23" s="79">
        <v>49</v>
      </c>
      <c r="I23" s="79">
        <v>32</v>
      </c>
      <c r="J23" s="79">
        <v>40</v>
      </c>
      <c r="K23" s="79">
        <v>52</v>
      </c>
      <c r="L23" s="79">
        <v>65</v>
      </c>
    </row>
    <row r="24" spans="1:12" x14ac:dyDescent="0.25">
      <c r="A24" s="79">
        <v>30</v>
      </c>
      <c r="I24" s="79">
        <v>32</v>
      </c>
      <c r="J24" s="79">
        <v>40</v>
      </c>
      <c r="K24" s="79">
        <v>50</v>
      </c>
      <c r="L24" s="79">
        <v>60</v>
      </c>
    </row>
    <row r="25" spans="1:12" x14ac:dyDescent="0.25">
      <c r="A25" s="79">
        <v>55</v>
      </c>
      <c r="I25" s="79">
        <v>38</v>
      </c>
      <c r="J25" s="79">
        <v>48</v>
      </c>
      <c r="K25" s="79">
        <v>54</v>
      </c>
      <c r="L25" s="79">
        <v>60</v>
      </c>
    </row>
    <row r="26" spans="1:12" x14ac:dyDescent="0.25">
      <c r="A26" s="79">
        <v>50</v>
      </c>
      <c r="I26" s="79">
        <v>35</v>
      </c>
      <c r="J26" s="79">
        <v>40</v>
      </c>
      <c r="K26" s="79">
        <v>50</v>
      </c>
      <c r="L26" s="79">
        <v>60</v>
      </c>
    </row>
    <row r="27" spans="1:12" x14ac:dyDescent="0.25">
      <c r="A27" s="79">
        <v>40</v>
      </c>
      <c r="I27" s="79">
        <v>35</v>
      </c>
      <c r="J27" s="79">
        <v>45</v>
      </c>
      <c r="K27" s="79">
        <v>52</v>
      </c>
      <c r="L27" s="79">
        <v>60</v>
      </c>
    </row>
    <row r="28" spans="1:12" x14ac:dyDescent="0.25">
      <c r="A28" s="79">
        <v>40</v>
      </c>
      <c r="I28" s="79">
        <v>35</v>
      </c>
      <c r="J28" s="79">
        <v>40</v>
      </c>
      <c r="K28" s="79">
        <v>52</v>
      </c>
      <c r="L28" s="79">
        <v>60</v>
      </c>
    </row>
    <row r="29" spans="1:12" x14ac:dyDescent="0.25">
      <c r="A29" s="79">
        <v>40</v>
      </c>
      <c r="I29" s="79">
        <v>37</v>
      </c>
      <c r="J29" s="79">
        <v>40</v>
      </c>
      <c r="K29" s="79">
        <v>50</v>
      </c>
      <c r="L29" s="79">
        <v>60</v>
      </c>
    </row>
    <row r="30" spans="1:12" x14ac:dyDescent="0.25">
      <c r="A30" s="79">
        <v>40</v>
      </c>
      <c r="I30" s="79">
        <v>29</v>
      </c>
      <c r="J30" s="79">
        <v>40</v>
      </c>
      <c r="K30" s="79">
        <v>50</v>
      </c>
      <c r="L30" s="79">
        <v>60</v>
      </c>
    </row>
    <row r="31" spans="1:12" x14ac:dyDescent="0.25">
      <c r="A31" s="79">
        <v>48</v>
      </c>
      <c r="I31" s="79">
        <v>32</v>
      </c>
      <c r="J31" s="79">
        <v>40</v>
      </c>
      <c r="K31" s="79">
        <v>50</v>
      </c>
      <c r="L31" s="79">
        <v>60</v>
      </c>
    </row>
    <row r="32" spans="1:12" x14ac:dyDescent="0.25">
      <c r="A32" s="79">
        <v>42</v>
      </c>
      <c r="I32" s="79">
        <v>36</v>
      </c>
      <c r="J32" s="79">
        <v>40</v>
      </c>
      <c r="K32" s="79">
        <v>55</v>
      </c>
      <c r="L32" s="79">
        <v>60</v>
      </c>
    </row>
    <row r="33" spans="1:12" x14ac:dyDescent="0.25">
      <c r="A33" s="79">
        <v>50</v>
      </c>
      <c r="I33" s="79">
        <v>32</v>
      </c>
      <c r="J33" s="79">
        <v>40</v>
      </c>
      <c r="K33" s="79">
        <v>49</v>
      </c>
      <c r="L33" s="79">
        <v>60</v>
      </c>
    </row>
    <row r="34" spans="1:12" x14ac:dyDescent="0.25">
      <c r="A34" s="79">
        <v>45</v>
      </c>
      <c r="I34" s="79">
        <v>32</v>
      </c>
      <c r="J34" s="79">
        <v>40</v>
      </c>
      <c r="K34" s="79">
        <v>55</v>
      </c>
      <c r="L34" s="79">
        <v>60</v>
      </c>
    </row>
    <row r="35" spans="1:12" x14ac:dyDescent="0.25">
      <c r="A35" s="79">
        <v>40</v>
      </c>
      <c r="I35" s="79">
        <v>35</v>
      </c>
      <c r="J35" s="79">
        <v>45</v>
      </c>
      <c r="K35" s="79">
        <v>50</v>
      </c>
      <c r="L35" s="79">
        <v>63</v>
      </c>
    </row>
    <row r="36" spans="1:12" x14ac:dyDescent="0.25">
      <c r="A36" s="79">
        <v>40</v>
      </c>
      <c r="I36" s="79">
        <v>28</v>
      </c>
      <c r="J36" s="79">
        <v>40</v>
      </c>
      <c r="K36" s="79">
        <v>55</v>
      </c>
      <c r="L36" s="79">
        <v>65</v>
      </c>
    </row>
    <row r="37" spans="1:12" x14ac:dyDescent="0.25">
      <c r="A37" s="79">
        <v>40</v>
      </c>
      <c r="I37" s="79">
        <v>34</v>
      </c>
      <c r="J37" s="79">
        <v>40</v>
      </c>
      <c r="K37" s="79">
        <v>50</v>
      </c>
      <c r="L37" s="79">
        <v>65</v>
      </c>
    </row>
    <row r="38" spans="1:12" x14ac:dyDescent="0.25">
      <c r="A38" s="79">
        <v>32</v>
      </c>
      <c r="I38" s="79">
        <v>38</v>
      </c>
      <c r="J38" s="79">
        <v>40</v>
      </c>
      <c r="K38" s="79">
        <v>50</v>
      </c>
      <c r="L38" s="79">
        <v>60</v>
      </c>
    </row>
    <row r="39" spans="1:12" x14ac:dyDescent="0.25">
      <c r="A39" s="79">
        <v>50</v>
      </c>
      <c r="I39" s="79">
        <v>32</v>
      </c>
      <c r="J39" s="79">
        <v>40</v>
      </c>
      <c r="K39" s="79">
        <v>56</v>
      </c>
    </row>
    <row r="40" spans="1:12" x14ac:dyDescent="0.25">
      <c r="A40" s="79">
        <v>89</v>
      </c>
      <c r="I40" s="79">
        <v>35</v>
      </c>
      <c r="J40" s="79">
        <v>40</v>
      </c>
      <c r="K40" s="79">
        <v>55</v>
      </c>
    </row>
    <row r="41" spans="1:12" x14ac:dyDescent="0.25">
      <c r="A41" s="79">
        <v>40</v>
      </c>
      <c r="I41" s="79">
        <v>38</v>
      </c>
      <c r="J41" s="79">
        <v>40</v>
      </c>
      <c r="K41" s="79">
        <v>50</v>
      </c>
    </row>
    <row r="42" spans="1:12" x14ac:dyDescent="0.25">
      <c r="A42" s="79">
        <v>48</v>
      </c>
      <c r="I42" s="79">
        <v>34</v>
      </c>
      <c r="J42" s="79">
        <v>46</v>
      </c>
      <c r="K42" s="79">
        <v>57</v>
      </c>
    </row>
    <row r="43" spans="1:12" x14ac:dyDescent="0.25">
      <c r="A43" s="79">
        <v>40</v>
      </c>
      <c r="I43" s="79">
        <v>36</v>
      </c>
      <c r="J43" s="79">
        <v>40</v>
      </c>
      <c r="K43" s="79">
        <v>50</v>
      </c>
    </row>
    <row r="44" spans="1:12" x14ac:dyDescent="0.25">
      <c r="A44" s="79">
        <v>45</v>
      </c>
      <c r="I44" s="79">
        <v>32</v>
      </c>
      <c r="J44" s="79">
        <v>40</v>
      </c>
      <c r="K44" s="79">
        <v>50</v>
      </c>
    </row>
    <row r="45" spans="1:12" x14ac:dyDescent="0.25">
      <c r="A45" s="79">
        <v>40</v>
      </c>
      <c r="I45" s="79">
        <v>37</v>
      </c>
      <c r="J45" s="79">
        <v>40</v>
      </c>
      <c r="K45" s="79">
        <v>50</v>
      </c>
    </row>
    <row r="46" spans="1:12" x14ac:dyDescent="0.25">
      <c r="A46" s="79">
        <v>38</v>
      </c>
      <c r="I46" s="79"/>
      <c r="J46" s="79">
        <v>40</v>
      </c>
      <c r="K46" s="79">
        <v>51</v>
      </c>
    </row>
    <row r="47" spans="1:12" x14ac:dyDescent="0.25">
      <c r="A47" s="79">
        <v>40</v>
      </c>
      <c r="J47" s="79">
        <v>48</v>
      </c>
      <c r="K47" s="79">
        <v>55</v>
      </c>
    </row>
    <row r="48" spans="1:12" x14ac:dyDescent="0.25">
      <c r="A48" s="79">
        <v>40</v>
      </c>
      <c r="J48" s="79">
        <v>40</v>
      </c>
      <c r="K48" s="79">
        <v>50</v>
      </c>
    </row>
    <row r="49" spans="1:11" x14ac:dyDescent="0.25">
      <c r="A49" s="79">
        <v>40</v>
      </c>
      <c r="J49" s="79">
        <v>40</v>
      </c>
      <c r="K49" s="79">
        <v>50</v>
      </c>
    </row>
    <row r="50" spans="1:11" x14ac:dyDescent="0.25">
      <c r="A50" s="79">
        <v>40</v>
      </c>
      <c r="J50" s="79">
        <v>40</v>
      </c>
      <c r="K50" s="79">
        <v>54</v>
      </c>
    </row>
    <row r="51" spans="1:11" x14ac:dyDescent="0.25">
      <c r="A51" s="79">
        <v>40</v>
      </c>
      <c r="J51" s="79">
        <v>40</v>
      </c>
      <c r="K51" s="79">
        <v>50</v>
      </c>
    </row>
    <row r="52" spans="1:11" x14ac:dyDescent="0.25">
      <c r="A52" s="79">
        <v>40</v>
      </c>
      <c r="J52" s="79">
        <v>48</v>
      </c>
      <c r="K52" s="79">
        <v>50</v>
      </c>
    </row>
    <row r="53" spans="1:11" x14ac:dyDescent="0.25">
      <c r="A53" s="79">
        <v>45</v>
      </c>
      <c r="J53" s="79">
        <v>40</v>
      </c>
      <c r="K53" s="79">
        <v>52</v>
      </c>
    </row>
    <row r="54" spans="1:11" x14ac:dyDescent="0.25">
      <c r="A54" s="79">
        <v>32</v>
      </c>
      <c r="J54" s="79">
        <v>40</v>
      </c>
      <c r="K54" s="79">
        <v>50</v>
      </c>
    </row>
    <row r="55" spans="1:11" x14ac:dyDescent="0.25">
      <c r="A55" s="79">
        <v>62</v>
      </c>
      <c r="J55" s="79">
        <v>40</v>
      </c>
      <c r="K55" s="79">
        <v>50</v>
      </c>
    </row>
    <row r="56" spans="1:11" x14ac:dyDescent="0.25">
      <c r="A56" s="79">
        <v>40</v>
      </c>
      <c r="J56" s="79">
        <v>40</v>
      </c>
      <c r="K56" s="79">
        <v>50</v>
      </c>
    </row>
    <row r="57" spans="1:11" x14ac:dyDescent="0.25">
      <c r="A57" s="79">
        <v>40</v>
      </c>
      <c r="J57" s="79">
        <v>40</v>
      </c>
      <c r="K57" s="79">
        <v>50</v>
      </c>
    </row>
    <row r="58" spans="1:11" x14ac:dyDescent="0.25">
      <c r="A58" s="79">
        <v>40</v>
      </c>
      <c r="J58" s="79">
        <v>40</v>
      </c>
      <c r="K58" s="79">
        <v>50</v>
      </c>
    </row>
    <row r="59" spans="1:11" x14ac:dyDescent="0.25">
      <c r="A59" s="79">
        <v>40</v>
      </c>
      <c r="J59" s="79">
        <v>40</v>
      </c>
      <c r="K59" s="79">
        <v>56</v>
      </c>
    </row>
    <row r="60" spans="1:11" x14ac:dyDescent="0.25">
      <c r="A60" s="79">
        <v>40</v>
      </c>
      <c r="J60" s="79">
        <v>40</v>
      </c>
      <c r="K60" s="79">
        <v>50</v>
      </c>
    </row>
    <row r="61" spans="1:11" x14ac:dyDescent="0.25">
      <c r="A61" s="79">
        <v>40</v>
      </c>
      <c r="J61" s="79">
        <v>45</v>
      </c>
      <c r="K61" s="79">
        <v>55</v>
      </c>
    </row>
    <row r="62" spans="1:11" x14ac:dyDescent="0.25">
      <c r="A62" s="79">
        <v>50</v>
      </c>
      <c r="J62" s="79">
        <v>45</v>
      </c>
      <c r="K62" s="79">
        <v>56</v>
      </c>
    </row>
    <row r="63" spans="1:11" x14ac:dyDescent="0.25">
      <c r="A63" s="79">
        <v>46</v>
      </c>
      <c r="J63" s="79">
        <v>43</v>
      </c>
      <c r="K63" s="79">
        <v>56</v>
      </c>
    </row>
    <row r="64" spans="1:11" x14ac:dyDescent="0.25">
      <c r="A64" s="79">
        <v>72</v>
      </c>
      <c r="J64" s="79">
        <v>46</v>
      </c>
      <c r="K64" s="79">
        <v>50</v>
      </c>
    </row>
    <row r="65" spans="1:11" x14ac:dyDescent="0.25">
      <c r="A65" s="79">
        <v>40</v>
      </c>
      <c r="J65" s="79">
        <v>40</v>
      </c>
      <c r="K65" s="79">
        <v>50</v>
      </c>
    </row>
    <row r="66" spans="1:11" x14ac:dyDescent="0.25">
      <c r="A66" s="79">
        <v>40</v>
      </c>
      <c r="J66" s="79">
        <v>40</v>
      </c>
      <c r="K66" s="79">
        <v>50</v>
      </c>
    </row>
    <row r="67" spans="1:11" x14ac:dyDescent="0.25">
      <c r="A67" s="79">
        <v>30</v>
      </c>
      <c r="J67" s="79">
        <v>40</v>
      </c>
      <c r="K67" s="79">
        <v>50</v>
      </c>
    </row>
    <row r="68" spans="1:11" x14ac:dyDescent="0.25">
      <c r="A68" s="79">
        <v>50</v>
      </c>
      <c r="J68" s="79">
        <v>48</v>
      </c>
      <c r="K68" s="79">
        <v>50</v>
      </c>
    </row>
    <row r="69" spans="1:11" x14ac:dyDescent="0.25">
      <c r="A69" s="79">
        <v>40</v>
      </c>
      <c r="J69" s="79">
        <v>42</v>
      </c>
      <c r="K69" s="79"/>
    </row>
    <row r="70" spans="1:11" x14ac:dyDescent="0.25">
      <c r="A70" s="79">
        <v>35</v>
      </c>
      <c r="J70" s="79">
        <v>40</v>
      </c>
      <c r="K70" s="79"/>
    </row>
    <row r="71" spans="1:11" x14ac:dyDescent="0.25">
      <c r="A71" s="79">
        <v>40</v>
      </c>
      <c r="J71" s="79">
        <v>45</v>
      </c>
      <c r="K71" s="79"/>
    </row>
    <row r="72" spans="1:11" x14ac:dyDescent="0.25">
      <c r="A72" s="79">
        <v>48</v>
      </c>
      <c r="J72" s="79">
        <v>40</v>
      </c>
      <c r="K72" s="79"/>
    </row>
    <row r="73" spans="1:11" x14ac:dyDescent="0.25">
      <c r="A73" s="79">
        <v>40</v>
      </c>
      <c r="J73" s="79">
        <v>40</v>
      </c>
      <c r="K73" s="79"/>
    </row>
    <row r="74" spans="1:11" x14ac:dyDescent="0.25">
      <c r="A74" s="79">
        <v>40</v>
      </c>
      <c r="J74" s="79">
        <v>40</v>
      </c>
      <c r="K74" s="79"/>
    </row>
    <row r="75" spans="1:11" x14ac:dyDescent="0.25">
      <c r="A75" s="79">
        <v>55</v>
      </c>
      <c r="J75" s="79">
        <v>40</v>
      </c>
      <c r="K75" s="79"/>
    </row>
    <row r="76" spans="1:11" x14ac:dyDescent="0.25">
      <c r="A76" s="79">
        <v>40</v>
      </c>
      <c r="J76" s="79">
        <v>43</v>
      </c>
      <c r="K76" s="79"/>
    </row>
    <row r="77" spans="1:11" x14ac:dyDescent="0.25">
      <c r="A77" s="79">
        <v>40</v>
      </c>
      <c r="J77" s="79">
        <v>41</v>
      </c>
      <c r="K77" s="79"/>
    </row>
    <row r="78" spans="1:11" x14ac:dyDescent="0.25">
      <c r="A78" s="79">
        <v>48</v>
      </c>
      <c r="J78" s="79">
        <v>44</v>
      </c>
      <c r="K78" s="79"/>
    </row>
    <row r="79" spans="1:11" x14ac:dyDescent="0.25">
      <c r="A79" s="79">
        <v>40</v>
      </c>
      <c r="J79" s="79">
        <v>40</v>
      </c>
      <c r="K79" s="79"/>
    </row>
    <row r="80" spans="1:11" x14ac:dyDescent="0.25">
      <c r="A80" s="79">
        <v>40</v>
      </c>
      <c r="J80" s="79">
        <v>40</v>
      </c>
      <c r="K80" s="79"/>
    </row>
    <row r="81" spans="1:11" x14ac:dyDescent="0.25">
      <c r="A81" s="79">
        <v>40</v>
      </c>
      <c r="J81" s="79">
        <v>40</v>
      </c>
      <c r="K81" s="79"/>
    </row>
    <row r="82" spans="1:11" x14ac:dyDescent="0.25">
      <c r="A82" s="79">
        <v>40</v>
      </c>
      <c r="J82" s="79">
        <v>40</v>
      </c>
      <c r="K82" s="79"/>
    </row>
    <row r="83" spans="1:11" x14ac:dyDescent="0.25">
      <c r="A83" s="79">
        <v>40</v>
      </c>
      <c r="J83" s="79">
        <v>40</v>
      </c>
      <c r="K83" s="79"/>
    </row>
    <row r="84" spans="1:11" x14ac:dyDescent="0.25">
      <c r="A84" s="79">
        <v>35</v>
      </c>
      <c r="J84" s="79">
        <v>40</v>
      </c>
      <c r="K84" s="79"/>
    </row>
    <row r="85" spans="1:11" x14ac:dyDescent="0.25">
      <c r="A85" s="79">
        <v>40</v>
      </c>
      <c r="J85" s="79">
        <v>40</v>
      </c>
      <c r="K85" s="79"/>
    </row>
    <row r="86" spans="1:11" x14ac:dyDescent="0.25">
      <c r="A86" s="79">
        <v>40</v>
      </c>
      <c r="J86" s="79">
        <v>40</v>
      </c>
      <c r="K86" s="79"/>
    </row>
    <row r="87" spans="1:11" x14ac:dyDescent="0.25">
      <c r="A87" s="79">
        <v>50</v>
      </c>
      <c r="J87" s="79">
        <v>40</v>
      </c>
      <c r="K87" s="79"/>
    </row>
    <row r="88" spans="1:11" x14ac:dyDescent="0.25">
      <c r="A88" s="79">
        <v>59</v>
      </c>
      <c r="J88" s="79">
        <v>40</v>
      </c>
      <c r="K88" s="79"/>
    </row>
    <row r="89" spans="1:11" x14ac:dyDescent="0.25">
      <c r="A89" s="79">
        <v>40</v>
      </c>
      <c r="J89" s="79">
        <v>40</v>
      </c>
      <c r="K89" s="79"/>
    </row>
    <row r="90" spans="1:11" x14ac:dyDescent="0.25">
      <c r="A90" s="79">
        <v>45</v>
      </c>
      <c r="J90" s="79">
        <v>43</v>
      </c>
      <c r="K90" s="79"/>
    </row>
    <row r="91" spans="1:11" x14ac:dyDescent="0.25">
      <c r="A91" s="79">
        <v>45</v>
      </c>
      <c r="J91" s="79">
        <v>40</v>
      </c>
      <c r="K91" s="79"/>
    </row>
    <row r="92" spans="1:11" x14ac:dyDescent="0.25">
      <c r="A92" s="79">
        <v>43</v>
      </c>
      <c r="J92" s="79">
        <v>46</v>
      </c>
      <c r="K92" s="79"/>
    </row>
    <row r="93" spans="1:11" x14ac:dyDescent="0.25">
      <c r="A93" s="79">
        <v>55</v>
      </c>
      <c r="J93" s="79">
        <v>42</v>
      </c>
      <c r="K93" s="79"/>
    </row>
    <row r="94" spans="1:11" x14ac:dyDescent="0.25">
      <c r="A94" s="79">
        <v>46</v>
      </c>
      <c r="J94" s="79">
        <v>40</v>
      </c>
    </row>
    <row r="95" spans="1:11" x14ac:dyDescent="0.25">
      <c r="A95" s="79">
        <v>40</v>
      </c>
      <c r="J95" s="79">
        <v>40</v>
      </c>
    </row>
    <row r="96" spans="1:11" x14ac:dyDescent="0.25">
      <c r="A96" s="79">
        <v>30</v>
      </c>
      <c r="J96" s="79">
        <v>40</v>
      </c>
    </row>
    <row r="97" spans="1:10" x14ac:dyDescent="0.25">
      <c r="A97" s="79">
        <v>40</v>
      </c>
      <c r="J97" s="79">
        <v>40</v>
      </c>
    </row>
    <row r="98" spans="1:10" x14ac:dyDescent="0.25">
      <c r="A98" s="79">
        <v>40</v>
      </c>
      <c r="J98" s="79">
        <v>40</v>
      </c>
    </row>
    <row r="99" spans="1:10" x14ac:dyDescent="0.25">
      <c r="A99" s="79">
        <v>36</v>
      </c>
      <c r="J99" s="79">
        <v>40</v>
      </c>
    </row>
    <row r="100" spans="1:10" x14ac:dyDescent="0.25">
      <c r="A100" s="79">
        <v>50</v>
      </c>
      <c r="J100" s="79">
        <v>45</v>
      </c>
    </row>
    <row r="101" spans="1:10" x14ac:dyDescent="0.25">
      <c r="A101" s="79">
        <v>48</v>
      </c>
      <c r="J101" s="79">
        <v>41</v>
      </c>
    </row>
    <row r="102" spans="1:10" x14ac:dyDescent="0.25">
      <c r="A102" s="79">
        <v>50</v>
      </c>
      <c r="J102" s="79">
        <v>44</v>
      </c>
    </row>
    <row r="103" spans="1:10" x14ac:dyDescent="0.25">
      <c r="A103" s="79">
        <v>42</v>
      </c>
      <c r="J103" s="79">
        <v>40</v>
      </c>
    </row>
    <row r="104" spans="1:10" x14ac:dyDescent="0.25">
      <c r="A104" s="79">
        <v>40</v>
      </c>
      <c r="J104" s="79">
        <v>42</v>
      </c>
    </row>
    <row r="105" spans="1:10" x14ac:dyDescent="0.25">
      <c r="A105" s="79">
        <v>45</v>
      </c>
      <c r="J105" s="79">
        <v>48</v>
      </c>
    </row>
    <row r="106" spans="1:10" x14ac:dyDescent="0.25">
      <c r="A106" s="79">
        <v>32</v>
      </c>
      <c r="J106" s="79">
        <v>40</v>
      </c>
    </row>
    <row r="107" spans="1:10" x14ac:dyDescent="0.25">
      <c r="A107" s="79">
        <v>40</v>
      </c>
      <c r="J107" s="79">
        <v>40</v>
      </c>
    </row>
    <row r="108" spans="1:10" x14ac:dyDescent="0.25">
      <c r="A108" s="79">
        <v>40</v>
      </c>
      <c r="J108" s="79">
        <v>40</v>
      </c>
    </row>
    <row r="109" spans="1:10" x14ac:dyDescent="0.25">
      <c r="A109" s="79">
        <v>36</v>
      </c>
      <c r="J109" s="79">
        <v>40</v>
      </c>
    </row>
    <row r="110" spans="1:10" x14ac:dyDescent="0.25">
      <c r="A110" s="79">
        <v>40</v>
      </c>
      <c r="J110" s="79">
        <v>45</v>
      </c>
    </row>
    <row r="111" spans="1:10" x14ac:dyDescent="0.25">
      <c r="A111" s="79">
        <v>50</v>
      </c>
      <c r="J111" s="79">
        <v>40</v>
      </c>
    </row>
    <row r="112" spans="1:10" x14ac:dyDescent="0.25">
      <c r="A112" s="79">
        <v>60</v>
      </c>
      <c r="J112" s="79">
        <v>40</v>
      </c>
    </row>
    <row r="113" spans="1:10" x14ac:dyDescent="0.25">
      <c r="A113" s="79">
        <v>40</v>
      </c>
      <c r="J113" s="79">
        <v>40</v>
      </c>
    </row>
    <row r="114" spans="1:10" x14ac:dyDescent="0.25">
      <c r="A114" s="79">
        <v>43</v>
      </c>
      <c r="J114" s="79">
        <v>40</v>
      </c>
    </row>
    <row r="115" spans="1:10" x14ac:dyDescent="0.25">
      <c r="A115" s="79">
        <v>35</v>
      </c>
      <c r="J115" s="79">
        <v>40</v>
      </c>
    </row>
    <row r="116" spans="1:10" x14ac:dyDescent="0.25">
      <c r="A116" s="79">
        <v>41</v>
      </c>
      <c r="J116" s="79">
        <v>40</v>
      </c>
    </row>
    <row r="117" spans="1:10" x14ac:dyDescent="0.25">
      <c r="A117" s="79">
        <v>50</v>
      </c>
      <c r="J117" s="79">
        <v>40</v>
      </c>
    </row>
    <row r="118" spans="1:10" x14ac:dyDescent="0.25">
      <c r="A118" s="79">
        <v>44</v>
      </c>
      <c r="J118" s="79">
        <v>40</v>
      </c>
    </row>
    <row r="119" spans="1:10" x14ac:dyDescent="0.25">
      <c r="A119" s="79">
        <v>40</v>
      </c>
      <c r="J119" s="79">
        <v>40</v>
      </c>
    </row>
    <row r="120" spans="1:10" x14ac:dyDescent="0.25">
      <c r="A120" s="79">
        <v>40</v>
      </c>
      <c r="J120" s="79">
        <v>42</v>
      </c>
    </row>
    <row r="121" spans="1:10" x14ac:dyDescent="0.25">
      <c r="A121" s="79">
        <v>35</v>
      </c>
      <c r="J121" s="79">
        <v>40</v>
      </c>
    </row>
    <row r="122" spans="1:10" x14ac:dyDescent="0.25">
      <c r="A122" s="79">
        <v>31</v>
      </c>
      <c r="J122" s="79">
        <v>40</v>
      </c>
    </row>
    <row r="123" spans="1:10" x14ac:dyDescent="0.25">
      <c r="A123" s="79">
        <v>40</v>
      </c>
      <c r="J123" s="79">
        <v>40</v>
      </c>
    </row>
    <row r="124" spans="1:10" x14ac:dyDescent="0.25">
      <c r="A124" s="79">
        <v>37</v>
      </c>
      <c r="J124" s="79">
        <v>40</v>
      </c>
    </row>
    <row r="125" spans="1:10" x14ac:dyDescent="0.25">
      <c r="A125" s="79">
        <v>60</v>
      </c>
      <c r="J125" s="79">
        <v>40</v>
      </c>
    </row>
    <row r="126" spans="1:10" x14ac:dyDescent="0.25">
      <c r="A126" s="79">
        <v>40</v>
      </c>
      <c r="J126" s="79">
        <v>40</v>
      </c>
    </row>
    <row r="127" spans="1:10" x14ac:dyDescent="0.25">
      <c r="A127" s="79">
        <v>40</v>
      </c>
      <c r="J127" s="79">
        <v>40</v>
      </c>
    </row>
    <row r="128" spans="1:10" x14ac:dyDescent="0.25">
      <c r="A128" s="79">
        <v>40</v>
      </c>
      <c r="J128" s="79">
        <v>40</v>
      </c>
    </row>
    <row r="129" spans="1:10" x14ac:dyDescent="0.25">
      <c r="A129" s="79">
        <v>65</v>
      </c>
      <c r="J129" s="79">
        <v>40</v>
      </c>
    </row>
    <row r="130" spans="1:10" x14ac:dyDescent="0.25">
      <c r="A130" s="79">
        <v>40</v>
      </c>
      <c r="J130" s="79">
        <v>40</v>
      </c>
    </row>
    <row r="131" spans="1:10" x14ac:dyDescent="0.25">
      <c r="A131" s="79">
        <v>40</v>
      </c>
      <c r="J131" s="79">
        <v>48</v>
      </c>
    </row>
    <row r="132" spans="1:10" x14ac:dyDescent="0.25">
      <c r="A132" s="79">
        <v>40</v>
      </c>
      <c r="J132" s="79">
        <v>45</v>
      </c>
    </row>
    <row r="133" spans="1:10" x14ac:dyDescent="0.25">
      <c r="A133" s="79">
        <v>40</v>
      </c>
      <c r="J133" s="79">
        <v>40</v>
      </c>
    </row>
    <row r="134" spans="1:10" x14ac:dyDescent="0.25">
      <c r="A134" s="79">
        <v>55</v>
      </c>
      <c r="J134" s="79">
        <v>45</v>
      </c>
    </row>
    <row r="135" spans="1:10" x14ac:dyDescent="0.25">
      <c r="A135" s="79">
        <v>50</v>
      </c>
      <c r="J135" s="79">
        <v>45</v>
      </c>
    </row>
    <row r="136" spans="1:10" x14ac:dyDescent="0.25">
      <c r="A136" s="79">
        <v>70</v>
      </c>
      <c r="J136" s="79">
        <v>40</v>
      </c>
    </row>
    <row r="137" spans="1:10" x14ac:dyDescent="0.25">
      <c r="A137" s="79">
        <v>60</v>
      </c>
      <c r="J137" s="79">
        <v>40</v>
      </c>
    </row>
    <row r="138" spans="1:10" x14ac:dyDescent="0.25">
      <c r="A138" s="79">
        <v>40</v>
      </c>
      <c r="J138" s="79">
        <v>45</v>
      </c>
    </row>
    <row r="139" spans="1:10" x14ac:dyDescent="0.25">
      <c r="A139" s="79">
        <v>43</v>
      </c>
      <c r="J139" s="79">
        <v>45</v>
      </c>
    </row>
    <row r="140" spans="1:10" x14ac:dyDescent="0.25">
      <c r="A140" s="79">
        <v>52</v>
      </c>
      <c r="J140" s="79">
        <v>40</v>
      </c>
    </row>
    <row r="141" spans="1:10" x14ac:dyDescent="0.25">
      <c r="A141" s="79">
        <v>40</v>
      </c>
      <c r="J141" s="79">
        <v>40</v>
      </c>
    </row>
    <row r="142" spans="1:10" x14ac:dyDescent="0.25">
      <c r="A142" s="79">
        <v>46</v>
      </c>
      <c r="J142" s="79">
        <v>40</v>
      </c>
    </row>
    <row r="143" spans="1:10" x14ac:dyDescent="0.25">
      <c r="A143" s="79">
        <v>50</v>
      </c>
      <c r="J143" s="79">
        <v>40</v>
      </c>
    </row>
    <row r="144" spans="1:10" x14ac:dyDescent="0.25">
      <c r="A144" s="79">
        <v>76</v>
      </c>
      <c r="J144" s="79">
        <v>47</v>
      </c>
    </row>
    <row r="145" spans="1:10" x14ac:dyDescent="0.25">
      <c r="A145" s="79">
        <v>38</v>
      </c>
      <c r="J145" s="79">
        <v>40</v>
      </c>
    </row>
    <row r="146" spans="1:10" x14ac:dyDescent="0.25">
      <c r="A146" s="79">
        <v>42</v>
      </c>
      <c r="J146" s="79">
        <v>40</v>
      </c>
    </row>
    <row r="147" spans="1:10" x14ac:dyDescent="0.25">
      <c r="A147" s="79">
        <v>40</v>
      </c>
      <c r="J147" s="79">
        <v>46</v>
      </c>
    </row>
    <row r="148" spans="1:10" x14ac:dyDescent="0.25">
      <c r="A148" s="79">
        <v>40</v>
      </c>
      <c r="J148" s="79">
        <v>40</v>
      </c>
    </row>
    <row r="149" spans="1:10" x14ac:dyDescent="0.25">
      <c r="A149" s="79">
        <v>40</v>
      </c>
      <c r="J149" s="79">
        <v>43</v>
      </c>
    </row>
    <row r="150" spans="1:10" x14ac:dyDescent="0.25">
      <c r="A150" s="79">
        <v>40</v>
      </c>
      <c r="J150" s="79">
        <v>45</v>
      </c>
    </row>
    <row r="151" spans="1:10" x14ac:dyDescent="0.25">
      <c r="A151" s="79">
        <v>54</v>
      </c>
      <c r="J151" s="79">
        <v>45</v>
      </c>
    </row>
    <row r="152" spans="1:10" x14ac:dyDescent="0.25">
      <c r="A152" s="79">
        <v>60</v>
      </c>
      <c r="J152" s="79">
        <v>40</v>
      </c>
    </row>
    <row r="153" spans="1:10" x14ac:dyDescent="0.25">
      <c r="A153" s="79">
        <v>50</v>
      </c>
      <c r="J153" s="79">
        <v>40</v>
      </c>
    </row>
    <row r="154" spans="1:10" x14ac:dyDescent="0.25">
      <c r="A154" s="79">
        <v>40</v>
      </c>
      <c r="J154" s="79">
        <v>40</v>
      </c>
    </row>
    <row r="155" spans="1:10" x14ac:dyDescent="0.25">
      <c r="A155" s="79">
        <v>40</v>
      </c>
      <c r="J155" s="79">
        <v>40</v>
      </c>
    </row>
    <row r="156" spans="1:10" x14ac:dyDescent="0.25">
      <c r="A156" s="79">
        <v>45</v>
      </c>
      <c r="J156" s="79">
        <v>40</v>
      </c>
    </row>
    <row r="157" spans="1:10" x14ac:dyDescent="0.25">
      <c r="A157" s="79">
        <v>41</v>
      </c>
      <c r="J157" s="79">
        <v>45</v>
      </c>
    </row>
    <row r="158" spans="1:10" x14ac:dyDescent="0.25">
      <c r="A158" s="79">
        <v>67</v>
      </c>
      <c r="J158" s="79">
        <v>40</v>
      </c>
    </row>
    <row r="159" spans="1:10" x14ac:dyDescent="0.25">
      <c r="A159" s="79">
        <v>44</v>
      </c>
      <c r="J159" s="79">
        <v>40</v>
      </c>
    </row>
    <row r="160" spans="1:10" x14ac:dyDescent="0.25">
      <c r="A160" s="79">
        <v>37</v>
      </c>
      <c r="J160" s="79">
        <v>45</v>
      </c>
    </row>
    <row r="161" spans="1:10" x14ac:dyDescent="0.25">
      <c r="A161" s="79">
        <v>40</v>
      </c>
      <c r="J161" s="79">
        <v>40</v>
      </c>
    </row>
    <row r="162" spans="1:10" x14ac:dyDescent="0.25">
      <c r="A162" s="79">
        <v>42</v>
      </c>
      <c r="J162" s="79">
        <v>45</v>
      </c>
    </row>
    <row r="163" spans="1:10" x14ac:dyDescent="0.25">
      <c r="A163" s="79">
        <v>48</v>
      </c>
      <c r="J163" s="79">
        <v>40</v>
      </c>
    </row>
    <row r="164" spans="1:10" x14ac:dyDescent="0.25">
      <c r="A164" s="79">
        <v>40</v>
      </c>
      <c r="J164" s="79">
        <v>40</v>
      </c>
    </row>
    <row r="165" spans="1:10" x14ac:dyDescent="0.25">
      <c r="A165" s="79">
        <v>38</v>
      </c>
      <c r="J165" s="79">
        <v>40</v>
      </c>
    </row>
    <row r="166" spans="1:10" x14ac:dyDescent="0.25">
      <c r="A166" s="79">
        <v>40</v>
      </c>
      <c r="J166" s="79">
        <v>40</v>
      </c>
    </row>
    <row r="167" spans="1:10" x14ac:dyDescent="0.25">
      <c r="A167" s="79">
        <v>40</v>
      </c>
      <c r="J167" s="79">
        <v>40</v>
      </c>
    </row>
    <row r="168" spans="1:10" x14ac:dyDescent="0.25">
      <c r="A168" s="79">
        <v>52</v>
      </c>
      <c r="J168" s="79">
        <v>45</v>
      </c>
    </row>
    <row r="169" spans="1:10" x14ac:dyDescent="0.25">
      <c r="A169" s="79">
        <v>40</v>
      </c>
      <c r="J169" s="79">
        <v>46</v>
      </c>
    </row>
    <row r="170" spans="1:10" x14ac:dyDescent="0.25">
      <c r="A170" s="79">
        <v>60</v>
      </c>
      <c r="J170" s="79">
        <v>40</v>
      </c>
    </row>
    <row r="171" spans="1:10" x14ac:dyDescent="0.25">
      <c r="A171" s="79">
        <v>45</v>
      </c>
      <c r="J171" s="79">
        <v>40</v>
      </c>
    </row>
    <row r="172" spans="1:10" x14ac:dyDescent="0.25">
      <c r="A172" s="79">
        <v>52</v>
      </c>
      <c r="J172" s="79">
        <v>48</v>
      </c>
    </row>
    <row r="173" spans="1:10" x14ac:dyDescent="0.25">
      <c r="A173" s="79">
        <v>40</v>
      </c>
      <c r="J173" s="79">
        <v>40</v>
      </c>
    </row>
    <row r="174" spans="1:10" x14ac:dyDescent="0.25">
      <c r="A174" s="79">
        <v>50</v>
      </c>
      <c r="J174" s="79">
        <v>40</v>
      </c>
    </row>
    <row r="175" spans="1:10" x14ac:dyDescent="0.25">
      <c r="A175" s="79">
        <v>40</v>
      </c>
      <c r="J175" s="79">
        <v>40</v>
      </c>
    </row>
    <row r="176" spans="1:10" x14ac:dyDescent="0.25">
      <c r="A176" s="79">
        <v>60</v>
      </c>
      <c r="J176" s="79">
        <v>40</v>
      </c>
    </row>
    <row r="177" spans="1:10" x14ac:dyDescent="0.25">
      <c r="A177" s="79">
        <v>60</v>
      </c>
      <c r="J177" s="79">
        <v>40</v>
      </c>
    </row>
    <row r="178" spans="1:10" x14ac:dyDescent="0.25">
      <c r="A178" s="79">
        <v>50</v>
      </c>
      <c r="J178" s="79">
        <v>40</v>
      </c>
    </row>
    <row r="179" spans="1:10" x14ac:dyDescent="0.25">
      <c r="A179" s="79">
        <v>50</v>
      </c>
      <c r="J179" s="79">
        <v>40</v>
      </c>
    </row>
    <row r="180" spans="1:10" x14ac:dyDescent="0.25">
      <c r="A180" s="79">
        <v>55</v>
      </c>
      <c r="J180" s="79">
        <v>40</v>
      </c>
    </row>
    <row r="181" spans="1:10" x14ac:dyDescent="0.25">
      <c r="A181" s="79">
        <v>49</v>
      </c>
      <c r="J181" s="79">
        <v>40</v>
      </c>
    </row>
    <row r="182" spans="1:10" x14ac:dyDescent="0.25">
      <c r="A182" s="79">
        <v>32</v>
      </c>
      <c r="J182" s="79">
        <v>40</v>
      </c>
    </row>
    <row r="183" spans="1:10" x14ac:dyDescent="0.25">
      <c r="A183" s="79">
        <v>40</v>
      </c>
      <c r="J183" s="79">
        <v>40</v>
      </c>
    </row>
    <row r="184" spans="1:10" x14ac:dyDescent="0.25">
      <c r="A184" s="79">
        <v>40</v>
      </c>
      <c r="J184" s="79">
        <v>45</v>
      </c>
    </row>
    <row r="185" spans="1:10" x14ac:dyDescent="0.25">
      <c r="A185" s="79">
        <v>40</v>
      </c>
      <c r="J185" s="79">
        <v>40</v>
      </c>
    </row>
    <row r="186" spans="1:10" x14ac:dyDescent="0.25">
      <c r="A186" s="79">
        <v>40</v>
      </c>
      <c r="J186" s="79">
        <v>40</v>
      </c>
    </row>
    <row r="187" spans="1:10" x14ac:dyDescent="0.25">
      <c r="A187" s="79">
        <v>40</v>
      </c>
      <c r="J187" s="79">
        <v>40</v>
      </c>
    </row>
    <row r="188" spans="1:10" x14ac:dyDescent="0.25">
      <c r="A188" s="79">
        <v>32</v>
      </c>
      <c r="J188" s="79">
        <v>40</v>
      </c>
    </row>
    <row r="189" spans="1:10" x14ac:dyDescent="0.25">
      <c r="A189" s="79">
        <v>40</v>
      </c>
      <c r="J189" s="79">
        <v>40</v>
      </c>
    </row>
    <row r="190" spans="1:10" x14ac:dyDescent="0.25">
      <c r="A190" s="79">
        <v>60</v>
      </c>
      <c r="J190" s="79">
        <v>40</v>
      </c>
    </row>
    <row r="191" spans="1:10" x14ac:dyDescent="0.25">
      <c r="A191" s="79">
        <v>40</v>
      </c>
      <c r="J191" s="79">
        <v>40</v>
      </c>
    </row>
    <row r="192" spans="1:10" x14ac:dyDescent="0.25">
      <c r="A192" s="79">
        <v>55</v>
      </c>
      <c r="J192" s="79">
        <v>40</v>
      </c>
    </row>
    <row r="193" spans="1:10" x14ac:dyDescent="0.25">
      <c r="A193" s="79">
        <v>60</v>
      </c>
      <c r="J193" s="79">
        <v>40</v>
      </c>
    </row>
    <row r="194" spans="1:10" x14ac:dyDescent="0.25">
      <c r="A194" s="79">
        <v>60</v>
      </c>
      <c r="J194" s="79">
        <v>40</v>
      </c>
    </row>
    <row r="195" spans="1:10" x14ac:dyDescent="0.25">
      <c r="A195" s="79">
        <v>42</v>
      </c>
      <c r="J195" s="79">
        <v>40</v>
      </c>
    </row>
    <row r="196" spans="1:10" x14ac:dyDescent="0.25">
      <c r="A196" s="79">
        <v>40</v>
      </c>
      <c r="J196" s="79">
        <v>40</v>
      </c>
    </row>
    <row r="197" spans="1:10" x14ac:dyDescent="0.25">
      <c r="A197" s="79">
        <v>40</v>
      </c>
      <c r="J197" s="79">
        <v>45</v>
      </c>
    </row>
    <row r="198" spans="1:10" x14ac:dyDescent="0.25">
      <c r="A198" s="79">
        <v>40</v>
      </c>
      <c r="J198" s="79">
        <v>40</v>
      </c>
    </row>
    <row r="199" spans="1:10" x14ac:dyDescent="0.25">
      <c r="A199" s="79">
        <v>40</v>
      </c>
      <c r="J199" s="79">
        <v>40</v>
      </c>
    </row>
    <row r="200" spans="1:10" x14ac:dyDescent="0.25">
      <c r="A200" s="79">
        <v>50</v>
      </c>
      <c r="J200" s="79">
        <v>40</v>
      </c>
    </row>
    <row r="201" spans="1:10" x14ac:dyDescent="0.25">
      <c r="A201" s="79">
        <v>70</v>
      </c>
      <c r="J201" s="79">
        <v>40</v>
      </c>
    </row>
    <row r="202" spans="1:10" x14ac:dyDescent="0.25">
      <c r="A202" s="79">
        <v>40</v>
      </c>
      <c r="J202" s="79">
        <v>40</v>
      </c>
    </row>
    <row r="203" spans="1:10" x14ac:dyDescent="0.25">
      <c r="A203" s="79">
        <v>40</v>
      </c>
      <c r="J203" s="79">
        <v>40</v>
      </c>
    </row>
    <row r="204" spans="1:10" x14ac:dyDescent="0.25">
      <c r="A204" s="79">
        <v>55</v>
      </c>
      <c r="J204" s="79">
        <v>48</v>
      </c>
    </row>
    <row r="205" spans="1:10" x14ac:dyDescent="0.25">
      <c r="A205" s="79">
        <v>40</v>
      </c>
      <c r="J205" s="79">
        <v>44</v>
      </c>
    </row>
    <row r="206" spans="1:10" x14ac:dyDescent="0.25">
      <c r="A206" s="79">
        <v>89</v>
      </c>
      <c r="J206" s="79">
        <v>48</v>
      </c>
    </row>
    <row r="207" spans="1:10" x14ac:dyDescent="0.25">
      <c r="A207" s="79">
        <v>50</v>
      </c>
      <c r="J207" s="79">
        <v>40</v>
      </c>
    </row>
    <row r="208" spans="1:10" x14ac:dyDescent="0.25">
      <c r="A208" s="79">
        <v>72</v>
      </c>
      <c r="J208" s="79">
        <v>40</v>
      </c>
    </row>
    <row r="209" spans="1:10" x14ac:dyDescent="0.25">
      <c r="A209" s="79">
        <v>40</v>
      </c>
      <c r="J209" s="79">
        <v>42</v>
      </c>
    </row>
    <row r="210" spans="1:10" x14ac:dyDescent="0.25">
      <c r="A210" s="79">
        <v>65</v>
      </c>
      <c r="J210" s="79">
        <v>40</v>
      </c>
    </row>
    <row r="211" spans="1:10" x14ac:dyDescent="0.25">
      <c r="A211" s="79">
        <v>75</v>
      </c>
      <c r="J211" s="79">
        <v>40</v>
      </c>
    </row>
    <row r="212" spans="1:10" x14ac:dyDescent="0.25">
      <c r="A212" s="79">
        <v>68</v>
      </c>
      <c r="J212" s="79">
        <v>40</v>
      </c>
    </row>
    <row r="213" spans="1:10" x14ac:dyDescent="0.25">
      <c r="A213" s="79">
        <v>40</v>
      </c>
      <c r="J213" s="79">
        <v>40</v>
      </c>
    </row>
    <row r="214" spans="1:10" x14ac:dyDescent="0.25">
      <c r="A214" s="79">
        <v>40</v>
      </c>
      <c r="J214" s="79">
        <v>48</v>
      </c>
    </row>
    <row r="215" spans="1:10" x14ac:dyDescent="0.25">
      <c r="A215" s="79">
        <v>38</v>
      </c>
      <c r="J215" s="79">
        <v>40</v>
      </c>
    </row>
    <row r="216" spans="1:10" x14ac:dyDescent="0.25">
      <c r="A216" s="79">
        <v>48</v>
      </c>
      <c r="J216" s="79">
        <v>40</v>
      </c>
    </row>
    <row r="217" spans="1:10" x14ac:dyDescent="0.25">
      <c r="A217" s="79">
        <v>50</v>
      </c>
      <c r="J217" s="79">
        <v>44</v>
      </c>
    </row>
    <row r="218" spans="1:10" x14ac:dyDescent="0.25">
      <c r="A218" s="79">
        <v>45</v>
      </c>
      <c r="J218" s="79">
        <v>40</v>
      </c>
    </row>
    <row r="219" spans="1:10" x14ac:dyDescent="0.25">
      <c r="A219" s="79">
        <v>35</v>
      </c>
      <c r="J219" s="79">
        <v>40</v>
      </c>
    </row>
    <row r="220" spans="1:10" x14ac:dyDescent="0.25">
      <c r="A220" s="79">
        <v>35</v>
      </c>
      <c r="J220" s="79">
        <v>42</v>
      </c>
    </row>
    <row r="221" spans="1:10" x14ac:dyDescent="0.25">
      <c r="A221" s="79">
        <v>60</v>
      </c>
      <c r="J221" s="79">
        <v>40</v>
      </c>
    </row>
    <row r="222" spans="1:10" x14ac:dyDescent="0.25">
      <c r="A222" s="79">
        <v>40</v>
      </c>
      <c r="J222" s="79">
        <v>48</v>
      </c>
    </row>
    <row r="223" spans="1:10" x14ac:dyDescent="0.25">
      <c r="A223" s="79">
        <v>45</v>
      </c>
      <c r="J223" s="79">
        <v>40</v>
      </c>
    </row>
    <row r="224" spans="1:10" x14ac:dyDescent="0.25">
      <c r="A224" s="79">
        <v>35</v>
      </c>
      <c r="J224" s="79">
        <v>40</v>
      </c>
    </row>
    <row r="225" spans="1:10" x14ac:dyDescent="0.25">
      <c r="A225" s="79">
        <v>60</v>
      </c>
      <c r="J225" s="79">
        <v>40</v>
      </c>
    </row>
    <row r="226" spans="1:10" x14ac:dyDescent="0.25">
      <c r="A226" s="79">
        <v>45</v>
      </c>
      <c r="J226" s="79">
        <v>40</v>
      </c>
    </row>
    <row r="227" spans="1:10" x14ac:dyDescent="0.25">
      <c r="A227" s="79">
        <v>40</v>
      </c>
      <c r="J227" s="79">
        <v>40</v>
      </c>
    </row>
    <row r="228" spans="1:10" x14ac:dyDescent="0.25">
      <c r="A228" s="79">
        <v>40</v>
      </c>
      <c r="J228" s="79">
        <v>40</v>
      </c>
    </row>
    <row r="229" spans="1:10" x14ac:dyDescent="0.25">
      <c r="A229" s="79">
        <v>45</v>
      </c>
      <c r="J229" s="79">
        <v>40</v>
      </c>
    </row>
    <row r="230" spans="1:10" x14ac:dyDescent="0.25">
      <c r="A230" s="79">
        <v>60</v>
      </c>
      <c r="J230" s="79">
        <v>40</v>
      </c>
    </row>
    <row r="231" spans="1:10" x14ac:dyDescent="0.25">
      <c r="A231" s="79">
        <v>45</v>
      </c>
      <c r="J231" s="79">
        <v>40</v>
      </c>
    </row>
    <row r="232" spans="1:10" x14ac:dyDescent="0.25">
      <c r="A232" s="79">
        <v>40</v>
      </c>
      <c r="J232" s="79">
        <v>47</v>
      </c>
    </row>
    <row r="233" spans="1:10" x14ac:dyDescent="0.25">
      <c r="A233" s="79">
        <v>40</v>
      </c>
      <c r="J233" s="79">
        <v>40</v>
      </c>
    </row>
    <row r="234" spans="1:10" x14ac:dyDescent="0.25">
      <c r="A234" s="79">
        <v>56</v>
      </c>
      <c r="J234" s="79">
        <v>40</v>
      </c>
    </row>
    <row r="235" spans="1:10" x14ac:dyDescent="0.25">
      <c r="A235" s="79">
        <v>55</v>
      </c>
      <c r="J235" s="79">
        <v>45</v>
      </c>
    </row>
    <row r="236" spans="1:10" x14ac:dyDescent="0.25">
      <c r="A236" s="79">
        <v>40</v>
      </c>
      <c r="J236" s="79">
        <v>40</v>
      </c>
    </row>
    <row r="237" spans="1:10" x14ac:dyDescent="0.25">
      <c r="A237" s="79">
        <v>40</v>
      </c>
      <c r="J237" s="79">
        <v>40</v>
      </c>
    </row>
    <row r="238" spans="1:10" x14ac:dyDescent="0.25">
      <c r="A238" s="79">
        <v>50</v>
      </c>
      <c r="J238" s="79"/>
    </row>
    <row r="239" spans="1:10" x14ac:dyDescent="0.25">
      <c r="A239" s="79">
        <v>57</v>
      </c>
      <c r="J239" s="79"/>
    </row>
    <row r="240" spans="1:10" x14ac:dyDescent="0.25">
      <c r="A240" s="79">
        <v>47</v>
      </c>
    </row>
    <row r="241" spans="1:1" x14ac:dyDescent="0.25">
      <c r="A241" s="79">
        <v>60</v>
      </c>
    </row>
    <row r="242" spans="1:1" x14ac:dyDescent="0.25">
      <c r="A242" s="79">
        <v>40</v>
      </c>
    </row>
    <row r="243" spans="1:1" x14ac:dyDescent="0.25">
      <c r="A243" s="79">
        <v>40</v>
      </c>
    </row>
    <row r="244" spans="1:1" x14ac:dyDescent="0.25">
      <c r="A244" s="79">
        <v>46</v>
      </c>
    </row>
    <row r="245" spans="1:1" x14ac:dyDescent="0.25">
      <c r="A245" s="79">
        <v>40</v>
      </c>
    </row>
    <row r="246" spans="1:1" x14ac:dyDescent="0.25">
      <c r="A246" s="79">
        <v>43</v>
      </c>
    </row>
    <row r="247" spans="1:1" x14ac:dyDescent="0.25">
      <c r="A247" s="79">
        <v>45</v>
      </c>
    </row>
    <row r="248" spans="1:1" x14ac:dyDescent="0.25">
      <c r="A248" s="79">
        <v>45</v>
      </c>
    </row>
    <row r="249" spans="1:1" x14ac:dyDescent="0.25">
      <c r="A249" s="79">
        <v>40</v>
      </c>
    </row>
    <row r="250" spans="1:1" x14ac:dyDescent="0.25">
      <c r="A250" s="79">
        <v>40</v>
      </c>
    </row>
    <row r="251" spans="1:1" x14ac:dyDescent="0.25">
      <c r="A251" s="79">
        <v>40</v>
      </c>
    </row>
    <row r="252" spans="1:1" x14ac:dyDescent="0.25">
      <c r="A252" s="79">
        <v>65</v>
      </c>
    </row>
    <row r="253" spans="1:1" x14ac:dyDescent="0.25">
      <c r="A253" s="79">
        <v>40</v>
      </c>
    </row>
    <row r="254" spans="1:1" x14ac:dyDescent="0.25">
      <c r="A254" s="79">
        <v>50</v>
      </c>
    </row>
    <row r="255" spans="1:1" x14ac:dyDescent="0.25">
      <c r="A255" s="79">
        <v>80</v>
      </c>
    </row>
    <row r="256" spans="1:1" x14ac:dyDescent="0.25">
      <c r="A256" s="79">
        <v>40</v>
      </c>
    </row>
    <row r="257" spans="1:1" x14ac:dyDescent="0.25">
      <c r="A257" s="79">
        <v>45</v>
      </c>
    </row>
    <row r="258" spans="1:1" x14ac:dyDescent="0.25">
      <c r="A258" s="79">
        <v>60</v>
      </c>
    </row>
    <row r="259" spans="1:1" x14ac:dyDescent="0.25">
      <c r="A259" s="79">
        <v>40</v>
      </c>
    </row>
    <row r="260" spans="1:1" x14ac:dyDescent="0.25">
      <c r="A260" s="79">
        <v>72</v>
      </c>
    </row>
    <row r="261" spans="1:1" x14ac:dyDescent="0.25">
      <c r="A261" s="79">
        <v>40</v>
      </c>
    </row>
    <row r="262" spans="1:1" x14ac:dyDescent="0.25">
      <c r="A262" s="79">
        <v>45</v>
      </c>
    </row>
    <row r="263" spans="1:1" x14ac:dyDescent="0.25">
      <c r="A263" s="79">
        <v>40</v>
      </c>
    </row>
    <row r="264" spans="1:1" x14ac:dyDescent="0.25">
      <c r="A264" s="79">
        <v>45</v>
      </c>
    </row>
    <row r="265" spans="1:1" x14ac:dyDescent="0.25">
      <c r="A265" s="79">
        <v>50</v>
      </c>
    </row>
    <row r="266" spans="1:1" x14ac:dyDescent="0.25">
      <c r="A266" s="79">
        <v>40</v>
      </c>
    </row>
    <row r="267" spans="1:1" x14ac:dyDescent="0.25">
      <c r="A267" s="79">
        <v>40</v>
      </c>
    </row>
    <row r="268" spans="1:1" x14ac:dyDescent="0.25">
      <c r="A268" s="79">
        <v>40</v>
      </c>
    </row>
    <row r="269" spans="1:1" x14ac:dyDescent="0.25">
      <c r="A269" s="79">
        <v>60</v>
      </c>
    </row>
    <row r="270" spans="1:1" x14ac:dyDescent="0.25">
      <c r="A270" s="79">
        <v>40</v>
      </c>
    </row>
    <row r="271" spans="1:1" x14ac:dyDescent="0.25">
      <c r="A271" s="79">
        <v>50</v>
      </c>
    </row>
    <row r="272" spans="1:1" x14ac:dyDescent="0.25">
      <c r="A272" s="79">
        <v>40</v>
      </c>
    </row>
    <row r="273" spans="1:1" x14ac:dyDescent="0.25">
      <c r="A273" s="79">
        <v>45</v>
      </c>
    </row>
    <row r="274" spans="1:1" x14ac:dyDescent="0.25">
      <c r="A274" s="79">
        <v>37</v>
      </c>
    </row>
    <row r="275" spans="1:1" x14ac:dyDescent="0.25">
      <c r="A275" s="79">
        <v>46</v>
      </c>
    </row>
    <row r="276" spans="1:1" x14ac:dyDescent="0.25">
      <c r="A276" s="79">
        <v>40</v>
      </c>
    </row>
    <row r="277" spans="1:1" x14ac:dyDescent="0.25">
      <c r="A277" s="79">
        <v>40</v>
      </c>
    </row>
    <row r="278" spans="1:1" x14ac:dyDescent="0.25">
      <c r="A278" s="79">
        <v>48</v>
      </c>
    </row>
    <row r="279" spans="1:1" x14ac:dyDescent="0.25">
      <c r="A279" s="79">
        <v>51</v>
      </c>
    </row>
    <row r="280" spans="1:1" x14ac:dyDescent="0.25">
      <c r="A280" s="79">
        <v>40</v>
      </c>
    </row>
    <row r="281" spans="1:1" x14ac:dyDescent="0.25">
      <c r="A281" s="79">
        <v>40</v>
      </c>
    </row>
    <row r="282" spans="1:1" x14ac:dyDescent="0.25">
      <c r="A282" s="79">
        <v>40</v>
      </c>
    </row>
    <row r="283" spans="1:1" x14ac:dyDescent="0.25">
      <c r="A283" s="79">
        <v>29</v>
      </c>
    </row>
    <row r="284" spans="1:1" x14ac:dyDescent="0.25">
      <c r="A284" s="79">
        <v>40</v>
      </c>
    </row>
    <row r="285" spans="1:1" x14ac:dyDescent="0.25">
      <c r="A285" s="79">
        <v>40</v>
      </c>
    </row>
    <row r="286" spans="1:1" x14ac:dyDescent="0.25">
      <c r="A286" s="79">
        <v>40</v>
      </c>
    </row>
    <row r="287" spans="1:1" x14ac:dyDescent="0.25">
      <c r="A287" s="79">
        <v>40</v>
      </c>
    </row>
    <row r="288" spans="1:1" x14ac:dyDescent="0.25">
      <c r="A288" s="79">
        <v>55</v>
      </c>
    </row>
    <row r="289" spans="1:1" x14ac:dyDescent="0.25">
      <c r="A289" s="79">
        <v>32</v>
      </c>
    </row>
    <row r="290" spans="1:1" x14ac:dyDescent="0.25">
      <c r="A290" s="79">
        <v>40</v>
      </c>
    </row>
    <row r="291" spans="1:1" x14ac:dyDescent="0.25">
      <c r="A291" s="79">
        <v>60</v>
      </c>
    </row>
    <row r="292" spans="1:1" x14ac:dyDescent="0.25">
      <c r="A292" s="79">
        <v>36</v>
      </c>
    </row>
    <row r="293" spans="1:1" x14ac:dyDescent="0.25">
      <c r="A293" s="79">
        <v>50</v>
      </c>
    </row>
    <row r="294" spans="1:1" x14ac:dyDescent="0.25">
      <c r="A294" s="79">
        <v>40</v>
      </c>
    </row>
    <row r="295" spans="1:1" x14ac:dyDescent="0.25">
      <c r="A295" s="79">
        <v>40</v>
      </c>
    </row>
    <row r="296" spans="1:1" x14ac:dyDescent="0.25">
      <c r="A296" s="79">
        <v>40</v>
      </c>
    </row>
    <row r="297" spans="1:1" x14ac:dyDescent="0.25">
      <c r="A297" s="79">
        <v>32</v>
      </c>
    </row>
    <row r="298" spans="1:1" x14ac:dyDescent="0.25">
      <c r="A298" s="79">
        <v>50</v>
      </c>
    </row>
    <row r="299" spans="1:1" x14ac:dyDescent="0.25">
      <c r="A299" s="79">
        <v>32</v>
      </c>
    </row>
    <row r="300" spans="1:1" x14ac:dyDescent="0.25">
      <c r="A300" s="79">
        <v>54</v>
      </c>
    </row>
    <row r="301" spans="1:1" x14ac:dyDescent="0.25">
      <c r="A301" s="79">
        <v>45</v>
      </c>
    </row>
    <row r="302" spans="1:1" x14ac:dyDescent="0.25">
      <c r="A302" s="79">
        <v>40</v>
      </c>
    </row>
    <row r="303" spans="1:1" x14ac:dyDescent="0.25">
      <c r="A303" s="79">
        <v>50</v>
      </c>
    </row>
    <row r="304" spans="1:1" x14ac:dyDescent="0.25">
      <c r="A304" s="79">
        <v>40</v>
      </c>
    </row>
    <row r="305" spans="1:1" x14ac:dyDescent="0.25">
      <c r="A305" s="79">
        <v>35</v>
      </c>
    </row>
    <row r="306" spans="1:1" x14ac:dyDescent="0.25">
      <c r="A306" s="79">
        <v>40</v>
      </c>
    </row>
    <row r="307" spans="1:1" x14ac:dyDescent="0.25">
      <c r="A307" s="79">
        <v>40</v>
      </c>
    </row>
    <row r="308" spans="1:1" x14ac:dyDescent="0.25">
      <c r="A308" s="79">
        <v>40</v>
      </c>
    </row>
    <row r="309" spans="1:1" x14ac:dyDescent="0.25">
      <c r="A309" s="79">
        <v>28</v>
      </c>
    </row>
    <row r="310" spans="1:1" x14ac:dyDescent="0.25">
      <c r="A310" s="79">
        <v>40</v>
      </c>
    </row>
    <row r="311" spans="1:1" x14ac:dyDescent="0.25">
      <c r="A311" s="79">
        <v>40</v>
      </c>
    </row>
    <row r="312" spans="1:1" x14ac:dyDescent="0.25">
      <c r="A312" s="79">
        <v>40</v>
      </c>
    </row>
    <row r="313" spans="1:1" x14ac:dyDescent="0.25">
      <c r="A313" s="79">
        <v>40</v>
      </c>
    </row>
    <row r="314" spans="1:1" x14ac:dyDescent="0.25">
      <c r="A314" s="79">
        <v>40</v>
      </c>
    </row>
    <row r="315" spans="1:1" x14ac:dyDescent="0.25">
      <c r="A315" s="79">
        <v>34</v>
      </c>
    </row>
    <row r="316" spans="1:1" x14ac:dyDescent="0.25">
      <c r="A316" s="79">
        <v>40</v>
      </c>
    </row>
    <row r="317" spans="1:1" x14ac:dyDescent="0.25">
      <c r="A317" s="79">
        <v>50</v>
      </c>
    </row>
    <row r="318" spans="1:1" x14ac:dyDescent="0.25">
      <c r="A318" s="79">
        <v>60</v>
      </c>
    </row>
    <row r="319" spans="1:1" x14ac:dyDescent="0.25">
      <c r="A319" s="79">
        <v>52</v>
      </c>
    </row>
    <row r="320" spans="1:1" x14ac:dyDescent="0.25">
      <c r="A320" s="79">
        <v>40</v>
      </c>
    </row>
    <row r="321" spans="1:1" x14ac:dyDescent="0.25">
      <c r="A321" s="79">
        <v>45</v>
      </c>
    </row>
    <row r="322" spans="1:1" x14ac:dyDescent="0.25">
      <c r="A322" s="79">
        <v>40</v>
      </c>
    </row>
    <row r="323" spans="1:1" x14ac:dyDescent="0.25">
      <c r="A323" s="79">
        <v>38</v>
      </c>
    </row>
    <row r="324" spans="1:1" x14ac:dyDescent="0.25">
      <c r="A324" s="79">
        <v>40</v>
      </c>
    </row>
    <row r="325" spans="1:1" x14ac:dyDescent="0.25">
      <c r="A325" s="79">
        <v>50</v>
      </c>
    </row>
    <row r="326" spans="1:1" x14ac:dyDescent="0.25">
      <c r="A326" s="79">
        <v>40</v>
      </c>
    </row>
    <row r="327" spans="1:1" x14ac:dyDescent="0.25">
      <c r="A327" s="79">
        <v>40</v>
      </c>
    </row>
    <row r="328" spans="1:1" x14ac:dyDescent="0.25">
      <c r="A328" s="79">
        <v>60</v>
      </c>
    </row>
    <row r="329" spans="1:1" x14ac:dyDescent="0.25">
      <c r="A329" s="79">
        <v>40</v>
      </c>
    </row>
    <row r="330" spans="1:1" x14ac:dyDescent="0.25">
      <c r="A330" s="79">
        <v>40</v>
      </c>
    </row>
    <row r="331" spans="1:1" x14ac:dyDescent="0.25">
      <c r="A331" s="79">
        <v>48</v>
      </c>
    </row>
    <row r="332" spans="1:1" x14ac:dyDescent="0.25">
      <c r="A332" s="79">
        <v>44</v>
      </c>
    </row>
    <row r="333" spans="1:1" x14ac:dyDescent="0.25">
      <c r="A333" s="79">
        <v>60</v>
      </c>
    </row>
    <row r="334" spans="1:1" x14ac:dyDescent="0.25">
      <c r="A334" s="79">
        <v>73</v>
      </c>
    </row>
    <row r="335" spans="1:1" x14ac:dyDescent="0.25">
      <c r="A335" s="79">
        <v>48</v>
      </c>
    </row>
    <row r="336" spans="1:1" x14ac:dyDescent="0.25">
      <c r="A336" s="79">
        <v>40</v>
      </c>
    </row>
    <row r="337" spans="1:1" x14ac:dyDescent="0.25">
      <c r="A337" s="79">
        <v>60</v>
      </c>
    </row>
    <row r="338" spans="1:1" x14ac:dyDescent="0.25">
      <c r="A338" s="79">
        <v>40</v>
      </c>
    </row>
    <row r="339" spans="1:1" x14ac:dyDescent="0.25">
      <c r="A339" s="79">
        <v>60</v>
      </c>
    </row>
    <row r="340" spans="1:1" x14ac:dyDescent="0.25">
      <c r="A340" s="79">
        <v>42</v>
      </c>
    </row>
    <row r="341" spans="1:1" x14ac:dyDescent="0.25">
      <c r="A341" s="79">
        <v>32</v>
      </c>
    </row>
    <row r="342" spans="1:1" x14ac:dyDescent="0.25">
      <c r="A342" s="79">
        <v>40</v>
      </c>
    </row>
    <row r="343" spans="1:1" x14ac:dyDescent="0.25">
      <c r="A343" s="79">
        <v>75</v>
      </c>
    </row>
    <row r="344" spans="1:1" x14ac:dyDescent="0.25">
      <c r="A344" s="79">
        <v>50</v>
      </c>
    </row>
    <row r="345" spans="1:1" x14ac:dyDescent="0.25">
      <c r="A345" s="79">
        <v>50</v>
      </c>
    </row>
    <row r="346" spans="1:1" x14ac:dyDescent="0.25">
      <c r="A346" s="79">
        <v>60</v>
      </c>
    </row>
    <row r="347" spans="1:1" x14ac:dyDescent="0.25">
      <c r="A347" s="79">
        <v>60</v>
      </c>
    </row>
    <row r="348" spans="1:1" x14ac:dyDescent="0.25">
      <c r="A348" s="79">
        <v>40</v>
      </c>
    </row>
    <row r="349" spans="1:1" x14ac:dyDescent="0.25">
      <c r="A349" s="79">
        <v>50</v>
      </c>
    </row>
    <row r="350" spans="1:1" x14ac:dyDescent="0.25">
      <c r="A350" s="79">
        <v>80</v>
      </c>
    </row>
    <row r="351" spans="1:1" x14ac:dyDescent="0.25">
      <c r="A351" s="79">
        <v>40</v>
      </c>
    </row>
    <row r="352" spans="1:1" x14ac:dyDescent="0.25">
      <c r="A352" s="79">
        <v>60</v>
      </c>
    </row>
    <row r="353" spans="1:1" x14ac:dyDescent="0.25">
      <c r="A353" s="79">
        <v>50</v>
      </c>
    </row>
    <row r="354" spans="1:1" x14ac:dyDescent="0.25">
      <c r="A354" s="79">
        <v>40</v>
      </c>
    </row>
    <row r="355" spans="1:1" x14ac:dyDescent="0.25">
      <c r="A355" s="79">
        <v>56</v>
      </c>
    </row>
    <row r="356" spans="1:1" x14ac:dyDescent="0.25">
      <c r="A356" s="79">
        <v>48</v>
      </c>
    </row>
    <row r="357" spans="1:1" x14ac:dyDescent="0.25">
      <c r="A357" s="79">
        <v>40</v>
      </c>
    </row>
    <row r="358" spans="1:1" x14ac:dyDescent="0.25">
      <c r="A358" s="79">
        <v>40</v>
      </c>
    </row>
    <row r="359" spans="1:1" x14ac:dyDescent="0.25">
      <c r="A359" s="79">
        <v>35</v>
      </c>
    </row>
    <row r="360" spans="1:1" x14ac:dyDescent="0.25">
      <c r="A360" s="79">
        <v>44</v>
      </c>
    </row>
    <row r="361" spans="1:1" x14ac:dyDescent="0.25">
      <c r="A361" s="79">
        <v>50</v>
      </c>
    </row>
    <row r="362" spans="1:1" x14ac:dyDescent="0.25">
      <c r="A362" s="79">
        <v>55</v>
      </c>
    </row>
    <row r="363" spans="1:1" x14ac:dyDescent="0.25">
      <c r="A363" s="79">
        <v>56</v>
      </c>
    </row>
    <row r="364" spans="1:1" x14ac:dyDescent="0.25">
      <c r="A364" s="79">
        <v>38</v>
      </c>
    </row>
    <row r="365" spans="1:1" x14ac:dyDescent="0.25">
      <c r="A365" s="79">
        <v>56</v>
      </c>
    </row>
    <row r="366" spans="1:1" x14ac:dyDescent="0.25">
      <c r="A366" s="79">
        <v>50</v>
      </c>
    </row>
    <row r="367" spans="1:1" x14ac:dyDescent="0.25">
      <c r="A367" s="79">
        <v>50</v>
      </c>
    </row>
    <row r="368" spans="1:1" x14ac:dyDescent="0.25">
      <c r="A368" s="79">
        <v>84</v>
      </c>
    </row>
    <row r="369" spans="1:1" x14ac:dyDescent="0.25">
      <c r="A369" s="79">
        <v>40</v>
      </c>
    </row>
    <row r="370" spans="1:1" x14ac:dyDescent="0.25">
      <c r="A370" s="79">
        <v>40</v>
      </c>
    </row>
    <row r="371" spans="1:1" x14ac:dyDescent="0.25">
      <c r="A371" s="79">
        <v>42</v>
      </c>
    </row>
    <row r="372" spans="1:1" x14ac:dyDescent="0.25">
      <c r="A372" s="79">
        <v>50</v>
      </c>
    </row>
    <row r="373" spans="1:1" x14ac:dyDescent="0.25">
      <c r="A373" s="79">
        <v>70</v>
      </c>
    </row>
    <row r="374" spans="1:1" x14ac:dyDescent="0.25">
      <c r="A374" s="79">
        <v>40</v>
      </c>
    </row>
    <row r="375" spans="1:1" x14ac:dyDescent="0.25">
      <c r="A375" s="79">
        <v>34</v>
      </c>
    </row>
    <row r="376" spans="1:1" x14ac:dyDescent="0.25">
      <c r="A376" s="79">
        <v>63</v>
      </c>
    </row>
    <row r="377" spans="1:1" x14ac:dyDescent="0.25">
      <c r="A377" s="79">
        <v>50</v>
      </c>
    </row>
    <row r="378" spans="1:1" x14ac:dyDescent="0.25">
      <c r="A378" s="79">
        <v>65</v>
      </c>
    </row>
    <row r="379" spans="1:1" x14ac:dyDescent="0.25">
      <c r="A379" s="79">
        <v>36</v>
      </c>
    </row>
    <row r="380" spans="1:1" x14ac:dyDescent="0.25">
      <c r="A380" s="79">
        <v>48</v>
      </c>
    </row>
    <row r="381" spans="1:1" x14ac:dyDescent="0.25">
      <c r="A381" s="79">
        <v>40</v>
      </c>
    </row>
    <row r="382" spans="1:1" x14ac:dyDescent="0.25">
      <c r="A382" s="79">
        <v>40</v>
      </c>
    </row>
    <row r="383" spans="1:1" x14ac:dyDescent="0.25">
      <c r="A383" s="79">
        <v>40</v>
      </c>
    </row>
    <row r="384" spans="1:1" x14ac:dyDescent="0.25">
      <c r="A384" s="79">
        <v>40</v>
      </c>
    </row>
    <row r="385" spans="1:1" x14ac:dyDescent="0.25">
      <c r="A385" s="79">
        <v>65</v>
      </c>
    </row>
    <row r="386" spans="1:1" x14ac:dyDescent="0.25">
      <c r="A386" s="79">
        <v>40</v>
      </c>
    </row>
    <row r="387" spans="1:1" x14ac:dyDescent="0.25">
      <c r="A387" s="79">
        <v>40</v>
      </c>
    </row>
    <row r="388" spans="1:1" x14ac:dyDescent="0.25">
      <c r="A388" s="79">
        <v>40</v>
      </c>
    </row>
    <row r="389" spans="1:1" x14ac:dyDescent="0.25">
      <c r="A389" s="79">
        <v>40</v>
      </c>
    </row>
    <row r="390" spans="1:1" x14ac:dyDescent="0.25">
      <c r="A390" s="79">
        <v>40</v>
      </c>
    </row>
    <row r="391" spans="1:1" x14ac:dyDescent="0.25">
      <c r="A391" s="79">
        <v>47</v>
      </c>
    </row>
    <row r="392" spans="1:1" x14ac:dyDescent="0.25">
      <c r="A392" s="79">
        <v>32</v>
      </c>
    </row>
    <row r="393" spans="1:1" x14ac:dyDescent="0.25">
      <c r="A393" s="79">
        <v>80</v>
      </c>
    </row>
    <row r="394" spans="1:1" x14ac:dyDescent="0.25">
      <c r="A394" s="79">
        <v>50</v>
      </c>
    </row>
    <row r="395" spans="1:1" x14ac:dyDescent="0.25">
      <c r="A395" s="79">
        <v>37</v>
      </c>
    </row>
    <row r="396" spans="1:1" x14ac:dyDescent="0.25">
      <c r="A396" s="79">
        <v>40</v>
      </c>
    </row>
    <row r="397" spans="1:1" x14ac:dyDescent="0.25">
      <c r="A397" s="79">
        <v>40</v>
      </c>
    </row>
    <row r="398" spans="1:1" x14ac:dyDescent="0.25">
      <c r="A398" s="79">
        <v>45</v>
      </c>
    </row>
    <row r="399" spans="1:1" x14ac:dyDescent="0.25">
      <c r="A399" s="79">
        <v>40</v>
      </c>
    </row>
    <row r="400" spans="1:1" x14ac:dyDescent="0.25">
      <c r="A400" s="79">
        <v>40</v>
      </c>
    </row>
    <row r="401" spans="1:1" x14ac:dyDescent="0.25">
      <c r="A401" s="79">
        <v>60</v>
      </c>
    </row>
  </sheetData>
  <autoFilter ref="A1:A401" xr:uid="{00000000-0001-0000-0C00-000000000000}"/>
  <mergeCells count="5">
    <mergeCell ref="C6:D6"/>
    <mergeCell ref="C8:D8"/>
    <mergeCell ref="C14:D14"/>
    <mergeCell ref="C20:D20"/>
    <mergeCell ref="F6:G6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401"/>
  <sheetViews>
    <sheetView workbookViewId="0">
      <selection activeCell="F8" sqref="F8"/>
    </sheetView>
  </sheetViews>
  <sheetFormatPr defaultRowHeight="15" x14ac:dyDescent="0.25"/>
  <cols>
    <col min="1" max="1" width="11.7109375" bestFit="1" customWidth="1"/>
    <col min="4" max="4" width="13.140625" bestFit="1" customWidth="1"/>
    <col min="5" max="5" width="17.7109375" bestFit="1" customWidth="1"/>
    <col min="6" max="6" width="11" bestFit="1" customWidth="1"/>
    <col min="8" max="8" width="48.42578125" bestFit="1" customWidth="1"/>
  </cols>
  <sheetData>
    <row r="1" spans="1:9" x14ac:dyDescent="0.25">
      <c r="A1" s="80" t="s">
        <v>86</v>
      </c>
      <c r="D1" s="94" t="s">
        <v>163</v>
      </c>
      <c r="E1" t="s">
        <v>169</v>
      </c>
      <c r="F1" s="109" t="s">
        <v>220</v>
      </c>
      <c r="H1" s="156" t="s">
        <v>3</v>
      </c>
      <c r="I1" s="156"/>
    </row>
    <row r="2" spans="1:9" ht="15.75" thickBot="1" x14ac:dyDescent="0.3">
      <c r="A2" s="81" t="s">
        <v>118</v>
      </c>
      <c r="D2" s="81" t="s">
        <v>118</v>
      </c>
      <c r="E2">
        <v>251</v>
      </c>
      <c r="F2" s="119">
        <f>GETPIVOTDATA("ProudOrg",$D$1,"ProudOrg","Some Proud")/GETPIVOTDATA("ProudOrg",$D$1)</f>
        <v>0.69722222222222219</v>
      </c>
      <c r="H2" s="42"/>
      <c r="I2" s="42"/>
    </row>
    <row r="3" spans="1:9" x14ac:dyDescent="0.25">
      <c r="A3" s="81" t="s">
        <v>118</v>
      </c>
      <c r="D3" s="81" t="s">
        <v>111</v>
      </c>
      <c r="E3">
        <v>109</v>
      </c>
      <c r="F3" s="119">
        <f>GETPIVOTDATA("ProudOrg",$D$1,"ProudOrg","V Proud")/GETPIVOTDATA("ProudOrg",$D$1)</f>
        <v>0.30277777777777776</v>
      </c>
      <c r="H3" s="157" t="s">
        <v>4</v>
      </c>
      <c r="I3" s="158"/>
    </row>
    <row r="4" spans="1:9" x14ac:dyDescent="0.25">
      <c r="A4" s="81" t="s">
        <v>118</v>
      </c>
      <c r="D4" s="81" t="s">
        <v>164</v>
      </c>
      <c r="E4">
        <v>360</v>
      </c>
      <c r="F4" s="120">
        <f>SUM(F2:F3)</f>
        <v>1</v>
      </c>
      <c r="H4" s="59"/>
      <c r="I4" s="60"/>
    </row>
    <row r="5" spans="1:9" x14ac:dyDescent="0.25">
      <c r="A5" s="81" t="s">
        <v>111</v>
      </c>
      <c r="H5" s="154" t="s">
        <v>5</v>
      </c>
      <c r="I5" s="155"/>
    </row>
    <row r="6" spans="1:9" x14ac:dyDescent="0.25">
      <c r="A6" s="81" t="s">
        <v>111</v>
      </c>
      <c r="H6" s="46" t="s">
        <v>6</v>
      </c>
      <c r="I6" s="47">
        <v>400</v>
      </c>
    </row>
    <row r="7" spans="1:9" x14ac:dyDescent="0.25">
      <c r="A7" s="81" t="s">
        <v>111</v>
      </c>
      <c r="D7" s="99" t="s">
        <v>170</v>
      </c>
      <c r="H7" s="46" t="s">
        <v>7</v>
      </c>
      <c r="I7" s="47">
        <v>360</v>
      </c>
    </row>
    <row r="8" spans="1:9" x14ac:dyDescent="0.25">
      <c r="A8" s="81" t="s">
        <v>111</v>
      </c>
      <c r="D8" s="81" t="s">
        <v>171</v>
      </c>
      <c r="E8">
        <f xml:space="preserve"> I6*I12</f>
        <v>360</v>
      </c>
      <c r="F8" t="s">
        <v>174</v>
      </c>
      <c r="H8" s="46" t="s">
        <v>8</v>
      </c>
      <c r="I8" s="2">
        <v>0.95</v>
      </c>
    </row>
    <row r="9" spans="1:9" x14ac:dyDescent="0.25">
      <c r="A9" s="81" t="s">
        <v>118</v>
      </c>
      <c r="D9" s="81" t="s">
        <v>172</v>
      </c>
      <c r="E9">
        <f>I6*(1-I12)</f>
        <v>39.999999999999993</v>
      </c>
      <c r="F9" t="s">
        <v>174</v>
      </c>
      <c r="H9" s="46"/>
      <c r="I9" s="3"/>
    </row>
    <row r="10" spans="1:9" x14ac:dyDescent="0.25">
      <c r="A10" s="81" t="s">
        <v>118</v>
      </c>
      <c r="H10" s="46"/>
      <c r="I10" s="50"/>
    </row>
    <row r="11" spans="1:9" x14ac:dyDescent="0.25">
      <c r="A11" s="81" t="s">
        <v>118</v>
      </c>
      <c r="H11" s="159" t="s">
        <v>9</v>
      </c>
      <c r="I11" s="160"/>
    </row>
    <row r="12" spans="1:9" x14ac:dyDescent="0.25">
      <c r="A12" s="81" t="s">
        <v>118</v>
      </c>
      <c r="H12" s="46" t="s">
        <v>10</v>
      </c>
      <c r="I12" s="3">
        <f>I7/I6</f>
        <v>0.9</v>
      </c>
    </row>
    <row r="13" spans="1:9" x14ac:dyDescent="0.25">
      <c r="A13" s="81" t="s">
        <v>118</v>
      </c>
      <c r="H13" s="46" t="s">
        <v>11</v>
      </c>
      <c r="I13" s="49">
        <f>_xlfn.NORM.S.INV(I8+(1-I8)/2)</f>
        <v>1.9599639845400536</v>
      </c>
    </row>
    <row r="14" spans="1:9" x14ac:dyDescent="0.25">
      <c r="A14" s="81" t="s">
        <v>118</v>
      </c>
      <c r="H14" s="46" t="s">
        <v>12</v>
      </c>
      <c r="I14" s="50">
        <f>SQRT((I12*(1-I12)/I6))</f>
        <v>1.4999999999999999E-2</v>
      </c>
    </row>
    <row r="15" spans="1:9" x14ac:dyDescent="0.25">
      <c r="A15" s="81" t="s">
        <v>118</v>
      </c>
      <c r="H15" s="46" t="s">
        <v>13</v>
      </c>
      <c r="I15" s="49">
        <f>I14*I13</f>
        <v>2.9399459768100804E-2</v>
      </c>
    </row>
    <row r="16" spans="1:9" x14ac:dyDescent="0.25">
      <c r="A16" s="81" t="s">
        <v>118</v>
      </c>
      <c r="H16" s="46"/>
      <c r="I16" s="50"/>
    </row>
    <row r="17" spans="1:9" x14ac:dyDescent="0.25">
      <c r="A17" s="81" t="s">
        <v>111</v>
      </c>
      <c r="H17" s="159" t="s">
        <v>14</v>
      </c>
      <c r="I17" s="160"/>
    </row>
    <row r="18" spans="1:9" x14ac:dyDescent="0.25">
      <c r="A18" s="81" t="s">
        <v>118</v>
      </c>
      <c r="H18" s="46" t="s">
        <v>15</v>
      </c>
      <c r="I18" s="4">
        <f>I12-I15</f>
        <v>0.87060054023189926</v>
      </c>
    </row>
    <row r="19" spans="1:9" ht="15.75" thickBot="1" x14ac:dyDescent="0.3">
      <c r="A19" s="81" t="s">
        <v>118</v>
      </c>
      <c r="H19" s="57" t="s">
        <v>16</v>
      </c>
      <c r="I19" s="5">
        <f>I12+I15</f>
        <v>0.92939945976810079</v>
      </c>
    </row>
    <row r="20" spans="1:9" x14ac:dyDescent="0.25">
      <c r="A20" s="81" t="s">
        <v>118</v>
      </c>
    </row>
    <row r="21" spans="1:9" x14ac:dyDescent="0.25">
      <c r="A21" s="81" t="s">
        <v>111</v>
      </c>
    </row>
    <row r="22" spans="1:9" x14ac:dyDescent="0.25">
      <c r="A22" s="81" t="s">
        <v>118</v>
      </c>
    </row>
    <row r="23" spans="1:9" x14ac:dyDescent="0.25">
      <c r="A23" s="81" t="s">
        <v>118</v>
      </c>
    </row>
    <row r="24" spans="1:9" x14ac:dyDescent="0.25">
      <c r="A24" s="81" t="s">
        <v>118</v>
      </c>
    </row>
    <row r="25" spans="1:9" x14ac:dyDescent="0.25">
      <c r="A25" s="81" t="s">
        <v>111</v>
      </c>
    </row>
    <row r="26" spans="1:9" x14ac:dyDescent="0.25">
      <c r="A26" s="81" t="s">
        <v>111</v>
      </c>
    </row>
    <row r="27" spans="1:9" x14ac:dyDescent="0.25">
      <c r="A27" s="81" t="s">
        <v>118</v>
      </c>
    </row>
    <row r="28" spans="1:9" x14ac:dyDescent="0.25">
      <c r="A28" s="81" t="s">
        <v>118</v>
      </c>
    </row>
    <row r="29" spans="1:9" x14ac:dyDescent="0.25">
      <c r="A29" s="81" t="s">
        <v>118</v>
      </c>
    </row>
    <row r="30" spans="1:9" x14ac:dyDescent="0.25">
      <c r="A30" s="81" t="s">
        <v>118</v>
      </c>
    </row>
    <row r="31" spans="1:9" x14ac:dyDescent="0.25">
      <c r="A31" s="81" t="s">
        <v>111</v>
      </c>
    </row>
    <row r="32" spans="1:9" x14ac:dyDescent="0.25">
      <c r="A32" s="81" t="s">
        <v>118</v>
      </c>
    </row>
    <row r="33" spans="1:1" x14ac:dyDescent="0.25">
      <c r="A33" s="81" t="s">
        <v>118</v>
      </c>
    </row>
    <row r="34" spans="1:1" x14ac:dyDescent="0.25">
      <c r="A34" s="81" t="s">
        <v>118</v>
      </c>
    </row>
    <row r="35" spans="1:1" x14ac:dyDescent="0.25">
      <c r="A35" s="81" t="s">
        <v>118</v>
      </c>
    </row>
    <row r="36" spans="1:1" x14ac:dyDescent="0.25">
      <c r="A36" s="81" t="s">
        <v>118</v>
      </c>
    </row>
    <row r="37" spans="1:1" x14ac:dyDescent="0.25">
      <c r="A37" s="81" t="s">
        <v>111</v>
      </c>
    </row>
    <row r="38" spans="1:1" x14ac:dyDescent="0.25">
      <c r="A38" s="81" t="s">
        <v>111</v>
      </c>
    </row>
    <row r="39" spans="1:1" x14ac:dyDescent="0.25">
      <c r="A39" s="81" t="s">
        <v>118</v>
      </c>
    </row>
    <row r="40" spans="1:1" x14ac:dyDescent="0.25">
      <c r="A40" s="81" t="s">
        <v>133</v>
      </c>
    </row>
    <row r="41" spans="1:1" x14ac:dyDescent="0.25">
      <c r="A41" s="81" t="s">
        <v>118</v>
      </c>
    </row>
    <row r="42" spans="1:1" x14ac:dyDescent="0.25">
      <c r="A42" s="81" t="s">
        <v>118</v>
      </c>
    </row>
    <row r="43" spans="1:1" x14ac:dyDescent="0.25">
      <c r="A43" s="81" t="s">
        <v>111</v>
      </c>
    </row>
    <row r="44" spans="1:1" x14ac:dyDescent="0.25">
      <c r="A44" s="81" t="s">
        <v>129</v>
      </c>
    </row>
    <row r="45" spans="1:1" x14ac:dyDescent="0.25">
      <c r="A45" s="81" t="s">
        <v>129</v>
      </c>
    </row>
    <row r="46" spans="1:1" x14ac:dyDescent="0.25">
      <c r="A46" s="81" t="s">
        <v>118</v>
      </c>
    </row>
    <row r="47" spans="1:1" x14ac:dyDescent="0.25">
      <c r="A47" s="81" t="s">
        <v>118</v>
      </c>
    </row>
    <row r="48" spans="1:1" x14ac:dyDescent="0.25">
      <c r="A48" s="81" t="s">
        <v>129</v>
      </c>
    </row>
    <row r="49" spans="1:1" x14ac:dyDescent="0.25">
      <c r="A49" s="81" t="s">
        <v>111</v>
      </c>
    </row>
    <row r="50" spans="1:1" x14ac:dyDescent="0.25">
      <c r="A50" s="81" t="s">
        <v>111</v>
      </c>
    </row>
    <row r="51" spans="1:1" x14ac:dyDescent="0.25">
      <c r="A51" s="81" t="s">
        <v>118</v>
      </c>
    </row>
    <row r="52" spans="1:1" x14ac:dyDescent="0.25">
      <c r="A52" s="81" t="s">
        <v>118</v>
      </c>
    </row>
    <row r="53" spans="1:1" x14ac:dyDescent="0.25">
      <c r="A53" s="81" t="s">
        <v>118</v>
      </c>
    </row>
    <row r="54" spans="1:1" x14ac:dyDescent="0.25">
      <c r="A54" s="81" t="s">
        <v>129</v>
      </c>
    </row>
    <row r="55" spans="1:1" x14ac:dyDescent="0.25">
      <c r="A55" s="81" t="s">
        <v>111</v>
      </c>
    </row>
    <row r="56" spans="1:1" x14ac:dyDescent="0.25">
      <c r="A56" s="81" t="s">
        <v>133</v>
      </c>
    </row>
    <row r="57" spans="1:1" x14ac:dyDescent="0.25">
      <c r="A57" s="81" t="s">
        <v>118</v>
      </c>
    </row>
    <row r="58" spans="1:1" x14ac:dyDescent="0.25">
      <c r="A58" s="81" t="s">
        <v>118</v>
      </c>
    </row>
    <row r="59" spans="1:1" x14ac:dyDescent="0.25">
      <c r="A59" s="81" t="s">
        <v>111</v>
      </c>
    </row>
    <row r="60" spans="1:1" x14ac:dyDescent="0.25">
      <c r="A60" s="81" t="s">
        <v>118</v>
      </c>
    </row>
    <row r="61" spans="1:1" x14ac:dyDescent="0.25">
      <c r="A61" s="81" t="s">
        <v>111</v>
      </c>
    </row>
    <row r="62" spans="1:1" x14ac:dyDescent="0.25">
      <c r="A62" s="81" t="s">
        <v>118</v>
      </c>
    </row>
    <row r="63" spans="1:1" x14ac:dyDescent="0.25">
      <c r="A63" s="81" t="s">
        <v>111</v>
      </c>
    </row>
    <row r="64" spans="1:1" x14ac:dyDescent="0.25">
      <c r="A64" s="81" t="s">
        <v>111</v>
      </c>
    </row>
    <row r="65" spans="1:1" x14ac:dyDescent="0.25">
      <c r="A65" s="81" t="s">
        <v>118</v>
      </c>
    </row>
    <row r="66" spans="1:1" x14ac:dyDescent="0.25">
      <c r="A66" s="81" t="s">
        <v>118</v>
      </c>
    </row>
    <row r="67" spans="1:1" x14ac:dyDescent="0.25">
      <c r="A67" s="81" t="s">
        <v>129</v>
      </c>
    </row>
    <row r="68" spans="1:1" x14ac:dyDescent="0.25">
      <c r="A68" s="81" t="s">
        <v>118</v>
      </c>
    </row>
    <row r="69" spans="1:1" x14ac:dyDescent="0.25">
      <c r="A69" s="81" t="s">
        <v>111</v>
      </c>
    </row>
    <row r="70" spans="1:1" x14ac:dyDescent="0.25">
      <c r="A70" s="81" t="s">
        <v>133</v>
      </c>
    </row>
    <row r="71" spans="1:1" x14ac:dyDescent="0.25">
      <c r="A71" s="81" t="s">
        <v>118</v>
      </c>
    </row>
    <row r="72" spans="1:1" x14ac:dyDescent="0.25">
      <c r="A72" s="81" t="s">
        <v>111</v>
      </c>
    </row>
    <row r="73" spans="1:1" x14ac:dyDescent="0.25">
      <c r="A73" s="81" t="s">
        <v>118</v>
      </c>
    </row>
    <row r="74" spans="1:1" x14ac:dyDescent="0.25">
      <c r="A74" s="81" t="s">
        <v>118</v>
      </c>
    </row>
    <row r="75" spans="1:1" x14ac:dyDescent="0.25">
      <c r="A75" s="81" t="s">
        <v>129</v>
      </c>
    </row>
    <row r="76" spans="1:1" x14ac:dyDescent="0.25">
      <c r="A76" s="81" t="s">
        <v>118</v>
      </c>
    </row>
    <row r="77" spans="1:1" x14ac:dyDescent="0.25">
      <c r="A77" s="81" t="s">
        <v>111</v>
      </c>
    </row>
    <row r="78" spans="1:1" x14ac:dyDescent="0.25">
      <c r="A78" s="81" t="s">
        <v>118</v>
      </c>
    </row>
    <row r="79" spans="1:1" x14ac:dyDescent="0.25">
      <c r="A79" s="81" t="s">
        <v>118</v>
      </c>
    </row>
    <row r="80" spans="1:1" x14ac:dyDescent="0.25">
      <c r="A80" s="81" t="s">
        <v>118</v>
      </c>
    </row>
    <row r="81" spans="1:1" x14ac:dyDescent="0.25">
      <c r="A81" s="81" t="s">
        <v>118</v>
      </c>
    </row>
    <row r="82" spans="1:1" x14ac:dyDescent="0.25">
      <c r="A82" s="81" t="s">
        <v>118</v>
      </c>
    </row>
    <row r="83" spans="1:1" x14ac:dyDescent="0.25">
      <c r="A83" s="81" t="s">
        <v>118</v>
      </c>
    </row>
    <row r="84" spans="1:1" x14ac:dyDescent="0.25">
      <c r="A84" s="81" t="s">
        <v>111</v>
      </c>
    </row>
    <row r="85" spans="1:1" x14ac:dyDescent="0.25">
      <c r="A85" s="81" t="s">
        <v>118</v>
      </c>
    </row>
    <row r="86" spans="1:1" x14ac:dyDescent="0.25">
      <c r="A86" s="81" t="s">
        <v>118</v>
      </c>
    </row>
    <row r="87" spans="1:1" x14ac:dyDescent="0.25">
      <c r="A87" s="81" t="s">
        <v>111</v>
      </c>
    </row>
    <row r="88" spans="1:1" x14ac:dyDescent="0.25">
      <c r="A88" s="81" t="s">
        <v>118</v>
      </c>
    </row>
    <row r="89" spans="1:1" x14ac:dyDescent="0.25">
      <c r="A89" s="81" t="s">
        <v>129</v>
      </c>
    </row>
    <row r="90" spans="1:1" x14ac:dyDescent="0.25">
      <c r="A90" s="81" t="s">
        <v>118</v>
      </c>
    </row>
    <row r="91" spans="1:1" x14ac:dyDescent="0.25">
      <c r="A91" s="81" t="s">
        <v>118</v>
      </c>
    </row>
    <row r="92" spans="1:1" x14ac:dyDescent="0.25">
      <c r="A92" s="81" t="s">
        <v>111</v>
      </c>
    </row>
    <row r="93" spans="1:1" x14ac:dyDescent="0.25">
      <c r="A93" s="81" t="s">
        <v>118</v>
      </c>
    </row>
    <row r="94" spans="1:1" x14ac:dyDescent="0.25">
      <c r="A94" s="81" t="s">
        <v>118</v>
      </c>
    </row>
    <row r="95" spans="1:1" x14ac:dyDescent="0.25">
      <c r="A95" s="81" t="s">
        <v>118</v>
      </c>
    </row>
    <row r="96" spans="1:1" x14ac:dyDescent="0.25">
      <c r="A96" s="81" t="s">
        <v>111</v>
      </c>
    </row>
    <row r="97" spans="1:1" x14ac:dyDescent="0.25">
      <c r="A97" s="81" t="s">
        <v>118</v>
      </c>
    </row>
    <row r="98" spans="1:1" x14ac:dyDescent="0.25">
      <c r="A98" s="81" t="s">
        <v>111</v>
      </c>
    </row>
    <row r="99" spans="1:1" x14ac:dyDescent="0.25">
      <c r="A99" s="81" t="s">
        <v>118</v>
      </c>
    </row>
    <row r="100" spans="1:1" x14ac:dyDescent="0.25">
      <c r="A100" s="81" t="s">
        <v>118</v>
      </c>
    </row>
    <row r="101" spans="1:1" x14ac:dyDescent="0.25">
      <c r="A101" s="81" t="s">
        <v>118</v>
      </c>
    </row>
    <row r="102" spans="1:1" x14ac:dyDescent="0.25">
      <c r="A102" s="81" t="s">
        <v>133</v>
      </c>
    </row>
    <row r="103" spans="1:1" x14ac:dyDescent="0.25">
      <c r="A103" s="81" t="s">
        <v>129</v>
      </c>
    </row>
    <row r="104" spans="1:1" x14ac:dyDescent="0.25">
      <c r="A104" s="81" t="s">
        <v>118</v>
      </c>
    </row>
    <row r="105" spans="1:1" x14ac:dyDescent="0.25">
      <c r="A105" s="81" t="s">
        <v>111</v>
      </c>
    </row>
    <row r="106" spans="1:1" x14ac:dyDescent="0.25">
      <c r="A106" s="81" t="s">
        <v>129</v>
      </c>
    </row>
    <row r="107" spans="1:1" x14ac:dyDescent="0.25">
      <c r="A107" s="81" t="s">
        <v>118</v>
      </c>
    </row>
    <row r="108" spans="1:1" x14ac:dyDescent="0.25">
      <c r="A108" s="81" t="s">
        <v>118</v>
      </c>
    </row>
    <row r="109" spans="1:1" x14ac:dyDescent="0.25">
      <c r="A109" s="81" t="s">
        <v>129</v>
      </c>
    </row>
    <row r="110" spans="1:1" x14ac:dyDescent="0.25">
      <c r="A110" s="81" t="s">
        <v>118</v>
      </c>
    </row>
    <row r="111" spans="1:1" x14ac:dyDescent="0.25">
      <c r="A111" s="81" t="s">
        <v>118</v>
      </c>
    </row>
    <row r="112" spans="1:1" x14ac:dyDescent="0.25">
      <c r="A112" s="81" t="s">
        <v>129</v>
      </c>
    </row>
    <row r="113" spans="1:1" x14ac:dyDescent="0.25">
      <c r="A113" s="81" t="s">
        <v>118</v>
      </c>
    </row>
    <row r="114" spans="1:1" x14ac:dyDescent="0.25">
      <c r="A114" s="81" t="s">
        <v>118</v>
      </c>
    </row>
    <row r="115" spans="1:1" x14ac:dyDescent="0.25">
      <c r="A115" s="81" t="s">
        <v>111</v>
      </c>
    </row>
    <row r="116" spans="1:1" x14ac:dyDescent="0.25">
      <c r="A116" s="81" t="s">
        <v>118</v>
      </c>
    </row>
    <row r="117" spans="1:1" x14ac:dyDescent="0.25">
      <c r="A117" s="81" t="s">
        <v>118</v>
      </c>
    </row>
    <row r="118" spans="1:1" x14ac:dyDescent="0.25">
      <c r="A118" s="81" t="s">
        <v>118</v>
      </c>
    </row>
    <row r="119" spans="1:1" x14ac:dyDescent="0.25">
      <c r="A119" s="81" t="s">
        <v>118</v>
      </c>
    </row>
    <row r="120" spans="1:1" x14ac:dyDescent="0.25">
      <c r="A120" s="81" t="s">
        <v>118</v>
      </c>
    </row>
    <row r="121" spans="1:1" x14ac:dyDescent="0.25">
      <c r="A121" s="81" t="s">
        <v>133</v>
      </c>
    </row>
    <row r="122" spans="1:1" x14ac:dyDescent="0.25">
      <c r="A122" s="81" t="s">
        <v>111</v>
      </c>
    </row>
    <row r="123" spans="1:1" x14ac:dyDescent="0.25">
      <c r="A123" s="81" t="s">
        <v>118</v>
      </c>
    </row>
    <row r="124" spans="1:1" x14ac:dyDescent="0.25">
      <c r="A124" s="81" t="s">
        <v>129</v>
      </c>
    </row>
    <row r="125" spans="1:1" x14ac:dyDescent="0.25">
      <c r="A125" s="81" t="s">
        <v>129</v>
      </c>
    </row>
    <row r="126" spans="1:1" x14ac:dyDescent="0.25">
      <c r="A126" s="81" t="s">
        <v>118</v>
      </c>
    </row>
    <row r="127" spans="1:1" x14ac:dyDescent="0.25">
      <c r="A127" s="81" t="s">
        <v>129</v>
      </c>
    </row>
    <row r="128" spans="1:1" x14ac:dyDescent="0.25">
      <c r="A128" s="81" t="s">
        <v>118</v>
      </c>
    </row>
    <row r="129" spans="1:1" x14ac:dyDescent="0.25">
      <c r="A129" s="81" t="s">
        <v>118</v>
      </c>
    </row>
    <row r="130" spans="1:1" x14ac:dyDescent="0.25">
      <c r="A130" s="81" t="s">
        <v>118</v>
      </c>
    </row>
    <row r="131" spans="1:1" x14ac:dyDescent="0.25">
      <c r="A131" s="81" t="s">
        <v>111</v>
      </c>
    </row>
    <row r="132" spans="1:1" x14ac:dyDescent="0.25">
      <c r="A132" s="81" t="s">
        <v>118</v>
      </c>
    </row>
    <row r="133" spans="1:1" x14ac:dyDescent="0.25">
      <c r="A133" s="81" t="s">
        <v>118</v>
      </c>
    </row>
    <row r="134" spans="1:1" x14ac:dyDescent="0.25">
      <c r="A134" s="81" t="s">
        <v>118</v>
      </c>
    </row>
    <row r="135" spans="1:1" x14ac:dyDescent="0.25">
      <c r="A135" s="81" t="s">
        <v>118</v>
      </c>
    </row>
    <row r="136" spans="1:1" x14ac:dyDescent="0.25">
      <c r="A136" s="81" t="s">
        <v>118</v>
      </c>
    </row>
    <row r="137" spans="1:1" x14ac:dyDescent="0.25">
      <c r="A137" s="81" t="s">
        <v>111</v>
      </c>
    </row>
    <row r="138" spans="1:1" x14ac:dyDescent="0.25">
      <c r="A138" s="81" t="s">
        <v>118</v>
      </c>
    </row>
    <row r="139" spans="1:1" x14ac:dyDescent="0.25">
      <c r="A139" s="81" t="s">
        <v>111</v>
      </c>
    </row>
    <row r="140" spans="1:1" x14ac:dyDescent="0.25">
      <c r="A140" s="81" t="s">
        <v>118</v>
      </c>
    </row>
    <row r="141" spans="1:1" x14ac:dyDescent="0.25">
      <c r="A141" s="81" t="s">
        <v>118</v>
      </c>
    </row>
    <row r="142" spans="1:1" x14ac:dyDescent="0.25">
      <c r="A142" s="81" t="s">
        <v>118</v>
      </c>
    </row>
    <row r="143" spans="1:1" x14ac:dyDescent="0.25">
      <c r="A143" s="81" t="s">
        <v>118</v>
      </c>
    </row>
    <row r="144" spans="1:1" x14ac:dyDescent="0.25">
      <c r="A144" s="81" t="s">
        <v>111</v>
      </c>
    </row>
    <row r="145" spans="1:1" x14ac:dyDescent="0.25">
      <c r="A145" s="81" t="s">
        <v>111</v>
      </c>
    </row>
    <row r="146" spans="1:1" x14ac:dyDescent="0.25">
      <c r="A146" s="81" t="s">
        <v>118</v>
      </c>
    </row>
    <row r="147" spans="1:1" x14ac:dyDescent="0.25">
      <c r="A147" s="81" t="s">
        <v>129</v>
      </c>
    </row>
    <row r="148" spans="1:1" x14ac:dyDescent="0.25">
      <c r="A148" s="81" t="s">
        <v>111</v>
      </c>
    </row>
    <row r="149" spans="1:1" x14ac:dyDescent="0.25">
      <c r="A149" s="81" t="s">
        <v>118</v>
      </c>
    </row>
    <row r="150" spans="1:1" x14ac:dyDescent="0.25">
      <c r="A150" s="81" t="s">
        <v>111</v>
      </c>
    </row>
    <row r="151" spans="1:1" x14ac:dyDescent="0.25">
      <c r="A151" s="81" t="s">
        <v>129</v>
      </c>
    </row>
    <row r="152" spans="1:1" x14ac:dyDescent="0.25">
      <c r="A152" s="81" t="s">
        <v>118</v>
      </c>
    </row>
    <row r="153" spans="1:1" x14ac:dyDescent="0.25">
      <c r="A153" s="81" t="s">
        <v>118</v>
      </c>
    </row>
    <row r="154" spans="1:1" x14ac:dyDescent="0.25">
      <c r="A154" s="81" t="s">
        <v>118</v>
      </c>
    </row>
    <row r="155" spans="1:1" x14ac:dyDescent="0.25">
      <c r="A155" s="81" t="s">
        <v>118</v>
      </c>
    </row>
    <row r="156" spans="1:1" x14ac:dyDescent="0.25">
      <c r="A156" s="81" t="s">
        <v>111</v>
      </c>
    </row>
    <row r="157" spans="1:1" x14ac:dyDescent="0.25">
      <c r="A157" s="81" t="s">
        <v>129</v>
      </c>
    </row>
    <row r="158" spans="1:1" x14ac:dyDescent="0.25">
      <c r="A158" s="81" t="s">
        <v>133</v>
      </c>
    </row>
    <row r="159" spans="1:1" x14ac:dyDescent="0.25">
      <c r="A159" s="81" t="s">
        <v>129</v>
      </c>
    </row>
    <row r="160" spans="1:1" x14ac:dyDescent="0.25">
      <c r="A160" s="81" t="s">
        <v>118</v>
      </c>
    </row>
    <row r="161" spans="1:1" x14ac:dyDescent="0.25">
      <c r="A161" s="81" t="s">
        <v>118</v>
      </c>
    </row>
    <row r="162" spans="1:1" x14ac:dyDescent="0.25">
      <c r="A162" s="81" t="s">
        <v>118</v>
      </c>
    </row>
    <row r="163" spans="1:1" x14ac:dyDescent="0.25">
      <c r="A163" s="81" t="s">
        <v>118</v>
      </c>
    </row>
    <row r="164" spans="1:1" x14ac:dyDescent="0.25">
      <c r="A164" s="81" t="s">
        <v>118</v>
      </c>
    </row>
    <row r="165" spans="1:1" x14ac:dyDescent="0.25">
      <c r="A165" s="81" t="s">
        <v>118</v>
      </c>
    </row>
    <row r="166" spans="1:1" x14ac:dyDescent="0.25">
      <c r="A166" s="81" t="s">
        <v>111</v>
      </c>
    </row>
    <row r="167" spans="1:1" x14ac:dyDescent="0.25">
      <c r="A167" s="81" t="s">
        <v>118</v>
      </c>
    </row>
    <row r="168" spans="1:1" x14ac:dyDescent="0.25">
      <c r="A168" s="81" t="s">
        <v>118</v>
      </c>
    </row>
    <row r="169" spans="1:1" x14ac:dyDescent="0.25">
      <c r="A169" s="81" t="s">
        <v>133</v>
      </c>
    </row>
    <row r="170" spans="1:1" x14ac:dyDescent="0.25">
      <c r="A170" s="81" t="s">
        <v>118</v>
      </c>
    </row>
    <row r="171" spans="1:1" x14ac:dyDescent="0.25">
      <c r="A171" s="81" t="s">
        <v>118</v>
      </c>
    </row>
    <row r="172" spans="1:1" x14ac:dyDescent="0.25">
      <c r="A172" s="81" t="s">
        <v>118</v>
      </c>
    </row>
    <row r="173" spans="1:1" x14ac:dyDescent="0.25">
      <c r="A173" s="81" t="s">
        <v>118</v>
      </c>
    </row>
    <row r="174" spans="1:1" x14ac:dyDescent="0.25">
      <c r="A174" s="81" t="s">
        <v>118</v>
      </c>
    </row>
    <row r="175" spans="1:1" x14ac:dyDescent="0.25">
      <c r="A175" s="81" t="s">
        <v>111</v>
      </c>
    </row>
    <row r="176" spans="1:1" x14ac:dyDescent="0.25">
      <c r="A176" s="81" t="s">
        <v>118</v>
      </c>
    </row>
    <row r="177" spans="1:1" x14ac:dyDescent="0.25">
      <c r="A177" s="81" t="s">
        <v>111</v>
      </c>
    </row>
    <row r="178" spans="1:1" x14ac:dyDescent="0.25">
      <c r="A178" s="81" t="s">
        <v>111</v>
      </c>
    </row>
    <row r="179" spans="1:1" x14ac:dyDescent="0.25">
      <c r="A179" s="81" t="s">
        <v>118</v>
      </c>
    </row>
    <row r="180" spans="1:1" x14ac:dyDescent="0.25">
      <c r="A180" s="81" t="s">
        <v>118</v>
      </c>
    </row>
    <row r="181" spans="1:1" x14ac:dyDescent="0.25">
      <c r="A181" s="81" t="s">
        <v>111</v>
      </c>
    </row>
    <row r="182" spans="1:1" x14ac:dyDescent="0.25">
      <c r="A182" s="81" t="s">
        <v>118</v>
      </c>
    </row>
    <row r="183" spans="1:1" x14ac:dyDescent="0.25">
      <c r="A183" s="81" t="s">
        <v>118</v>
      </c>
    </row>
    <row r="184" spans="1:1" x14ac:dyDescent="0.25">
      <c r="A184" s="81" t="s">
        <v>118</v>
      </c>
    </row>
    <row r="185" spans="1:1" x14ac:dyDescent="0.25">
      <c r="A185" s="81" t="s">
        <v>118</v>
      </c>
    </row>
    <row r="186" spans="1:1" x14ac:dyDescent="0.25">
      <c r="A186" s="81" t="s">
        <v>118</v>
      </c>
    </row>
    <row r="187" spans="1:1" x14ac:dyDescent="0.25">
      <c r="A187" s="81" t="s">
        <v>118</v>
      </c>
    </row>
    <row r="188" spans="1:1" x14ac:dyDescent="0.25">
      <c r="A188" s="81" t="s">
        <v>118</v>
      </c>
    </row>
    <row r="189" spans="1:1" x14ac:dyDescent="0.25">
      <c r="A189" s="81" t="s">
        <v>118</v>
      </c>
    </row>
    <row r="190" spans="1:1" x14ac:dyDescent="0.25">
      <c r="A190" s="81" t="s">
        <v>111</v>
      </c>
    </row>
    <row r="191" spans="1:1" x14ac:dyDescent="0.25">
      <c r="A191" s="81" t="s">
        <v>118</v>
      </c>
    </row>
    <row r="192" spans="1:1" x14ac:dyDescent="0.25">
      <c r="A192" s="81" t="s">
        <v>118</v>
      </c>
    </row>
    <row r="193" spans="1:1" x14ac:dyDescent="0.25">
      <c r="A193" s="81" t="s">
        <v>111</v>
      </c>
    </row>
    <row r="194" spans="1:1" x14ac:dyDescent="0.25">
      <c r="A194" s="81" t="s">
        <v>118</v>
      </c>
    </row>
    <row r="195" spans="1:1" x14ac:dyDescent="0.25">
      <c r="A195" s="81" t="s">
        <v>118</v>
      </c>
    </row>
    <row r="196" spans="1:1" x14ac:dyDescent="0.25">
      <c r="A196" s="81" t="s">
        <v>118</v>
      </c>
    </row>
    <row r="197" spans="1:1" x14ac:dyDescent="0.25">
      <c r="A197" s="81" t="s">
        <v>118</v>
      </c>
    </row>
    <row r="198" spans="1:1" x14ac:dyDescent="0.25">
      <c r="A198" s="81" t="s">
        <v>111</v>
      </c>
    </row>
    <row r="199" spans="1:1" x14ac:dyDescent="0.25">
      <c r="A199" s="81" t="s">
        <v>111</v>
      </c>
    </row>
    <row r="200" spans="1:1" x14ac:dyDescent="0.25">
      <c r="A200" s="81" t="s">
        <v>118</v>
      </c>
    </row>
    <row r="201" spans="1:1" x14ac:dyDescent="0.25">
      <c r="A201" s="81" t="s">
        <v>111</v>
      </c>
    </row>
    <row r="202" spans="1:1" x14ac:dyDescent="0.25">
      <c r="A202" s="81" t="s">
        <v>118</v>
      </c>
    </row>
    <row r="203" spans="1:1" x14ac:dyDescent="0.25">
      <c r="A203" s="81" t="s">
        <v>111</v>
      </c>
    </row>
    <row r="204" spans="1:1" x14ac:dyDescent="0.25">
      <c r="A204" s="81" t="s">
        <v>118</v>
      </c>
    </row>
    <row r="205" spans="1:1" x14ac:dyDescent="0.25">
      <c r="A205" s="81" t="s">
        <v>118</v>
      </c>
    </row>
    <row r="206" spans="1:1" x14ac:dyDescent="0.25">
      <c r="A206" s="81" t="s">
        <v>111</v>
      </c>
    </row>
    <row r="207" spans="1:1" x14ac:dyDescent="0.25">
      <c r="A207" s="81" t="s">
        <v>111</v>
      </c>
    </row>
    <row r="208" spans="1:1" x14ac:dyDescent="0.25">
      <c r="A208" s="81" t="s">
        <v>118</v>
      </c>
    </row>
    <row r="209" spans="1:1" x14ac:dyDescent="0.25">
      <c r="A209" s="81" t="s">
        <v>118</v>
      </c>
    </row>
    <row r="210" spans="1:1" x14ac:dyDescent="0.25">
      <c r="A210" s="81" t="s">
        <v>118</v>
      </c>
    </row>
    <row r="211" spans="1:1" x14ac:dyDescent="0.25">
      <c r="A211" s="81" t="s">
        <v>111</v>
      </c>
    </row>
    <row r="212" spans="1:1" x14ac:dyDescent="0.25">
      <c r="A212" s="81" t="s">
        <v>118</v>
      </c>
    </row>
    <row r="213" spans="1:1" x14ac:dyDescent="0.25">
      <c r="A213" s="81" t="s">
        <v>129</v>
      </c>
    </row>
    <row r="214" spans="1:1" x14ac:dyDescent="0.25">
      <c r="A214" s="81" t="s">
        <v>111</v>
      </c>
    </row>
    <row r="215" spans="1:1" x14ac:dyDescent="0.25">
      <c r="A215" s="81" t="s">
        <v>118</v>
      </c>
    </row>
    <row r="216" spans="1:1" x14ac:dyDescent="0.25">
      <c r="A216" s="81" t="s">
        <v>118</v>
      </c>
    </row>
    <row r="217" spans="1:1" x14ac:dyDescent="0.25">
      <c r="A217" s="81" t="s">
        <v>118</v>
      </c>
    </row>
    <row r="218" spans="1:1" x14ac:dyDescent="0.25">
      <c r="A218" s="81" t="s">
        <v>118</v>
      </c>
    </row>
    <row r="219" spans="1:1" x14ac:dyDescent="0.25">
      <c r="A219" s="81" t="s">
        <v>111</v>
      </c>
    </row>
    <row r="220" spans="1:1" x14ac:dyDescent="0.25">
      <c r="A220" s="81" t="s">
        <v>118</v>
      </c>
    </row>
    <row r="221" spans="1:1" x14ac:dyDescent="0.25">
      <c r="A221" s="81" t="s">
        <v>118</v>
      </c>
    </row>
    <row r="222" spans="1:1" x14ac:dyDescent="0.25">
      <c r="A222" s="81" t="s">
        <v>111</v>
      </c>
    </row>
    <row r="223" spans="1:1" x14ac:dyDescent="0.25">
      <c r="A223" s="81" t="s">
        <v>111</v>
      </c>
    </row>
    <row r="224" spans="1:1" x14ac:dyDescent="0.25">
      <c r="A224" s="81" t="s">
        <v>111</v>
      </c>
    </row>
    <row r="225" spans="1:1" x14ac:dyDescent="0.25">
      <c r="A225" s="81" t="s">
        <v>118</v>
      </c>
    </row>
    <row r="226" spans="1:1" x14ac:dyDescent="0.25">
      <c r="A226" s="81" t="s">
        <v>118</v>
      </c>
    </row>
    <row r="227" spans="1:1" x14ac:dyDescent="0.25">
      <c r="A227" s="81" t="s">
        <v>129</v>
      </c>
    </row>
    <row r="228" spans="1:1" x14ac:dyDescent="0.25">
      <c r="A228" s="81" t="s">
        <v>111</v>
      </c>
    </row>
    <row r="229" spans="1:1" x14ac:dyDescent="0.25">
      <c r="A229" s="81" t="s">
        <v>111</v>
      </c>
    </row>
    <row r="230" spans="1:1" x14ac:dyDescent="0.25">
      <c r="A230" s="81" t="s">
        <v>118</v>
      </c>
    </row>
    <row r="231" spans="1:1" x14ac:dyDescent="0.25">
      <c r="A231" s="81" t="s">
        <v>111</v>
      </c>
    </row>
    <row r="232" spans="1:1" x14ac:dyDescent="0.25">
      <c r="A232" s="81" t="s">
        <v>118</v>
      </c>
    </row>
    <row r="233" spans="1:1" x14ac:dyDescent="0.25">
      <c r="A233" s="81" t="s">
        <v>118</v>
      </c>
    </row>
    <row r="234" spans="1:1" x14ac:dyDescent="0.25">
      <c r="A234" s="81" t="s">
        <v>118</v>
      </c>
    </row>
    <row r="235" spans="1:1" x14ac:dyDescent="0.25">
      <c r="A235" s="81" t="s">
        <v>118</v>
      </c>
    </row>
    <row r="236" spans="1:1" x14ac:dyDescent="0.25">
      <c r="A236" s="81" t="s">
        <v>111</v>
      </c>
    </row>
    <row r="237" spans="1:1" x14ac:dyDescent="0.25">
      <c r="A237" s="81" t="s">
        <v>111</v>
      </c>
    </row>
    <row r="238" spans="1:1" x14ac:dyDescent="0.25">
      <c r="A238" s="81" t="s">
        <v>111</v>
      </c>
    </row>
    <row r="239" spans="1:1" x14ac:dyDescent="0.25">
      <c r="A239" s="81" t="s">
        <v>118</v>
      </c>
    </row>
    <row r="240" spans="1:1" x14ac:dyDescent="0.25">
      <c r="A240" s="81" t="s">
        <v>118</v>
      </c>
    </row>
    <row r="241" spans="1:1" x14ac:dyDescent="0.25">
      <c r="A241" s="81" t="s">
        <v>118</v>
      </c>
    </row>
    <row r="242" spans="1:1" x14ac:dyDescent="0.25">
      <c r="A242" s="81" t="s">
        <v>133</v>
      </c>
    </row>
    <row r="243" spans="1:1" x14ac:dyDescent="0.25">
      <c r="A243" s="81" t="s">
        <v>111</v>
      </c>
    </row>
    <row r="244" spans="1:1" x14ac:dyDescent="0.25">
      <c r="A244" s="81" t="s">
        <v>111</v>
      </c>
    </row>
    <row r="245" spans="1:1" x14ac:dyDescent="0.25">
      <c r="A245" s="81" t="s">
        <v>118</v>
      </c>
    </row>
    <row r="246" spans="1:1" x14ac:dyDescent="0.25">
      <c r="A246" s="81" t="s">
        <v>118</v>
      </c>
    </row>
    <row r="247" spans="1:1" x14ac:dyDescent="0.25">
      <c r="A247" s="81" t="s">
        <v>118</v>
      </c>
    </row>
    <row r="248" spans="1:1" x14ac:dyDescent="0.25">
      <c r="A248" s="81" t="s">
        <v>111</v>
      </c>
    </row>
    <row r="249" spans="1:1" x14ac:dyDescent="0.25">
      <c r="A249" s="81" t="s">
        <v>118</v>
      </c>
    </row>
    <row r="250" spans="1:1" x14ac:dyDescent="0.25">
      <c r="A250" s="81" t="s">
        <v>118</v>
      </c>
    </row>
    <row r="251" spans="1:1" x14ac:dyDescent="0.25">
      <c r="A251" s="81" t="s">
        <v>129</v>
      </c>
    </row>
    <row r="252" spans="1:1" x14ac:dyDescent="0.25">
      <c r="A252" s="81" t="s">
        <v>111</v>
      </c>
    </row>
    <row r="253" spans="1:1" x14ac:dyDescent="0.25">
      <c r="A253" s="81" t="s">
        <v>118</v>
      </c>
    </row>
    <row r="254" spans="1:1" x14ac:dyDescent="0.25">
      <c r="A254" s="81" t="s">
        <v>118</v>
      </c>
    </row>
    <row r="255" spans="1:1" x14ac:dyDescent="0.25">
      <c r="A255" s="81" t="s">
        <v>129</v>
      </c>
    </row>
    <row r="256" spans="1:1" x14ac:dyDescent="0.25">
      <c r="A256" s="81" t="s">
        <v>118</v>
      </c>
    </row>
    <row r="257" spans="1:1" x14ac:dyDescent="0.25">
      <c r="A257" s="81" t="s">
        <v>118</v>
      </c>
    </row>
    <row r="258" spans="1:1" x14ac:dyDescent="0.25">
      <c r="A258" s="81" t="s">
        <v>111</v>
      </c>
    </row>
    <row r="259" spans="1:1" x14ac:dyDescent="0.25">
      <c r="A259" s="81" t="s">
        <v>118</v>
      </c>
    </row>
    <row r="260" spans="1:1" x14ac:dyDescent="0.25">
      <c r="A260" s="81" t="s">
        <v>118</v>
      </c>
    </row>
    <row r="261" spans="1:1" x14ac:dyDescent="0.25">
      <c r="A261" s="81" t="s">
        <v>118</v>
      </c>
    </row>
    <row r="262" spans="1:1" x14ac:dyDescent="0.25">
      <c r="A262" s="81" t="s">
        <v>111</v>
      </c>
    </row>
    <row r="263" spans="1:1" x14ac:dyDescent="0.25">
      <c r="A263" s="81" t="s">
        <v>118</v>
      </c>
    </row>
    <row r="264" spans="1:1" x14ac:dyDescent="0.25">
      <c r="A264" s="81" t="s">
        <v>118</v>
      </c>
    </row>
    <row r="265" spans="1:1" x14ac:dyDescent="0.25">
      <c r="A265" s="81" t="s">
        <v>118</v>
      </c>
    </row>
    <row r="266" spans="1:1" x14ac:dyDescent="0.25">
      <c r="A266" s="81" t="s">
        <v>118</v>
      </c>
    </row>
    <row r="267" spans="1:1" x14ac:dyDescent="0.25">
      <c r="A267" s="81" t="s">
        <v>118</v>
      </c>
    </row>
    <row r="268" spans="1:1" x14ac:dyDescent="0.25">
      <c r="A268" s="81" t="s">
        <v>111</v>
      </c>
    </row>
    <row r="269" spans="1:1" x14ac:dyDescent="0.25">
      <c r="A269" s="81" t="s">
        <v>118</v>
      </c>
    </row>
    <row r="270" spans="1:1" x14ac:dyDescent="0.25">
      <c r="A270" s="81" t="s">
        <v>118</v>
      </c>
    </row>
    <row r="271" spans="1:1" x14ac:dyDescent="0.25">
      <c r="A271" s="81" t="s">
        <v>118</v>
      </c>
    </row>
    <row r="272" spans="1:1" x14ac:dyDescent="0.25">
      <c r="A272" s="81" t="s">
        <v>111</v>
      </c>
    </row>
    <row r="273" spans="1:1" x14ac:dyDescent="0.25">
      <c r="A273" s="81" t="s">
        <v>111</v>
      </c>
    </row>
    <row r="274" spans="1:1" x14ac:dyDescent="0.25">
      <c r="A274" s="81" t="s">
        <v>118</v>
      </c>
    </row>
    <row r="275" spans="1:1" x14ac:dyDescent="0.25">
      <c r="A275" s="81" t="s">
        <v>118</v>
      </c>
    </row>
    <row r="276" spans="1:1" x14ac:dyDescent="0.25">
      <c r="A276" s="81" t="s">
        <v>129</v>
      </c>
    </row>
    <row r="277" spans="1:1" x14ac:dyDescent="0.25">
      <c r="A277" s="81" t="s">
        <v>118</v>
      </c>
    </row>
    <row r="278" spans="1:1" x14ac:dyDescent="0.25">
      <c r="A278" s="81" t="s">
        <v>118</v>
      </c>
    </row>
    <row r="279" spans="1:1" x14ac:dyDescent="0.25">
      <c r="A279" s="81" t="s">
        <v>118</v>
      </c>
    </row>
    <row r="280" spans="1:1" x14ac:dyDescent="0.25">
      <c r="A280" s="81" t="s">
        <v>129</v>
      </c>
    </row>
    <row r="281" spans="1:1" x14ac:dyDescent="0.25">
      <c r="A281" s="81" t="s">
        <v>118</v>
      </c>
    </row>
    <row r="282" spans="1:1" x14ac:dyDescent="0.25">
      <c r="A282" s="81" t="s">
        <v>118</v>
      </c>
    </row>
    <row r="283" spans="1:1" x14ac:dyDescent="0.25">
      <c r="A283" s="81" t="s">
        <v>118</v>
      </c>
    </row>
    <row r="284" spans="1:1" x14ac:dyDescent="0.25">
      <c r="A284" s="81" t="s">
        <v>111</v>
      </c>
    </row>
    <row r="285" spans="1:1" x14ac:dyDescent="0.25">
      <c r="A285" s="81" t="s">
        <v>118</v>
      </c>
    </row>
    <row r="286" spans="1:1" x14ac:dyDescent="0.25">
      <c r="A286" s="81" t="s">
        <v>118</v>
      </c>
    </row>
    <row r="287" spans="1:1" x14ac:dyDescent="0.25">
      <c r="A287" s="81" t="s">
        <v>111</v>
      </c>
    </row>
    <row r="288" spans="1:1" x14ac:dyDescent="0.25">
      <c r="A288" s="81" t="s">
        <v>118</v>
      </c>
    </row>
    <row r="289" spans="1:1" x14ac:dyDescent="0.25">
      <c r="A289" s="81" t="s">
        <v>118</v>
      </c>
    </row>
    <row r="290" spans="1:1" x14ac:dyDescent="0.25">
      <c r="A290" s="81" t="s">
        <v>111</v>
      </c>
    </row>
    <row r="291" spans="1:1" x14ac:dyDescent="0.25">
      <c r="A291" s="81" t="s">
        <v>118</v>
      </c>
    </row>
    <row r="292" spans="1:1" x14ac:dyDescent="0.25">
      <c r="A292" s="81" t="s">
        <v>118</v>
      </c>
    </row>
    <row r="293" spans="1:1" x14ac:dyDescent="0.25">
      <c r="A293" s="81" t="s">
        <v>111</v>
      </c>
    </row>
    <row r="294" spans="1:1" x14ac:dyDescent="0.25">
      <c r="A294" s="81" t="s">
        <v>111</v>
      </c>
    </row>
    <row r="295" spans="1:1" x14ac:dyDescent="0.25">
      <c r="A295" s="81" t="s">
        <v>118</v>
      </c>
    </row>
    <row r="296" spans="1:1" x14ac:dyDescent="0.25">
      <c r="A296" s="81" t="s">
        <v>118</v>
      </c>
    </row>
    <row r="297" spans="1:1" x14ac:dyDescent="0.25">
      <c r="A297" s="81" t="s">
        <v>118</v>
      </c>
    </row>
    <row r="298" spans="1:1" x14ac:dyDescent="0.25">
      <c r="A298" s="81" t="s">
        <v>118</v>
      </c>
    </row>
    <row r="299" spans="1:1" x14ac:dyDescent="0.25">
      <c r="A299" s="81" t="s">
        <v>111</v>
      </c>
    </row>
    <row r="300" spans="1:1" x14ac:dyDescent="0.25">
      <c r="A300" s="81" t="s">
        <v>111</v>
      </c>
    </row>
    <row r="301" spans="1:1" x14ac:dyDescent="0.25">
      <c r="A301" s="81" t="s">
        <v>129</v>
      </c>
    </row>
    <row r="302" spans="1:1" x14ac:dyDescent="0.25">
      <c r="A302" s="81" t="s">
        <v>111</v>
      </c>
    </row>
    <row r="303" spans="1:1" x14ac:dyDescent="0.25">
      <c r="A303" s="81" t="s">
        <v>111</v>
      </c>
    </row>
    <row r="304" spans="1:1" x14ac:dyDescent="0.25">
      <c r="A304" s="81" t="s">
        <v>111</v>
      </c>
    </row>
    <row r="305" spans="1:1" x14ac:dyDescent="0.25">
      <c r="A305" s="81" t="s">
        <v>118</v>
      </c>
    </row>
    <row r="306" spans="1:1" x14ac:dyDescent="0.25">
      <c r="A306" s="81" t="s">
        <v>118</v>
      </c>
    </row>
    <row r="307" spans="1:1" x14ac:dyDescent="0.25">
      <c r="A307" s="81" t="s">
        <v>118</v>
      </c>
    </row>
    <row r="308" spans="1:1" x14ac:dyDescent="0.25">
      <c r="A308" s="81" t="s">
        <v>118</v>
      </c>
    </row>
    <row r="309" spans="1:1" x14ac:dyDescent="0.25">
      <c r="A309" s="81" t="s">
        <v>118</v>
      </c>
    </row>
    <row r="310" spans="1:1" x14ac:dyDescent="0.25">
      <c r="A310" s="81" t="s">
        <v>118</v>
      </c>
    </row>
    <row r="311" spans="1:1" x14ac:dyDescent="0.25">
      <c r="A311" s="81" t="s">
        <v>118</v>
      </c>
    </row>
    <row r="312" spans="1:1" x14ac:dyDescent="0.25">
      <c r="A312" s="81" t="s">
        <v>118</v>
      </c>
    </row>
    <row r="313" spans="1:1" x14ac:dyDescent="0.25">
      <c r="A313" s="81" t="s">
        <v>111</v>
      </c>
    </row>
    <row r="314" spans="1:1" x14ac:dyDescent="0.25">
      <c r="A314" s="81" t="s">
        <v>111</v>
      </c>
    </row>
    <row r="315" spans="1:1" x14ac:dyDescent="0.25">
      <c r="A315" s="81" t="s">
        <v>118</v>
      </c>
    </row>
    <row r="316" spans="1:1" x14ac:dyDescent="0.25">
      <c r="A316" s="81" t="s">
        <v>111</v>
      </c>
    </row>
    <row r="317" spans="1:1" x14ac:dyDescent="0.25">
      <c r="A317" s="81" t="s">
        <v>118</v>
      </c>
    </row>
    <row r="318" spans="1:1" x14ac:dyDescent="0.25">
      <c r="A318" s="81" t="s">
        <v>111</v>
      </c>
    </row>
    <row r="319" spans="1:1" x14ac:dyDescent="0.25">
      <c r="A319" s="81" t="s">
        <v>118</v>
      </c>
    </row>
    <row r="320" spans="1:1" x14ac:dyDescent="0.25">
      <c r="A320" s="81" t="s">
        <v>111</v>
      </c>
    </row>
    <row r="321" spans="1:1" x14ac:dyDescent="0.25">
      <c r="A321" s="81" t="s">
        <v>111</v>
      </c>
    </row>
    <row r="322" spans="1:1" x14ac:dyDescent="0.25">
      <c r="A322" s="81" t="s">
        <v>118</v>
      </c>
    </row>
    <row r="323" spans="1:1" x14ac:dyDescent="0.25">
      <c r="A323" s="81" t="s">
        <v>129</v>
      </c>
    </row>
    <row r="324" spans="1:1" x14ac:dyDescent="0.25">
      <c r="A324" s="81" t="s">
        <v>118</v>
      </c>
    </row>
    <row r="325" spans="1:1" x14ac:dyDescent="0.25">
      <c r="A325" s="81" t="s">
        <v>118</v>
      </c>
    </row>
    <row r="326" spans="1:1" x14ac:dyDescent="0.25">
      <c r="A326" s="81" t="s">
        <v>118</v>
      </c>
    </row>
    <row r="327" spans="1:1" x14ac:dyDescent="0.25">
      <c r="A327" s="81" t="s">
        <v>118</v>
      </c>
    </row>
    <row r="328" spans="1:1" x14ac:dyDescent="0.25">
      <c r="A328" s="81" t="s">
        <v>118</v>
      </c>
    </row>
    <row r="329" spans="1:1" x14ac:dyDescent="0.25">
      <c r="A329" s="81" t="s">
        <v>118</v>
      </c>
    </row>
    <row r="330" spans="1:1" x14ac:dyDescent="0.25">
      <c r="A330" s="81" t="s">
        <v>118</v>
      </c>
    </row>
    <row r="331" spans="1:1" x14ac:dyDescent="0.25">
      <c r="A331" s="81" t="s">
        <v>118</v>
      </c>
    </row>
    <row r="332" spans="1:1" x14ac:dyDescent="0.25">
      <c r="A332" s="81" t="s">
        <v>118</v>
      </c>
    </row>
    <row r="333" spans="1:1" x14ac:dyDescent="0.25">
      <c r="A333" s="81" t="s">
        <v>111</v>
      </c>
    </row>
    <row r="334" spans="1:1" x14ac:dyDescent="0.25">
      <c r="A334" s="81" t="s">
        <v>111</v>
      </c>
    </row>
    <row r="335" spans="1:1" x14ac:dyDescent="0.25">
      <c r="A335" s="81" t="s">
        <v>118</v>
      </c>
    </row>
    <row r="336" spans="1:1" x14ac:dyDescent="0.25">
      <c r="A336" s="81" t="s">
        <v>111</v>
      </c>
    </row>
    <row r="337" spans="1:1" x14ac:dyDescent="0.25">
      <c r="A337" s="81" t="s">
        <v>111</v>
      </c>
    </row>
    <row r="338" spans="1:1" x14ac:dyDescent="0.25">
      <c r="A338" s="81" t="s">
        <v>118</v>
      </c>
    </row>
    <row r="339" spans="1:1" x14ac:dyDescent="0.25">
      <c r="A339" s="81" t="s">
        <v>118</v>
      </c>
    </row>
    <row r="340" spans="1:1" x14ac:dyDescent="0.25">
      <c r="A340" s="81" t="s">
        <v>111</v>
      </c>
    </row>
    <row r="341" spans="1:1" x14ac:dyDescent="0.25">
      <c r="A341" s="81" t="s">
        <v>118</v>
      </c>
    </row>
    <row r="342" spans="1:1" x14ac:dyDescent="0.25">
      <c r="A342" s="81" t="s">
        <v>111</v>
      </c>
    </row>
    <row r="343" spans="1:1" x14ac:dyDescent="0.25">
      <c r="A343" s="81" t="s">
        <v>111</v>
      </c>
    </row>
    <row r="344" spans="1:1" x14ac:dyDescent="0.25">
      <c r="A344" s="81" t="s">
        <v>111</v>
      </c>
    </row>
    <row r="345" spans="1:1" x14ac:dyDescent="0.25">
      <c r="A345" s="81" t="s">
        <v>118</v>
      </c>
    </row>
    <row r="346" spans="1:1" x14ac:dyDescent="0.25">
      <c r="A346" s="81" t="s">
        <v>118</v>
      </c>
    </row>
    <row r="347" spans="1:1" x14ac:dyDescent="0.25">
      <c r="A347" s="81" t="s">
        <v>111</v>
      </c>
    </row>
    <row r="348" spans="1:1" x14ac:dyDescent="0.25">
      <c r="A348" s="81" t="s">
        <v>129</v>
      </c>
    </row>
    <row r="349" spans="1:1" x14ac:dyDescent="0.25">
      <c r="A349" s="81" t="s">
        <v>111</v>
      </c>
    </row>
    <row r="350" spans="1:1" x14ac:dyDescent="0.25">
      <c r="A350" s="81" t="s">
        <v>118</v>
      </c>
    </row>
    <row r="351" spans="1:1" x14ac:dyDescent="0.25">
      <c r="A351" s="81" t="s">
        <v>118</v>
      </c>
    </row>
    <row r="352" spans="1:1" x14ac:dyDescent="0.25">
      <c r="A352" s="81" t="s">
        <v>111</v>
      </c>
    </row>
    <row r="353" spans="1:1" x14ac:dyDescent="0.25">
      <c r="A353" s="81" t="s">
        <v>111</v>
      </c>
    </row>
    <row r="354" spans="1:1" x14ac:dyDescent="0.25">
      <c r="A354" s="81" t="s">
        <v>118</v>
      </c>
    </row>
    <row r="355" spans="1:1" x14ac:dyDescent="0.25">
      <c r="A355" s="81" t="s">
        <v>118</v>
      </c>
    </row>
    <row r="356" spans="1:1" x14ac:dyDescent="0.25">
      <c r="A356" s="81" t="s">
        <v>118</v>
      </c>
    </row>
    <row r="357" spans="1:1" x14ac:dyDescent="0.25">
      <c r="A357" s="81" t="s">
        <v>118</v>
      </c>
    </row>
    <row r="358" spans="1:1" x14ac:dyDescent="0.25">
      <c r="A358" s="81" t="s">
        <v>129</v>
      </c>
    </row>
    <row r="359" spans="1:1" x14ac:dyDescent="0.25">
      <c r="A359" s="81" t="s">
        <v>111</v>
      </c>
    </row>
    <row r="360" spans="1:1" x14ac:dyDescent="0.25">
      <c r="A360" s="81" t="s">
        <v>129</v>
      </c>
    </row>
    <row r="361" spans="1:1" x14ac:dyDescent="0.25">
      <c r="A361" s="81" t="s">
        <v>118</v>
      </c>
    </row>
    <row r="362" spans="1:1" x14ac:dyDescent="0.25">
      <c r="A362" s="81" t="s">
        <v>118</v>
      </c>
    </row>
    <row r="363" spans="1:1" x14ac:dyDescent="0.25">
      <c r="A363" s="81" t="s">
        <v>118</v>
      </c>
    </row>
    <row r="364" spans="1:1" x14ac:dyDescent="0.25">
      <c r="A364" s="81" t="s">
        <v>118</v>
      </c>
    </row>
    <row r="365" spans="1:1" x14ac:dyDescent="0.25">
      <c r="A365" s="81" t="s">
        <v>118</v>
      </c>
    </row>
    <row r="366" spans="1:1" x14ac:dyDescent="0.25">
      <c r="A366" s="81" t="s">
        <v>111</v>
      </c>
    </row>
    <row r="367" spans="1:1" x14ac:dyDescent="0.25">
      <c r="A367" s="81" t="s">
        <v>118</v>
      </c>
    </row>
    <row r="368" spans="1:1" x14ac:dyDescent="0.25">
      <c r="A368" s="81" t="s">
        <v>118</v>
      </c>
    </row>
    <row r="369" spans="1:1" x14ac:dyDescent="0.25">
      <c r="A369" s="81" t="s">
        <v>118</v>
      </c>
    </row>
    <row r="370" spans="1:1" x14ac:dyDescent="0.25">
      <c r="A370" s="81" t="s">
        <v>129</v>
      </c>
    </row>
    <row r="371" spans="1:1" x14ac:dyDescent="0.25">
      <c r="A371" s="81" t="s">
        <v>118</v>
      </c>
    </row>
    <row r="372" spans="1:1" x14ac:dyDescent="0.25">
      <c r="A372" s="81" t="s">
        <v>111</v>
      </c>
    </row>
    <row r="373" spans="1:1" x14ac:dyDescent="0.25">
      <c r="A373" s="81" t="s">
        <v>111</v>
      </c>
    </row>
    <row r="374" spans="1:1" x14ac:dyDescent="0.25">
      <c r="A374" s="81" t="s">
        <v>118</v>
      </c>
    </row>
    <row r="375" spans="1:1" x14ac:dyDescent="0.25">
      <c r="A375" s="81" t="s">
        <v>129</v>
      </c>
    </row>
    <row r="376" spans="1:1" x14ac:dyDescent="0.25">
      <c r="A376" s="81" t="s">
        <v>118</v>
      </c>
    </row>
    <row r="377" spans="1:1" x14ac:dyDescent="0.25">
      <c r="A377" s="81" t="s">
        <v>118</v>
      </c>
    </row>
    <row r="378" spans="1:1" x14ac:dyDescent="0.25">
      <c r="A378" s="81" t="s">
        <v>118</v>
      </c>
    </row>
    <row r="379" spans="1:1" x14ac:dyDescent="0.25">
      <c r="A379" s="81" t="s">
        <v>118</v>
      </c>
    </row>
    <row r="380" spans="1:1" x14ac:dyDescent="0.25">
      <c r="A380" s="81" t="s">
        <v>129</v>
      </c>
    </row>
    <row r="381" spans="1:1" x14ac:dyDescent="0.25">
      <c r="A381" s="81" t="s">
        <v>118</v>
      </c>
    </row>
    <row r="382" spans="1:1" x14ac:dyDescent="0.25">
      <c r="A382" s="81" t="s">
        <v>111</v>
      </c>
    </row>
    <row r="383" spans="1:1" x14ac:dyDescent="0.25">
      <c r="A383" s="81" t="s">
        <v>118</v>
      </c>
    </row>
    <row r="384" spans="1:1" x14ac:dyDescent="0.25">
      <c r="A384" s="81" t="s">
        <v>118</v>
      </c>
    </row>
    <row r="385" spans="1:1" x14ac:dyDescent="0.25">
      <c r="A385" s="81" t="s">
        <v>111</v>
      </c>
    </row>
    <row r="386" spans="1:1" x14ac:dyDescent="0.25">
      <c r="A386" s="81" t="s">
        <v>118</v>
      </c>
    </row>
    <row r="387" spans="1:1" x14ac:dyDescent="0.25">
      <c r="A387" s="81" t="s">
        <v>118</v>
      </c>
    </row>
    <row r="388" spans="1:1" x14ac:dyDescent="0.25">
      <c r="A388" s="81" t="s">
        <v>118</v>
      </c>
    </row>
    <row r="389" spans="1:1" x14ac:dyDescent="0.25">
      <c r="A389" s="81" t="s">
        <v>118</v>
      </c>
    </row>
    <row r="390" spans="1:1" x14ac:dyDescent="0.25">
      <c r="A390" s="81" t="s">
        <v>118</v>
      </c>
    </row>
    <row r="391" spans="1:1" x14ac:dyDescent="0.25">
      <c r="A391" s="81" t="s">
        <v>118</v>
      </c>
    </row>
    <row r="392" spans="1:1" x14ac:dyDescent="0.25">
      <c r="A392" s="81" t="s">
        <v>118</v>
      </c>
    </row>
    <row r="393" spans="1:1" x14ac:dyDescent="0.25">
      <c r="A393" s="81" t="s">
        <v>111</v>
      </c>
    </row>
    <row r="394" spans="1:1" x14ac:dyDescent="0.25">
      <c r="A394" s="81" t="s">
        <v>118</v>
      </c>
    </row>
    <row r="395" spans="1:1" x14ac:dyDescent="0.25">
      <c r="A395" s="81" t="s">
        <v>111</v>
      </c>
    </row>
    <row r="396" spans="1:1" x14ac:dyDescent="0.25">
      <c r="A396" s="81" t="s">
        <v>118</v>
      </c>
    </row>
    <row r="397" spans="1:1" x14ac:dyDescent="0.25">
      <c r="A397" s="81" t="s">
        <v>111</v>
      </c>
    </row>
    <row r="398" spans="1:1" x14ac:dyDescent="0.25">
      <c r="A398" s="81" t="s">
        <v>118</v>
      </c>
    </row>
    <row r="399" spans="1:1" x14ac:dyDescent="0.25">
      <c r="A399" s="81" t="s">
        <v>118</v>
      </c>
    </row>
    <row r="400" spans="1:1" x14ac:dyDescent="0.25">
      <c r="A400" s="81" t="s">
        <v>118</v>
      </c>
    </row>
    <row r="401" spans="1:1" x14ac:dyDescent="0.25">
      <c r="A401" s="81" t="s">
        <v>118</v>
      </c>
    </row>
  </sheetData>
  <mergeCells count="5">
    <mergeCell ref="H1:I1"/>
    <mergeCell ref="H3:I3"/>
    <mergeCell ref="H5:I5"/>
    <mergeCell ref="H11:I11"/>
    <mergeCell ref="H17:I17"/>
  </mergeCell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Data Description</vt:lpstr>
      <vt:lpstr>Data Set</vt:lpstr>
      <vt:lpstr>Q1(a)</vt:lpstr>
      <vt:lpstr>Q1(b)</vt:lpstr>
      <vt:lpstr>Q2(a)</vt:lpstr>
      <vt:lpstr>Q2(b)</vt:lpstr>
      <vt:lpstr>Q2(c)</vt:lpstr>
      <vt:lpstr>Q3(a)</vt:lpstr>
      <vt:lpstr>Q3(b)</vt:lpstr>
      <vt:lpstr>Q4(a)</vt:lpstr>
      <vt:lpstr>Q4(b)</vt:lpstr>
      <vt:lpstr>Q5</vt:lpstr>
      <vt:lpstr>CI_Mean</vt:lpstr>
      <vt:lpstr>CI_Proportion</vt:lpstr>
      <vt:lpstr>SampleSize</vt:lpstr>
      <vt:lpstr>HT Mean</vt:lpstr>
      <vt:lpstr>HT Proportion</vt:lpstr>
    </vt:vector>
  </TitlesOfParts>
  <Company>Deakin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Lasitha Dharmasena</dc:creator>
  <cp:lastModifiedBy>MSI</cp:lastModifiedBy>
  <dcterms:created xsi:type="dcterms:W3CDTF">2019-08-22T02:46:26Z</dcterms:created>
  <dcterms:modified xsi:type="dcterms:W3CDTF">2022-09-15T00:01:24Z</dcterms:modified>
</cp:coreProperties>
</file>