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vinash.Gupta\Desktop\"/>
    </mc:Choice>
  </mc:AlternateContent>
  <xr:revisionPtr revIDLastSave="0" documentId="13_ncr:1_{3C53D091-4491-4012-9F3B-FD00A93AC7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int table Fees and Bonus Cal" sheetId="3" r:id="rId1"/>
    <sheet name="Pool and Deal table Fees and B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tq5WXwoo045wQn5gACS/udewk2vZULCJI8LT7zSrBw="/>
    </ext>
  </extLst>
</workbook>
</file>

<file path=xl/calcChain.xml><?xml version="1.0" encoding="utf-8"?>
<calcChain xmlns="http://schemas.openxmlformats.org/spreadsheetml/2006/main">
  <c r="F81" i="3" l="1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L15" i="3"/>
  <c r="F15" i="3"/>
  <c r="E15" i="3"/>
  <c r="D15" i="3"/>
  <c r="C15" i="3"/>
  <c r="B15" i="3"/>
  <c r="I14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L11" i="3"/>
  <c r="L14" i="3" s="1"/>
  <c r="L16" i="3" s="1"/>
  <c r="I11" i="3"/>
  <c r="I12" i="3" s="1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E16" i="2"/>
  <c r="H15" i="2"/>
  <c r="H16" i="2" s="1"/>
  <c r="E15" i="2"/>
  <c r="D15" i="2"/>
  <c r="D16" i="2" s="1"/>
  <c r="H14" i="2"/>
  <c r="G14" i="2"/>
  <c r="F14" i="2"/>
  <c r="E14" i="2"/>
  <c r="D14" i="2"/>
  <c r="C14" i="2"/>
  <c r="B14" i="2"/>
  <c r="H13" i="2"/>
  <c r="H17" i="2" s="1"/>
  <c r="G13" i="2"/>
  <c r="G15" i="2" s="1"/>
  <c r="G16" i="2" s="1"/>
  <c r="F13" i="2"/>
  <c r="F17" i="2" s="1"/>
  <c r="E13" i="2"/>
  <c r="E17" i="2" s="1"/>
  <c r="D13" i="2"/>
  <c r="D17" i="2" s="1"/>
  <c r="C13" i="2"/>
  <c r="C15" i="2" s="1"/>
  <c r="C16" i="2" s="1"/>
  <c r="B13" i="2"/>
  <c r="B17" i="2" s="1"/>
  <c r="H12" i="2"/>
  <c r="G12" i="2"/>
  <c r="F12" i="2"/>
  <c r="E12" i="2"/>
  <c r="D12" i="2"/>
  <c r="C12" i="2"/>
  <c r="B12" i="2"/>
  <c r="G7" i="2"/>
  <c r="C7" i="2"/>
  <c r="G6" i="2"/>
  <c r="F6" i="2"/>
  <c r="F7" i="2" s="1"/>
  <c r="C6" i="2"/>
  <c r="B6" i="2"/>
  <c r="B7" i="2" s="1"/>
  <c r="H5" i="2"/>
  <c r="G5" i="2"/>
  <c r="F5" i="2"/>
  <c r="E5" i="2"/>
  <c r="D5" i="2"/>
  <c r="C5" i="2"/>
  <c r="B5" i="2"/>
  <c r="H4" i="2"/>
  <c r="H8" i="2" s="1"/>
  <c r="G4" i="2"/>
  <c r="G8" i="2" s="1"/>
  <c r="F4" i="2"/>
  <c r="F8" i="2" s="1"/>
  <c r="E4" i="2"/>
  <c r="E6" i="2" s="1"/>
  <c r="E7" i="2" s="1"/>
  <c r="D4" i="2"/>
  <c r="D8" i="2" s="1"/>
  <c r="C4" i="2"/>
  <c r="C8" i="2" s="1"/>
  <c r="B4" i="2"/>
  <c r="B8" i="2" s="1"/>
  <c r="H3" i="2"/>
  <c r="G3" i="2"/>
  <c r="F3" i="2"/>
  <c r="E3" i="2"/>
  <c r="D3" i="2"/>
  <c r="C3" i="2"/>
  <c r="B3" i="2"/>
  <c r="L12" i="3" l="1"/>
  <c r="E8" i="2"/>
  <c r="C17" i="2"/>
  <c r="G17" i="2"/>
  <c r="D6" i="2"/>
  <c r="D7" i="2" s="1"/>
  <c r="H6" i="2"/>
  <c r="H7" i="2" s="1"/>
  <c r="B15" i="2"/>
  <c r="B16" i="2" s="1"/>
  <c r="F15" i="2"/>
  <c r="F16" i="2" s="1"/>
  <c r="I15" i="3"/>
  <c r="I16" i="3" s="1"/>
</calcChain>
</file>

<file path=xl/sharedStrings.xml><?xml version="1.0" encoding="utf-8"?>
<sst xmlns="http://schemas.openxmlformats.org/spreadsheetml/2006/main" count="50" uniqueCount="34">
  <si>
    <t>2 Player table</t>
  </si>
  <si>
    <t>Table Amount</t>
  </si>
  <si>
    <t>Current Fees Scnerio</t>
  </si>
  <si>
    <t>New Fees Structure</t>
  </si>
  <si>
    <t>Bonus Applied</t>
  </si>
  <si>
    <t>101/201 Pool Game</t>
  </si>
  <si>
    <t>Fees As per Currenrt%</t>
  </si>
  <si>
    <t>Fees As per new%</t>
  </si>
  <si>
    <t>Bonus Given per user</t>
  </si>
  <si>
    <t>Winner's Amount without bonus</t>
  </si>
  <si>
    <t>1. Fees are dependent on New and Old structure</t>
  </si>
  <si>
    <t>Winner's Amount with bonus</t>
  </si>
  <si>
    <t xml:space="preserve">2. Bonus are given to per person irrespective of winning or lossing. </t>
  </si>
  <si>
    <t>Cost to the Company</t>
  </si>
  <si>
    <t>3. As of now Bonus calculation are based on per table entry fees basis.</t>
  </si>
  <si>
    <t xml:space="preserve">4. Cost to the company are calculated on the basis of New Fees structure. </t>
  </si>
  <si>
    <t>6 Player table</t>
  </si>
  <si>
    <t>5. 5% bonus on Entry Fees amount.</t>
  </si>
  <si>
    <t>Fees Collected as per lossing amount</t>
  </si>
  <si>
    <t xml:space="preserve">Point value  - 2 Players table </t>
  </si>
  <si>
    <t>New Fees structure %</t>
  </si>
  <si>
    <t>Bonus Allowed %</t>
  </si>
  <si>
    <t>Conventional Fees</t>
  </si>
  <si>
    <t>Lossing score</t>
  </si>
  <si>
    <t>Data Validation -Fees and Bonus Calculation - 2 Player</t>
  </si>
  <si>
    <t>Data Validation - In case of First Drop</t>
  </si>
  <si>
    <t>Losing Score</t>
  </si>
  <si>
    <t>Lossing Score</t>
  </si>
  <si>
    <t xml:space="preserve">Table Amount </t>
  </si>
  <si>
    <t>Point value</t>
  </si>
  <si>
    <t xml:space="preserve">Point Value </t>
  </si>
  <si>
    <t xml:space="preserve">Fees Collected by platform as of now </t>
  </si>
  <si>
    <t>Bonus Allowed per user</t>
  </si>
  <si>
    <t>New Fees Calulation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</si>
</sst>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E10" sqref="E10"/>
    </sheetView>
  </sheetViews>
  <sheetFormatPr defaultColWidth="14.42578125" defaultRowHeight="15" customHeight="1" x14ac:dyDescent="0.25"/>
  <cols>
    <col min="1" max="1" width="35.28515625" customWidth="1"/>
    <col min="2" max="2" width="8.42578125" customWidth="1"/>
    <col min="3" max="7" width="9.140625" customWidth="1"/>
    <col min="8" max="8" width="40.7109375" customWidth="1"/>
    <col min="9" max="9" width="13.5703125" customWidth="1"/>
    <col min="10" max="10" width="19.140625" customWidth="1"/>
    <col min="11" max="11" width="20.5703125" customWidth="1"/>
    <col min="12" max="12" width="16.42578125" customWidth="1"/>
    <col min="13" max="26" width="8.7109375" customWidth="1"/>
  </cols>
  <sheetData>
    <row r="1" spans="1:26" ht="30" x14ac:dyDescent="0.25">
      <c r="A1" s="10" t="s">
        <v>18</v>
      </c>
      <c r="B1" s="24" t="s">
        <v>1</v>
      </c>
      <c r="C1" s="22"/>
      <c r="D1" s="22"/>
      <c r="E1" s="22"/>
      <c r="F1" s="23"/>
      <c r="G1" s="11"/>
      <c r="H1" s="1" t="s">
        <v>19</v>
      </c>
      <c r="I1" s="1" t="s">
        <v>1</v>
      </c>
      <c r="J1" s="1" t="s">
        <v>20</v>
      </c>
      <c r="K1" s="1" t="s">
        <v>21</v>
      </c>
      <c r="L1" s="12" t="s">
        <v>22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" t="s">
        <v>23</v>
      </c>
      <c r="B2" s="1">
        <v>1</v>
      </c>
      <c r="C2" s="1">
        <v>8</v>
      </c>
      <c r="D2" s="1">
        <v>40</v>
      </c>
      <c r="E2" s="1">
        <v>80</v>
      </c>
      <c r="F2" s="1">
        <v>800</v>
      </c>
      <c r="G2" s="11"/>
      <c r="H2" s="13">
        <v>1.2500000000000001E-2</v>
      </c>
      <c r="I2" s="13">
        <v>1</v>
      </c>
      <c r="J2" s="14">
        <v>0.15</v>
      </c>
      <c r="K2" s="14">
        <v>0</v>
      </c>
      <c r="L2" s="14">
        <v>0.1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3">
        <v>2</v>
      </c>
      <c r="B3" s="15">
        <f t="shared" ref="B3:B81" si="0">(A3*0.0125)*0.15</f>
        <v>3.7499999999999999E-3</v>
      </c>
      <c r="C3" s="3">
        <f t="shared" ref="C3:C81" si="1">(A3*0.1)*0.15</f>
        <v>0.03</v>
      </c>
      <c r="D3" s="3">
        <f t="shared" ref="D3:D81" si="2">(A3*0.5)*0.13</f>
        <v>0.13</v>
      </c>
      <c r="E3" s="3">
        <f t="shared" ref="E3:E81" si="3">(A3*1)*0.11</f>
        <v>0.22</v>
      </c>
      <c r="F3" s="3">
        <f t="shared" ref="F3:F81" si="4">(A3*10)*0.105</f>
        <v>2.1</v>
      </c>
      <c r="G3" s="11"/>
      <c r="H3" s="16">
        <v>0.1</v>
      </c>
      <c r="I3" s="3">
        <v>8</v>
      </c>
      <c r="J3" s="17">
        <v>0.15</v>
      </c>
      <c r="K3" s="17">
        <v>0.03</v>
      </c>
      <c r="L3" s="17">
        <v>0.1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3">
        <v>3</v>
      </c>
      <c r="B4" s="15">
        <f t="shared" si="0"/>
        <v>5.6250000000000007E-3</v>
      </c>
      <c r="C4" s="3">
        <f t="shared" si="1"/>
        <v>4.5000000000000005E-2</v>
      </c>
      <c r="D4" s="3">
        <f t="shared" si="2"/>
        <v>0.19500000000000001</v>
      </c>
      <c r="E4" s="3">
        <f t="shared" si="3"/>
        <v>0.33</v>
      </c>
      <c r="F4" s="3">
        <f t="shared" si="4"/>
        <v>3.15</v>
      </c>
      <c r="G4" s="11"/>
      <c r="H4" s="3">
        <v>0.5</v>
      </c>
      <c r="I4" s="3">
        <v>40</v>
      </c>
      <c r="J4" s="17">
        <v>0.13</v>
      </c>
      <c r="K4" s="17">
        <v>0.04</v>
      </c>
      <c r="L4" s="17">
        <v>0.1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3">
        <v>4</v>
      </c>
      <c r="B5" s="15">
        <f t="shared" si="0"/>
        <v>7.4999999999999997E-3</v>
      </c>
      <c r="C5" s="3">
        <f t="shared" si="1"/>
        <v>0.06</v>
      </c>
      <c r="D5" s="3">
        <f t="shared" si="2"/>
        <v>0.26</v>
      </c>
      <c r="E5" s="3">
        <f t="shared" si="3"/>
        <v>0.44</v>
      </c>
      <c r="F5" s="3">
        <f t="shared" si="4"/>
        <v>4.2</v>
      </c>
      <c r="G5" s="11"/>
      <c r="H5" s="3">
        <v>1</v>
      </c>
      <c r="I5" s="3">
        <v>80</v>
      </c>
      <c r="J5" s="17">
        <v>0.11</v>
      </c>
      <c r="K5" s="17">
        <v>0.05</v>
      </c>
      <c r="L5" s="17">
        <v>0.1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3">
        <v>5</v>
      </c>
      <c r="B6" s="15">
        <f t="shared" si="0"/>
        <v>9.3749999999999997E-3</v>
      </c>
      <c r="C6" s="3">
        <f t="shared" si="1"/>
        <v>7.4999999999999997E-2</v>
      </c>
      <c r="D6" s="3">
        <f t="shared" si="2"/>
        <v>0.32500000000000001</v>
      </c>
      <c r="E6" s="3">
        <f t="shared" si="3"/>
        <v>0.55000000000000004</v>
      </c>
      <c r="F6" s="3">
        <f t="shared" si="4"/>
        <v>5.25</v>
      </c>
      <c r="G6" s="11"/>
      <c r="H6" s="3">
        <v>10</v>
      </c>
      <c r="I6" s="3">
        <v>800</v>
      </c>
      <c r="J6" s="18">
        <v>0.105</v>
      </c>
      <c r="K6" s="17">
        <v>0.05</v>
      </c>
      <c r="L6" s="17">
        <v>0.1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5" customHeight="1" x14ac:dyDescent="0.25">
      <c r="A7" s="3">
        <v>6</v>
      </c>
      <c r="B7" s="15">
        <f t="shared" si="0"/>
        <v>1.1250000000000001E-2</v>
      </c>
      <c r="C7" s="3">
        <f t="shared" si="1"/>
        <v>9.0000000000000011E-2</v>
      </c>
      <c r="D7" s="3">
        <f t="shared" si="2"/>
        <v>0.39</v>
      </c>
      <c r="E7" s="3">
        <f t="shared" si="3"/>
        <v>0.66</v>
      </c>
      <c r="F7" s="3">
        <f t="shared" si="4"/>
        <v>6.3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3">
        <v>7</v>
      </c>
      <c r="B8" s="15">
        <f t="shared" si="0"/>
        <v>1.3125000000000001E-2</v>
      </c>
      <c r="C8" s="3">
        <f t="shared" si="1"/>
        <v>0.10500000000000001</v>
      </c>
      <c r="D8" s="3">
        <f t="shared" si="2"/>
        <v>0.45500000000000002</v>
      </c>
      <c r="E8" s="3">
        <f t="shared" si="3"/>
        <v>0.77</v>
      </c>
      <c r="F8" s="3">
        <f t="shared" si="4"/>
        <v>7.35</v>
      </c>
      <c r="G8" s="11"/>
      <c r="H8" s="25" t="s">
        <v>24</v>
      </c>
      <c r="I8" s="23"/>
      <c r="J8" s="11"/>
      <c r="K8" s="21" t="s">
        <v>25</v>
      </c>
      <c r="L8" s="23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3">
        <v>8</v>
      </c>
      <c r="B9" s="15">
        <f t="shared" si="0"/>
        <v>1.4999999999999999E-2</v>
      </c>
      <c r="C9" s="3">
        <f t="shared" si="1"/>
        <v>0.12</v>
      </c>
      <c r="D9" s="3">
        <f t="shared" si="2"/>
        <v>0.52</v>
      </c>
      <c r="E9" s="3">
        <f t="shared" si="3"/>
        <v>0.88</v>
      </c>
      <c r="F9" s="3">
        <f t="shared" si="4"/>
        <v>8.4</v>
      </c>
      <c r="G9" s="11"/>
      <c r="H9" s="2" t="s">
        <v>26</v>
      </c>
      <c r="I9" s="4">
        <v>9</v>
      </c>
      <c r="J9" s="11"/>
      <c r="K9" s="3" t="s">
        <v>27</v>
      </c>
      <c r="L9" s="3">
        <v>20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3">
        <v>9</v>
      </c>
      <c r="B10" s="15">
        <f t="shared" si="0"/>
        <v>1.6875000000000001E-2</v>
      </c>
      <c r="C10" s="3">
        <f t="shared" si="1"/>
        <v>0.13500000000000001</v>
      </c>
      <c r="D10" s="3">
        <f t="shared" si="2"/>
        <v>0.58499999999999996</v>
      </c>
      <c r="E10" s="3">
        <f t="shared" si="3"/>
        <v>0.99</v>
      </c>
      <c r="F10" s="3">
        <f t="shared" si="4"/>
        <v>9.4499999999999993</v>
      </c>
      <c r="G10" s="11"/>
      <c r="H10" s="2" t="s">
        <v>28</v>
      </c>
      <c r="I10" s="4">
        <v>40</v>
      </c>
      <c r="J10" s="11"/>
      <c r="K10" s="3" t="s">
        <v>28</v>
      </c>
      <c r="L10" s="3">
        <v>800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3">
        <v>10</v>
      </c>
      <c r="B11" s="15">
        <f t="shared" si="0"/>
        <v>1.8749999999999999E-2</v>
      </c>
      <c r="C11" s="3">
        <f t="shared" si="1"/>
        <v>0.15</v>
      </c>
      <c r="D11" s="3">
        <f t="shared" si="2"/>
        <v>0.65</v>
      </c>
      <c r="E11" s="3">
        <f t="shared" si="3"/>
        <v>1.1000000000000001</v>
      </c>
      <c r="F11" s="3">
        <f t="shared" si="4"/>
        <v>10.5</v>
      </c>
      <c r="G11" s="11"/>
      <c r="H11" s="2" t="s">
        <v>29</v>
      </c>
      <c r="I11" s="4" t="str">
        <f>IF(I10=I2,".0125",IF(I10=I3,".10",IF(I10=I4,".5",IF(I10=I5,"1",IF(I10=I6,"10")))))</f>
        <v>.5</v>
      </c>
      <c r="J11" s="11"/>
      <c r="K11" s="3" t="s">
        <v>30</v>
      </c>
      <c r="L11" s="3" t="str">
        <f>IF(L10=I2,".0125",IF(L10=I3,".10",IF(L10=I4,".5",IF(L10=I5,"1",IF(L10=I6,"10")))))</f>
        <v>10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30" x14ac:dyDescent="0.25">
      <c r="A12" s="3">
        <v>11</v>
      </c>
      <c r="B12" s="15">
        <f t="shared" si="0"/>
        <v>2.0625000000000001E-2</v>
      </c>
      <c r="C12" s="3">
        <f t="shared" si="1"/>
        <v>0.16500000000000001</v>
      </c>
      <c r="D12" s="3">
        <f t="shared" si="2"/>
        <v>0.71500000000000008</v>
      </c>
      <c r="E12" s="3">
        <f t="shared" si="3"/>
        <v>1.21</v>
      </c>
      <c r="F12" s="3">
        <f t="shared" si="4"/>
        <v>11.549999999999999</v>
      </c>
      <c r="G12" s="11"/>
      <c r="H12" s="2" t="s">
        <v>31</v>
      </c>
      <c r="I12" s="4">
        <f>(I9*I11)*L3</f>
        <v>0.45</v>
      </c>
      <c r="J12" s="11"/>
      <c r="K12" s="3" t="s">
        <v>31</v>
      </c>
      <c r="L12" s="3">
        <f>(L9*L11)*L3</f>
        <v>20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3">
        <v>12</v>
      </c>
      <c r="B13" s="15">
        <f t="shared" si="0"/>
        <v>2.2500000000000003E-2</v>
      </c>
      <c r="C13" s="3">
        <f t="shared" si="1"/>
        <v>0.18000000000000002</v>
      </c>
      <c r="D13" s="3">
        <f t="shared" si="2"/>
        <v>0.78</v>
      </c>
      <c r="E13" s="3">
        <f t="shared" si="3"/>
        <v>1.32</v>
      </c>
      <c r="F13" s="3">
        <f t="shared" si="4"/>
        <v>12.6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3">
        <v>13</v>
      </c>
      <c r="B14" s="15">
        <f t="shared" si="0"/>
        <v>2.4375000000000001E-2</v>
      </c>
      <c r="C14" s="3">
        <f t="shared" si="1"/>
        <v>0.19500000000000001</v>
      </c>
      <c r="D14" s="3">
        <f t="shared" si="2"/>
        <v>0.84499999999999997</v>
      </c>
      <c r="E14" s="3">
        <f t="shared" si="3"/>
        <v>1.43</v>
      </c>
      <c r="F14" s="3">
        <f t="shared" si="4"/>
        <v>13.65</v>
      </c>
      <c r="G14" s="11"/>
      <c r="H14" s="6" t="s">
        <v>32</v>
      </c>
      <c r="I14" s="6">
        <f>IF(I10=I2,(1*K2),IF(I10=I3,(8*K3),IF(I10=I4,(40*K4),IF(I10=I5,(80*K5),IF(I10=I6,(800*K6))))))</f>
        <v>1.6</v>
      </c>
      <c r="J14" s="11"/>
      <c r="K14" s="19" t="s">
        <v>33</v>
      </c>
      <c r="L14" s="19">
        <f>IF(L10=I2,(L9*L11)*J2,IF(L10=I3,(L9*L11)*J3,IF(L10=I4,(L9*L11)*J4,IF(L10=I5,(L9*L11)*J5,IF(L10=I6,(L9*L11)*J6)))))</f>
        <v>21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30" x14ac:dyDescent="0.25">
      <c r="A15" s="3">
        <v>14</v>
      </c>
      <c r="B15" s="15">
        <f t="shared" si="0"/>
        <v>2.6250000000000002E-2</v>
      </c>
      <c r="C15" s="3">
        <f t="shared" si="1"/>
        <v>0.21000000000000002</v>
      </c>
      <c r="D15" s="3">
        <f t="shared" si="2"/>
        <v>0.91</v>
      </c>
      <c r="E15" s="3">
        <f t="shared" si="3"/>
        <v>1.54</v>
      </c>
      <c r="F15" s="3">
        <f t="shared" si="4"/>
        <v>14.7</v>
      </c>
      <c r="G15" s="11"/>
      <c r="H15" s="6" t="s">
        <v>33</v>
      </c>
      <c r="I15" s="6">
        <f>IF(I10=I2,(I9*I11)*J2,IF(I10=I3,(I9*I11)*J3,IF(I10=I4,(I9*I11)*J4,IF(I10=I5,(I9*I11)*J5,IF(I10=I6,(I9*I11)*J6)))))</f>
        <v>0.58499999999999996</v>
      </c>
      <c r="J15" s="11"/>
      <c r="K15" s="19" t="s">
        <v>32</v>
      </c>
      <c r="L15" s="19">
        <f>IF(L10=I2,(1*K2),IF(L10=I3,(8*K3),IF(L10=I4,(40*K4),IF(L10=I5,(80*K5),IF(L10=I6,(800*K6))))))</f>
        <v>40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3">
        <v>15</v>
      </c>
      <c r="B16" s="15">
        <f t="shared" si="0"/>
        <v>2.8124999999999997E-2</v>
      </c>
      <c r="C16" s="3">
        <f t="shared" si="1"/>
        <v>0.22499999999999998</v>
      </c>
      <c r="D16" s="3">
        <f t="shared" si="2"/>
        <v>0.97500000000000009</v>
      </c>
      <c r="E16" s="3">
        <f t="shared" si="3"/>
        <v>1.65</v>
      </c>
      <c r="F16" s="3">
        <f t="shared" si="4"/>
        <v>15.75</v>
      </c>
      <c r="G16" s="11"/>
      <c r="H16" s="19" t="s">
        <v>13</v>
      </c>
      <c r="I16" s="13">
        <f>I15-(I14*2)</f>
        <v>-2.6150000000000002</v>
      </c>
      <c r="J16" s="11"/>
      <c r="K16" s="19" t="s">
        <v>13</v>
      </c>
      <c r="L16" s="19">
        <f>L14-(L15*2)</f>
        <v>-59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3">
        <v>16</v>
      </c>
      <c r="B17" s="15">
        <f t="shared" si="0"/>
        <v>0.03</v>
      </c>
      <c r="C17" s="3">
        <f t="shared" si="1"/>
        <v>0.24</v>
      </c>
      <c r="D17" s="3">
        <f t="shared" si="2"/>
        <v>1.04</v>
      </c>
      <c r="E17" s="3">
        <f t="shared" si="3"/>
        <v>1.76</v>
      </c>
      <c r="F17" s="3">
        <f t="shared" si="4"/>
        <v>16.8</v>
      </c>
      <c r="G17" s="11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3">
        <v>17</v>
      </c>
      <c r="B18" s="15">
        <f t="shared" si="0"/>
        <v>3.1875000000000001E-2</v>
      </c>
      <c r="C18" s="3">
        <f t="shared" si="1"/>
        <v>0.255</v>
      </c>
      <c r="D18" s="3">
        <f t="shared" si="2"/>
        <v>1.105</v>
      </c>
      <c r="E18" s="3">
        <f t="shared" si="3"/>
        <v>1.87</v>
      </c>
      <c r="F18" s="3">
        <f t="shared" si="4"/>
        <v>17.849999999999998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3">
        <v>18</v>
      </c>
      <c r="B19" s="15">
        <f t="shared" si="0"/>
        <v>3.3750000000000002E-2</v>
      </c>
      <c r="C19" s="3">
        <f t="shared" si="1"/>
        <v>0.27</v>
      </c>
      <c r="D19" s="3">
        <f t="shared" si="2"/>
        <v>1.17</v>
      </c>
      <c r="E19" s="3">
        <f t="shared" si="3"/>
        <v>1.98</v>
      </c>
      <c r="F19" s="3">
        <f t="shared" si="4"/>
        <v>18.899999999999999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3">
        <v>19</v>
      </c>
      <c r="B20" s="15">
        <f t="shared" si="0"/>
        <v>3.5625000000000004E-2</v>
      </c>
      <c r="C20" s="3">
        <f t="shared" si="1"/>
        <v>0.28500000000000003</v>
      </c>
      <c r="D20" s="3">
        <f t="shared" si="2"/>
        <v>1.2350000000000001</v>
      </c>
      <c r="E20" s="3">
        <f t="shared" si="3"/>
        <v>2.09</v>
      </c>
      <c r="F20" s="3">
        <f t="shared" si="4"/>
        <v>19.95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9">
        <v>20</v>
      </c>
      <c r="B21" s="15">
        <f t="shared" si="0"/>
        <v>3.7499999999999999E-2</v>
      </c>
      <c r="C21" s="3">
        <f t="shared" si="1"/>
        <v>0.3</v>
      </c>
      <c r="D21" s="3">
        <f t="shared" si="2"/>
        <v>1.3</v>
      </c>
      <c r="E21" s="3">
        <f t="shared" si="3"/>
        <v>2.2000000000000002</v>
      </c>
      <c r="F21" s="3">
        <f t="shared" si="4"/>
        <v>21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3">
        <v>21</v>
      </c>
      <c r="B22" s="15">
        <f t="shared" si="0"/>
        <v>3.9375E-2</v>
      </c>
      <c r="C22" s="3">
        <f t="shared" si="1"/>
        <v>0.315</v>
      </c>
      <c r="D22" s="3">
        <f t="shared" si="2"/>
        <v>1.365</v>
      </c>
      <c r="E22" s="3">
        <f t="shared" si="3"/>
        <v>2.31</v>
      </c>
      <c r="F22" s="3">
        <f t="shared" si="4"/>
        <v>22.05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>
        <v>22</v>
      </c>
      <c r="B23" s="15">
        <f t="shared" si="0"/>
        <v>4.1250000000000002E-2</v>
      </c>
      <c r="C23" s="3">
        <f t="shared" si="1"/>
        <v>0.33</v>
      </c>
      <c r="D23" s="3">
        <f t="shared" si="2"/>
        <v>1.4300000000000002</v>
      </c>
      <c r="E23" s="3">
        <f t="shared" si="3"/>
        <v>2.42</v>
      </c>
      <c r="F23" s="3">
        <f t="shared" si="4"/>
        <v>23.099999999999998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3">
        <v>23</v>
      </c>
      <c r="B24" s="15">
        <f t="shared" si="0"/>
        <v>4.3125000000000004E-2</v>
      </c>
      <c r="C24" s="3">
        <f t="shared" si="1"/>
        <v>0.34500000000000003</v>
      </c>
      <c r="D24" s="3">
        <f t="shared" si="2"/>
        <v>1.4950000000000001</v>
      </c>
      <c r="E24" s="3">
        <f t="shared" si="3"/>
        <v>2.5299999999999998</v>
      </c>
      <c r="F24" s="3">
        <f t="shared" si="4"/>
        <v>24.15</v>
      </c>
      <c r="G24" s="11"/>
      <c r="H24" s="2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3">
        <v>24</v>
      </c>
      <c r="B25" s="15">
        <f t="shared" si="0"/>
        <v>4.5000000000000005E-2</v>
      </c>
      <c r="C25" s="3">
        <f t="shared" si="1"/>
        <v>0.36000000000000004</v>
      </c>
      <c r="D25" s="3">
        <f t="shared" si="2"/>
        <v>1.56</v>
      </c>
      <c r="E25" s="3">
        <f t="shared" si="3"/>
        <v>2.64</v>
      </c>
      <c r="F25" s="3">
        <f t="shared" si="4"/>
        <v>25.2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3">
        <v>25</v>
      </c>
      <c r="B26" s="15">
        <f t="shared" si="0"/>
        <v>4.6875E-2</v>
      </c>
      <c r="C26" s="3">
        <f t="shared" si="1"/>
        <v>0.375</v>
      </c>
      <c r="D26" s="3">
        <f t="shared" si="2"/>
        <v>1.625</v>
      </c>
      <c r="E26" s="3">
        <f t="shared" si="3"/>
        <v>2.75</v>
      </c>
      <c r="F26" s="3">
        <f t="shared" si="4"/>
        <v>26.25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3">
        <v>26</v>
      </c>
      <c r="B27" s="15">
        <f t="shared" si="0"/>
        <v>4.8750000000000002E-2</v>
      </c>
      <c r="C27" s="3">
        <f t="shared" si="1"/>
        <v>0.39</v>
      </c>
      <c r="D27" s="3">
        <f t="shared" si="2"/>
        <v>1.69</v>
      </c>
      <c r="E27" s="3">
        <f t="shared" si="3"/>
        <v>2.86</v>
      </c>
      <c r="F27" s="3">
        <f t="shared" si="4"/>
        <v>27.3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3">
        <v>27</v>
      </c>
      <c r="B28" s="15">
        <f t="shared" si="0"/>
        <v>5.0625000000000003E-2</v>
      </c>
      <c r="C28" s="3">
        <f t="shared" si="1"/>
        <v>0.40500000000000003</v>
      </c>
      <c r="D28" s="3">
        <f t="shared" si="2"/>
        <v>1.7550000000000001</v>
      </c>
      <c r="E28" s="3">
        <f t="shared" si="3"/>
        <v>2.97</v>
      </c>
      <c r="F28" s="3">
        <f t="shared" si="4"/>
        <v>28.349999999999998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3">
        <v>28</v>
      </c>
      <c r="B29" s="15">
        <f t="shared" si="0"/>
        <v>5.2500000000000005E-2</v>
      </c>
      <c r="C29" s="3">
        <f t="shared" si="1"/>
        <v>0.42000000000000004</v>
      </c>
      <c r="D29" s="3">
        <f t="shared" si="2"/>
        <v>1.82</v>
      </c>
      <c r="E29" s="3">
        <f t="shared" si="3"/>
        <v>3.08</v>
      </c>
      <c r="F29" s="3">
        <f t="shared" si="4"/>
        <v>29.4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3">
        <v>29</v>
      </c>
      <c r="B30" s="15">
        <f t="shared" si="0"/>
        <v>5.4375000000000007E-2</v>
      </c>
      <c r="C30" s="3">
        <f t="shared" si="1"/>
        <v>0.43500000000000005</v>
      </c>
      <c r="D30" s="3">
        <f t="shared" si="2"/>
        <v>1.885</v>
      </c>
      <c r="E30" s="3">
        <f t="shared" si="3"/>
        <v>3.19</v>
      </c>
      <c r="F30" s="3">
        <f t="shared" si="4"/>
        <v>30.45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3">
        <v>30</v>
      </c>
      <c r="B31" s="15">
        <f t="shared" si="0"/>
        <v>5.6249999999999994E-2</v>
      </c>
      <c r="C31" s="3">
        <f t="shared" si="1"/>
        <v>0.44999999999999996</v>
      </c>
      <c r="D31" s="3">
        <f t="shared" si="2"/>
        <v>1.9500000000000002</v>
      </c>
      <c r="E31" s="3">
        <f t="shared" si="3"/>
        <v>3.3</v>
      </c>
      <c r="F31" s="3">
        <f t="shared" si="4"/>
        <v>31.5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3">
        <v>31</v>
      </c>
      <c r="B32" s="15">
        <f t="shared" si="0"/>
        <v>5.8124999999999996E-2</v>
      </c>
      <c r="C32" s="3">
        <f t="shared" si="1"/>
        <v>0.46499999999999997</v>
      </c>
      <c r="D32" s="3">
        <f t="shared" si="2"/>
        <v>2.0150000000000001</v>
      </c>
      <c r="E32" s="3">
        <f t="shared" si="3"/>
        <v>3.41</v>
      </c>
      <c r="F32" s="3">
        <f t="shared" si="4"/>
        <v>32.549999999999997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3">
        <v>32</v>
      </c>
      <c r="B33" s="15">
        <f t="shared" si="0"/>
        <v>0.06</v>
      </c>
      <c r="C33" s="3">
        <f t="shared" si="1"/>
        <v>0.48</v>
      </c>
      <c r="D33" s="3">
        <f t="shared" si="2"/>
        <v>2.08</v>
      </c>
      <c r="E33" s="3">
        <f t="shared" si="3"/>
        <v>3.52</v>
      </c>
      <c r="F33" s="3">
        <f t="shared" si="4"/>
        <v>33.6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3">
        <v>33</v>
      </c>
      <c r="B34" s="15">
        <f t="shared" si="0"/>
        <v>6.1874999999999999E-2</v>
      </c>
      <c r="C34" s="3">
        <f t="shared" si="1"/>
        <v>0.495</v>
      </c>
      <c r="D34" s="3">
        <f t="shared" si="2"/>
        <v>2.145</v>
      </c>
      <c r="E34" s="3">
        <f t="shared" si="3"/>
        <v>3.63</v>
      </c>
      <c r="F34" s="3">
        <f t="shared" si="4"/>
        <v>34.65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3">
        <v>34</v>
      </c>
      <c r="B35" s="15">
        <f t="shared" si="0"/>
        <v>6.3750000000000001E-2</v>
      </c>
      <c r="C35" s="3">
        <f t="shared" si="1"/>
        <v>0.51</v>
      </c>
      <c r="D35" s="3">
        <f t="shared" si="2"/>
        <v>2.21</v>
      </c>
      <c r="E35" s="3">
        <f t="shared" si="3"/>
        <v>3.74</v>
      </c>
      <c r="F35" s="3">
        <f t="shared" si="4"/>
        <v>35.699999999999996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3">
        <v>35</v>
      </c>
      <c r="B36" s="15">
        <f t="shared" si="0"/>
        <v>6.5625000000000003E-2</v>
      </c>
      <c r="C36" s="3">
        <f t="shared" si="1"/>
        <v>0.52500000000000002</v>
      </c>
      <c r="D36" s="3">
        <f t="shared" si="2"/>
        <v>2.2749999999999999</v>
      </c>
      <c r="E36" s="3">
        <f t="shared" si="3"/>
        <v>3.85</v>
      </c>
      <c r="F36" s="3">
        <f t="shared" si="4"/>
        <v>36.75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3">
        <v>36</v>
      </c>
      <c r="B37" s="15">
        <f t="shared" si="0"/>
        <v>6.7500000000000004E-2</v>
      </c>
      <c r="C37" s="3">
        <f t="shared" si="1"/>
        <v>0.54</v>
      </c>
      <c r="D37" s="3">
        <f t="shared" si="2"/>
        <v>2.34</v>
      </c>
      <c r="E37" s="3">
        <f t="shared" si="3"/>
        <v>3.96</v>
      </c>
      <c r="F37" s="3">
        <f t="shared" si="4"/>
        <v>37.799999999999997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3">
        <v>37</v>
      </c>
      <c r="B38" s="15">
        <f t="shared" si="0"/>
        <v>6.9375000000000006E-2</v>
      </c>
      <c r="C38" s="3">
        <f t="shared" si="1"/>
        <v>0.55500000000000005</v>
      </c>
      <c r="D38" s="3">
        <f t="shared" si="2"/>
        <v>2.4050000000000002</v>
      </c>
      <c r="E38" s="3">
        <f t="shared" si="3"/>
        <v>4.07</v>
      </c>
      <c r="F38" s="3">
        <f t="shared" si="4"/>
        <v>38.85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3">
        <v>38</v>
      </c>
      <c r="B39" s="15">
        <f t="shared" si="0"/>
        <v>7.1250000000000008E-2</v>
      </c>
      <c r="C39" s="3">
        <f t="shared" si="1"/>
        <v>0.57000000000000006</v>
      </c>
      <c r="D39" s="3">
        <f t="shared" si="2"/>
        <v>2.4700000000000002</v>
      </c>
      <c r="E39" s="3">
        <f t="shared" si="3"/>
        <v>4.18</v>
      </c>
      <c r="F39" s="3">
        <f t="shared" si="4"/>
        <v>39.9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3">
        <v>39</v>
      </c>
      <c r="B40" s="15">
        <f t="shared" si="0"/>
        <v>7.3125000000000009E-2</v>
      </c>
      <c r="C40" s="3">
        <f t="shared" si="1"/>
        <v>0.58500000000000008</v>
      </c>
      <c r="D40" s="3">
        <f t="shared" si="2"/>
        <v>2.5350000000000001</v>
      </c>
      <c r="E40" s="3">
        <f t="shared" si="3"/>
        <v>4.29</v>
      </c>
      <c r="F40" s="3">
        <f t="shared" si="4"/>
        <v>40.949999999999996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3">
        <v>40</v>
      </c>
      <c r="B41" s="15">
        <f t="shared" si="0"/>
        <v>7.4999999999999997E-2</v>
      </c>
      <c r="C41" s="3">
        <f t="shared" si="1"/>
        <v>0.6</v>
      </c>
      <c r="D41" s="3">
        <f t="shared" si="2"/>
        <v>2.6</v>
      </c>
      <c r="E41" s="3">
        <f t="shared" si="3"/>
        <v>4.4000000000000004</v>
      </c>
      <c r="F41" s="3">
        <f t="shared" si="4"/>
        <v>42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3">
        <v>41</v>
      </c>
      <c r="B42" s="15">
        <f t="shared" si="0"/>
        <v>7.6875000000000013E-2</v>
      </c>
      <c r="C42" s="3">
        <f t="shared" si="1"/>
        <v>0.6150000000000001</v>
      </c>
      <c r="D42" s="3">
        <f t="shared" si="2"/>
        <v>2.665</v>
      </c>
      <c r="E42" s="3">
        <f t="shared" si="3"/>
        <v>4.51</v>
      </c>
      <c r="F42" s="3">
        <f t="shared" si="4"/>
        <v>43.05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3">
        <v>42</v>
      </c>
      <c r="B43" s="15">
        <f t="shared" si="0"/>
        <v>7.8750000000000001E-2</v>
      </c>
      <c r="C43" s="3">
        <f t="shared" si="1"/>
        <v>0.63</v>
      </c>
      <c r="D43" s="3">
        <f t="shared" si="2"/>
        <v>2.73</v>
      </c>
      <c r="E43" s="3">
        <f t="shared" si="3"/>
        <v>4.62</v>
      </c>
      <c r="F43" s="3">
        <f t="shared" si="4"/>
        <v>44.1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3">
        <v>43</v>
      </c>
      <c r="B44" s="15">
        <f t="shared" si="0"/>
        <v>8.0624999999999988E-2</v>
      </c>
      <c r="C44" s="3">
        <f t="shared" si="1"/>
        <v>0.64499999999999991</v>
      </c>
      <c r="D44" s="3">
        <f t="shared" si="2"/>
        <v>2.7949999999999999</v>
      </c>
      <c r="E44" s="3">
        <f t="shared" si="3"/>
        <v>4.7300000000000004</v>
      </c>
      <c r="F44" s="3">
        <f t="shared" si="4"/>
        <v>45.15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3">
        <v>44</v>
      </c>
      <c r="B45" s="15">
        <f t="shared" si="0"/>
        <v>8.2500000000000004E-2</v>
      </c>
      <c r="C45" s="3">
        <f t="shared" si="1"/>
        <v>0.66</v>
      </c>
      <c r="D45" s="3">
        <f t="shared" si="2"/>
        <v>2.8600000000000003</v>
      </c>
      <c r="E45" s="3">
        <f t="shared" si="3"/>
        <v>4.84</v>
      </c>
      <c r="F45" s="3">
        <f t="shared" si="4"/>
        <v>46.199999999999996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3">
        <v>45</v>
      </c>
      <c r="B46" s="15">
        <f t="shared" si="0"/>
        <v>8.4374999999999992E-2</v>
      </c>
      <c r="C46" s="3">
        <f t="shared" si="1"/>
        <v>0.67499999999999993</v>
      </c>
      <c r="D46" s="3">
        <f t="shared" si="2"/>
        <v>2.9250000000000003</v>
      </c>
      <c r="E46" s="3">
        <f t="shared" si="3"/>
        <v>4.95</v>
      </c>
      <c r="F46" s="3">
        <f t="shared" si="4"/>
        <v>47.25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3">
        <v>46</v>
      </c>
      <c r="B47" s="15">
        <f t="shared" si="0"/>
        <v>8.6250000000000007E-2</v>
      </c>
      <c r="C47" s="3">
        <f t="shared" si="1"/>
        <v>0.69000000000000006</v>
      </c>
      <c r="D47" s="3">
        <f t="shared" si="2"/>
        <v>2.99</v>
      </c>
      <c r="E47" s="3">
        <f t="shared" si="3"/>
        <v>5.0599999999999996</v>
      </c>
      <c r="F47" s="3">
        <f t="shared" si="4"/>
        <v>48.3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3">
        <v>47</v>
      </c>
      <c r="B48" s="15">
        <f t="shared" si="0"/>
        <v>8.8124999999999995E-2</v>
      </c>
      <c r="C48" s="3">
        <f t="shared" si="1"/>
        <v>0.70499999999999996</v>
      </c>
      <c r="D48" s="3">
        <f t="shared" si="2"/>
        <v>3.0550000000000002</v>
      </c>
      <c r="E48" s="3">
        <f t="shared" si="3"/>
        <v>5.17</v>
      </c>
      <c r="F48" s="3">
        <f t="shared" si="4"/>
        <v>49.35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3">
        <v>48</v>
      </c>
      <c r="B49" s="15">
        <f t="shared" si="0"/>
        <v>9.0000000000000011E-2</v>
      </c>
      <c r="C49" s="3">
        <f t="shared" si="1"/>
        <v>0.72000000000000008</v>
      </c>
      <c r="D49" s="3">
        <f t="shared" si="2"/>
        <v>3.12</v>
      </c>
      <c r="E49" s="3">
        <f t="shared" si="3"/>
        <v>5.28</v>
      </c>
      <c r="F49" s="3">
        <f t="shared" si="4"/>
        <v>50.4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3">
        <v>49</v>
      </c>
      <c r="B50" s="15">
        <f t="shared" si="0"/>
        <v>9.1874999999999998E-2</v>
      </c>
      <c r="C50" s="3">
        <f t="shared" si="1"/>
        <v>0.73499999999999999</v>
      </c>
      <c r="D50" s="3">
        <f t="shared" si="2"/>
        <v>3.1850000000000001</v>
      </c>
      <c r="E50" s="3">
        <f t="shared" si="3"/>
        <v>5.39</v>
      </c>
      <c r="F50" s="3">
        <f t="shared" si="4"/>
        <v>51.449999999999996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3">
        <v>50</v>
      </c>
      <c r="B51" s="15">
        <f t="shared" si="0"/>
        <v>9.375E-2</v>
      </c>
      <c r="C51" s="3">
        <f t="shared" si="1"/>
        <v>0.75</v>
      </c>
      <c r="D51" s="3">
        <f t="shared" si="2"/>
        <v>3.25</v>
      </c>
      <c r="E51" s="3">
        <f t="shared" si="3"/>
        <v>5.5</v>
      </c>
      <c r="F51" s="3">
        <f t="shared" si="4"/>
        <v>52.5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3">
        <v>51</v>
      </c>
      <c r="B52" s="15">
        <f t="shared" si="0"/>
        <v>9.5625000000000002E-2</v>
      </c>
      <c r="C52" s="3">
        <f t="shared" si="1"/>
        <v>0.76500000000000001</v>
      </c>
      <c r="D52" s="3">
        <f t="shared" si="2"/>
        <v>3.3149999999999999</v>
      </c>
      <c r="E52" s="3">
        <f t="shared" si="3"/>
        <v>5.61</v>
      </c>
      <c r="F52" s="3">
        <f t="shared" si="4"/>
        <v>53.55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3">
        <v>52</v>
      </c>
      <c r="B53" s="15">
        <f t="shared" si="0"/>
        <v>9.7500000000000003E-2</v>
      </c>
      <c r="C53" s="3">
        <f t="shared" si="1"/>
        <v>0.78</v>
      </c>
      <c r="D53" s="3">
        <f t="shared" si="2"/>
        <v>3.38</v>
      </c>
      <c r="E53" s="3">
        <f t="shared" si="3"/>
        <v>5.72</v>
      </c>
      <c r="F53" s="3">
        <f t="shared" si="4"/>
        <v>54.6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3">
        <v>53</v>
      </c>
      <c r="B54" s="15">
        <f t="shared" si="0"/>
        <v>9.9375000000000005E-2</v>
      </c>
      <c r="C54" s="3">
        <f t="shared" si="1"/>
        <v>0.79500000000000004</v>
      </c>
      <c r="D54" s="3">
        <f t="shared" si="2"/>
        <v>3.4450000000000003</v>
      </c>
      <c r="E54" s="3">
        <f t="shared" si="3"/>
        <v>5.83</v>
      </c>
      <c r="F54" s="3">
        <f t="shared" si="4"/>
        <v>55.65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3">
        <v>54</v>
      </c>
      <c r="B55" s="15">
        <f t="shared" si="0"/>
        <v>0.10125000000000001</v>
      </c>
      <c r="C55" s="3">
        <f t="shared" si="1"/>
        <v>0.81</v>
      </c>
      <c r="D55" s="3">
        <f t="shared" si="2"/>
        <v>3.5100000000000002</v>
      </c>
      <c r="E55" s="3">
        <f t="shared" si="3"/>
        <v>5.94</v>
      </c>
      <c r="F55" s="3">
        <f t="shared" si="4"/>
        <v>56.699999999999996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3">
        <v>55</v>
      </c>
      <c r="B56" s="15">
        <f t="shared" si="0"/>
        <v>0.10312499999999999</v>
      </c>
      <c r="C56" s="3">
        <f t="shared" si="1"/>
        <v>0.82499999999999996</v>
      </c>
      <c r="D56" s="3">
        <f t="shared" si="2"/>
        <v>3.5750000000000002</v>
      </c>
      <c r="E56" s="3">
        <f t="shared" si="3"/>
        <v>6.05</v>
      </c>
      <c r="F56" s="3">
        <f t="shared" si="4"/>
        <v>57.75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3">
        <v>56</v>
      </c>
      <c r="B57" s="15">
        <f t="shared" si="0"/>
        <v>0.10500000000000001</v>
      </c>
      <c r="C57" s="3">
        <f t="shared" si="1"/>
        <v>0.84000000000000008</v>
      </c>
      <c r="D57" s="3">
        <f t="shared" si="2"/>
        <v>3.64</v>
      </c>
      <c r="E57" s="3">
        <f t="shared" si="3"/>
        <v>6.16</v>
      </c>
      <c r="F57" s="3">
        <f t="shared" si="4"/>
        <v>58.8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3">
        <v>57</v>
      </c>
      <c r="B58" s="15">
        <f t="shared" si="0"/>
        <v>0.106875</v>
      </c>
      <c r="C58" s="3">
        <f t="shared" si="1"/>
        <v>0.85499999999999998</v>
      </c>
      <c r="D58" s="3">
        <f t="shared" si="2"/>
        <v>3.7050000000000001</v>
      </c>
      <c r="E58" s="3">
        <f t="shared" si="3"/>
        <v>6.2700000000000005</v>
      </c>
      <c r="F58" s="3">
        <f t="shared" si="4"/>
        <v>59.849999999999994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3">
        <v>58</v>
      </c>
      <c r="B59" s="15">
        <f t="shared" si="0"/>
        <v>0.10875000000000001</v>
      </c>
      <c r="C59" s="3">
        <f t="shared" si="1"/>
        <v>0.87000000000000011</v>
      </c>
      <c r="D59" s="3">
        <f t="shared" si="2"/>
        <v>3.77</v>
      </c>
      <c r="E59" s="3">
        <f t="shared" si="3"/>
        <v>6.38</v>
      </c>
      <c r="F59" s="3">
        <f t="shared" si="4"/>
        <v>60.9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3">
        <v>59</v>
      </c>
      <c r="B60" s="15">
        <f t="shared" si="0"/>
        <v>0.110625</v>
      </c>
      <c r="C60" s="3">
        <f t="shared" si="1"/>
        <v>0.88500000000000001</v>
      </c>
      <c r="D60" s="3">
        <f t="shared" si="2"/>
        <v>3.835</v>
      </c>
      <c r="E60" s="3">
        <f t="shared" si="3"/>
        <v>6.49</v>
      </c>
      <c r="F60" s="3">
        <f t="shared" si="4"/>
        <v>61.949999999999996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3">
        <v>60</v>
      </c>
      <c r="B61" s="15">
        <f t="shared" si="0"/>
        <v>0.11249999999999999</v>
      </c>
      <c r="C61" s="3">
        <f t="shared" si="1"/>
        <v>0.89999999999999991</v>
      </c>
      <c r="D61" s="3">
        <f t="shared" si="2"/>
        <v>3.9000000000000004</v>
      </c>
      <c r="E61" s="3">
        <f t="shared" si="3"/>
        <v>6.6</v>
      </c>
      <c r="F61" s="3">
        <f t="shared" si="4"/>
        <v>63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3">
        <v>61</v>
      </c>
      <c r="B62" s="15">
        <f t="shared" si="0"/>
        <v>0.114375</v>
      </c>
      <c r="C62" s="3">
        <f t="shared" si="1"/>
        <v>0.91500000000000004</v>
      </c>
      <c r="D62" s="3">
        <f t="shared" si="2"/>
        <v>3.9650000000000003</v>
      </c>
      <c r="E62" s="3">
        <f t="shared" si="3"/>
        <v>6.71</v>
      </c>
      <c r="F62" s="3">
        <f t="shared" si="4"/>
        <v>64.05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3">
        <v>62</v>
      </c>
      <c r="B63" s="15">
        <f t="shared" si="0"/>
        <v>0.11624999999999999</v>
      </c>
      <c r="C63" s="3">
        <f t="shared" si="1"/>
        <v>0.92999999999999994</v>
      </c>
      <c r="D63" s="3">
        <f t="shared" si="2"/>
        <v>4.03</v>
      </c>
      <c r="E63" s="3">
        <f t="shared" si="3"/>
        <v>6.82</v>
      </c>
      <c r="F63" s="3">
        <f t="shared" si="4"/>
        <v>65.099999999999994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3">
        <v>63</v>
      </c>
      <c r="B64" s="15">
        <f t="shared" si="0"/>
        <v>0.11812500000000001</v>
      </c>
      <c r="C64" s="3">
        <f t="shared" si="1"/>
        <v>0.94500000000000006</v>
      </c>
      <c r="D64" s="3">
        <f t="shared" si="2"/>
        <v>4.0949999999999998</v>
      </c>
      <c r="E64" s="3">
        <f t="shared" si="3"/>
        <v>6.93</v>
      </c>
      <c r="F64" s="3">
        <f t="shared" si="4"/>
        <v>66.149999999999991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3">
        <v>64</v>
      </c>
      <c r="B65" s="15">
        <f t="shared" si="0"/>
        <v>0.12</v>
      </c>
      <c r="C65" s="3">
        <f t="shared" si="1"/>
        <v>0.96</v>
      </c>
      <c r="D65" s="3">
        <f t="shared" si="2"/>
        <v>4.16</v>
      </c>
      <c r="E65" s="3">
        <f t="shared" si="3"/>
        <v>7.04</v>
      </c>
      <c r="F65" s="3">
        <f t="shared" si="4"/>
        <v>67.2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3">
        <v>65</v>
      </c>
      <c r="B66" s="15">
        <f t="shared" si="0"/>
        <v>0.121875</v>
      </c>
      <c r="C66" s="3">
        <f t="shared" si="1"/>
        <v>0.97499999999999998</v>
      </c>
      <c r="D66" s="3">
        <f t="shared" si="2"/>
        <v>4.2250000000000005</v>
      </c>
      <c r="E66" s="3">
        <f t="shared" si="3"/>
        <v>7.15</v>
      </c>
      <c r="F66" s="3">
        <f t="shared" si="4"/>
        <v>68.25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3">
        <v>66</v>
      </c>
      <c r="B67" s="15">
        <f t="shared" si="0"/>
        <v>0.12375</v>
      </c>
      <c r="C67" s="3">
        <f t="shared" si="1"/>
        <v>0.99</v>
      </c>
      <c r="D67" s="3">
        <f t="shared" si="2"/>
        <v>4.29</v>
      </c>
      <c r="E67" s="3">
        <f t="shared" si="3"/>
        <v>7.26</v>
      </c>
      <c r="F67" s="3">
        <f t="shared" si="4"/>
        <v>69.3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3">
        <v>67</v>
      </c>
      <c r="B68" s="15">
        <f t="shared" si="0"/>
        <v>0.12562499999999999</v>
      </c>
      <c r="C68" s="3">
        <f t="shared" si="1"/>
        <v>1.0049999999999999</v>
      </c>
      <c r="D68" s="3">
        <f t="shared" si="2"/>
        <v>4.3550000000000004</v>
      </c>
      <c r="E68" s="3">
        <f t="shared" si="3"/>
        <v>7.37</v>
      </c>
      <c r="F68" s="3">
        <f t="shared" si="4"/>
        <v>70.349999999999994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3">
        <v>68</v>
      </c>
      <c r="B69" s="15">
        <f t="shared" si="0"/>
        <v>0.1275</v>
      </c>
      <c r="C69" s="3">
        <f t="shared" si="1"/>
        <v>1.02</v>
      </c>
      <c r="D69" s="3">
        <f t="shared" si="2"/>
        <v>4.42</v>
      </c>
      <c r="E69" s="3">
        <f t="shared" si="3"/>
        <v>7.48</v>
      </c>
      <c r="F69" s="3">
        <f t="shared" si="4"/>
        <v>71.399999999999991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3">
        <v>69</v>
      </c>
      <c r="B70" s="15">
        <f t="shared" si="0"/>
        <v>0.12937499999999999</v>
      </c>
      <c r="C70" s="3">
        <f t="shared" si="1"/>
        <v>1.0349999999999999</v>
      </c>
      <c r="D70" s="3">
        <f t="shared" si="2"/>
        <v>4.4850000000000003</v>
      </c>
      <c r="E70" s="3">
        <f t="shared" si="3"/>
        <v>7.59</v>
      </c>
      <c r="F70" s="3">
        <f t="shared" si="4"/>
        <v>72.45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3">
        <v>70</v>
      </c>
      <c r="B71" s="15">
        <f t="shared" si="0"/>
        <v>0.13125000000000001</v>
      </c>
      <c r="C71" s="3">
        <f t="shared" si="1"/>
        <v>1.05</v>
      </c>
      <c r="D71" s="3">
        <f t="shared" si="2"/>
        <v>4.55</v>
      </c>
      <c r="E71" s="3">
        <f t="shared" si="3"/>
        <v>7.7</v>
      </c>
      <c r="F71" s="3">
        <f t="shared" si="4"/>
        <v>73.5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3">
        <v>71</v>
      </c>
      <c r="B72" s="15">
        <f t="shared" si="0"/>
        <v>0.13312499999999999</v>
      </c>
      <c r="C72" s="3">
        <f t="shared" si="1"/>
        <v>1.0649999999999999</v>
      </c>
      <c r="D72" s="3">
        <f t="shared" si="2"/>
        <v>4.6150000000000002</v>
      </c>
      <c r="E72" s="3">
        <f t="shared" si="3"/>
        <v>7.81</v>
      </c>
      <c r="F72" s="3">
        <f t="shared" si="4"/>
        <v>74.55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3">
        <v>72</v>
      </c>
      <c r="B73" s="15">
        <f t="shared" si="0"/>
        <v>0.13500000000000001</v>
      </c>
      <c r="C73" s="3">
        <f t="shared" si="1"/>
        <v>1.08</v>
      </c>
      <c r="D73" s="3">
        <f t="shared" si="2"/>
        <v>4.68</v>
      </c>
      <c r="E73" s="3">
        <f t="shared" si="3"/>
        <v>7.92</v>
      </c>
      <c r="F73" s="3">
        <f t="shared" si="4"/>
        <v>75.599999999999994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3">
        <v>73</v>
      </c>
      <c r="B74" s="15">
        <f t="shared" si="0"/>
        <v>0.136875</v>
      </c>
      <c r="C74" s="3">
        <f t="shared" si="1"/>
        <v>1.095</v>
      </c>
      <c r="D74" s="3">
        <f t="shared" si="2"/>
        <v>4.7450000000000001</v>
      </c>
      <c r="E74" s="3">
        <f t="shared" si="3"/>
        <v>8.0299999999999994</v>
      </c>
      <c r="F74" s="3">
        <f t="shared" si="4"/>
        <v>76.649999999999991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3">
        <v>74</v>
      </c>
      <c r="B75" s="15">
        <f t="shared" si="0"/>
        <v>0.13875000000000001</v>
      </c>
      <c r="C75" s="3">
        <f t="shared" si="1"/>
        <v>1.1100000000000001</v>
      </c>
      <c r="D75" s="3">
        <f t="shared" si="2"/>
        <v>4.8100000000000005</v>
      </c>
      <c r="E75" s="3">
        <f t="shared" si="3"/>
        <v>8.14</v>
      </c>
      <c r="F75" s="3">
        <f t="shared" si="4"/>
        <v>77.7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3">
        <v>75</v>
      </c>
      <c r="B76" s="15">
        <f t="shared" si="0"/>
        <v>0.140625</v>
      </c>
      <c r="C76" s="3">
        <f t="shared" si="1"/>
        <v>1.125</v>
      </c>
      <c r="D76" s="3">
        <f t="shared" si="2"/>
        <v>4.875</v>
      </c>
      <c r="E76" s="3">
        <f t="shared" si="3"/>
        <v>8.25</v>
      </c>
      <c r="F76" s="3">
        <f t="shared" si="4"/>
        <v>78.75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3">
        <v>76</v>
      </c>
      <c r="B77" s="15">
        <f t="shared" si="0"/>
        <v>0.14250000000000002</v>
      </c>
      <c r="C77" s="3">
        <f t="shared" si="1"/>
        <v>1.1400000000000001</v>
      </c>
      <c r="D77" s="3">
        <f t="shared" si="2"/>
        <v>4.9400000000000004</v>
      </c>
      <c r="E77" s="3">
        <f t="shared" si="3"/>
        <v>8.36</v>
      </c>
      <c r="F77" s="3">
        <f t="shared" si="4"/>
        <v>79.8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3">
        <v>77</v>
      </c>
      <c r="B78" s="15">
        <f t="shared" si="0"/>
        <v>0.144375</v>
      </c>
      <c r="C78" s="3">
        <f t="shared" si="1"/>
        <v>1.155</v>
      </c>
      <c r="D78" s="3">
        <f t="shared" si="2"/>
        <v>5.0049999999999999</v>
      </c>
      <c r="E78" s="3">
        <f t="shared" si="3"/>
        <v>8.4700000000000006</v>
      </c>
      <c r="F78" s="3">
        <f t="shared" si="4"/>
        <v>80.849999999999994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3">
        <v>78</v>
      </c>
      <c r="B79" s="15">
        <f t="shared" si="0"/>
        <v>0.14625000000000002</v>
      </c>
      <c r="C79" s="3">
        <f t="shared" si="1"/>
        <v>1.1700000000000002</v>
      </c>
      <c r="D79" s="3">
        <f t="shared" si="2"/>
        <v>5.07</v>
      </c>
      <c r="E79" s="3">
        <f t="shared" si="3"/>
        <v>8.58</v>
      </c>
      <c r="F79" s="3">
        <f t="shared" si="4"/>
        <v>81.899999999999991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3">
        <v>79</v>
      </c>
      <c r="B80" s="15">
        <f t="shared" si="0"/>
        <v>0.14812500000000001</v>
      </c>
      <c r="C80" s="3">
        <f t="shared" si="1"/>
        <v>1.1850000000000001</v>
      </c>
      <c r="D80" s="3">
        <f t="shared" si="2"/>
        <v>5.1349999999999998</v>
      </c>
      <c r="E80" s="3">
        <f t="shared" si="3"/>
        <v>8.69</v>
      </c>
      <c r="F80" s="3">
        <f t="shared" si="4"/>
        <v>82.95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3">
        <v>80</v>
      </c>
      <c r="B81" s="15">
        <f t="shared" si="0"/>
        <v>0.15</v>
      </c>
      <c r="C81" s="3">
        <f t="shared" si="1"/>
        <v>1.2</v>
      </c>
      <c r="D81" s="3">
        <f t="shared" si="2"/>
        <v>5.2</v>
      </c>
      <c r="E81" s="3">
        <f t="shared" si="3"/>
        <v>8.8000000000000007</v>
      </c>
      <c r="F81" s="3">
        <f t="shared" si="4"/>
        <v>84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B1:F1"/>
    <mergeCell ref="H8:I8"/>
    <mergeCell ref="K8:L8"/>
  </mergeCells>
  <conditionalFormatting sqref="H16:I16">
    <cfRule type="expression" dxfId="4" priority="1">
      <formula>IFAND($I$16&gt;0,$I$16&lt;0)</formula>
    </cfRule>
  </conditionalFormatting>
  <conditionalFormatting sqref="I1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L16">
    <cfRule type="cellIs" dxfId="1" priority="4" operator="lessThan">
      <formula>0</formula>
    </cfRule>
    <cfRule type="cellIs" dxfId="0" priority="5" operator="greaterThan">
      <formula>0</formula>
    </cfRule>
  </conditionalFormatting>
  <dataValidations count="4">
    <dataValidation type="list" allowBlank="1" showDropDown="1" showErrorMessage="1" sqref="A1 A2:B2 A3:A81 B82 A83:B1000" xr:uid="{00000000-0002-0000-0200-000000000000}">
      <formula1>"1"</formula1>
    </dataValidation>
    <dataValidation type="list" allowBlank="1" showErrorMessage="1" sqref="I9" xr:uid="{00000000-0002-0000-0200-000001000000}">
      <formula1>$A$3:$A$81</formula1>
    </dataValidation>
    <dataValidation type="list" allowBlank="1" showErrorMessage="1" sqref="I10" xr:uid="{00000000-0002-0000-0200-000002000000}">
      <formula1>$B$2:$F$2</formula1>
    </dataValidation>
    <dataValidation type="list" allowBlank="1" showErrorMessage="1" sqref="L10" xr:uid="{00000000-0002-0000-0200-000003000000}">
      <formula1>$I$2:$I$6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30.42578125" customWidth="1"/>
    <col min="2" max="9" width="8.7109375" customWidth="1"/>
    <col min="10" max="10" width="19.5703125" customWidth="1"/>
    <col min="11" max="11" width="18.5703125" customWidth="1"/>
    <col min="12" max="12" width="14" customWidth="1"/>
    <col min="13" max="26" width="8.7109375" customWidth="1"/>
  </cols>
  <sheetData>
    <row r="1" spans="1:12" x14ac:dyDescent="0.25">
      <c r="A1" s="2" t="s">
        <v>0</v>
      </c>
      <c r="B1" s="21" t="s">
        <v>1</v>
      </c>
      <c r="C1" s="22"/>
      <c r="D1" s="22"/>
      <c r="E1" s="22"/>
      <c r="F1" s="22"/>
      <c r="G1" s="22"/>
      <c r="H1" s="23"/>
      <c r="J1" s="2" t="s">
        <v>2</v>
      </c>
      <c r="K1" s="2" t="s">
        <v>3</v>
      </c>
      <c r="L1" s="2" t="s">
        <v>4</v>
      </c>
    </row>
    <row r="2" spans="1:12" x14ac:dyDescent="0.25">
      <c r="A2" s="2" t="s">
        <v>5</v>
      </c>
      <c r="B2" s="6">
        <v>10</v>
      </c>
      <c r="C2" s="6">
        <v>20</v>
      </c>
      <c r="D2" s="6">
        <v>50</v>
      </c>
      <c r="E2" s="6">
        <v>100</v>
      </c>
      <c r="F2" s="6">
        <v>500</v>
      </c>
      <c r="G2" s="6">
        <v>1000</v>
      </c>
      <c r="H2" s="6">
        <v>2000</v>
      </c>
      <c r="J2" s="7">
        <v>0.1</v>
      </c>
      <c r="K2" s="7">
        <v>0.11</v>
      </c>
      <c r="L2" s="7">
        <v>0.05</v>
      </c>
    </row>
    <row r="3" spans="1:12" x14ac:dyDescent="0.25">
      <c r="A3" s="6" t="s">
        <v>6</v>
      </c>
      <c r="B3" s="4">
        <f t="shared" ref="B3:H3" si="0">(B2*2)*$J2</f>
        <v>2</v>
      </c>
      <c r="C3" s="4">
        <f t="shared" si="0"/>
        <v>4</v>
      </c>
      <c r="D3" s="4">
        <f t="shared" si="0"/>
        <v>10</v>
      </c>
      <c r="E3" s="4">
        <f t="shared" si="0"/>
        <v>20</v>
      </c>
      <c r="F3" s="4">
        <f t="shared" si="0"/>
        <v>100</v>
      </c>
      <c r="G3" s="4">
        <f t="shared" si="0"/>
        <v>200</v>
      </c>
      <c r="H3" s="4">
        <f t="shared" si="0"/>
        <v>400</v>
      </c>
    </row>
    <row r="4" spans="1:12" x14ac:dyDescent="0.25">
      <c r="A4" s="6" t="s">
        <v>7</v>
      </c>
      <c r="B4" s="4">
        <f t="shared" ref="B4:H4" si="1">(B2*2)*$K2</f>
        <v>2.2000000000000002</v>
      </c>
      <c r="C4" s="4">
        <f t="shared" si="1"/>
        <v>4.4000000000000004</v>
      </c>
      <c r="D4" s="4">
        <f t="shared" si="1"/>
        <v>11</v>
      </c>
      <c r="E4" s="4">
        <f t="shared" si="1"/>
        <v>22</v>
      </c>
      <c r="F4" s="4">
        <f t="shared" si="1"/>
        <v>110</v>
      </c>
      <c r="G4" s="4">
        <f t="shared" si="1"/>
        <v>220</v>
      </c>
      <c r="H4" s="4">
        <f t="shared" si="1"/>
        <v>440</v>
      </c>
    </row>
    <row r="5" spans="1:12" x14ac:dyDescent="0.25">
      <c r="A5" s="6" t="s">
        <v>8</v>
      </c>
      <c r="B5" s="4">
        <f t="shared" ref="B5:H5" si="2">(B2)*$L2</f>
        <v>0.5</v>
      </c>
      <c r="C5" s="4">
        <f t="shared" si="2"/>
        <v>1</v>
      </c>
      <c r="D5" s="4">
        <f t="shared" si="2"/>
        <v>2.5</v>
      </c>
      <c r="E5" s="4">
        <f t="shared" si="2"/>
        <v>5</v>
      </c>
      <c r="F5" s="4">
        <f t="shared" si="2"/>
        <v>25</v>
      </c>
      <c r="G5" s="4">
        <f t="shared" si="2"/>
        <v>50</v>
      </c>
      <c r="H5" s="4">
        <f t="shared" si="2"/>
        <v>100</v>
      </c>
    </row>
    <row r="6" spans="1:12" x14ac:dyDescent="0.25">
      <c r="A6" s="6" t="s">
        <v>9</v>
      </c>
      <c r="B6" s="4">
        <f t="shared" ref="B6:H6" si="3">(B2*2)-B4</f>
        <v>17.8</v>
      </c>
      <c r="C6" s="4">
        <f t="shared" si="3"/>
        <v>35.6</v>
      </c>
      <c r="D6" s="4">
        <f t="shared" si="3"/>
        <v>89</v>
      </c>
      <c r="E6" s="4">
        <f t="shared" si="3"/>
        <v>178</v>
      </c>
      <c r="F6" s="4">
        <f t="shared" si="3"/>
        <v>890</v>
      </c>
      <c r="G6" s="4">
        <f t="shared" si="3"/>
        <v>1780</v>
      </c>
      <c r="H6" s="4">
        <f t="shared" si="3"/>
        <v>3560</v>
      </c>
      <c r="J6" s="8" t="s">
        <v>10</v>
      </c>
    </row>
    <row r="7" spans="1:12" x14ac:dyDescent="0.25">
      <c r="A7" s="6" t="s">
        <v>11</v>
      </c>
      <c r="B7" s="4">
        <f t="shared" ref="B7:H7" si="4">B6+(B5)</f>
        <v>18.3</v>
      </c>
      <c r="C7" s="4">
        <f t="shared" si="4"/>
        <v>36.6</v>
      </c>
      <c r="D7" s="4">
        <f t="shared" si="4"/>
        <v>91.5</v>
      </c>
      <c r="E7" s="4">
        <f t="shared" si="4"/>
        <v>183</v>
      </c>
      <c r="F7" s="4">
        <f t="shared" si="4"/>
        <v>915</v>
      </c>
      <c r="G7" s="4">
        <f t="shared" si="4"/>
        <v>1830</v>
      </c>
      <c r="H7" s="4">
        <f t="shared" si="4"/>
        <v>3660</v>
      </c>
      <c r="J7" s="8" t="s">
        <v>12</v>
      </c>
    </row>
    <row r="8" spans="1:12" x14ac:dyDescent="0.25">
      <c r="A8" s="6" t="s">
        <v>13</v>
      </c>
      <c r="B8" s="9">
        <f t="shared" ref="B8:H8" si="5">B4-(B5*2)</f>
        <v>1.2000000000000002</v>
      </c>
      <c r="C8" s="9">
        <f t="shared" si="5"/>
        <v>2.4000000000000004</v>
      </c>
      <c r="D8" s="9">
        <f t="shared" si="5"/>
        <v>6</v>
      </c>
      <c r="E8" s="9">
        <f t="shared" si="5"/>
        <v>12</v>
      </c>
      <c r="F8" s="9">
        <f t="shared" si="5"/>
        <v>60</v>
      </c>
      <c r="G8" s="9">
        <f t="shared" si="5"/>
        <v>120</v>
      </c>
      <c r="H8" s="9">
        <f t="shared" si="5"/>
        <v>240</v>
      </c>
      <c r="J8" s="8" t="s">
        <v>14</v>
      </c>
    </row>
    <row r="9" spans="1:12" x14ac:dyDescent="0.25">
      <c r="J9" s="8" t="s">
        <v>15</v>
      </c>
    </row>
    <row r="10" spans="1:12" x14ac:dyDescent="0.25">
      <c r="A10" s="2" t="s">
        <v>16</v>
      </c>
      <c r="B10" s="21" t="s">
        <v>1</v>
      </c>
      <c r="C10" s="22"/>
      <c r="D10" s="22"/>
      <c r="E10" s="22"/>
      <c r="F10" s="22"/>
      <c r="G10" s="22"/>
      <c r="H10" s="23"/>
      <c r="J10" s="8" t="s">
        <v>17</v>
      </c>
    </row>
    <row r="11" spans="1:12" x14ac:dyDescent="0.25">
      <c r="A11" s="2" t="s">
        <v>5</v>
      </c>
      <c r="B11" s="6">
        <v>10</v>
      </c>
      <c r="C11" s="6">
        <v>20</v>
      </c>
      <c r="D11" s="6">
        <v>50</v>
      </c>
      <c r="E11" s="6">
        <v>100</v>
      </c>
      <c r="F11" s="6">
        <v>500</v>
      </c>
      <c r="G11" s="6">
        <v>1000</v>
      </c>
      <c r="H11" s="6">
        <v>2000</v>
      </c>
    </row>
    <row r="12" spans="1:12" x14ac:dyDescent="0.25">
      <c r="A12" s="6" t="s">
        <v>6</v>
      </c>
      <c r="B12" s="4">
        <f t="shared" ref="B12:H12" si="6">(B11*6)*$J2</f>
        <v>6</v>
      </c>
      <c r="C12" s="4">
        <f t="shared" si="6"/>
        <v>12</v>
      </c>
      <c r="D12" s="4">
        <f t="shared" si="6"/>
        <v>30</v>
      </c>
      <c r="E12" s="4">
        <f t="shared" si="6"/>
        <v>60</v>
      </c>
      <c r="F12" s="4">
        <f t="shared" si="6"/>
        <v>300</v>
      </c>
      <c r="G12" s="4">
        <f t="shared" si="6"/>
        <v>600</v>
      </c>
      <c r="H12" s="4">
        <f t="shared" si="6"/>
        <v>1200</v>
      </c>
    </row>
    <row r="13" spans="1:12" x14ac:dyDescent="0.25">
      <c r="A13" s="6" t="s">
        <v>7</v>
      </c>
      <c r="B13" s="4">
        <f t="shared" ref="B13:H13" si="7">(B11*6)*$K2</f>
        <v>6.6</v>
      </c>
      <c r="C13" s="4">
        <f t="shared" si="7"/>
        <v>13.2</v>
      </c>
      <c r="D13" s="4">
        <f t="shared" si="7"/>
        <v>33</v>
      </c>
      <c r="E13" s="4">
        <f t="shared" si="7"/>
        <v>66</v>
      </c>
      <c r="F13" s="4">
        <f t="shared" si="7"/>
        <v>330</v>
      </c>
      <c r="G13" s="4">
        <f t="shared" si="7"/>
        <v>660</v>
      </c>
      <c r="H13" s="4">
        <f t="shared" si="7"/>
        <v>1320</v>
      </c>
    </row>
    <row r="14" spans="1:12" x14ac:dyDescent="0.25">
      <c r="A14" s="6" t="s">
        <v>8</v>
      </c>
      <c r="B14" s="4">
        <f t="shared" ref="B14:H14" si="8">(B11)*$L2</f>
        <v>0.5</v>
      </c>
      <c r="C14" s="4">
        <f t="shared" si="8"/>
        <v>1</v>
      </c>
      <c r="D14" s="4">
        <f t="shared" si="8"/>
        <v>2.5</v>
      </c>
      <c r="E14" s="4">
        <f t="shared" si="8"/>
        <v>5</v>
      </c>
      <c r="F14" s="4">
        <f t="shared" si="8"/>
        <v>25</v>
      </c>
      <c r="G14" s="4">
        <f t="shared" si="8"/>
        <v>50</v>
      </c>
      <c r="H14" s="4">
        <f t="shared" si="8"/>
        <v>100</v>
      </c>
    </row>
    <row r="15" spans="1:12" x14ac:dyDescent="0.25">
      <c r="A15" s="6" t="s">
        <v>9</v>
      </c>
      <c r="B15" s="4">
        <f t="shared" ref="B15:H15" si="9">(B11*6)-B13</f>
        <v>53.4</v>
      </c>
      <c r="C15" s="4">
        <f t="shared" si="9"/>
        <v>106.8</v>
      </c>
      <c r="D15" s="4">
        <f t="shared" si="9"/>
        <v>267</v>
      </c>
      <c r="E15" s="4">
        <f t="shared" si="9"/>
        <v>534</v>
      </c>
      <c r="F15" s="4">
        <f t="shared" si="9"/>
        <v>2670</v>
      </c>
      <c r="G15" s="4">
        <f t="shared" si="9"/>
        <v>5340</v>
      </c>
      <c r="H15" s="4">
        <f t="shared" si="9"/>
        <v>10680</v>
      </c>
    </row>
    <row r="16" spans="1:12" x14ac:dyDescent="0.25">
      <c r="A16" s="6" t="s">
        <v>11</v>
      </c>
      <c r="B16" s="4">
        <f t="shared" ref="B16:H16" si="10">B15+(B14)</f>
        <v>53.9</v>
      </c>
      <c r="C16" s="4">
        <f t="shared" si="10"/>
        <v>107.8</v>
      </c>
      <c r="D16" s="4">
        <f t="shared" si="10"/>
        <v>269.5</v>
      </c>
      <c r="E16" s="4">
        <f t="shared" si="10"/>
        <v>539</v>
      </c>
      <c r="F16" s="4">
        <f t="shared" si="10"/>
        <v>2695</v>
      </c>
      <c r="G16" s="4">
        <f t="shared" si="10"/>
        <v>5390</v>
      </c>
      <c r="H16" s="4">
        <f t="shared" si="10"/>
        <v>10780</v>
      </c>
    </row>
    <row r="17" spans="1:8" x14ac:dyDescent="0.25">
      <c r="A17" s="6" t="s">
        <v>13</v>
      </c>
      <c r="B17" s="9">
        <f t="shared" ref="B17:H17" si="11">B13-(B14*6)</f>
        <v>3.5999999999999996</v>
      </c>
      <c r="C17" s="9">
        <f t="shared" si="11"/>
        <v>7.1999999999999993</v>
      </c>
      <c r="D17" s="9">
        <f t="shared" si="11"/>
        <v>18</v>
      </c>
      <c r="E17" s="9">
        <f t="shared" si="11"/>
        <v>36</v>
      </c>
      <c r="F17" s="9">
        <f t="shared" si="11"/>
        <v>180</v>
      </c>
      <c r="G17" s="9">
        <f t="shared" si="11"/>
        <v>360</v>
      </c>
      <c r="H17" s="9">
        <f t="shared" si="11"/>
        <v>720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H1"/>
    <mergeCell ref="B10:H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table Fees and Bonus Cal</vt:lpstr>
      <vt:lpstr>Pool and Deal table Fees and 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Gupta</dc:creator>
  <cp:lastModifiedBy>Avinash Gupta</cp:lastModifiedBy>
  <dcterms:created xsi:type="dcterms:W3CDTF">2022-11-15T12:36:39Z</dcterms:created>
  <dcterms:modified xsi:type="dcterms:W3CDTF">2023-07-21T08:29:44Z</dcterms:modified>
</cp:coreProperties>
</file>