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F:\MASSAI\INTRODUCTION TO EXCEL\Live Evaluation\"/>
    </mc:Choice>
  </mc:AlternateContent>
  <xr:revisionPtr revIDLastSave="0" documentId="13_ncr:1_{D5CC1AE6-53BD-4CF4-A786-B38DCE8BAFDB}" xr6:coauthVersionLast="36" xr6:coauthVersionMax="47" xr10:uidLastSave="{00000000-0000-0000-0000-000000000000}"/>
  <bookViews>
    <workbookView xWindow="0" yWindow="0" windowWidth="28800" windowHeight="11685" activeTab="2" xr2:uid="{00000000-000D-0000-FFFF-FFFF00000000}"/>
  </bookViews>
  <sheets>
    <sheet name="Q 1-3" sheetId="1" r:id="rId1"/>
    <sheet name="Q4" sheetId="2" r:id="rId2"/>
    <sheet name="Q5" sheetId="3" r:id="rId3"/>
    <sheet name="Q6 - 7" sheetId="4" r:id="rId4"/>
    <sheet name="Q8" sheetId="5" r:id="rId5"/>
    <sheet name="Q9" sheetId="6" r:id="rId6"/>
    <sheet name="Q10" sheetId="7" r:id="rId7"/>
    <sheet name="Q11-13" sheetId="8" r:id="rId8"/>
    <sheet name="Q14 " sheetId="9" r:id="rId9"/>
    <sheet name="Q15" sheetId="10" r:id="rId10"/>
  </sheets>
  <definedNames>
    <definedName name="_xlnm._FilterDatabase" localSheetId="1" hidden="1">'Q4'!$E$5:$E$54</definedName>
  </definedNames>
  <calcPr calcId="191029"/>
  <extLst>
    <ext uri="GoogleSheetsCustomDataVersion1">
      <go:sheetsCustomData xmlns:go="http://customooxmlschemas.google.com/" r:id="rId14" roundtripDataSignature="AMtx7mgHBfYoV5J3RFm8lZ8uLeRsepnf0Q=="/>
    </ext>
  </extLst>
</workbook>
</file>

<file path=xl/calcChain.xml><?xml version="1.0" encoding="utf-8"?>
<calcChain xmlns="http://schemas.openxmlformats.org/spreadsheetml/2006/main">
  <c r="G15" i="6" l="1"/>
  <c r="E7" i="5"/>
  <c r="F17" i="5"/>
  <c r="F18" i="5"/>
  <c r="F19" i="5"/>
  <c r="F16" i="5"/>
  <c r="K7" i="4" l="1"/>
  <c r="K8" i="4"/>
  <c r="K9" i="4"/>
  <c r="K10" i="4"/>
  <c r="K11" i="4"/>
  <c r="K6" i="4"/>
  <c r="J7" i="4"/>
  <c r="J8" i="4"/>
  <c r="J9" i="4"/>
  <c r="J10" i="4"/>
  <c r="J11" i="4"/>
  <c r="J6" i="4"/>
  <c r="G11" i="4"/>
  <c r="G10" i="4"/>
  <c r="G9" i="4"/>
  <c r="G8" i="4"/>
  <c r="G7" i="4"/>
  <c r="G6" i="4"/>
  <c r="F7" i="4"/>
  <c r="F8" i="4"/>
  <c r="F9" i="4"/>
  <c r="F10" i="4"/>
  <c r="F11" i="4"/>
  <c r="F6" i="4"/>
  <c r="M7" i="4"/>
  <c r="M8" i="4"/>
  <c r="M9" i="4"/>
  <c r="M10" i="4"/>
  <c r="M11" i="4"/>
  <c r="M6" i="4"/>
  <c r="L7" i="4"/>
  <c r="L8" i="4"/>
  <c r="L9" i="4"/>
  <c r="L10" i="4"/>
  <c r="L11" i="4"/>
  <c r="L6" i="4"/>
  <c r="E7" i="4"/>
  <c r="E8" i="4"/>
  <c r="E9" i="4"/>
  <c r="E10" i="4"/>
  <c r="E11" i="4"/>
  <c r="E6" i="4"/>
  <c r="D7" i="4"/>
  <c r="D8" i="4"/>
  <c r="D9" i="4"/>
  <c r="D10" i="4"/>
  <c r="D11" i="4"/>
  <c r="D6" i="4"/>
  <c r="C30" i="4"/>
  <c r="I18" i="4"/>
  <c r="I19" i="4"/>
  <c r="I20" i="4"/>
  <c r="I21" i="4"/>
  <c r="I22" i="4"/>
  <c r="I23" i="4"/>
  <c r="I24" i="4"/>
  <c r="I25" i="4"/>
  <c r="I17" i="4"/>
  <c r="H18" i="4"/>
  <c r="H19" i="4"/>
  <c r="H20" i="4"/>
  <c r="H21" i="4"/>
  <c r="H22" i="4"/>
  <c r="H23" i="4"/>
  <c r="H24" i="4"/>
  <c r="H25" i="4"/>
  <c r="H17" i="4"/>
  <c r="D18" i="4"/>
  <c r="D19" i="4"/>
  <c r="D20" i="4"/>
  <c r="D21" i="4"/>
  <c r="D22" i="4"/>
  <c r="D23" i="4"/>
  <c r="D24" i="4"/>
  <c r="D25" i="4"/>
  <c r="D17" i="4"/>
  <c r="G18" i="4"/>
  <c r="G19" i="4"/>
  <c r="G20" i="4"/>
  <c r="G21" i="4"/>
  <c r="G22" i="4"/>
  <c r="G23" i="4"/>
  <c r="G24" i="4"/>
  <c r="G25" i="4"/>
  <c r="G17" i="4"/>
  <c r="F18" i="4"/>
  <c r="F19" i="4"/>
  <c r="F20" i="4"/>
  <c r="F21" i="4"/>
  <c r="F22" i="4"/>
  <c r="F23" i="4"/>
  <c r="F24" i="4"/>
  <c r="F25" i="4"/>
  <c r="F17" i="4"/>
  <c r="E18" i="4"/>
  <c r="E19" i="4"/>
  <c r="E20" i="4"/>
  <c r="E21" i="4"/>
  <c r="E22" i="4"/>
  <c r="E23" i="4"/>
  <c r="E24" i="4"/>
  <c r="E25" i="4"/>
  <c r="E17" i="4"/>
  <c r="O9" i="2" l="1"/>
  <c r="O7" i="2"/>
</calcChain>
</file>

<file path=xl/sharedStrings.xml><?xml version="1.0" encoding="utf-8"?>
<sst xmlns="http://schemas.openxmlformats.org/spreadsheetml/2006/main" count="511" uniqueCount="288">
  <si>
    <t>Q1.Using conditional formatting give yellow fill with dark yellow text to cells in “Previous_experience” column where “Previous_experience”&gt;80 and red fill with dark red text where “Previous_experience”&lt;50.</t>
  </si>
  <si>
    <t>Q2.Using conditional formatting fill the cells in “Gender” column with green color where “Gender”=”m” and  with orange where “Gender”=”f”.</t>
  </si>
  <si>
    <t>Q3.Give yellow color fill to Employee_id cells where employee falls under job_category – {3}</t>
  </si>
  <si>
    <t>Employee id</t>
  </si>
  <si>
    <t>Gender</t>
  </si>
  <si>
    <t>Birth_date</t>
  </si>
  <si>
    <t>job_category</t>
  </si>
  <si>
    <t>salary</t>
  </si>
  <si>
    <t>Jobtime_in_current_company (days)</t>
  </si>
  <si>
    <t>Previous_experience(months)</t>
  </si>
  <si>
    <t>m</t>
  </si>
  <si>
    <t>f</t>
  </si>
  <si>
    <t>Q4.</t>
  </si>
  <si>
    <t>Question</t>
  </si>
  <si>
    <t>Answer</t>
  </si>
  <si>
    <t>$57,000</t>
  </si>
  <si>
    <t>Calculate average salary that company gives to their employee</t>
  </si>
  <si>
    <t>$40,200</t>
  </si>
  <si>
    <t>$21,450</t>
  </si>
  <si>
    <t>Count number of female employee in company</t>
  </si>
  <si>
    <t>$21,900</t>
  </si>
  <si>
    <t>$45,000</t>
  </si>
  <si>
    <t>Count number of employee who are in job_category - {3}</t>
  </si>
  <si>
    <t>$32,100</t>
  </si>
  <si>
    <t>$36,000</t>
  </si>
  <si>
    <t>Calculate sum of salaries of employee whose job category is {1}</t>
  </si>
  <si>
    <t>$27,900</t>
  </si>
  <si>
    <t>Calculate average salary of employee whose job category is {1}</t>
  </si>
  <si>
    <t>$24,000</t>
  </si>
  <si>
    <t>$30,300</t>
  </si>
  <si>
    <t>Calculate sum of salaries of male employee who are in job categoryis { 2}  and {3}</t>
  </si>
  <si>
    <t>$28,350</t>
  </si>
  <si>
    <t>$27,750</t>
  </si>
  <si>
    <t>Calculate average salaries of female employee who are in job category is { 1}  and Gender is m</t>
  </si>
  <si>
    <t>$35,100</t>
  </si>
  <si>
    <t>$27,300</t>
  </si>
  <si>
    <t>Define a Named Range and Calculate maximum salary</t>
  </si>
  <si>
    <t>$40,800</t>
  </si>
  <si>
    <t>$46,000</t>
  </si>
  <si>
    <t>Use the Named Range created in the previous question and Calculate mimum salary</t>
  </si>
  <si>
    <t>$103,750</t>
  </si>
  <si>
    <t>$42,300</t>
  </si>
  <si>
    <t>$26,250</t>
  </si>
  <si>
    <t>$38,850</t>
  </si>
  <si>
    <t>$21,750</t>
  </si>
  <si>
    <t>$16,950</t>
  </si>
  <si>
    <t>$21,150</t>
  </si>
  <si>
    <t>$31,050</t>
  </si>
  <si>
    <t>$60,375</t>
  </si>
  <si>
    <t>$32,550</t>
  </si>
  <si>
    <t>$135,000</t>
  </si>
  <si>
    <t>$31,200</t>
  </si>
  <si>
    <t>$36,150</t>
  </si>
  <si>
    <t>$110,625</t>
  </si>
  <si>
    <t>$42,000</t>
  </si>
  <si>
    <t>$92,000</t>
  </si>
  <si>
    <t>$81,250</t>
  </si>
  <si>
    <t>$31,350</t>
  </si>
  <si>
    <t>$29,100</t>
  </si>
  <si>
    <t>$19,200</t>
  </si>
  <si>
    <t>$23,550</t>
  </si>
  <si>
    <t>$23,250</t>
  </si>
  <si>
    <t>$29,250</t>
  </si>
  <si>
    <t>$30,750</t>
  </si>
  <si>
    <t>$22,350</t>
  </si>
  <si>
    <t>$30,000</t>
  </si>
  <si>
    <t>$34,800</t>
  </si>
  <si>
    <t>Q5.</t>
  </si>
  <si>
    <t>Fill the Salary_level and Experience_level columns baed on the conditions given the tables.</t>
  </si>
  <si>
    <t>Salary_level</t>
  </si>
  <si>
    <t>Experince_level</t>
  </si>
  <si>
    <t>Salary</t>
  </si>
  <si>
    <t>Salary   &lt;=   $25,000</t>
  </si>
  <si>
    <t>Low</t>
  </si>
  <si>
    <t>$25,000&lt;Salary&lt;=$50,000</t>
  </si>
  <si>
    <t>Moderate</t>
  </si>
  <si>
    <t>$50,000&lt;Salary&lt;=$1,00,000</t>
  </si>
  <si>
    <t>High</t>
  </si>
  <si>
    <t>Salary &gt; $1,00,000</t>
  </si>
  <si>
    <t>Very High</t>
  </si>
  <si>
    <t>Previous_experience</t>
  </si>
  <si>
    <t>0-50</t>
  </si>
  <si>
    <t>Poor</t>
  </si>
  <si>
    <t>51-100</t>
  </si>
  <si>
    <t>101-200</t>
  </si>
  <si>
    <t>Good</t>
  </si>
  <si>
    <t>&gt;200</t>
  </si>
  <si>
    <t>Very Good</t>
  </si>
  <si>
    <t>Q6</t>
  </si>
  <si>
    <t>Text Functions</t>
  </si>
  <si>
    <t>Student_mail_id</t>
  </si>
  <si>
    <t>Find("-")</t>
  </si>
  <si>
    <t>Find(".")</t>
  </si>
  <si>
    <t>Mail Engine
(Eg: gmail)</t>
  </si>
  <si>
    <t>First Name</t>
  </si>
  <si>
    <t>Last Name</t>
  </si>
  <si>
    <t>Student id</t>
  </si>
  <si>
    <t>Upper(Firstname)</t>
  </si>
  <si>
    <t>Proper(First_Name)</t>
  </si>
  <si>
    <t>Surendra-Achari.1125@hotmail.com</t>
  </si>
  <si>
    <t>Ajay-jeevan.1276@gmail.com</t>
  </si>
  <si>
    <t>kesav-shetty.1987@gmail.com</t>
  </si>
  <si>
    <t>manasi-trivedy.1298@yahoo.com</t>
  </si>
  <si>
    <t>surat-singh.1354@outlook.com</t>
  </si>
  <si>
    <t>gaurav-raj.1399@hotmail.com</t>
  </si>
  <si>
    <t>Q7</t>
  </si>
  <si>
    <t>Date</t>
  </si>
  <si>
    <t>Month Number</t>
  </si>
  <si>
    <t>Month Name
(Eg: April)</t>
  </si>
  <si>
    <t>Day</t>
  </si>
  <si>
    <t>Year</t>
  </si>
  <si>
    <t>weeknumber</t>
  </si>
  <si>
    <t>weekday
(Eg: Thursday)</t>
  </si>
  <si>
    <t>Find Current date</t>
  </si>
  <si>
    <t>Q8.</t>
  </si>
  <si>
    <t>School_holidays</t>
  </si>
  <si>
    <t>School_start_date</t>
  </si>
  <si>
    <t>School_end_date</t>
  </si>
  <si>
    <t>Num_of working_days</t>
  </si>
  <si>
    <t>All sundays</t>
  </si>
  <si>
    <t>School_name</t>
  </si>
  <si>
    <t>Required_working_days</t>
  </si>
  <si>
    <t>Sri chaitanya</t>
  </si>
  <si>
    <t>Narayana</t>
  </si>
  <si>
    <t>Amar school</t>
  </si>
  <si>
    <t>Balaji school</t>
  </si>
  <si>
    <t>Q9</t>
  </si>
  <si>
    <t>Find the values of a,b,c such that the below values of X,Y satisfies the below given quadratic equation</t>
  </si>
  <si>
    <t>X</t>
  </si>
  <si>
    <t>Y</t>
  </si>
  <si>
    <t>Y=a*x^3+b*x^2+c*x+d</t>
  </si>
  <si>
    <t>a</t>
  </si>
  <si>
    <t>b</t>
  </si>
  <si>
    <t>c</t>
  </si>
  <si>
    <t>d</t>
  </si>
  <si>
    <t>Q10</t>
  </si>
  <si>
    <t>Make H7 cell a drop down list with list of all state/UT names. As we change the state/UT in H7, respective zone and Total cases should be updated in I7,J7 cells</t>
  </si>
  <si>
    <t>COVID DATA</t>
  </si>
  <si>
    <t>Zone</t>
  </si>
  <si>
    <t>State/UTs</t>
  </si>
  <si>
    <t>Total Cases</t>
  </si>
  <si>
    <t>South</t>
  </si>
  <si>
    <t>Andaman and Nicobar</t>
  </si>
  <si>
    <t>Himachal Pradesh</t>
  </si>
  <si>
    <t>Andhra Pradesh</t>
  </si>
  <si>
    <t>East</t>
  </si>
  <si>
    <t>Arunachal Pradesh</t>
  </si>
  <si>
    <t>Assam</t>
  </si>
  <si>
    <t>Bihar</t>
  </si>
  <si>
    <t>North</t>
  </si>
  <si>
    <t>Chandigarh</t>
  </si>
  <si>
    <t>Chhattisgarh</t>
  </si>
  <si>
    <t>West</t>
  </si>
  <si>
    <t>Daman and Diu</t>
  </si>
  <si>
    <t>Delhi</t>
  </si>
  <si>
    <t>Goa</t>
  </si>
  <si>
    <t>Gujarat</t>
  </si>
  <si>
    <t>Haryana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</si>
  <si>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</si>
  <si>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</si>
  <si>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</si>
  <si>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</si>
  <si>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</si>
  <si>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</si>
  <si>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</si>
  <si>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</si>
  <si>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</si>
  <si>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</si>
  <si>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</si>
  <si>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</si>
  <si>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</si>
  <si>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</si>
  <si>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</si>
  <si>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</si>
  <si>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</si>
  <si>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</si>
  <si>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</si>
  <si>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</si>
  <si>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</si>
  <si>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</si>
  <si>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</si>
  <si>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Q11.</t>
  </si>
  <si>
    <t>Use below data and get respective subject marks of student(in G7 Cell) in H7:K7</t>
  </si>
  <si>
    <t>G6 Cell should be a drop down list with list of all students and as we change student name, their respective marks should be visible in H7:K7</t>
  </si>
  <si>
    <t>Note that there are two jims. You need to write formula such that it differentiates both the jims</t>
  </si>
  <si>
    <t>Make a stacked barplot depicting Marks of each student in different subjects(snap attached in Instructions pdf)</t>
  </si>
  <si>
    <t>Name</t>
  </si>
  <si>
    <t>Math</t>
  </si>
  <si>
    <t>Physics</t>
  </si>
  <si>
    <t>Chemistry</t>
  </si>
  <si>
    <t>John</t>
  </si>
  <si>
    <t>Total</t>
  </si>
  <si>
    <t>Jenny</t>
  </si>
  <si>
    <t>jim</t>
  </si>
  <si>
    <t>Mark</t>
  </si>
  <si>
    <t>Jim</t>
  </si>
  <si>
    <t>Michael</t>
  </si>
  <si>
    <t>Hannah</t>
  </si>
  <si>
    <t>Kane</t>
  </si>
  <si>
    <t>Alan</t>
  </si>
  <si>
    <t>Angela</t>
  </si>
  <si>
    <t>Q12.</t>
  </si>
  <si>
    <t xml:space="preserve">Market Capitalisation of companies in E19:E21 cells should appear in respective right side cell(F19:F21). </t>
  </si>
  <si>
    <r>
      <rPr>
        <b/>
        <sz val="11"/>
        <color theme="1"/>
        <rFont val="Calibri"/>
        <family val="2"/>
      </rPr>
      <t xml:space="preserve">You need to use formula only and same formula for all three cells(F19:F21) with change in reference. </t>
    </r>
    <r>
      <rPr>
        <b/>
        <i/>
        <sz val="11"/>
        <color theme="1"/>
        <rFont val="Calibri"/>
        <family val="2"/>
      </rPr>
      <t>Don't Put values directly</t>
    </r>
  </si>
  <si>
    <t>Mkt Cap</t>
  </si>
  <si>
    <t>Apple Inc.</t>
  </si>
  <si>
    <t>Apple</t>
  </si>
  <si>
    <t>Amazon.com, Inc.</t>
  </si>
  <si>
    <t>Microsoft</t>
  </si>
  <si>
    <t>Alphabet Alphabet Inc.</t>
  </si>
  <si>
    <t>Morgan</t>
  </si>
  <si>
    <t>Microsoft Corporation</t>
  </si>
  <si>
    <t>Facebook Inc.</t>
  </si>
  <si>
    <t>Alibaba</t>
  </si>
  <si>
    <t>Alibaba Group Holding Limited</t>
  </si>
  <si>
    <t>Berkshire Hathaway Inc</t>
  </si>
  <si>
    <t>Tencent Holdings Limited</t>
  </si>
  <si>
    <t>J.P. Morgan Chase &amp; Co.</t>
  </si>
  <si>
    <t>Q13.</t>
  </si>
  <si>
    <t>Find conversion rate and revenue in the below table and plot a graph depicting Orders(Barplot) and Conversion Rate(Line plot) for different channels</t>
  </si>
  <si>
    <t>Note that both the plots should be in the same chart(Snap attached in Instructions pdf)</t>
  </si>
  <si>
    <t>Channel</t>
  </si>
  <si>
    <t>Visits</t>
  </si>
  <si>
    <t>Orders</t>
  </si>
  <si>
    <t>Conversion Rate</t>
  </si>
  <si>
    <t>Revenue</t>
  </si>
  <si>
    <t>Adwords</t>
  </si>
  <si>
    <t>Email</t>
  </si>
  <si>
    <t>Direct</t>
  </si>
  <si>
    <t>Affiliate</t>
  </si>
  <si>
    <t>Search</t>
  </si>
  <si>
    <t>Hint:</t>
  </si>
  <si>
    <t>Conversion Rate = Orders/Visits</t>
  </si>
  <si>
    <t>Average Price of each order is $100</t>
  </si>
  <si>
    <t>Q14</t>
  </si>
  <si>
    <t>Assuming that the right person for the job is decided only based on relevant experience, Fill F8 cell with name of applicant with experience nearest to required experience</t>
  </si>
  <si>
    <t>Also insert a scroll bar and link it to Required Experience(E8 cell). As we scroll the scroll bar Required Experience number should change from 0 to 30.</t>
  </si>
  <si>
    <t>Please refer to snap in the Instructions pdf</t>
  </si>
  <si>
    <t>Experience (Years)</t>
  </si>
  <si>
    <t>Required Experience</t>
  </si>
  <si>
    <t>Right Person for the Job</t>
  </si>
  <si>
    <t>Tom</t>
  </si>
  <si>
    <t>Arjun</t>
  </si>
  <si>
    <t>Greg</t>
  </si>
  <si>
    <t>Martha</t>
  </si>
  <si>
    <t>Xi</t>
  </si>
  <si>
    <t>Bob</t>
  </si>
  <si>
    <t>Marie</t>
  </si>
  <si>
    <t>Amy</t>
  </si>
  <si>
    <t>Charlie</t>
  </si>
  <si>
    <t>Sam</t>
  </si>
  <si>
    <t>Bruce</t>
  </si>
  <si>
    <t>Jamie</t>
  </si>
  <si>
    <t>Q15.</t>
  </si>
  <si>
    <t>Employee_id: Should be a drop down from employee_id column</t>
  </si>
  <si>
    <t>Employee_name:Should be a drop down Employee_name column</t>
  </si>
  <si>
    <t>Contact number:Should be a number with 10 digits</t>
  </si>
  <si>
    <t>Hobbies: Should be text upto 10-20 characters</t>
  </si>
  <si>
    <t>Bank_account_number:Should be a nymber with 12 characters</t>
  </si>
  <si>
    <t>Email: Should be in email format. Should contain @ followed by .</t>
  </si>
  <si>
    <t>Give some input message and error message for every detail.</t>
  </si>
  <si>
    <t>Employee Details</t>
  </si>
  <si>
    <t>Employee_id</t>
  </si>
  <si>
    <t>Employee_name</t>
  </si>
  <si>
    <t>ALEX</t>
  </si>
  <si>
    <t>AMIT</t>
  </si>
  <si>
    <t>AJAY</t>
  </si>
  <si>
    <t>ARUN</t>
  </si>
  <si>
    <t>Contact Number</t>
  </si>
  <si>
    <t>AJIT</t>
  </si>
  <si>
    <t>amit</t>
  </si>
  <si>
    <t>Hobbies</t>
  </si>
  <si>
    <t>AMULYA</t>
  </si>
  <si>
    <t>Bank_account_Number</t>
  </si>
  <si>
    <t>len</t>
  </si>
  <si>
    <t>Find("@")</t>
  </si>
  <si>
    <t>y=5x3 - 12x2 + 10x - 30</t>
  </si>
  <si>
    <t>contact no</t>
  </si>
  <si>
    <t>Playing Cricket</t>
  </si>
  <si>
    <t>Singing</t>
  </si>
  <si>
    <t>Cycling</t>
  </si>
  <si>
    <t>video Games</t>
  </si>
  <si>
    <t>Reading books</t>
  </si>
  <si>
    <t>Bank A/c Number</t>
  </si>
  <si>
    <t>Email id :</t>
  </si>
  <si>
    <t>sg@yahoo.com</t>
  </si>
  <si>
    <t>hg28555@gmail.com</t>
  </si>
  <si>
    <t>dfggd255@gmail.com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</si>
</sst>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d\-mmm\-yyyy"/>
    <numFmt numFmtId="165" formatCode="&quot;$&quot;#,##0"/>
    <numFmt numFmtId="166" formatCode="_ [$₹-4009]\ * #,##0.00_ ;_ [$₹-4009]\ * \-#,##0.00_ ;_ [$₹-4009]\ * &quot;-&quot;??_ ;_ @_ "/>
    <numFmt numFmtId="168" formatCode="[$$-409]#,##0.00_ ;\-[$$-409]#,##0.00\ "/>
    <numFmt numFmtId="170" formatCode="[$-F800]dddd\,\ mmmm\ dd\,\ yyyy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u/>
      <sz val="11"/>
      <color rgb="FF0000FF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sz val="16"/>
      <color rgb="FF3F3151"/>
      <name val="Calibri"/>
      <family val="2"/>
    </font>
    <font>
      <b/>
      <sz val="11"/>
      <color rgb="FF000000"/>
      <name val="Docs-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07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3" fontId="5" fillId="3" borderId="5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4" borderId="1" xfId="0" applyFont="1" applyFill="1" applyBorder="1"/>
    <xf numFmtId="49" fontId="5" fillId="0" borderId="5" xfId="0" applyNumberFormat="1" applyFont="1" applyBorder="1" applyAlignment="1">
      <alignment horizontal="center" vertical="center"/>
    </xf>
    <xf numFmtId="0" fontId="3" fillId="4" borderId="1" xfId="0" applyFont="1" applyFill="1" applyBorder="1"/>
    <xf numFmtId="0" fontId="3" fillId="2" borderId="1" xfId="0" applyFont="1" applyFill="1" applyBorder="1" applyAlignment="1"/>
    <xf numFmtId="0" fontId="3" fillId="5" borderId="1" xfId="0" applyFont="1" applyFill="1" applyBorder="1"/>
    <xf numFmtId="0" fontId="3" fillId="0" borderId="1" xfId="0" applyFont="1" applyBorder="1"/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6" fillId="0" borderId="0" xfId="0" applyFont="1" applyAlignment="1"/>
    <xf numFmtId="0" fontId="7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/>
    <xf numFmtId="14" fontId="7" fillId="6" borderId="5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0" xfId="0" applyFont="1"/>
    <xf numFmtId="0" fontId="3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7" fillId="1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13" fillId="11" borderId="0" xfId="0" applyFont="1" applyFill="1" applyAlignment="1">
      <alignment horizontal="right"/>
    </xf>
    <xf numFmtId="0" fontId="14" fillId="12" borderId="5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/>
    </xf>
    <xf numFmtId="0" fontId="14" fillId="12" borderId="11" xfId="0" applyFont="1" applyFill="1" applyBorder="1" applyAlignment="1">
      <alignment horizontal="center"/>
    </xf>
    <xf numFmtId="0" fontId="3" fillId="0" borderId="0" xfId="0" applyFont="1" applyAlignment="1"/>
    <xf numFmtId="0" fontId="15" fillId="13" borderId="0" xfId="0" applyFont="1" applyFill="1" applyAlignment="1"/>
    <xf numFmtId="0" fontId="15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3" fillId="0" borderId="5" xfId="0" applyFont="1" applyBorder="1" applyAlignment="1"/>
    <xf numFmtId="0" fontId="14" fillId="14" borderId="5" xfId="0" applyFont="1" applyFill="1" applyBorder="1" applyAlignment="1">
      <alignment horizontal="center"/>
    </xf>
    <xf numFmtId="0" fontId="15" fillId="15" borderId="0" xfId="0" applyFont="1" applyFill="1" applyAlignment="1"/>
    <xf numFmtId="0" fontId="15" fillId="15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3" borderId="0" xfId="0" applyFont="1" applyFill="1" applyAlignment="1"/>
    <xf numFmtId="0" fontId="3" fillId="0" borderId="0" xfId="0" applyFont="1" applyAlignment="1"/>
    <xf numFmtId="0" fontId="7" fillId="0" borderId="0" xfId="0" applyFont="1" applyAlignment="1"/>
    <xf numFmtId="0" fontId="7" fillId="13" borderId="5" xfId="0" applyFont="1" applyFill="1" applyBorder="1" applyAlignment="1"/>
    <xf numFmtId="0" fontId="7" fillId="14" borderId="5" xfId="0" applyFont="1" applyFill="1" applyBorder="1" applyAlignment="1"/>
    <xf numFmtId="0" fontId="3" fillId="0" borderId="0" xfId="0" applyFont="1" applyAlignment="1"/>
    <xf numFmtId="0" fontId="3" fillId="0" borderId="5" xfId="0" applyFont="1" applyBorder="1" applyAlignment="1"/>
    <xf numFmtId="0" fontId="3" fillId="0" borderId="5" xfId="0" applyFont="1" applyBorder="1" applyAlignment="1">
      <alignment horizontal="right"/>
    </xf>
    <xf numFmtId="0" fontId="3" fillId="0" borderId="5" xfId="0" applyFont="1" applyBorder="1" applyAlignment="1"/>
    <xf numFmtId="0" fontId="7" fillId="13" borderId="5" xfId="0" applyFont="1" applyFill="1" applyBorder="1" applyAlignment="1"/>
    <xf numFmtId="0" fontId="16" fillId="0" borderId="5" xfId="0" applyFont="1" applyBorder="1" applyAlignment="1"/>
    <xf numFmtId="0" fontId="16" fillId="0" borderId="5" xfId="0" applyFont="1" applyBorder="1"/>
    <xf numFmtId="0" fontId="17" fillId="0" borderId="0" xfId="0" applyFont="1" applyAlignment="1"/>
    <xf numFmtId="0" fontId="16" fillId="0" borderId="0" xfId="0" applyFont="1" applyAlignment="1"/>
    <xf numFmtId="0" fontId="14" fillId="15" borderId="5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8" fillId="0" borderId="0" xfId="0" applyFont="1" applyAlignment="1"/>
    <xf numFmtId="0" fontId="19" fillId="0" borderId="0" xfId="0" applyFont="1"/>
    <xf numFmtId="0" fontId="2" fillId="9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4" fillId="0" borderId="3" xfId="0" applyFont="1" applyBorder="1"/>
    <xf numFmtId="0" fontId="4" fillId="0" borderId="4" xfId="0" applyFont="1" applyBorder="1"/>
    <xf numFmtId="0" fontId="7" fillId="2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14" fontId="10" fillId="6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4" fontId="3" fillId="6" borderId="6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 wrapText="1"/>
    </xf>
    <xf numFmtId="0" fontId="4" fillId="0" borderId="9" xfId="0" applyFont="1" applyBorder="1"/>
    <xf numFmtId="0" fontId="2" fillId="16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3" fillId="0" borderId="15" xfId="0" applyFont="1" applyBorder="1" applyAlignment="1">
      <alignment horizontal="center"/>
    </xf>
    <xf numFmtId="0" fontId="2" fillId="16" borderId="12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3" fontId="5" fillId="17" borderId="5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/>
    <xf numFmtId="49" fontId="1" fillId="0" borderId="0" xfId="0" applyNumberFormat="1" applyFont="1" applyAlignment="1"/>
    <xf numFmtId="166" fontId="3" fillId="2" borderId="1" xfId="0" applyNumberFormat="1" applyFont="1" applyFill="1" applyBorder="1"/>
    <xf numFmtId="4" fontId="5" fillId="0" borderId="5" xfId="2" applyNumberFormat="1" applyFont="1" applyBorder="1" applyAlignment="1">
      <alignment horizontal="center" vertical="center"/>
    </xf>
    <xf numFmtId="168" fontId="3" fillId="4" borderId="1" xfId="2" applyNumberFormat="1" applyFont="1" applyFill="1" applyBorder="1"/>
    <xf numFmtId="0" fontId="3" fillId="0" borderId="5" xfId="0" applyNumberFormat="1" applyFont="1" applyBorder="1"/>
    <xf numFmtId="0" fontId="1" fillId="0" borderId="0" xfId="0" applyFont="1" applyAlignment="1"/>
    <xf numFmtId="0" fontId="7" fillId="3" borderId="17" xfId="0" applyFont="1" applyFill="1" applyBorder="1" applyAlignment="1">
      <alignment horizontal="center" vertical="center"/>
    </xf>
    <xf numFmtId="170" fontId="3" fillId="0" borderId="5" xfId="0" applyNumberFormat="1" applyFont="1" applyBorder="1" applyAlignment="1">
      <alignment horizontal="center" vertical="center"/>
    </xf>
    <xf numFmtId="0" fontId="21" fillId="0" borderId="0" xfId="1" applyAlignment="1"/>
  </cellXfs>
  <cellStyles count="3">
    <cellStyle name="Currency" xfId="2" builtinId="4"/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'Q9'!$B$5:$B$12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9</c:v>
                </c:pt>
                <c:pt idx="7">
                  <c:v>5</c:v>
                </c:pt>
              </c:numCache>
            </c:numRef>
          </c:xVal>
          <c:yVal>
            <c:numRef>
              <c:f>'Q9'!$C$5:$C$12</c:f>
              <c:numCache>
                <c:formatCode>General</c:formatCode>
                <c:ptCount val="8"/>
                <c:pt idx="0">
                  <c:v>27</c:v>
                </c:pt>
                <c:pt idx="1">
                  <c:v>-18</c:v>
                </c:pt>
                <c:pt idx="2">
                  <c:v>138</c:v>
                </c:pt>
                <c:pt idx="3">
                  <c:v>3870</c:v>
                </c:pt>
                <c:pt idx="4">
                  <c:v>7002</c:v>
                </c:pt>
                <c:pt idx="5">
                  <c:v>14295</c:v>
                </c:pt>
                <c:pt idx="6">
                  <c:v>2733</c:v>
                </c:pt>
                <c:pt idx="7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5-4656-B241-7241A134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05392"/>
        <c:axId val="520607032"/>
      </c:scatterChart>
      <c:valAx>
        <c:axId val="5206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7032"/>
        <c:crosses val="autoZero"/>
        <c:crossBetween val="midCat"/>
      </c:valAx>
      <c:valAx>
        <c:axId val="5206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10</xdr:row>
      <xdr:rowOff>157162</xdr:rowOff>
    </xdr:from>
    <xdr:to>
      <xdr:col>19</xdr:col>
      <xdr:colOff>161925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0C511-1CA9-46AB-9E6C-51770ABC4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dfggd255@gmail.com" TargetMode="External"/><Relationship Id="rId2" Type="http://schemas.openxmlformats.org/officeDocument/2006/relationships/hyperlink" Target="mailto:hg28555@gmail.com" TargetMode="External"/><Relationship Id="rId1" Type="http://schemas.openxmlformats.org/officeDocument/2006/relationships/hyperlink" Target="mailto:sg@yaho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esav-shetty.1987@mail.com" TargetMode="External"/><Relationship Id="rId2" Type="http://schemas.openxmlformats.org/officeDocument/2006/relationships/hyperlink" Target="mailto:Ajay-jeevan.1276@mail.com" TargetMode="External"/><Relationship Id="rId1" Type="http://schemas.openxmlformats.org/officeDocument/2006/relationships/hyperlink" Target="mailto:Surendra-Achari.1125@mail.com" TargetMode="External"/><Relationship Id="rId6" Type="http://schemas.openxmlformats.org/officeDocument/2006/relationships/hyperlink" Target="mailto:gaurav-raj.1399@mail.com" TargetMode="External"/><Relationship Id="rId5" Type="http://schemas.openxmlformats.org/officeDocument/2006/relationships/hyperlink" Target="mailto:surat-singh.1354@mai.com" TargetMode="External"/><Relationship Id="rId4" Type="http://schemas.openxmlformats.org/officeDocument/2006/relationships/hyperlink" Target="mailto:manasi-trivedy.1298@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02"/>
  <sheetViews>
    <sheetView workbookViewId="0">
      <selection activeCell="M33" sqref="M33"/>
    </sheetView>
  </sheetViews>
  <sheetFormatPr defaultColWidth="14.42578125" defaultRowHeight="15" customHeight="1"/>
  <cols>
    <col min="1" max="1" width="8.7109375" customWidth="1"/>
    <col min="2" max="2" width="22.85546875" customWidth="1"/>
    <col min="3" max="3" width="17.5703125" customWidth="1"/>
    <col min="4" max="4" width="20.28515625" customWidth="1"/>
    <col min="5" max="5" width="19.42578125" customWidth="1"/>
    <col min="6" max="6" width="20.5703125" customWidth="1"/>
    <col min="7" max="7" width="36.28515625" customWidth="1"/>
    <col min="8" max="8" width="25.85546875" customWidth="1"/>
    <col min="9" max="26" width="8.7109375" customWidth="1"/>
  </cols>
  <sheetData>
    <row r="2" spans="2:17" ht="18.7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8.75">
      <c r="B3" s="1" t="s">
        <v>1</v>
      </c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2:17" ht="18.75">
      <c r="B4" s="78" t="s">
        <v>2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6" spans="2:17">
      <c r="B6" s="6" t="s">
        <v>3</v>
      </c>
      <c r="C6" s="6" t="s">
        <v>4</v>
      </c>
      <c r="D6" s="7" t="s">
        <v>5</v>
      </c>
      <c r="E6" s="6" t="s">
        <v>6</v>
      </c>
      <c r="F6" s="8" t="s">
        <v>7</v>
      </c>
      <c r="G6" s="6" t="s">
        <v>8</v>
      </c>
      <c r="H6" s="6" t="s">
        <v>9</v>
      </c>
    </row>
    <row r="7" spans="2:17">
      <c r="B7" s="96">
        <v>1</v>
      </c>
      <c r="C7" s="9" t="s">
        <v>10</v>
      </c>
      <c r="D7" s="10">
        <v>19027</v>
      </c>
      <c r="E7" s="9">
        <v>3</v>
      </c>
      <c r="F7" s="11">
        <v>57000</v>
      </c>
      <c r="G7" s="9">
        <v>60</v>
      </c>
      <c r="H7" s="9">
        <v>144</v>
      </c>
    </row>
    <row r="8" spans="2:17">
      <c r="B8" s="9">
        <v>2</v>
      </c>
      <c r="C8" s="9" t="s">
        <v>10</v>
      </c>
      <c r="D8" s="10">
        <v>21328</v>
      </c>
      <c r="E8" s="9">
        <v>1</v>
      </c>
      <c r="F8" s="11">
        <v>40200</v>
      </c>
      <c r="G8" s="9">
        <v>67</v>
      </c>
      <c r="H8" s="9">
        <v>36</v>
      </c>
    </row>
    <row r="9" spans="2:17">
      <c r="B9" s="9">
        <v>3</v>
      </c>
      <c r="C9" s="9" t="s">
        <v>11</v>
      </c>
      <c r="D9" s="10">
        <v>10800</v>
      </c>
      <c r="E9" s="9">
        <v>1</v>
      </c>
      <c r="F9" s="11">
        <v>21450</v>
      </c>
      <c r="G9" s="9">
        <v>68</v>
      </c>
      <c r="H9" s="9">
        <v>381</v>
      </c>
    </row>
    <row r="10" spans="2:17">
      <c r="B10" s="9">
        <v>4</v>
      </c>
      <c r="C10" s="9" t="s">
        <v>11</v>
      </c>
      <c r="D10" s="10">
        <v>17272</v>
      </c>
      <c r="E10" s="9">
        <v>1</v>
      </c>
      <c r="F10" s="11">
        <v>21900</v>
      </c>
      <c r="G10" s="9">
        <v>75</v>
      </c>
      <c r="H10" s="9">
        <v>190</v>
      </c>
    </row>
    <row r="11" spans="2:17">
      <c r="B11" s="9">
        <v>5</v>
      </c>
      <c r="C11" s="9" t="s">
        <v>10</v>
      </c>
      <c r="D11" s="10">
        <v>20129</v>
      </c>
      <c r="E11" s="9">
        <v>1</v>
      </c>
      <c r="F11" s="11">
        <v>45000</v>
      </c>
      <c r="G11" s="9">
        <v>79</v>
      </c>
      <c r="H11" s="9">
        <v>138</v>
      </c>
    </row>
    <row r="12" spans="2:17">
      <c r="B12" s="9">
        <v>6</v>
      </c>
      <c r="C12" s="9" t="s">
        <v>10</v>
      </c>
      <c r="D12" s="10">
        <v>21419</v>
      </c>
      <c r="E12" s="9">
        <v>1</v>
      </c>
      <c r="F12" s="11">
        <v>32100</v>
      </c>
      <c r="G12" s="9">
        <v>83.6</v>
      </c>
      <c r="H12" s="9">
        <v>67</v>
      </c>
    </row>
    <row r="13" spans="2:17">
      <c r="B13" s="9">
        <v>7</v>
      </c>
      <c r="C13" s="9" t="s">
        <v>10</v>
      </c>
      <c r="D13" s="10">
        <v>20571</v>
      </c>
      <c r="E13" s="9">
        <v>1</v>
      </c>
      <c r="F13" s="11">
        <v>36000</v>
      </c>
      <c r="G13" s="9">
        <v>88.2</v>
      </c>
      <c r="H13" s="9">
        <v>114</v>
      </c>
    </row>
    <row r="14" spans="2:17">
      <c r="B14" s="9">
        <v>8</v>
      </c>
      <c r="C14" s="9" t="s">
        <v>11</v>
      </c>
      <c r="D14" s="10">
        <v>24233</v>
      </c>
      <c r="E14" s="9">
        <v>1</v>
      </c>
      <c r="F14" s="11">
        <v>21900</v>
      </c>
      <c r="G14" s="9">
        <v>92.8</v>
      </c>
      <c r="H14" s="9">
        <v>0</v>
      </c>
    </row>
    <row r="15" spans="2:17">
      <c r="B15" s="9">
        <v>9</v>
      </c>
      <c r="C15" s="9" t="s">
        <v>11</v>
      </c>
      <c r="D15" s="10">
        <v>16825</v>
      </c>
      <c r="E15" s="9">
        <v>1</v>
      </c>
      <c r="F15" s="11">
        <v>27900</v>
      </c>
      <c r="G15" s="9">
        <v>97.4</v>
      </c>
      <c r="H15" s="9">
        <v>115</v>
      </c>
    </row>
    <row r="16" spans="2:17">
      <c r="B16" s="9">
        <v>10</v>
      </c>
      <c r="C16" s="9" t="s">
        <v>11</v>
      </c>
      <c r="D16" s="10">
        <v>16846</v>
      </c>
      <c r="E16" s="9">
        <v>1</v>
      </c>
      <c r="F16" s="11">
        <v>24000</v>
      </c>
      <c r="G16" s="9">
        <v>102</v>
      </c>
      <c r="H16" s="9">
        <v>244</v>
      </c>
    </row>
    <row r="17" spans="2:8">
      <c r="B17" s="9">
        <v>11</v>
      </c>
      <c r="C17" s="9" t="s">
        <v>11</v>
      </c>
      <c r="D17" s="10">
        <v>18301</v>
      </c>
      <c r="E17" s="9">
        <v>1</v>
      </c>
      <c r="F17" s="11">
        <v>30300</v>
      </c>
      <c r="G17" s="9">
        <v>106.6</v>
      </c>
      <c r="H17" s="9">
        <v>143</v>
      </c>
    </row>
    <row r="18" spans="2:8">
      <c r="B18" s="9">
        <v>12</v>
      </c>
      <c r="C18" s="9" t="s">
        <v>10</v>
      </c>
      <c r="D18" s="10">
        <v>24118</v>
      </c>
      <c r="E18" s="9">
        <v>1</v>
      </c>
      <c r="F18" s="11">
        <v>28350</v>
      </c>
      <c r="G18" s="9">
        <v>111.2</v>
      </c>
      <c r="H18" s="9">
        <v>26</v>
      </c>
    </row>
    <row r="19" spans="2:8">
      <c r="B19" s="9">
        <v>13</v>
      </c>
      <c r="C19" s="9" t="s">
        <v>10</v>
      </c>
      <c r="D19" s="10">
        <v>22114</v>
      </c>
      <c r="E19" s="9">
        <v>1</v>
      </c>
      <c r="F19" s="11">
        <v>27750</v>
      </c>
      <c r="G19" s="9">
        <v>115.8</v>
      </c>
      <c r="H19" s="9">
        <v>34</v>
      </c>
    </row>
    <row r="20" spans="2:8">
      <c r="B20" s="9">
        <v>14</v>
      </c>
      <c r="C20" s="9" t="s">
        <v>11</v>
      </c>
      <c r="D20" s="10">
        <v>17955</v>
      </c>
      <c r="E20" s="9">
        <v>1</v>
      </c>
      <c r="F20" s="11">
        <v>35100</v>
      </c>
      <c r="G20" s="9">
        <v>120.4</v>
      </c>
      <c r="H20" s="9">
        <v>137</v>
      </c>
    </row>
    <row r="21" spans="2:8">
      <c r="B21" s="9">
        <v>15</v>
      </c>
      <c r="C21" s="9" t="s">
        <v>10</v>
      </c>
      <c r="D21" s="10">
        <v>22887</v>
      </c>
      <c r="E21" s="9">
        <v>1</v>
      </c>
      <c r="F21" s="11">
        <v>27300</v>
      </c>
      <c r="G21" s="9">
        <v>125</v>
      </c>
      <c r="H21" s="9">
        <v>66</v>
      </c>
    </row>
    <row r="22" spans="2:8">
      <c r="B22" s="9">
        <v>16</v>
      </c>
      <c r="C22" s="9" t="s">
        <v>10</v>
      </c>
      <c r="D22" s="10">
        <v>23698</v>
      </c>
      <c r="E22" s="9">
        <v>1</v>
      </c>
      <c r="F22" s="11">
        <v>40800</v>
      </c>
      <c r="G22" s="9">
        <v>129.6</v>
      </c>
      <c r="H22" s="9">
        <v>24</v>
      </c>
    </row>
    <row r="23" spans="2:8" ht="15.75" customHeight="1">
      <c r="B23" s="9">
        <v>17</v>
      </c>
      <c r="C23" s="9" t="s">
        <v>10</v>
      </c>
      <c r="D23" s="10">
        <v>22845</v>
      </c>
      <c r="E23" s="9">
        <v>1</v>
      </c>
      <c r="F23" s="11">
        <v>46000</v>
      </c>
      <c r="G23" s="9">
        <v>134.19999999999999</v>
      </c>
      <c r="H23" s="9">
        <v>48</v>
      </c>
    </row>
    <row r="24" spans="2:8" ht="15.75" customHeight="1">
      <c r="B24" s="96">
        <v>18</v>
      </c>
      <c r="C24" s="9" t="s">
        <v>10</v>
      </c>
      <c r="D24" s="10">
        <v>20534</v>
      </c>
      <c r="E24" s="9">
        <v>3</v>
      </c>
      <c r="F24" s="11">
        <v>103750</v>
      </c>
      <c r="G24" s="9">
        <v>138.80000000000001</v>
      </c>
      <c r="H24" s="9">
        <v>70</v>
      </c>
    </row>
    <row r="25" spans="2:8" ht="15.75" customHeight="1">
      <c r="B25" s="9">
        <v>19</v>
      </c>
      <c r="C25" s="9" t="s">
        <v>10</v>
      </c>
      <c r="D25" s="10">
        <v>22877</v>
      </c>
      <c r="E25" s="9">
        <v>1</v>
      </c>
      <c r="F25" s="11">
        <v>42300</v>
      </c>
      <c r="G25" s="9">
        <v>143.4</v>
      </c>
      <c r="H25" s="9">
        <v>103</v>
      </c>
    </row>
    <row r="26" spans="2:8" ht="15.75" customHeight="1">
      <c r="B26" s="9">
        <v>20</v>
      </c>
      <c r="C26" s="9" t="s">
        <v>11</v>
      </c>
      <c r="D26" s="10">
        <v>14633</v>
      </c>
      <c r="E26" s="9">
        <v>1</v>
      </c>
      <c r="F26" s="11">
        <v>26250</v>
      </c>
      <c r="G26" s="9">
        <v>148</v>
      </c>
      <c r="H26" s="9">
        <v>48</v>
      </c>
    </row>
    <row r="27" spans="2:8" ht="15.75" customHeight="1">
      <c r="B27" s="9">
        <v>21</v>
      </c>
      <c r="C27" s="9" t="s">
        <v>11</v>
      </c>
      <c r="D27" s="10">
        <v>23061</v>
      </c>
      <c r="E27" s="9">
        <v>1</v>
      </c>
      <c r="F27" s="11">
        <v>38850</v>
      </c>
      <c r="G27" s="9">
        <v>152.6</v>
      </c>
      <c r="H27" s="9">
        <v>17</v>
      </c>
    </row>
    <row r="28" spans="2:8" ht="15.75" customHeight="1">
      <c r="B28" s="9">
        <v>22</v>
      </c>
      <c r="C28" s="9" t="s">
        <v>10</v>
      </c>
      <c r="D28" s="10">
        <v>14878</v>
      </c>
      <c r="E28" s="9">
        <v>1</v>
      </c>
      <c r="F28" s="11">
        <v>21750</v>
      </c>
      <c r="G28" s="9">
        <v>157.19999999999999</v>
      </c>
      <c r="H28" s="9">
        <v>315</v>
      </c>
    </row>
    <row r="29" spans="2:8" ht="15.75" customHeight="1">
      <c r="B29" s="9">
        <v>23</v>
      </c>
      <c r="C29" s="9" t="s">
        <v>11</v>
      </c>
      <c r="D29" s="10">
        <v>23816</v>
      </c>
      <c r="E29" s="9">
        <v>1</v>
      </c>
      <c r="F29" s="11">
        <v>24000</v>
      </c>
      <c r="G29" s="9">
        <v>161.80000000000001</v>
      </c>
      <c r="H29" s="9">
        <v>75</v>
      </c>
    </row>
    <row r="30" spans="2:8" ht="15.75" customHeight="1">
      <c r="B30" s="9">
        <v>24</v>
      </c>
      <c r="C30" s="9" t="s">
        <v>11</v>
      </c>
      <c r="D30" s="10">
        <v>12140</v>
      </c>
      <c r="E30" s="9">
        <v>1</v>
      </c>
      <c r="F30" s="11">
        <v>16950</v>
      </c>
      <c r="G30" s="9">
        <v>166.4</v>
      </c>
      <c r="H30" s="9">
        <v>124</v>
      </c>
    </row>
    <row r="31" spans="2:8" ht="15.75" customHeight="1">
      <c r="B31" s="9">
        <v>25</v>
      </c>
      <c r="C31" s="9" t="s">
        <v>11</v>
      </c>
      <c r="D31" s="10">
        <v>15523</v>
      </c>
      <c r="E31" s="9">
        <v>1</v>
      </c>
      <c r="F31" s="11">
        <v>21150</v>
      </c>
      <c r="G31" s="9">
        <v>171</v>
      </c>
      <c r="H31" s="9">
        <v>171</v>
      </c>
    </row>
    <row r="32" spans="2:8" ht="15.75" customHeight="1">
      <c r="B32" s="9">
        <v>26</v>
      </c>
      <c r="C32" s="9" t="s">
        <v>10</v>
      </c>
      <c r="D32" s="10">
        <v>24419</v>
      </c>
      <c r="E32" s="9">
        <v>1</v>
      </c>
      <c r="F32" s="11">
        <v>31050</v>
      </c>
      <c r="G32" s="9">
        <v>175.6</v>
      </c>
      <c r="H32" s="9">
        <v>14</v>
      </c>
    </row>
    <row r="33" spans="2:8" ht="15.75" customHeight="1">
      <c r="B33" s="96">
        <v>27</v>
      </c>
      <c r="C33" s="9" t="s">
        <v>10</v>
      </c>
      <c r="D33" s="10">
        <v>19802</v>
      </c>
      <c r="E33" s="9">
        <v>3</v>
      </c>
      <c r="F33" s="11">
        <v>60375</v>
      </c>
      <c r="G33" s="9">
        <v>180.2</v>
      </c>
      <c r="H33" s="9">
        <v>96</v>
      </c>
    </row>
    <row r="34" spans="2:8" ht="15.75" customHeight="1">
      <c r="B34" s="9">
        <v>28</v>
      </c>
      <c r="C34" s="9" t="s">
        <v>10</v>
      </c>
      <c r="D34" s="10">
        <v>23112</v>
      </c>
      <c r="E34" s="9">
        <v>1</v>
      </c>
      <c r="F34" s="11">
        <v>32550</v>
      </c>
      <c r="G34" s="9">
        <v>184.8</v>
      </c>
      <c r="H34" s="9">
        <v>43</v>
      </c>
    </row>
    <row r="35" spans="2:8" ht="15.75" customHeight="1">
      <c r="B35" s="9">
        <v>29</v>
      </c>
      <c r="C35" s="9" t="s">
        <v>10</v>
      </c>
      <c r="D35" s="10">
        <v>16099</v>
      </c>
      <c r="E35" s="9">
        <v>3</v>
      </c>
      <c r="F35" s="11">
        <v>135000</v>
      </c>
      <c r="G35" s="9">
        <v>189.4</v>
      </c>
      <c r="H35" s="9">
        <v>199</v>
      </c>
    </row>
    <row r="36" spans="2:8" ht="15.75" customHeight="1">
      <c r="B36" s="9">
        <v>30</v>
      </c>
      <c r="C36" s="9" t="s">
        <v>10</v>
      </c>
      <c r="D36" s="10">
        <v>22541</v>
      </c>
      <c r="E36" s="9">
        <v>1</v>
      </c>
      <c r="F36" s="11">
        <v>31200</v>
      </c>
      <c r="G36" s="9">
        <v>194</v>
      </c>
      <c r="H36" s="9">
        <v>54</v>
      </c>
    </row>
    <row r="37" spans="2:8" ht="15.75" customHeight="1">
      <c r="B37" s="9">
        <v>31</v>
      </c>
      <c r="C37" s="9" t="s">
        <v>10</v>
      </c>
      <c r="D37" s="10">
        <v>23431</v>
      </c>
      <c r="E37" s="9">
        <v>1</v>
      </c>
      <c r="F37" s="11">
        <v>36150</v>
      </c>
      <c r="G37" s="9">
        <v>198.6</v>
      </c>
      <c r="H37" s="9">
        <v>83</v>
      </c>
    </row>
    <row r="38" spans="2:8" ht="15.75" customHeight="1">
      <c r="B38" s="96">
        <v>32</v>
      </c>
      <c r="C38" s="9" t="s">
        <v>10</v>
      </c>
      <c r="D38" s="10">
        <v>19752</v>
      </c>
      <c r="E38" s="9">
        <v>3</v>
      </c>
      <c r="F38" s="11">
        <v>110625</v>
      </c>
      <c r="G38" s="9">
        <v>203.2</v>
      </c>
      <c r="H38" s="9">
        <v>120</v>
      </c>
    </row>
    <row r="39" spans="2:8" ht="15.75" customHeight="1">
      <c r="B39" s="9">
        <v>33</v>
      </c>
      <c r="C39" s="9" t="s">
        <v>10</v>
      </c>
      <c r="D39" s="10">
        <v>22358</v>
      </c>
      <c r="E39" s="9">
        <v>1</v>
      </c>
      <c r="F39" s="11">
        <v>42000</v>
      </c>
      <c r="G39" s="9">
        <v>207.8</v>
      </c>
      <c r="H39" s="9">
        <v>68</v>
      </c>
    </row>
    <row r="40" spans="2:8" ht="15.75" customHeight="1">
      <c r="B40" s="96">
        <v>34</v>
      </c>
      <c r="C40" s="9" t="s">
        <v>10</v>
      </c>
      <c r="D40" s="10">
        <v>17931</v>
      </c>
      <c r="E40" s="9">
        <v>3</v>
      </c>
      <c r="F40" s="11">
        <v>92000</v>
      </c>
      <c r="G40" s="9">
        <v>212.4</v>
      </c>
      <c r="H40" s="9">
        <v>175</v>
      </c>
    </row>
    <row r="41" spans="2:8" ht="15.75" customHeight="1">
      <c r="B41" s="96">
        <v>35</v>
      </c>
      <c r="C41" s="9" t="s">
        <v>10</v>
      </c>
      <c r="D41" s="10">
        <v>22515</v>
      </c>
      <c r="E41" s="9">
        <v>3</v>
      </c>
      <c r="F41" s="11">
        <v>81250</v>
      </c>
      <c r="G41" s="9">
        <v>217</v>
      </c>
      <c r="H41" s="9">
        <v>18</v>
      </c>
    </row>
    <row r="42" spans="2:8" ht="15.75" customHeight="1">
      <c r="B42" s="9">
        <v>36</v>
      </c>
      <c r="C42" s="9" t="s">
        <v>11</v>
      </c>
      <c r="D42" s="10">
        <v>23230</v>
      </c>
      <c r="E42" s="9">
        <v>1</v>
      </c>
      <c r="F42" s="11">
        <v>31350</v>
      </c>
      <c r="G42" s="9">
        <v>221.6</v>
      </c>
      <c r="H42" s="9">
        <v>52</v>
      </c>
    </row>
    <row r="43" spans="2:8" ht="15.75" customHeight="1">
      <c r="B43" s="9">
        <v>37</v>
      </c>
      <c r="C43" s="9" t="s">
        <v>10</v>
      </c>
      <c r="D43" s="10">
        <v>20006</v>
      </c>
      <c r="E43" s="9">
        <v>1</v>
      </c>
      <c r="F43" s="11">
        <v>29100</v>
      </c>
      <c r="G43" s="9">
        <v>226.2</v>
      </c>
      <c r="H43" s="9">
        <v>113</v>
      </c>
    </row>
    <row r="44" spans="2:8" ht="15.75" customHeight="1">
      <c r="B44" s="9">
        <v>38</v>
      </c>
      <c r="C44" s="9" t="s">
        <v>10</v>
      </c>
      <c r="D44" s="10">
        <v>22763</v>
      </c>
      <c r="E44" s="9">
        <v>1</v>
      </c>
      <c r="F44" s="11">
        <v>31350</v>
      </c>
      <c r="G44" s="9">
        <v>230.8</v>
      </c>
      <c r="H44" s="9">
        <v>49</v>
      </c>
    </row>
    <row r="45" spans="2:8" ht="15.75" customHeight="1">
      <c r="B45" s="9">
        <v>39</v>
      </c>
      <c r="C45" s="9" t="s">
        <v>10</v>
      </c>
      <c r="D45" s="10">
        <v>22089</v>
      </c>
      <c r="E45" s="9">
        <v>1</v>
      </c>
      <c r="F45" s="11">
        <v>36000</v>
      </c>
      <c r="G45" s="9">
        <v>235.4</v>
      </c>
      <c r="H45" s="9">
        <v>46</v>
      </c>
    </row>
    <row r="46" spans="2:8" ht="15.75" customHeight="1">
      <c r="B46" s="9">
        <v>40</v>
      </c>
      <c r="C46" s="9" t="s">
        <v>11</v>
      </c>
      <c r="D46" s="10">
        <v>12294</v>
      </c>
      <c r="E46" s="9">
        <v>1</v>
      </c>
      <c r="F46" s="11">
        <v>19200</v>
      </c>
      <c r="G46" s="9">
        <v>235.4</v>
      </c>
      <c r="H46" s="9">
        <v>23</v>
      </c>
    </row>
    <row r="47" spans="2:8" ht="15.75" customHeight="1">
      <c r="B47" s="9">
        <v>41</v>
      </c>
      <c r="C47" s="9" t="s">
        <v>11</v>
      </c>
      <c r="D47" s="10">
        <v>22358</v>
      </c>
      <c r="E47" s="9">
        <v>1</v>
      </c>
      <c r="F47" s="11">
        <v>23550</v>
      </c>
      <c r="G47" s="9">
        <v>244.6</v>
      </c>
      <c r="H47" s="9">
        <v>52</v>
      </c>
    </row>
    <row r="48" spans="2:8" ht="15.75" customHeight="1">
      <c r="B48" s="9">
        <v>42</v>
      </c>
      <c r="C48" s="9" t="s">
        <v>10</v>
      </c>
      <c r="D48" s="10">
        <v>22182</v>
      </c>
      <c r="E48" s="9">
        <v>1</v>
      </c>
      <c r="F48" s="11">
        <v>35100</v>
      </c>
      <c r="G48" s="9">
        <v>249.2</v>
      </c>
      <c r="H48" s="9">
        <v>90</v>
      </c>
    </row>
    <row r="49" spans="2:8" ht="15.75" customHeight="1">
      <c r="B49" s="9">
        <v>43</v>
      </c>
      <c r="C49" s="9" t="s">
        <v>10</v>
      </c>
      <c r="D49" s="10">
        <v>23394</v>
      </c>
      <c r="E49" s="9">
        <v>1</v>
      </c>
      <c r="F49" s="11">
        <v>23250</v>
      </c>
      <c r="G49" s="9">
        <v>253.8</v>
      </c>
      <c r="H49" s="9">
        <v>46</v>
      </c>
    </row>
    <row r="50" spans="2:8" ht="15.75" customHeight="1">
      <c r="B50" s="9">
        <v>44</v>
      </c>
      <c r="C50" s="9" t="s">
        <v>10</v>
      </c>
      <c r="D50" s="10">
        <v>23177</v>
      </c>
      <c r="E50" s="9">
        <v>1</v>
      </c>
      <c r="F50" s="11">
        <v>29250</v>
      </c>
      <c r="G50" s="9">
        <v>258.39999999999998</v>
      </c>
      <c r="H50" s="9">
        <v>50</v>
      </c>
    </row>
    <row r="51" spans="2:8" ht="15.75" customHeight="1">
      <c r="B51" s="9">
        <v>45</v>
      </c>
      <c r="C51" s="9" t="s">
        <v>10</v>
      </c>
      <c r="D51" s="10">
        <v>14094</v>
      </c>
      <c r="E51" s="9">
        <v>2</v>
      </c>
      <c r="F51" s="11">
        <v>30750</v>
      </c>
      <c r="G51" s="9">
        <v>263</v>
      </c>
      <c r="H51" s="9">
        <v>307</v>
      </c>
    </row>
    <row r="52" spans="2:8" ht="15.75" customHeight="1">
      <c r="B52" s="9">
        <v>46</v>
      </c>
      <c r="C52" s="9" t="s">
        <v>11</v>
      </c>
      <c r="D52" s="10">
        <v>14933</v>
      </c>
      <c r="E52" s="9">
        <v>1</v>
      </c>
      <c r="F52" s="11">
        <v>22350</v>
      </c>
      <c r="G52" s="9">
        <v>267.60000000000002</v>
      </c>
      <c r="H52" s="9">
        <v>165</v>
      </c>
    </row>
    <row r="53" spans="2:8" ht="15.75" customHeight="1">
      <c r="B53" s="9">
        <v>47</v>
      </c>
      <c r="C53" s="9" t="s">
        <v>11</v>
      </c>
      <c r="D53" s="10">
        <v>13998</v>
      </c>
      <c r="E53" s="9">
        <v>1</v>
      </c>
      <c r="F53" s="11">
        <v>30000</v>
      </c>
      <c r="G53" s="9">
        <v>272.2</v>
      </c>
      <c r="H53" s="9">
        <v>228</v>
      </c>
    </row>
    <row r="54" spans="2:8" ht="15.75" customHeight="1">
      <c r="B54" s="9">
        <v>48</v>
      </c>
      <c r="C54" s="9" t="s">
        <v>10</v>
      </c>
      <c r="D54" s="10">
        <v>17325</v>
      </c>
      <c r="E54" s="9">
        <v>2</v>
      </c>
      <c r="F54" s="11">
        <v>30750</v>
      </c>
      <c r="G54" s="9">
        <v>276.8</v>
      </c>
      <c r="H54" s="9">
        <v>240</v>
      </c>
    </row>
    <row r="55" spans="2:8" ht="15.75" customHeight="1">
      <c r="B55" s="9">
        <v>49</v>
      </c>
      <c r="C55" s="9" t="s">
        <v>10</v>
      </c>
      <c r="D55" s="10">
        <v>21444</v>
      </c>
      <c r="E55" s="9">
        <v>1</v>
      </c>
      <c r="F55" s="11">
        <v>34800</v>
      </c>
      <c r="G55" s="9">
        <v>281.39999999999998</v>
      </c>
      <c r="H55" s="9">
        <v>93</v>
      </c>
    </row>
    <row r="56" spans="2:8" ht="15.75" customHeight="1">
      <c r="B56" s="9">
        <v>50</v>
      </c>
      <c r="C56" s="9" t="s">
        <v>10</v>
      </c>
      <c r="D56" s="10">
        <v>21445</v>
      </c>
      <c r="E56" s="9">
        <v>2</v>
      </c>
      <c r="F56" s="11">
        <v>23550</v>
      </c>
      <c r="G56" s="9">
        <v>286</v>
      </c>
      <c r="H56" s="12">
        <v>95</v>
      </c>
    </row>
    <row r="57" spans="2:8" ht="15.75" customHeight="1"/>
    <row r="58" spans="2:8" ht="15.75" customHeight="1"/>
    <row r="59" spans="2:8" ht="15.75" customHeight="1"/>
    <row r="60" spans="2:8" ht="15.75" customHeight="1"/>
    <row r="61" spans="2:8" ht="15.75" customHeight="1"/>
    <row r="62" spans="2:8" ht="15.75" customHeight="1"/>
    <row r="63" spans="2:8" ht="15.75" customHeight="1"/>
    <row r="64" spans="2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4:Q4"/>
  </mergeCells>
  <conditionalFormatting sqref="C7:C56">
    <cfRule type="cellIs" dxfId="7" priority="7" stopIfTrue="1" operator="equal">
      <formula>"m"</formula>
    </cfRule>
  </conditionalFormatting>
  <conditionalFormatting sqref="C6:C56">
    <cfRule type="cellIs" dxfId="6" priority="6" operator="equal">
      <formula>"f"</formula>
    </cfRule>
  </conditionalFormatting>
  <conditionalFormatting sqref="H7:H56">
    <cfRule type="cellIs" dxfId="5" priority="5" operator="greaterThan">
      <formula>80</formula>
    </cfRule>
    <cfRule type="cellIs" dxfId="4" priority="4" operator="lessThan">
      <formula>50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P1005"/>
  <sheetViews>
    <sheetView workbookViewId="0">
      <selection activeCell="F36" sqref="F36"/>
    </sheetView>
  </sheetViews>
  <sheetFormatPr defaultColWidth="14.42578125" defaultRowHeight="15" customHeight="1"/>
  <cols>
    <col min="1" max="3" width="8.7109375" customWidth="1"/>
    <col min="4" max="4" width="17.42578125" customWidth="1"/>
    <col min="5" max="5" width="19.28515625" customWidth="1"/>
    <col min="6" max="7" width="8.7109375" customWidth="1"/>
    <col min="8" max="8" width="30.28515625" customWidth="1"/>
    <col min="9" max="9" width="26.28515625" customWidth="1"/>
    <col min="10" max="10" width="8.7109375" customWidth="1"/>
    <col min="11" max="11" width="20.28515625" bestFit="1" customWidth="1"/>
    <col min="12" max="13" width="8.7109375" customWidth="1"/>
    <col min="14" max="14" width="12" bestFit="1" customWidth="1"/>
    <col min="15" max="15" width="8.7109375" customWidth="1"/>
    <col min="16" max="16" width="14.42578125" bestFit="1" customWidth="1"/>
    <col min="17" max="26" width="8.7109375" customWidth="1"/>
  </cols>
  <sheetData>
    <row r="2" spans="3:16">
      <c r="C2" s="13" t="s">
        <v>253</v>
      </c>
      <c r="D2" s="74" t="s">
        <v>254</v>
      </c>
    </row>
    <row r="3" spans="3:16">
      <c r="D3" s="74" t="s">
        <v>255</v>
      </c>
    </row>
    <row r="4" spans="3:16">
      <c r="D4" s="74" t="s">
        <v>256</v>
      </c>
    </row>
    <row r="5" spans="3:16">
      <c r="D5" s="74" t="s">
        <v>257</v>
      </c>
      <c r="M5" s="75"/>
    </row>
    <row r="6" spans="3:16">
      <c r="D6" s="74" t="s">
        <v>258</v>
      </c>
    </row>
    <row r="7" spans="3:16">
      <c r="D7" s="74" t="s">
        <v>259</v>
      </c>
    </row>
    <row r="8" spans="3:16">
      <c r="D8" s="74" t="s">
        <v>260</v>
      </c>
      <c r="M8" s="75"/>
    </row>
    <row r="10" spans="3:16">
      <c r="H10" s="92" t="s">
        <v>261</v>
      </c>
      <c r="I10" s="93"/>
      <c r="M10" s="75"/>
    </row>
    <row r="11" spans="3:16">
      <c r="H11" s="94"/>
      <c r="I11" s="95"/>
    </row>
    <row r="12" spans="3:16">
      <c r="M12" s="75"/>
    </row>
    <row r="13" spans="3:16" ht="18.75">
      <c r="D13" s="76" t="s">
        <v>262</v>
      </c>
      <c r="E13" s="76" t="s">
        <v>263</v>
      </c>
      <c r="H13" s="89" t="s">
        <v>262</v>
      </c>
      <c r="I13" s="91">
        <v>103</v>
      </c>
      <c r="K13" s="103" t="s">
        <v>283</v>
      </c>
      <c r="N13" s="103" t="s">
        <v>277</v>
      </c>
      <c r="P13" s="103" t="s">
        <v>271</v>
      </c>
    </row>
    <row r="14" spans="3:16">
      <c r="D14" s="12">
        <v>101</v>
      </c>
      <c r="E14" s="77" t="s">
        <v>264</v>
      </c>
      <c r="H14" s="90"/>
      <c r="I14" s="90"/>
      <c r="K14">
        <v>223644789</v>
      </c>
      <c r="M14" s="75"/>
      <c r="N14">
        <v>9331003240</v>
      </c>
      <c r="P14" s="103" t="s">
        <v>278</v>
      </c>
    </row>
    <row r="15" spans="3:16">
      <c r="D15" s="12">
        <v>102</v>
      </c>
      <c r="E15" s="77" t="s">
        <v>265</v>
      </c>
      <c r="H15" s="89" t="s">
        <v>263</v>
      </c>
      <c r="I15" s="91" t="s">
        <v>266</v>
      </c>
      <c r="K15">
        <v>235264283</v>
      </c>
      <c r="N15">
        <v>9256423530</v>
      </c>
      <c r="P15" s="103" t="s">
        <v>279</v>
      </c>
    </row>
    <row r="16" spans="3:16">
      <c r="D16" s="12">
        <v>103</v>
      </c>
      <c r="E16" s="77" t="s">
        <v>266</v>
      </c>
      <c r="H16" s="90"/>
      <c r="I16" s="90"/>
      <c r="K16">
        <v>969682145</v>
      </c>
      <c r="M16" s="75"/>
      <c r="N16">
        <v>9666524353</v>
      </c>
      <c r="P16" s="103" t="s">
        <v>280</v>
      </c>
    </row>
    <row r="17" spans="4:16">
      <c r="D17" s="12">
        <v>104</v>
      </c>
      <c r="E17" s="77" t="s">
        <v>267</v>
      </c>
      <c r="H17" s="89" t="s">
        <v>268</v>
      </c>
      <c r="I17" s="91">
        <v>9666524353</v>
      </c>
      <c r="K17">
        <v>257631863</v>
      </c>
      <c r="N17">
        <v>8222256335</v>
      </c>
      <c r="P17" s="103" t="s">
        <v>281</v>
      </c>
    </row>
    <row r="18" spans="4:16">
      <c r="D18" s="12">
        <v>105</v>
      </c>
      <c r="E18" s="77" t="s">
        <v>269</v>
      </c>
      <c r="H18" s="90"/>
      <c r="I18" s="90"/>
      <c r="K18">
        <v>254658634</v>
      </c>
      <c r="N18">
        <v>7254652445</v>
      </c>
      <c r="P18" s="103" t="s">
        <v>282</v>
      </c>
    </row>
    <row r="19" spans="4:16">
      <c r="D19" s="12">
        <v>106</v>
      </c>
      <c r="E19" s="77" t="s">
        <v>270</v>
      </c>
      <c r="H19" s="89" t="s">
        <v>271</v>
      </c>
      <c r="I19" s="91" t="s">
        <v>282</v>
      </c>
    </row>
    <row r="20" spans="4:16">
      <c r="D20" s="12">
        <v>107</v>
      </c>
      <c r="E20" s="77" t="s">
        <v>272</v>
      </c>
      <c r="H20" s="90"/>
      <c r="I20" s="90"/>
    </row>
    <row r="21" spans="4:16">
      <c r="H21" s="89" t="s">
        <v>273</v>
      </c>
      <c r="I21" s="91">
        <v>969682145</v>
      </c>
      <c r="K21" s="103" t="s">
        <v>284</v>
      </c>
    </row>
    <row r="22" spans="4:16">
      <c r="H22" s="90"/>
      <c r="I22" s="90"/>
      <c r="K22" s="106" t="s">
        <v>285</v>
      </c>
    </row>
    <row r="23" spans="4:16">
      <c r="H23" s="89" t="s">
        <v>227</v>
      </c>
      <c r="I23" s="91" t="s">
        <v>286</v>
      </c>
      <c r="K23" s="106" t="s">
        <v>286</v>
      </c>
    </row>
    <row r="24" spans="4:16">
      <c r="H24" s="90"/>
      <c r="I24" s="90"/>
      <c r="K24" s="106" t="s">
        <v>287</v>
      </c>
    </row>
    <row r="26" spans="4:16" ht="15.75" customHeight="1"/>
    <row r="27" spans="4:16" ht="15.75" customHeight="1"/>
    <row r="28" spans="4:16" ht="15.75" customHeight="1"/>
    <row r="29" spans="4:16" ht="15.75" customHeight="1"/>
    <row r="30" spans="4:16" ht="15.75" customHeight="1"/>
    <row r="31" spans="4:16" ht="15.75" customHeight="1"/>
    <row r="32" spans="4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3">
    <mergeCell ref="H19:H20"/>
    <mergeCell ref="I19:I20"/>
    <mergeCell ref="H21:H22"/>
    <mergeCell ref="I21:I22"/>
    <mergeCell ref="H23:H24"/>
    <mergeCell ref="I23:I24"/>
    <mergeCell ref="H17:H18"/>
    <mergeCell ref="I17:I18"/>
    <mergeCell ref="H10:I11"/>
    <mergeCell ref="H13:H14"/>
    <mergeCell ref="I13:I14"/>
    <mergeCell ref="H15:H16"/>
    <mergeCell ref="I15:I16"/>
  </mergeCells>
  <dataValidations count="6">
    <dataValidation type="list" allowBlank="1" showInputMessage="1" showErrorMessage="1" sqref="I13:I14" xr:uid="{04458569-21CD-4E3E-90C7-7CD732A7FBA9}">
      <formula1>$D$14:$D$20</formula1>
    </dataValidation>
    <dataValidation type="list" allowBlank="1" showInputMessage="1" showErrorMessage="1" sqref="I15:I16" xr:uid="{24790FEE-140D-457E-89FB-87EFC9CEE8BC}">
      <formula1>$E$14:$E$20</formula1>
    </dataValidation>
    <dataValidation type="list" allowBlank="1" showInputMessage="1" showErrorMessage="1" sqref="I17:I18" xr:uid="{C05B8B4B-8928-4F14-A02E-A29CA81CD104}">
      <formula1>$N$14:$N$18</formula1>
    </dataValidation>
    <dataValidation type="list" allowBlank="1" showInputMessage="1" showErrorMessage="1" sqref="I19:I20" xr:uid="{1D88D407-FE48-4647-982F-9C06E7FF6594}">
      <formula1>$P$14:$P$18</formula1>
    </dataValidation>
    <dataValidation type="list" allowBlank="1" showInputMessage="1" showErrorMessage="1" sqref="I21:I22" xr:uid="{DBCC9C06-C2FD-4C03-BD52-1186052A2863}">
      <formula1>$K$14:$K$18</formula1>
    </dataValidation>
    <dataValidation type="list" allowBlank="1" showInputMessage="1" showErrorMessage="1" sqref="I23:I24" xr:uid="{EEADF8C8-AD29-4B0D-AEEC-F521C7182B71}">
      <formula1>$K$22:$K$24</formula1>
    </dataValidation>
  </dataValidations>
  <hyperlinks>
    <hyperlink ref="K22" r:id="rId1" xr:uid="{14B1017C-4254-4A34-8C29-6EE17219D83A}"/>
    <hyperlink ref="K23" r:id="rId2" xr:uid="{B4FE8E63-1237-416C-807E-3821BEB267CF}"/>
    <hyperlink ref="K24" r:id="rId3" xr:uid="{2B324516-2D53-456A-A157-37B273CEE214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O1001"/>
  <sheetViews>
    <sheetView topLeftCell="C1" workbookViewId="0">
      <selection activeCell="O11" sqref="O11"/>
    </sheetView>
  </sheetViews>
  <sheetFormatPr defaultColWidth="14.42578125" defaultRowHeight="15" customHeight="1"/>
  <cols>
    <col min="1" max="2" width="8.7109375" customWidth="1"/>
    <col min="3" max="3" width="12.42578125" customWidth="1"/>
    <col min="4" max="4" width="8.7109375" customWidth="1"/>
    <col min="5" max="5" width="16.85546875" customWidth="1"/>
    <col min="6" max="6" width="16" customWidth="1"/>
    <col min="7" max="7" width="19.140625" customWidth="1"/>
    <col min="8" max="8" width="86" bestFit="1" customWidth="1"/>
    <col min="9" max="11" width="8.7109375" customWidth="1"/>
    <col min="12" max="12" width="9.140625" customWidth="1"/>
    <col min="13" max="13" width="8.7109375" customWidth="1"/>
    <col min="14" max="14" width="6.140625" bestFit="1" customWidth="1"/>
    <col min="15" max="15" width="28.28515625" customWidth="1"/>
    <col min="16" max="26" width="8.7109375" customWidth="1"/>
  </cols>
  <sheetData>
    <row r="2" spans="2:15">
      <c r="B2" s="13" t="s">
        <v>12</v>
      </c>
    </row>
    <row r="3" spans="2:15">
      <c r="H3" s="81" t="s">
        <v>13</v>
      </c>
      <c r="I3" s="79"/>
      <c r="J3" s="79"/>
      <c r="K3" s="79"/>
      <c r="L3" s="79"/>
      <c r="M3" s="79"/>
      <c r="N3" s="80"/>
      <c r="O3" s="14" t="s">
        <v>14</v>
      </c>
    </row>
    <row r="4" spans="2:15">
      <c r="C4" s="6" t="s">
        <v>3</v>
      </c>
      <c r="D4" s="6" t="s">
        <v>4</v>
      </c>
      <c r="E4" s="6" t="s">
        <v>6</v>
      </c>
      <c r="F4" s="8" t="s">
        <v>7</v>
      </c>
    </row>
    <row r="5" spans="2:15">
      <c r="C5" s="9">
        <v>1</v>
      </c>
      <c r="D5" s="9" t="s">
        <v>10</v>
      </c>
      <c r="E5" s="9">
        <v>3</v>
      </c>
      <c r="F5" s="100" t="s">
        <v>15</v>
      </c>
      <c r="H5" s="2" t="s">
        <v>16</v>
      </c>
      <c r="I5" s="2"/>
      <c r="J5" s="2"/>
      <c r="K5" s="2"/>
      <c r="L5" s="2"/>
      <c r="M5" s="2"/>
      <c r="N5" s="99"/>
      <c r="O5" s="97"/>
    </row>
    <row r="6" spans="2:15">
      <c r="C6" s="9">
        <v>2</v>
      </c>
      <c r="D6" s="9" t="s">
        <v>10</v>
      </c>
      <c r="E6" s="9">
        <v>1</v>
      </c>
      <c r="F6" s="100" t="s">
        <v>17</v>
      </c>
    </row>
    <row r="7" spans="2:15" hidden="1">
      <c r="C7" s="9">
        <v>3</v>
      </c>
      <c r="D7" s="9" t="s">
        <v>11</v>
      </c>
      <c r="E7" s="9">
        <v>3</v>
      </c>
      <c r="F7" s="100" t="s">
        <v>18</v>
      </c>
      <c r="H7" s="2" t="s">
        <v>19</v>
      </c>
      <c r="I7" s="2"/>
      <c r="J7" s="2"/>
      <c r="K7" s="2"/>
      <c r="L7" s="2"/>
      <c r="M7" s="2"/>
      <c r="N7" s="2"/>
      <c r="O7" s="16">
        <f>COUNTIF(D5:D54,"f")</f>
        <v>17</v>
      </c>
    </row>
    <row r="8" spans="2:15" hidden="1">
      <c r="C8" s="9">
        <v>4</v>
      </c>
      <c r="D8" s="9" t="s">
        <v>11</v>
      </c>
      <c r="E8" s="9">
        <v>3</v>
      </c>
      <c r="F8" s="100" t="s">
        <v>20</v>
      </c>
    </row>
    <row r="9" spans="2:15">
      <c r="C9" s="9">
        <v>5</v>
      </c>
      <c r="D9" s="9" t="s">
        <v>10</v>
      </c>
      <c r="E9" s="9">
        <v>1</v>
      </c>
      <c r="F9" s="100" t="s">
        <v>21</v>
      </c>
      <c r="H9" s="2" t="s">
        <v>22</v>
      </c>
      <c r="I9" s="2"/>
      <c r="J9" s="2"/>
      <c r="K9" s="2"/>
      <c r="L9" s="2"/>
      <c r="M9" s="2"/>
      <c r="N9" s="2"/>
      <c r="O9" s="16">
        <f>COUNTIF(E5:E54,3)</f>
        <v>9</v>
      </c>
    </row>
    <row r="10" spans="2:15">
      <c r="C10" s="9">
        <v>6</v>
      </c>
      <c r="D10" s="9" t="s">
        <v>10</v>
      </c>
      <c r="E10" s="9">
        <v>1</v>
      </c>
      <c r="F10" s="100" t="s">
        <v>23</v>
      </c>
    </row>
    <row r="11" spans="2:15">
      <c r="C11" s="9">
        <v>7</v>
      </c>
      <c r="D11" s="9" t="s">
        <v>10</v>
      </c>
      <c r="E11" s="9">
        <v>1</v>
      </c>
      <c r="F11" s="100" t="s">
        <v>24</v>
      </c>
      <c r="H11" s="2" t="s">
        <v>25</v>
      </c>
      <c r="I11" s="2"/>
      <c r="J11" s="2"/>
      <c r="K11" s="2"/>
      <c r="L11" s="2"/>
      <c r="M11" s="2"/>
      <c r="N11" s="2"/>
      <c r="O11" s="101"/>
    </row>
    <row r="12" spans="2:15">
      <c r="C12" s="9">
        <v>8</v>
      </c>
      <c r="D12" s="9" t="s">
        <v>11</v>
      </c>
      <c r="E12" s="9">
        <v>1</v>
      </c>
      <c r="F12" s="100" t="s">
        <v>20</v>
      </c>
    </row>
    <row r="13" spans="2:15">
      <c r="C13" s="9">
        <v>9</v>
      </c>
      <c r="D13" s="9" t="s">
        <v>11</v>
      </c>
      <c r="E13" s="9">
        <v>1</v>
      </c>
      <c r="F13" s="100" t="s">
        <v>26</v>
      </c>
      <c r="H13" s="2" t="s">
        <v>27</v>
      </c>
      <c r="I13" s="2"/>
      <c r="J13" s="2"/>
      <c r="K13" s="2"/>
      <c r="L13" s="2"/>
      <c r="M13" s="2"/>
      <c r="N13" s="2"/>
      <c r="O13" s="16"/>
    </row>
    <row r="14" spans="2:15">
      <c r="C14" s="9">
        <v>10</v>
      </c>
      <c r="D14" s="9" t="s">
        <v>11</v>
      </c>
      <c r="E14" s="9">
        <v>1</v>
      </c>
      <c r="F14" s="100" t="s">
        <v>28</v>
      </c>
    </row>
    <row r="15" spans="2:15" hidden="1">
      <c r="C15" s="9">
        <v>11</v>
      </c>
      <c r="D15" s="9" t="s">
        <v>11</v>
      </c>
      <c r="E15" s="9">
        <v>2</v>
      </c>
      <c r="F15" s="100" t="s">
        <v>29</v>
      </c>
      <c r="H15" s="17" t="s">
        <v>30</v>
      </c>
      <c r="I15" s="2"/>
      <c r="J15" s="2"/>
      <c r="K15" s="2"/>
      <c r="L15" s="2"/>
      <c r="M15" s="2"/>
      <c r="N15" s="2"/>
      <c r="O15" s="16"/>
    </row>
    <row r="16" spans="2:15">
      <c r="C16" s="9">
        <v>12</v>
      </c>
      <c r="D16" s="9" t="s">
        <v>10</v>
      </c>
      <c r="E16" s="9">
        <v>1</v>
      </c>
      <c r="F16" s="100" t="s">
        <v>31</v>
      </c>
    </row>
    <row r="17" spans="3:15">
      <c r="C17" s="9">
        <v>13</v>
      </c>
      <c r="D17" s="9" t="s">
        <v>10</v>
      </c>
      <c r="E17" s="9">
        <v>1</v>
      </c>
      <c r="F17" s="100" t="s">
        <v>32</v>
      </c>
      <c r="H17" s="17" t="s">
        <v>33</v>
      </c>
      <c r="I17" s="2"/>
      <c r="J17" s="2"/>
      <c r="K17" s="2"/>
      <c r="L17" s="2"/>
      <c r="M17" s="2"/>
      <c r="N17" s="2"/>
      <c r="O17" s="16"/>
    </row>
    <row r="18" spans="3:15">
      <c r="C18" s="9">
        <v>14</v>
      </c>
      <c r="D18" s="9" t="s">
        <v>11</v>
      </c>
      <c r="E18" s="9">
        <v>1</v>
      </c>
      <c r="F18" s="100" t="s">
        <v>34</v>
      </c>
    </row>
    <row r="19" spans="3:15">
      <c r="C19" s="9">
        <v>15</v>
      </c>
      <c r="D19" s="9" t="s">
        <v>10</v>
      </c>
      <c r="E19" s="9">
        <v>1</v>
      </c>
      <c r="F19" s="100" t="s">
        <v>35</v>
      </c>
      <c r="H19" s="17" t="s">
        <v>36</v>
      </c>
      <c r="I19" s="2"/>
      <c r="J19" s="2"/>
      <c r="K19" s="2"/>
      <c r="L19" s="2"/>
      <c r="M19" s="2"/>
      <c r="N19" s="2"/>
      <c r="O19" s="18"/>
    </row>
    <row r="20" spans="3:15">
      <c r="C20" s="9">
        <v>16</v>
      </c>
      <c r="D20" s="9" t="s">
        <v>10</v>
      </c>
      <c r="E20" s="9">
        <v>1</v>
      </c>
      <c r="F20" s="100" t="s">
        <v>37</v>
      </c>
    </row>
    <row r="21" spans="3:15">
      <c r="C21" s="9">
        <v>17</v>
      </c>
      <c r="D21" s="9" t="s">
        <v>10</v>
      </c>
      <c r="E21" s="9">
        <v>1</v>
      </c>
      <c r="F21" s="100" t="s">
        <v>38</v>
      </c>
      <c r="H21" s="17" t="s">
        <v>39</v>
      </c>
      <c r="I21" s="2"/>
      <c r="J21" s="2"/>
      <c r="K21" s="2"/>
      <c r="L21" s="2"/>
      <c r="M21" s="2"/>
      <c r="N21" s="2"/>
      <c r="O21" s="16"/>
    </row>
    <row r="22" spans="3:15" ht="15.75" hidden="1" customHeight="1">
      <c r="C22" s="9">
        <v>18</v>
      </c>
      <c r="D22" s="9" t="s">
        <v>10</v>
      </c>
      <c r="E22" s="9">
        <v>3</v>
      </c>
      <c r="F22" s="100" t="s">
        <v>40</v>
      </c>
    </row>
    <row r="23" spans="3:15" ht="15.75" customHeight="1">
      <c r="C23" s="9">
        <v>19</v>
      </c>
      <c r="D23" s="9" t="s">
        <v>10</v>
      </c>
      <c r="E23" s="9">
        <v>1</v>
      </c>
      <c r="F23" s="100" t="s">
        <v>41</v>
      </c>
    </row>
    <row r="24" spans="3:15" ht="15.75" customHeight="1">
      <c r="C24" s="9">
        <v>20</v>
      </c>
      <c r="D24" s="9" t="s">
        <v>11</v>
      </c>
      <c r="E24" s="9">
        <v>1</v>
      </c>
      <c r="F24" s="100" t="s">
        <v>42</v>
      </c>
    </row>
    <row r="25" spans="3:15" ht="15.75" hidden="1" customHeight="1">
      <c r="C25" s="9">
        <v>21</v>
      </c>
      <c r="D25" s="9" t="s">
        <v>11</v>
      </c>
      <c r="E25" s="9">
        <v>2</v>
      </c>
      <c r="F25" s="100" t="s">
        <v>43</v>
      </c>
      <c r="O25" s="98"/>
    </row>
    <row r="26" spans="3:15" ht="15.75" customHeight="1">
      <c r="C26" s="9">
        <v>22</v>
      </c>
      <c r="D26" s="9" t="s">
        <v>10</v>
      </c>
      <c r="E26" s="9">
        <v>1</v>
      </c>
      <c r="F26" s="100" t="s">
        <v>44</v>
      </c>
    </row>
    <row r="27" spans="3:15" ht="15.75" customHeight="1">
      <c r="C27" s="9">
        <v>23</v>
      </c>
      <c r="D27" s="9" t="s">
        <v>11</v>
      </c>
      <c r="E27" s="9">
        <v>1</v>
      </c>
      <c r="F27" s="100" t="s">
        <v>28</v>
      </c>
    </row>
    <row r="28" spans="3:15" ht="15.75" customHeight="1">
      <c r="C28" s="9">
        <v>24</v>
      </c>
      <c r="D28" s="9" t="s">
        <v>11</v>
      </c>
      <c r="E28" s="9">
        <v>1</v>
      </c>
      <c r="F28" s="100" t="s">
        <v>45</v>
      </c>
    </row>
    <row r="29" spans="3:15" ht="15.75" customHeight="1">
      <c r="C29" s="9">
        <v>25</v>
      </c>
      <c r="D29" s="9" t="s">
        <v>11</v>
      </c>
      <c r="E29" s="9">
        <v>1</v>
      </c>
      <c r="F29" s="100" t="s">
        <v>46</v>
      </c>
    </row>
    <row r="30" spans="3:15" ht="15.75" customHeight="1">
      <c r="C30" s="9">
        <v>26</v>
      </c>
      <c r="D30" s="9" t="s">
        <v>10</v>
      </c>
      <c r="E30" s="9">
        <v>1</v>
      </c>
      <c r="F30" s="100" t="s">
        <v>47</v>
      </c>
    </row>
    <row r="31" spans="3:15" ht="15.75" hidden="1" customHeight="1">
      <c r="C31" s="9">
        <v>27</v>
      </c>
      <c r="D31" s="9" t="s">
        <v>10</v>
      </c>
      <c r="E31" s="9">
        <v>3</v>
      </c>
      <c r="F31" s="100" t="s">
        <v>48</v>
      </c>
    </row>
    <row r="32" spans="3:15" ht="15.75" customHeight="1">
      <c r="C32" s="9">
        <v>28</v>
      </c>
      <c r="D32" s="9" t="s">
        <v>10</v>
      </c>
      <c r="E32" s="9">
        <v>1</v>
      </c>
      <c r="F32" s="100" t="s">
        <v>49</v>
      </c>
    </row>
    <row r="33" spans="3:6" ht="15.75" hidden="1" customHeight="1">
      <c r="C33" s="9">
        <v>29</v>
      </c>
      <c r="D33" s="9" t="s">
        <v>10</v>
      </c>
      <c r="E33" s="9">
        <v>3</v>
      </c>
      <c r="F33" s="100" t="s">
        <v>50</v>
      </c>
    </row>
    <row r="34" spans="3:6" ht="15.75" customHeight="1">
      <c r="C34" s="9">
        <v>30</v>
      </c>
      <c r="D34" s="9" t="s">
        <v>10</v>
      </c>
      <c r="E34" s="9">
        <v>1</v>
      </c>
      <c r="F34" s="100" t="s">
        <v>51</v>
      </c>
    </row>
    <row r="35" spans="3:6" ht="15.75" customHeight="1">
      <c r="C35" s="9">
        <v>31</v>
      </c>
      <c r="D35" s="9" t="s">
        <v>10</v>
      </c>
      <c r="E35" s="9">
        <v>1</v>
      </c>
      <c r="F35" s="100" t="s">
        <v>52</v>
      </c>
    </row>
    <row r="36" spans="3:6" ht="15.75" hidden="1" customHeight="1">
      <c r="C36" s="9">
        <v>32</v>
      </c>
      <c r="D36" s="9" t="s">
        <v>10</v>
      </c>
      <c r="E36" s="9">
        <v>3</v>
      </c>
      <c r="F36" s="100" t="s">
        <v>53</v>
      </c>
    </row>
    <row r="37" spans="3:6" ht="15.75" customHeight="1">
      <c r="C37" s="9">
        <v>33</v>
      </c>
      <c r="D37" s="9" t="s">
        <v>10</v>
      </c>
      <c r="E37" s="9">
        <v>1</v>
      </c>
      <c r="F37" s="100" t="s">
        <v>54</v>
      </c>
    </row>
    <row r="38" spans="3:6" ht="15.75" hidden="1" customHeight="1">
      <c r="C38" s="9">
        <v>34</v>
      </c>
      <c r="D38" s="9" t="s">
        <v>10</v>
      </c>
      <c r="E38" s="9">
        <v>3</v>
      </c>
      <c r="F38" s="100" t="s">
        <v>55</v>
      </c>
    </row>
    <row r="39" spans="3:6" ht="15.75" hidden="1" customHeight="1">
      <c r="C39" s="9">
        <v>35</v>
      </c>
      <c r="D39" s="9" t="s">
        <v>10</v>
      </c>
      <c r="E39" s="9">
        <v>3</v>
      </c>
      <c r="F39" s="100" t="s">
        <v>56</v>
      </c>
    </row>
    <row r="40" spans="3:6" ht="15.75" customHeight="1">
      <c r="C40" s="9">
        <v>36</v>
      </c>
      <c r="D40" s="9" t="s">
        <v>11</v>
      </c>
      <c r="E40" s="9">
        <v>1</v>
      </c>
      <c r="F40" s="100" t="s">
        <v>57</v>
      </c>
    </row>
    <row r="41" spans="3:6" ht="15.75" customHeight="1">
      <c r="C41" s="9">
        <v>37</v>
      </c>
      <c r="D41" s="9" t="s">
        <v>10</v>
      </c>
      <c r="E41" s="9">
        <v>1</v>
      </c>
      <c r="F41" s="100" t="s">
        <v>58</v>
      </c>
    </row>
    <row r="42" spans="3:6" ht="15.75" customHeight="1">
      <c r="C42" s="9">
        <v>38</v>
      </c>
      <c r="D42" s="9" t="s">
        <v>10</v>
      </c>
      <c r="E42" s="9">
        <v>1</v>
      </c>
      <c r="F42" s="100" t="s">
        <v>57</v>
      </c>
    </row>
    <row r="43" spans="3:6" ht="15.75" customHeight="1">
      <c r="C43" s="9">
        <v>39</v>
      </c>
      <c r="D43" s="9" t="s">
        <v>10</v>
      </c>
      <c r="E43" s="9">
        <v>1</v>
      </c>
      <c r="F43" s="100" t="s">
        <v>24</v>
      </c>
    </row>
    <row r="44" spans="3:6" ht="15.75" customHeight="1">
      <c r="C44" s="9">
        <v>40</v>
      </c>
      <c r="D44" s="9" t="s">
        <v>11</v>
      </c>
      <c r="E44" s="9">
        <v>1</v>
      </c>
      <c r="F44" s="100" t="s">
        <v>59</v>
      </c>
    </row>
    <row r="45" spans="3:6" ht="15.75" customHeight="1">
      <c r="C45" s="9">
        <v>41</v>
      </c>
      <c r="D45" s="9" t="s">
        <v>11</v>
      </c>
      <c r="E45" s="9">
        <v>1</v>
      </c>
      <c r="F45" s="100" t="s">
        <v>60</v>
      </c>
    </row>
    <row r="46" spans="3:6" ht="15.75" customHeight="1">
      <c r="C46" s="9">
        <v>42</v>
      </c>
      <c r="D46" s="9" t="s">
        <v>10</v>
      </c>
      <c r="E46" s="9">
        <v>1</v>
      </c>
      <c r="F46" s="100" t="s">
        <v>34</v>
      </c>
    </row>
    <row r="47" spans="3:6" ht="15.75" customHeight="1">
      <c r="C47" s="9">
        <v>43</v>
      </c>
      <c r="D47" s="9" t="s">
        <v>10</v>
      </c>
      <c r="E47" s="9">
        <v>1</v>
      </c>
      <c r="F47" s="100" t="s">
        <v>61</v>
      </c>
    </row>
    <row r="48" spans="3:6" ht="15.75" customHeight="1">
      <c r="C48" s="9">
        <v>44</v>
      </c>
      <c r="D48" s="9" t="s">
        <v>10</v>
      </c>
      <c r="E48" s="9">
        <v>1</v>
      </c>
      <c r="F48" s="100" t="s">
        <v>62</v>
      </c>
    </row>
    <row r="49" spans="3:6" ht="15.75" hidden="1" customHeight="1">
      <c r="C49" s="9">
        <v>45</v>
      </c>
      <c r="D49" s="9" t="s">
        <v>10</v>
      </c>
      <c r="E49" s="9">
        <v>2</v>
      </c>
      <c r="F49" s="100" t="s">
        <v>63</v>
      </c>
    </row>
    <row r="50" spans="3:6" ht="15.75" customHeight="1">
      <c r="C50" s="9">
        <v>46</v>
      </c>
      <c r="D50" s="9" t="s">
        <v>11</v>
      </c>
      <c r="E50" s="9">
        <v>1</v>
      </c>
      <c r="F50" s="100" t="s">
        <v>64</v>
      </c>
    </row>
    <row r="51" spans="3:6" ht="15.75" customHeight="1">
      <c r="C51" s="9">
        <v>47</v>
      </c>
      <c r="D51" s="9" t="s">
        <v>11</v>
      </c>
      <c r="E51" s="9">
        <v>1</v>
      </c>
      <c r="F51" s="100" t="s">
        <v>65</v>
      </c>
    </row>
    <row r="52" spans="3:6" ht="15.75" hidden="1" customHeight="1">
      <c r="C52" s="9">
        <v>48</v>
      </c>
      <c r="D52" s="9" t="s">
        <v>10</v>
      </c>
      <c r="E52" s="9">
        <v>2</v>
      </c>
      <c r="F52" s="100" t="s">
        <v>63</v>
      </c>
    </row>
    <row r="53" spans="3:6" ht="15.75" customHeight="1">
      <c r="C53" s="9">
        <v>49</v>
      </c>
      <c r="D53" s="9" t="s">
        <v>10</v>
      </c>
      <c r="E53" s="9">
        <v>1</v>
      </c>
      <c r="F53" s="100" t="s">
        <v>66</v>
      </c>
    </row>
    <row r="54" spans="3:6" ht="15.75" hidden="1" customHeight="1">
      <c r="C54" s="9">
        <v>50</v>
      </c>
      <c r="D54" s="9" t="s">
        <v>10</v>
      </c>
      <c r="E54" s="9">
        <v>2</v>
      </c>
      <c r="F54" s="100" t="s">
        <v>60</v>
      </c>
    </row>
    <row r="55" spans="3:6" ht="15.75" customHeight="1"/>
    <row r="56" spans="3:6" ht="15.75" customHeight="1"/>
    <row r="57" spans="3:6" ht="15.75" customHeight="1"/>
    <row r="58" spans="3:6" ht="15.75" customHeight="1"/>
    <row r="59" spans="3:6" ht="15.75" customHeight="1"/>
    <row r="60" spans="3:6" ht="15.75" customHeight="1"/>
    <row r="61" spans="3:6" ht="15.75" customHeight="1"/>
    <row r="62" spans="3:6" ht="15.75" customHeight="1"/>
    <row r="63" spans="3:6" ht="15.75" customHeight="1"/>
    <row r="64" spans="3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E5:E54" xr:uid="{435A178C-8969-4EA3-A579-72AF49E3BFEB}">
    <filterColumn colId="0">
      <filters>
        <filter val="1"/>
      </filters>
    </filterColumn>
  </autoFilter>
  <mergeCells count="1">
    <mergeCell ref="H3:N3"/>
  </mergeCells>
  <pageMargins left="0.7" right="0.7" top="0.75" bottom="0.75" header="0" footer="0"/>
  <pageSetup orientation="landscape"/>
  <ignoredErrors>
    <ignoredError sqref="F5:F5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000"/>
  <sheetViews>
    <sheetView tabSelected="1" workbookViewId="0">
      <selection activeCell="I24" sqref="I24"/>
    </sheetView>
  </sheetViews>
  <sheetFormatPr defaultColWidth="14.42578125" defaultRowHeight="15" customHeight="1"/>
  <cols>
    <col min="1" max="2" width="8.7109375" customWidth="1"/>
    <col min="3" max="3" width="18.85546875" customWidth="1"/>
    <col min="4" max="4" width="19.85546875" customWidth="1"/>
    <col min="5" max="5" width="32" customWidth="1"/>
    <col min="6" max="6" width="13.85546875" customWidth="1"/>
    <col min="7" max="7" width="16.28515625" customWidth="1"/>
    <col min="8" max="9" width="8.7109375" customWidth="1"/>
    <col min="10" max="10" width="24.140625" customWidth="1"/>
    <col min="11" max="11" width="16.7109375" customWidth="1"/>
    <col min="12" max="26" width="8.7109375" customWidth="1"/>
  </cols>
  <sheetData>
    <row r="3" spans="2:11" ht="18.75">
      <c r="B3" s="13" t="s">
        <v>67</v>
      </c>
      <c r="C3" s="1" t="s">
        <v>68</v>
      </c>
      <c r="D3" s="2"/>
      <c r="E3" s="2"/>
      <c r="F3" s="2"/>
      <c r="G3" s="2"/>
      <c r="H3" s="19"/>
      <c r="I3" s="19"/>
      <c r="J3" s="19"/>
    </row>
    <row r="5" spans="2:11">
      <c r="C5" s="6" t="s">
        <v>3</v>
      </c>
      <c r="D5" s="8" t="s">
        <v>7</v>
      </c>
      <c r="E5" s="6" t="s">
        <v>9</v>
      </c>
      <c r="F5" s="20" t="s">
        <v>69</v>
      </c>
      <c r="G5" s="20" t="s">
        <v>70</v>
      </c>
      <c r="J5" s="20" t="s">
        <v>71</v>
      </c>
      <c r="K5" s="20" t="s">
        <v>69</v>
      </c>
    </row>
    <row r="6" spans="2:11">
      <c r="C6" s="9">
        <v>1</v>
      </c>
      <c r="D6" s="15" t="s">
        <v>15</v>
      </c>
      <c r="E6" s="9">
        <v>144</v>
      </c>
      <c r="F6" s="21"/>
      <c r="G6" s="21"/>
      <c r="J6" s="22" t="s">
        <v>72</v>
      </c>
      <c r="K6" s="22" t="s">
        <v>73</v>
      </c>
    </row>
    <row r="7" spans="2:11">
      <c r="C7" s="9">
        <v>2</v>
      </c>
      <c r="D7" s="15" t="s">
        <v>17</v>
      </c>
      <c r="E7" s="9">
        <v>36</v>
      </c>
      <c r="F7" s="21"/>
      <c r="G7" s="21"/>
      <c r="J7" s="22" t="s">
        <v>74</v>
      </c>
      <c r="K7" s="22" t="s">
        <v>75</v>
      </c>
    </row>
    <row r="8" spans="2:11">
      <c r="C8" s="9">
        <v>3</v>
      </c>
      <c r="D8" s="15" t="s">
        <v>18</v>
      </c>
      <c r="E8" s="9">
        <v>381</v>
      </c>
      <c r="F8" s="21"/>
      <c r="G8" s="21"/>
      <c r="J8" s="22" t="s">
        <v>76</v>
      </c>
      <c r="K8" s="22" t="s">
        <v>77</v>
      </c>
    </row>
    <row r="9" spans="2:11">
      <c r="C9" s="9">
        <v>4</v>
      </c>
      <c r="D9" s="15" t="s">
        <v>20</v>
      </c>
      <c r="E9" s="9">
        <v>190</v>
      </c>
      <c r="F9" s="21"/>
      <c r="G9" s="21"/>
      <c r="J9" s="22" t="s">
        <v>78</v>
      </c>
      <c r="K9" s="22" t="s">
        <v>79</v>
      </c>
    </row>
    <row r="10" spans="2:11">
      <c r="C10" s="9">
        <v>5</v>
      </c>
      <c r="D10" s="15" t="s">
        <v>21</v>
      </c>
      <c r="E10" s="9">
        <v>138</v>
      </c>
      <c r="F10" s="21"/>
      <c r="G10" s="21"/>
    </row>
    <row r="11" spans="2:11">
      <c r="C11" s="9">
        <v>6</v>
      </c>
      <c r="D11" s="15" t="s">
        <v>23</v>
      </c>
      <c r="E11" s="9">
        <v>67</v>
      </c>
      <c r="F11" s="21"/>
      <c r="G11" s="21"/>
    </row>
    <row r="12" spans="2:11">
      <c r="C12" s="9">
        <v>7</v>
      </c>
      <c r="D12" s="15" t="s">
        <v>24</v>
      </c>
      <c r="E12" s="9">
        <v>114</v>
      </c>
      <c r="F12" s="21"/>
      <c r="G12" s="21"/>
      <c r="J12" s="6" t="s">
        <v>80</v>
      </c>
      <c r="K12" s="20" t="s">
        <v>70</v>
      </c>
    </row>
    <row r="13" spans="2:11">
      <c r="C13" s="9">
        <v>8</v>
      </c>
      <c r="D13" s="15" t="s">
        <v>20</v>
      </c>
      <c r="E13" s="9">
        <v>0</v>
      </c>
      <c r="F13" s="21"/>
      <c r="G13" s="21"/>
      <c r="J13" s="12" t="s">
        <v>81</v>
      </c>
      <c r="K13" s="12" t="s">
        <v>82</v>
      </c>
    </row>
    <row r="14" spans="2:11">
      <c r="C14" s="9">
        <v>9</v>
      </c>
      <c r="D14" s="15" t="s">
        <v>26</v>
      </c>
      <c r="E14" s="9">
        <v>115</v>
      </c>
      <c r="F14" s="21"/>
      <c r="G14" s="21"/>
      <c r="J14" s="12" t="s">
        <v>83</v>
      </c>
      <c r="K14" s="12" t="s">
        <v>75</v>
      </c>
    </row>
    <row r="15" spans="2:11">
      <c r="C15" s="9">
        <v>10</v>
      </c>
      <c r="D15" s="15" t="s">
        <v>28</v>
      </c>
      <c r="E15" s="9">
        <v>244</v>
      </c>
      <c r="F15" s="21"/>
      <c r="G15" s="21"/>
      <c r="J15" s="12" t="s">
        <v>84</v>
      </c>
      <c r="K15" s="12" t="s">
        <v>85</v>
      </c>
    </row>
    <row r="16" spans="2:11">
      <c r="C16" s="9">
        <v>11</v>
      </c>
      <c r="D16" s="15" t="s">
        <v>29</v>
      </c>
      <c r="E16" s="9">
        <v>143</v>
      </c>
      <c r="F16" s="21"/>
      <c r="G16" s="21"/>
      <c r="J16" s="12" t="s">
        <v>86</v>
      </c>
      <c r="K16" s="12" t="s">
        <v>87</v>
      </c>
    </row>
    <row r="17" spans="3:7">
      <c r="C17" s="9">
        <v>12</v>
      </c>
      <c r="D17" s="15" t="s">
        <v>31</v>
      </c>
      <c r="E17" s="9">
        <v>26</v>
      </c>
      <c r="F17" s="21"/>
      <c r="G17" s="21"/>
    </row>
    <row r="18" spans="3:7">
      <c r="C18" s="9">
        <v>13</v>
      </c>
      <c r="D18" s="15" t="s">
        <v>32</v>
      </c>
      <c r="E18" s="9">
        <v>34</v>
      </c>
      <c r="F18" s="21"/>
      <c r="G18" s="21"/>
    </row>
    <row r="19" spans="3:7">
      <c r="C19" s="9">
        <v>14</v>
      </c>
      <c r="D19" s="15" t="s">
        <v>34</v>
      </c>
      <c r="E19" s="9">
        <v>137</v>
      </c>
      <c r="F19" s="21"/>
      <c r="G19" s="21"/>
    </row>
    <row r="20" spans="3:7">
      <c r="C20" s="9">
        <v>15</v>
      </c>
      <c r="D20" s="15" t="s">
        <v>35</v>
      </c>
      <c r="E20" s="9">
        <v>66</v>
      </c>
      <c r="F20" s="21"/>
      <c r="G20" s="21"/>
    </row>
    <row r="21" spans="3:7" ht="15.75" customHeight="1">
      <c r="C21" s="9">
        <v>16</v>
      </c>
      <c r="D21" s="15" t="s">
        <v>37</v>
      </c>
      <c r="E21" s="9">
        <v>24</v>
      </c>
      <c r="F21" s="21"/>
      <c r="G21" s="21"/>
    </row>
    <row r="22" spans="3:7" ht="15.75" customHeight="1">
      <c r="C22" s="9">
        <v>17</v>
      </c>
      <c r="D22" s="15" t="s">
        <v>38</v>
      </c>
      <c r="E22" s="9">
        <v>48</v>
      </c>
      <c r="F22" s="21"/>
      <c r="G22" s="21"/>
    </row>
    <row r="23" spans="3:7" ht="15.75" customHeight="1">
      <c r="C23" s="9">
        <v>18</v>
      </c>
      <c r="D23" s="15" t="s">
        <v>40</v>
      </c>
      <c r="E23" s="9">
        <v>70</v>
      </c>
      <c r="F23" s="21"/>
      <c r="G23" s="21"/>
    </row>
    <row r="24" spans="3:7" ht="15.75" customHeight="1">
      <c r="C24" s="9">
        <v>19</v>
      </c>
      <c r="D24" s="15" t="s">
        <v>41</v>
      </c>
      <c r="E24" s="9">
        <v>103</v>
      </c>
      <c r="F24" s="21"/>
      <c r="G24" s="21"/>
    </row>
    <row r="25" spans="3:7" ht="15.75" customHeight="1">
      <c r="C25" s="9">
        <v>20</v>
      </c>
      <c r="D25" s="15" t="s">
        <v>42</v>
      </c>
      <c r="E25" s="9">
        <v>48</v>
      </c>
      <c r="F25" s="21"/>
      <c r="G25" s="21"/>
    </row>
    <row r="26" spans="3:7" ht="15.75" customHeight="1">
      <c r="C26" s="9">
        <v>21</v>
      </c>
      <c r="D26" s="15" t="s">
        <v>43</v>
      </c>
      <c r="E26" s="9">
        <v>17</v>
      </c>
      <c r="F26" s="21"/>
      <c r="G26" s="21"/>
    </row>
    <row r="27" spans="3:7" ht="15.75" customHeight="1">
      <c r="C27" s="9">
        <v>22</v>
      </c>
      <c r="D27" s="15" t="s">
        <v>44</v>
      </c>
      <c r="E27" s="9">
        <v>315</v>
      </c>
      <c r="F27" s="21"/>
      <c r="G27" s="21"/>
    </row>
    <row r="28" spans="3:7" ht="15.75" customHeight="1">
      <c r="C28" s="9">
        <v>23</v>
      </c>
      <c r="D28" s="15" t="s">
        <v>28</v>
      </c>
      <c r="E28" s="9">
        <v>75</v>
      </c>
      <c r="F28" s="21"/>
      <c r="G28" s="21"/>
    </row>
    <row r="29" spans="3:7" ht="15.75" customHeight="1">
      <c r="C29" s="9">
        <v>24</v>
      </c>
      <c r="D29" s="15" t="s">
        <v>45</v>
      </c>
      <c r="E29" s="9">
        <v>124</v>
      </c>
      <c r="F29" s="21"/>
      <c r="G29" s="21"/>
    </row>
    <row r="30" spans="3:7" ht="15.75" customHeight="1">
      <c r="C30" s="9">
        <v>25</v>
      </c>
      <c r="D30" s="15" t="s">
        <v>46</v>
      </c>
      <c r="E30" s="9">
        <v>171</v>
      </c>
      <c r="F30" s="21"/>
      <c r="G30" s="21"/>
    </row>
    <row r="31" spans="3:7" ht="15.75" customHeight="1">
      <c r="C31" s="9">
        <v>26</v>
      </c>
      <c r="D31" s="15" t="s">
        <v>47</v>
      </c>
      <c r="E31" s="9">
        <v>14</v>
      </c>
      <c r="F31" s="21"/>
      <c r="G31" s="21"/>
    </row>
    <row r="32" spans="3:7" ht="15.75" customHeight="1">
      <c r="C32" s="9">
        <v>27</v>
      </c>
      <c r="D32" s="15" t="s">
        <v>48</v>
      </c>
      <c r="E32" s="9">
        <v>96</v>
      </c>
      <c r="F32" s="21"/>
      <c r="G32" s="21"/>
    </row>
    <row r="33" spans="3:7" ht="15.75" customHeight="1">
      <c r="C33" s="9">
        <v>28</v>
      </c>
      <c r="D33" s="15" t="s">
        <v>49</v>
      </c>
      <c r="E33" s="9">
        <v>43</v>
      </c>
      <c r="F33" s="21"/>
      <c r="G33" s="21"/>
    </row>
    <row r="34" spans="3:7" ht="15.75" customHeight="1">
      <c r="C34" s="9">
        <v>29</v>
      </c>
      <c r="D34" s="15" t="s">
        <v>50</v>
      </c>
      <c r="E34" s="9">
        <v>199</v>
      </c>
      <c r="F34" s="21"/>
      <c r="G34" s="21"/>
    </row>
    <row r="35" spans="3:7" ht="15.75" customHeight="1">
      <c r="C35" s="9">
        <v>30</v>
      </c>
      <c r="D35" s="15" t="s">
        <v>51</v>
      </c>
      <c r="E35" s="9">
        <v>54</v>
      </c>
      <c r="F35" s="21"/>
      <c r="G35" s="21"/>
    </row>
    <row r="36" spans="3:7" ht="15.75" customHeight="1">
      <c r="C36" s="9">
        <v>31</v>
      </c>
      <c r="D36" s="15" t="s">
        <v>52</v>
      </c>
      <c r="E36" s="9">
        <v>83</v>
      </c>
      <c r="F36" s="21"/>
      <c r="G36" s="21"/>
    </row>
    <row r="37" spans="3:7" ht="15.75" customHeight="1">
      <c r="C37" s="9">
        <v>32</v>
      </c>
      <c r="D37" s="15" t="s">
        <v>53</v>
      </c>
      <c r="E37" s="9">
        <v>120</v>
      </c>
      <c r="F37" s="21"/>
      <c r="G37" s="21"/>
    </row>
    <row r="38" spans="3:7" ht="15.75" customHeight="1">
      <c r="C38" s="9">
        <v>33</v>
      </c>
      <c r="D38" s="15" t="s">
        <v>54</v>
      </c>
      <c r="E38" s="9">
        <v>68</v>
      </c>
      <c r="F38" s="21"/>
      <c r="G38" s="21"/>
    </row>
    <row r="39" spans="3:7" ht="15.75" customHeight="1">
      <c r="C39" s="9">
        <v>34</v>
      </c>
      <c r="D39" s="15" t="s">
        <v>55</v>
      </c>
      <c r="E39" s="9">
        <v>175</v>
      </c>
      <c r="F39" s="21"/>
      <c r="G39" s="21"/>
    </row>
    <row r="40" spans="3:7" ht="15.75" customHeight="1">
      <c r="C40" s="9">
        <v>35</v>
      </c>
      <c r="D40" s="15" t="s">
        <v>56</v>
      </c>
      <c r="E40" s="9">
        <v>18</v>
      </c>
      <c r="F40" s="21"/>
      <c r="G40" s="21"/>
    </row>
    <row r="41" spans="3:7" ht="15.75" customHeight="1">
      <c r="C41" s="9">
        <v>36</v>
      </c>
      <c r="D41" s="15" t="s">
        <v>57</v>
      </c>
      <c r="E41" s="9">
        <v>52</v>
      </c>
      <c r="F41" s="21"/>
      <c r="G41" s="21"/>
    </row>
    <row r="42" spans="3:7" ht="15.75" customHeight="1">
      <c r="C42" s="9">
        <v>37</v>
      </c>
      <c r="D42" s="15" t="s">
        <v>58</v>
      </c>
      <c r="E42" s="9">
        <v>113</v>
      </c>
      <c r="F42" s="21"/>
      <c r="G42" s="21"/>
    </row>
    <row r="43" spans="3:7" ht="15.75" customHeight="1">
      <c r="C43" s="9">
        <v>38</v>
      </c>
      <c r="D43" s="15" t="s">
        <v>57</v>
      </c>
      <c r="E43" s="9">
        <v>49</v>
      </c>
      <c r="F43" s="21"/>
      <c r="G43" s="21"/>
    </row>
    <row r="44" spans="3:7" ht="15.75" customHeight="1">
      <c r="C44" s="9">
        <v>39</v>
      </c>
      <c r="D44" s="15" t="s">
        <v>24</v>
      </c>
      <c r="E44" s="9">
        <v>46</v>
      </c>
      <c r="F44" s="21"/>
      <c r="G44" s="21"/>
    </row>
    <row r="45" spans="3:7" ht="15.75" customHeight="1">
      <c r="C45" s="9">
        <v>40</v>
      </c>
      <c r="D45" s="15" t="s">
        <v>59</v>
      </c>
      <c r="E45" s="9">
        <v>23</v>
      </c>
      <c r="F45" s="21"/>
      <c r="G45" s="21"/>
    </row>
    <row r="46" spans="3:7" ht="15.75" customHeight="1">
      <c r="C46" s="9">
        <v>41</v>
      </c>
      <c r="D46" s="15" t="s">
        <v>60</v>
      </c>
      <c r="E46" s="9">
        <v>52</v>
      </c>
      <c r="F46" s="21"/>
      <c r="G46" s="21"/>
    </row>
    <row r="47" spans="3:7" ht="15.75" customHeight="1">
      <c r="C47" s="9">
        <v>42</v>
      </c>
      <c r="D47" s="15" t="s">
        <v>34</v>
      </c>
      <c r="E47" s="9">
        <v>90</v>
      </c>
      <c r="F47" s="21"/>
      <c r="G47" s="21"/>
    </row>
    <row r="48" spans="3:7" ht="15.75" customHeight="1">
      <c r="C48" s="9">
        <v>43</v>
      </c>
      <c r="D48" s="15" t="s">
        <v>61</v>
      </c>
      <c r="E48" s="9">
        <v>46</v>
      </c>
      <c r="F48" s="21"/>
      <c r="G48" s="21"/>
    </row>
    <row r="49" spans="3:7" ht="15.75" customHeight="1">
      <c r="C49" s="9">
        <v>44</v>
      </c>
      <c r="D49" s="15" t="s">
        <v>62</v>
      </c>
      <c r="E49" s="9">
        <v>50</v>
      </c>
      <c r="F49" s="21"/>
      <c r="G49" s="21"/>
    </row>
    <row r="50" spans="3:7" ht="15.75" customHeight="1">
      <c r="C50" s="9">
        <v>45</v>
      </c>
      <c r="D50" s="15" t="s">
        <v>63</v>
      </c>
      <c r="E50" s="9">
        <v>307</v>
      </c>
      <c r="F50" s="21"/>
      <c r="G50" s="21"/>
    </row>
    <row r="51" spans="3:7" ht="15.75" customHeight="1">
      <c r="C51" s="9">
        <v>46</v>
      </c>
      <c r="D51" s="15" t="s">
        <v>64</v>
      </c>
      <c r="E51" s="9">
        <v>165</v>
      </c>
      <c r="F51" s="21"/>
      <c r="G51" s="21"/>
    </row>
    <row r="52" spans="3:7" ht="15.75" customHeight="1">
      <c r="C52" s="9">
        <v>47</v>
      </c>
      <c r="D52" s="15" t="s">
        <v>65</v>
      </c>
      <c r="E52" s="9">
        <v>228</v>
      </c>
      <c r="F52" s="21"/>
      <c r="G52" s="21"/>
    </row>
    <row r="53" spans="3:7" ht="15.75" customHeight="1">
      <c r="C53" s="9">
        <v>48</v>
      </c>
      <c r="D53" s="15" t="s">
        <v>63</v>
      </c>
      <c r="E53" s="9">
        <v>240</v>
      </c>
      <c r="F53" s="21"/>
      <c r="G53" s="21"/>
    </row>
    <row r="54" spans="3:7" ht="15.75" customHeight="1">
      <c r="C54" s="9">
        <v>49</v>
      </c>
      <c r="D54" s="15" t="s">
        <v>66</v>
      </c>
      <c r="E54" s="9">
        <v>93</v>
      </c>
      <c r="F54" s="21"/>
      <c r="G54" s="21"/>
    </row>
    <row r="55" spans="3:7" ht="15.75" customHeight="1">
      <c r="C55" s="9">
        <v>50</v>
      </c>
      <c r="D55" s="15" t="s">
        <v>60</v>
      </c>
      <c r="E55" s="12">
        <v>95</v>
      </c>
      <c r="F55" s="21"/>
      <c r="G55" s="21"/>
    </row>
    <row r="56" spans="3:7" ht="15.75" customHeight="1"/>
    <row r="57" spans="3:7" ht="15.75" customHeight="1"/>
    <row r="58" spans="3:7" ht="15.75" customHeight="1"/>
    <row r="59" spans="3:7" ht="15.75" customHeight="1"/>
    <row r="60" spans="3:7" ht="15.75" customHeight="1"/>
    <row r="61" spans="3:7" ht="15.75" customHeight="1"/>
    <row r="62" spans="3:7" ht="15.75" customHeight="1"/>
    <row r="63" spans="3:7" ht="15.75" customHeight="1"/>
    <row r="64" spans="3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M1000"/>
  <sheetViews>
    <sheetView workbookViewId="0">
      <selection activeCell="K6" sqref="K6:K11"/>
    </sheetView>
  </sheetViews>
  <sheetFormatPr defaultColWidth="14.42578125" defaultRowHeight="15" customHeight="1"/>
  <cols>
    <col min="1" max="2" width="8.7109375" customWidth="1"/>
    <col min="3" max="3" width="32.85546875" customWidth="1"/>
    <col min="4" max="4" width="13.140625" customWidth="1"/>
    <col min="5" max="5" width="19.42578125" customWidth="1"/>
    <col min="6" max="6" width="20" customWidth="1"/>
    <col min="7" max="7" width="10.85546875" customWidth="1"/>
    <col min="8" max="8" width="14.28515625" customWidth="1"/>
    <col min="9" max="9" width="13.28515625" customWidth="1"/>
    <col min="10" max="10" width="16.5703125" customWidth="1"/>
    <col min="11" max="11" width="20.28515625" customWidth="1"/>
    <col min="12" max="12" width="8.7109375" customWidth="1"/>
    <col min="13" max="13" width="11.42578125" customWidth="1"/>
    <col min="14" max="26" width="8.7109375" customWidth="1"/>
  </cols>
  <sheetData>
    <row r="2" spans="3:13" ht="21">
      <c r="C2" s="23" t="s">
        <v>88</v>
      </c>
      <c r="E2" s="82" t="s">
        <v>89</v>
      </c>
      <c r="F2" s="79"/>
      <c r="G2" s="80"/>
    </row>
    <row r="5" spans="3:13" ht="30">
      <c r="C5" s="24" t="s">
        <v>90</v>
      </c>
      <c r="D5" s="25" t="s">
        <v>91</v>
      </c>
      <c r="E5" s="25" t="s">
        <v>92</v>
      </c>
      <c r="F5" s="26" t="s">
        <v>93</v>
      </c>
      <c r="G5" s="25" t="s">
        <v>94</v>
      </c>
      <c r="H5" s="25" t="s">
        <v>95</v>
      </c>
      <c r="I5" s="25" t="s">
        <v>96</v>
      </c>
      <c r="J5" s="25" t="s">
        <v>97</v>
      </c>
      <c r="K5" s="25" t="s">
        <v>98</v>
      </c>
      <c r="L5" s="104" t="s">
        <v>274</v>
      </c>
      <c r="M5" s="104" t="s">
        <v>275</v>
      </c>
    </row>
    <row r="6" spans="3:13">
      <c r="C6" s="27" t="s">
        <v>99</v>
      </c>
      <c r="D6" s="21">
        <f>FIND("-",C6,1)</f>
        <v>9</v>
      </c>
      <c r="E6" s="21">
        <f>FIND(".",C6,1)</f>
        <v>16</v>
      </c>
      <c r="F6" s="102" t="str">
        <f>RIGHT(C6,L6-M6)</f>
        <v>hotmail.com</v>
      </c>
      <c r="G6" s="21" t="str">
        <f>LEFT(C6,8)</f>
        <v>Surendra</v>
      </c>
      <c r="H6" s="21"/>
      <c r="I6" s="21"/>
      <c r="J6" s="21" t="str">
        <f>UPPER(G6)</f>
        <v>SURENDRA</v>
      </c>
      <c r="K6" s="21" t="str">
        <f>PROPER(G6)</f>
        <v>Surendra</v>
      </c>
      <c r="L6">
        <f>LEN(C6)</f>
        <v>32</v>
      </c>
      <c r="M6">
        <f>FIND("@",C6,1)</f>
        <v>21</v>
      </c>
    </row>
    <row r="7" spans="3:13">
      <c r="C7" s="27" t="s">
        <v>100</v>
      </c>
      <c r="D7" s="21">
        <f t="shared" ref="D7:D11" si="0">FIND("-",C7,1)</f>
        <v>5</v>
      </c>
      <c r="E7" s="21">
        <f t="shared" ref="E7:E11" si="1">FIND(".",C7,1)</f>
        <v>12</v>
      </c>
      <c r="F7" s="102" t="str">
        <f t="shared" ref="F7:F11" si="2">RIGHT(C7,L7-M7)</f>
        <v>gmail.com</v>
      </c>
      <c r="G7" s="21" t="str">
        <f>LEFT(C7,4)</f>
        <v>Ajay</v>
      </c>
      <c r="H7" s="21"/>
      <c r="I7" s="21"/>
      <c r="J7" s="21" t="str">
        <f t="shared" ref="J7:J11" si="3">UPPER(G7)</f>
        <v>AJAY</v>
      </c>
      <c r="K7" s="21" t="str">
        <f t="shared" ref="K7:K11" si="4">PROPER(G7)</f>
        <v>Ajay</v>
      </c>
      <c r="L7">
        <f t="shared" ref="L7:L11" si="5">LEN(C7)</f>
        <v>26</v>
      </c>
      <c r="M7">
        <f t="shared" ref="M7:M11" si="6">FIND("@",C7,1)</f>
        <v>17</v>
      </c>
    </row>
    <row r="8" spans="3:13">
      <c r="C8" s="27" t="s">
        <v>101</v>
      </c>
      <c r="D8" s="21">
        <f t="shared" si="0"/>
        <v>6</v>
      </c>
      <c r="E8" s="21">
        <f t="shared" si="1"/>
        <v>13</v>
      </c>
      <c r="F8" s="102" t="str">
        <f t="shared" si="2"/>
        <v>gmail.com</v>
      </c>
      <c r="G8" s="21" t="str">
        <f>LEFT(C8,5)</f>
        <v>kesav</v>
      </c>
      <c r="H8" s="21"/>
      <c r="I8" s="21"/>
      <c r="J8" s="21" t="str">
        <f t="shared" si="3"/>
        <v>KESAV</v>
      </c>
      <c r="K8" s="21" t="str">
        <f t="shared" si="4"/>
        <v>Kesav</v>
      </c>
      <c r="L8">
        <f t="shared" si="5"/>
        <v>27</v>
      </c>
      <c r="M8">
        <f t="shared" si="6"/>
        <v>18</v>
      </c>
    </row>
    <row r="9" spans="3:13">
      <c r="C9" s="27" t="s">
        <v>102</v>
      </c>
      <c r="D9" s="21">
        <f t="shared" si="0"/>
        <v>7</v>
      </c>
      <c r="E9" s="21">
        <f t="shared" si="1"/>
        <v>15</v>
      </c>
      <c r="F9" s="102" t="str">
        <f t="shared" si="2"/>
        <v>yahoo.com</v>
      </c>
      <c r="G9" s="21" t="str">
        <f>LEFT(C9,6)</f>
        <v>manasi</v>
      </c>
      <c r="H9" s="21"/>
      <c r="I9" s="21"/>
      <c r="J9" s="21" t="str">
        <f t="shared" si="3"/>
        <v>MANASI</v>
      </c>
      <c r="K9" s="21" t="str">
        <f t="shared" si="4"/>
        <v>Manasi</v>
      </c>
      <c r="L9">
        <f t="shared" si="5"/>
        <v>29</v>
      </c>
      <c r="M9">
        <f t="shared" si="6"/>
        <v>20</v>
      </c>
    </row>
    <row r="10" spans="3:13">
      <c r="C10" s="27" t="s">
        <v>103</v>
      </c>
      <c r="D10" s="21">
        <f t="shared" si="0"/>
        <v>6</v>
      </c>
      <c r="E10" s="21">
        <f t="shared" si="1"/>
        <v>12</v>
      </c>
      <c r="F10" s="102" t="str">
        <f t="shared" si="2"/>
        <v>outlook.com</v>
      </c>
      <c r="G10" s="21" t="str">
        <f>LEFT(C10,5)</f>
        <v>surat</v>
      </c>
      <c r="H10" s="21"/>
      <c r="I10" s="21"/>
      <c r="J10" s="21" t="str">
        <f t="shared" si="3"/>
        <v>SURAT</v>
      </c>
      <c r="K10" s="21" t="str">
        <f t="shared" si="4"/>
        <v>Surat</v>
      </c>
      <c r="L10">
        <f t="shared" si="5"/>
        <v>28</v>
      </c>
      <c r="M10">
        <f t="shared" si="6"/>
        <v>17</v>
      </c>
    </row>
    <row r="11" spans="3:13">
      <c r="C11" s="27" t="s">
        <v>104</v>
      </c>
      <c r="D11" s="21">
        <f t="shared" si="0"/>
        <v>7</v>
      </c>
      <c r="E11" s="21">
        <f t="shared" si="1"/>
        <v>11</v>
      </c>
      <c r="F11" s="102" t="str">
        <f t="shared" si="2"/>
        <v>hotmail.com</v>
      </c>
      <c r="G11" s="21" t="str">
        <f>LEFT(C11,6)</f>
        <v>gaurav</v>
      </c>
      <c r="H11" s="21"/>
      <c r="I11" s="21"/>
      <c r="J11" s="21" t="str">
        <f t="shared" si="3"/>
        <v>GAURAV</v>
      </c>
      <c r="K11" s="21" t="str">
        <f t="shared" si="4"/>
        <v>Gaurav</v>
      </c>
      <c r="L11">
        <f t="shared" si="5"/>
        <v>27</v>
      </c>
      <c r="M11">
        <f t="shared" si="6"/>
        <v>16</v>
      </c>
    </row>
    <row r="14" spans="3:13">
      <c r="C14" s="23" t="s">
        <v>105</v>
      </c>
    </row>
    <row r="16" spans="3:13" ht="45">
      <c r="C16" s="28" t="s">
        <v>106</v>
      </c>
      <c r="D16" s="29" t="s">
        <v>107</v>
      </c>
      <c r="E16" s="29" t="s">
        <v>108</v>
      </c>
      <c r="F16" s="29" t="s">
        <v>109</v>
      </c>
      <c r="G16" s="30" t="s">
        <v>110</v>
      </c>
      <c r="H16" s="30" t="s">
        <v>111</v>
      </c>
      <c r="I16" s="29" t="s">
        <v>112</v>
      </c>
    </row>
    <row r="17" spans="3:9">
      <c r="C17" s="31">
        <v>44288</v>
      </c>
      <c r="D17" s="12">
        <f>MONTH(C17)</f>
        <v>4</v>
      </c>
      <c r="E17" s="12" t="str">
        <f>TEXT(C17,"mmmm")</f>
        <v>April</v>
      </c>
      <c r="F17" s="12" t="str">
        <f>TEXT(C17,"dddd")</f>
        <v>Friday</v>
      </c>
      <c r="G17" s="12" t="str">
        <f>TEXT(C17,"yyyy")</f>
        <v>2021</v>
      </c>
      <c r="H17" s="12">
        <f>WEEKNUM(C17)</f>
        <v>14</v>
      </c>
      <c r="I17" s="12">
        <f>WEEKDAY(C17)</f>
        <v>6</v>
      </c>
    </row>
    <row r="18" spans="3:9">
      <c r="C18" s="31">
        <v>44259</v>
      </c>
      <c r="D18" s="12">
        <f t="shared" ref="D18:D25" si="7">MONTH(C18)</f>
        <v>3</v>
      </c>
      <c r="E18" s="12" t="str">
        <f t="shared" ref="E18:E25" si="8">TEXT(C18,"mmmm")</f>
        <v>March</v>
      </c>
      <c r="F18" s="12" t="str">
        <f t="shared" ref="F18:F25" si="9">TEXT(C18,"dddd")</f>
        <v>Thursday</v>
      </c>
      <c r="G18" s="12" t="str">
        <f t="shared" ref="G18:G25" si="10">TEXT(C18,"yyyy")</f>
        <v>2021</v>
      </c>
      <c r="H18" s="12">
        <f t="shared" ref="H18:H25" si="11">WEEKNUM(C18)</f>
        <v>10</v>
      </c>
      <c r="I18" s="12">
        <f t="shared" ref="I18:I25" si="12">WEEKDAY(C18)</f>
        <v>5</v>
      </c>
    </row>
    <row r="19" spans="3:9">
      <c r="C19" s="31">
        <v>44359</v>
      </c>
      <c r="D19" s="12">
        <f t="shared" si="7"/>
        <v>6</v>
      </c>
      <c r="E19" s="12" t="str">
        <f t="shared" si="8"/>
        <v>June</v>
      </c>
      <c r="F19" s="12" t="str">
        <f t="shared" si="9"/>
        <v>Saturday</v>
      </c>
      <c r="G19" s="12" t="str">
        <f t="shared" si="10"/>
        <v>2021</v>
      </c>
      <c r="H19" s="12">
        <f t="shared" si="11"/>
        <v>24</v>
      </c>
      <c r="I19" s="12">
        <f t="shared" si="12"/>
        <v>7</v>
      </c>
    </row>
    <row r="20" spans="3:9">
      <c r="C20" s="31">
        <v>44392</v>
      </c>
      <c r="D20" s="12">
        <f t="shared" si="7"/>
        <v>7</v>
      </c>
      <c r="E20" s="12" t="str">
        <f t="shared" si="8"/>
        <v>July</v>
      </c>
      <c r="F20" s="12" t="str">
        <f t="shared" si="9"/>
        <v>Thursday</v>
      </c>
      <c r="G20" s="12" t="str">
        <f t="shared" si="10"/>
        <v>2021</v>
      </c>
      <c r="H20" s="12">
        <f t="shared" si="11"/>
        <v>29</v>
      </c>
      <c r="I20" s="12">
        <f t="shared" si="12"/>
        <v>5</v>
      </c>
    </row>
    <row r="21" spans="3:9" ht="15.75" customHeight="1">
      <c r="C21" s="31">
        <v>44428</v>
      </c>
      <c r="D21" s="12">
        <f t="shared" si="7"/>
        <v>8</v>
      </c>
      <c r="E21" s="12" t="str">
        <f t="shared" si="8"/>
        <v>August</v>
      </c>
      <c r="F21" s="12" t="str">
        <f t="shared" si="9"/>
        <v>Friday</v>
      </c>
      <c r="G21" s="12" t="str">
        <f t="shared" si="10"/>
        <v>2021</v>
      </c>
      <c r="H21" s="12">
        <f t="shared" si="11"/>
        <v>34</v>
      </c>
      <c r="I21" s="12">
        <f t="shared" si="12"/>
        <v>6</v>
      </c>
    </row>
    <row r="22" spans="3:9" ht="15.75" customHeight="1">
      <c r="C22" s="31">
        <v>44267</v>
      </c>
      <c r="D22" s="12">
        <f t="shared" si="7"/>
        <v>3</v>
      </c>
      <c r="E22" s="12" t="str">
        <f t="shared" si="8"/>
        <v>March</v>
      </c>
      <c r="F22" s="12" t="str">
        <f t="shared" si="9"/>
        <v>Friday</v>
      </c>
      <c r="G22" s="12" t="str">
        <f t="shared" si="10"/>
        <v>2021</v>
      </c>
      <c r="H22" s="12">
        <f t="shared" si="11"/>
        <v>11</v>
      </c>
      <c r="I22" s="12">
        <f t="shared" si="12"/>
        <v>6</v>
      </c>
    </row>
    <row r="23" spans="3:9" ht="15.75" customHeight="1">
      <c r="C23" s="31">
        <v>44548</v>
      </c>
      <c r="D23" s="12">
        <f t="shared" si="7"/>
        <v>12</v>
      </c>
      <c r="E23" s="12" t="str">
        <f t="shared" si="8"/>
        <v>December</v>
      </c>
      <c r="F23" s="12" t="str">
        <f t="shared" si="9"/>
        <v>Saturday</v>
      </c>
      <c r="G23" s="12" t="str">
        <f t="shared" si="10"/>
        <v>2021</v>
      </c>
      <c r="H23" s="12">
        <f t="shared" si="11"/>
        <v>51</v>
      </c>
      <c r="I23" s="12">
        <f t="shared" si="12"/>
        <v>7</v>
      </c>
    </row>
    <row r="24" spans="3:9" ht="15.75" customHeight="1">
      <c r="C24" s="31">
        <v>44249</v>
      </c>
      <c r="D24" s="12">
        <f t="shared" si="7"/>
        <v>2</v>
      </c>
      <c r="E24" s="12" t="str">
        <f t="shared" si="8"/>
        <v>February</v>
      </c>
      <c r="F24" s="12" t="str">
        <f t="shared" si="9"/>
        <v>Monday</v>
      </c>
      <c r="G24" s="12" t="str">
        <f t="shared" si="10"/>
        <v>2021</v>
      </c>
      <c r="H24" s="12">
        <f t="shared" si="11"/>
        <v>9</v>
      </c>
      <c r="I24" s="12">
        <f t="shared" si="12"/>
        <v>2</v>
      </c>
    </row>
    <row r="25" spans="3:9" ht="15.75" customHeight="1">
      <c r="C25" s="31">
        <v>44613</v>
      </c>
      <c r="D25" s="12">
        <f t="shared" si="7"/>
        <v>2</v>
      </c>
      <c r="E25" s="12" t="str">
        <f t="shared" si="8"/>
        <v>February</v>
      </c>
      <c r="F25" s="12" t="str">
        <f t="shared" si="9"/>
        <v>Monday</v>
      </c>
      <c r="G25" s="12" t="str">
        <f t="shared" si="10"/>
        <v>2022</v>
      </c>
      <c r="H25" s="12">
        <f t="shared" si="11"/>
        <v>9</v>
      </c>
      <c r="I25" s="12">
        <f t="shared" si="12"/>
        <v>2</v>
      </c>
    </row>
    <row r="26" spans="3:9" ht="15.75" customHeight="1"/>
    <row r="27" spans="3:9" ht="15.75" customHeight="1"/>
    <row r="28" spans="3:9" ht="15.75" customHeight="1"/>
    <row r="29" spans="3:9" ht="15.75" customHeight="1">
      <c r="C29" s="83" t="s">
        <v>113</v>
      </c>
      <c r="D29" s="84"/>
      <c r="E29" s="85"/>
    </row>
    <row r="30" spans="3:9" ht="15.75" customHeight="1">
      <c r="C30" s="86">
        <f ca="1">TODAY()</f>
        <v>44654</v>
      </c>
      <c r="D30" s="84"/>
      <c r="E30" s="85"/>
    </row>
    <row r="31" spans="3:9" ht="15.75" customHeight="1"/>
    <row r="32" spans="3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C29:E29"/>
    <mergeCell ref="C30:E30"/>
  </mergeCells>
  <hyperlinks>
    <hyperlink ref="C6" r:id="rId1" xr:uid="{00000000-0004-0000-0300-000000000000}"/>
    <hyperlink ref="C7" r:id="rId2" xr:uid="{00000000-0004-0000-0300-000001000000}"/>
    <hyperlink ref="C8" r:id="rId3" xr:uid="{00000000-0004-0000-0300-000002000000}"/>
    <hyperlink ref="C9" r:id="rId4" xr:uid="{00000000-0004-0000-0300-000003000000}"/>
    <hyperlink ref="C10" r:id="rId5" xr:uid="{00000000-0004-0000-0300-000004000000}"/>
    <hyperlink ref="C11" r:id="rId6" xr:uid="{00000000-0004-0000-0300-000005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1000"/>
  <sheetViews>
    <sheetView workbookViewId="0">
      <selection activeCell="E10" sqref="E10"/>
    </sheetView>
  </sheetViews>
  <sheetFormatPr defaultColWidth="14.42578125" defaultRowHeight="15" customHeight="1"/>
  <cols>
    <col min="1" max="2" width="8.7109375" customWidth="1"/>
    <col min="3" max="3" width="19" customWidth="1"/>
    <col min="4" max="4" width="41.42578125" customWidth="1"/>
    <col min="5" max="5" width="139.28515625" customWidth="1"/>
    <col min="6" max="6" width="19" customWidth="1"/>
    <col min="7" max="7" width="8.7109375" customWidth="1"/>
    <col min="8" max="8" width="30.85546875" customWidth="1"/>
    <col min="9" max="26" width="8.7109375" customWidth="1"/>
  </cols>
  <sheetData>
    <row r="4" spans="2:8">
      <c r="B4" s="13" t="s">
        <v>114</v>
      </c>
    </row>
    <row r="5" spans="2:8">
      <c r="H5" s="32" t="s">
        <v>115</v>
      </c>
    </row>
    <row r="6" spans="2:8">
      <c r="C6" s="32" t="s">
        <v>116</v>
      </c>
      <c r="D6" s="32" t="s">
        <v>117</v>
      </c>
      <c r="E6" s="32" t="s">
        <v>118</v>
      </c>
      <c r="H6" s="33" t="s">
        <v>119</v>
      </c>
    </row>
    <row r="7" spans="2:8">
      <c r="C7" s="34">
        <v>43963</v>
      </c>
      <c r="D7" s="34">
        <v>44351</v>
      </c>
      <c r="E7" s="12">
        <f>NETWORKDAYS.INTL(C7,D7,1,H7:H12)</f>
        <v>276</v>
      </c>
      <c r="H7" s="34">
        <v>43992</v>
      </c>
    </row>
    <row r="8" spans="2:8">
      <c r="H8" s="34">
        <v>44058</v>
      </c>
    </row>
    <row r="9" spans="2:8">
      <c r="H9" s="34">
        <v>44094</v>
      </c>
    </row>
    <row r="10" spans="2:8">
      <c r="H10" s="34">
        <v>44149</v>
      </c>
    </row>
    <row r="11" spans="2:8">
      <c r="H11" s="34">
        <v>44190</v>
      </c>
    </row>
    <row r="12" spans="2:8">
      <c r="H12" s="34">
        <v>44196</v>
      </c>
    </row>
    <row r="15" spans="2:8">
      <c r="C15" s="32" t="s">
        <v>120</v>
      </c>
      <c r="D15" s="32" t="s">
        <v>116</v>
      </c>
      <c r="E15" s="32" t="s">
        <v>121</v>
      </c>
      <c r="F15" s="32" t="s">
        <v>117</v>
      </c>
    </row>
    <row r="16" spans="2:8">
      <c r="C16" s="12" t="s">
        <v>122</v>
      </c>
      <c r="D16" s="34">
        <v>43963</v>
      </c>
      <c r="E16" s="12">
        <v>326</v>
      </c>
      <c r="F16" s="105">
        <f>WORKDAY.INTL(D16,E16,1,H7:H12)</f>
        <v>44424</v>
      </c>
    </row>
    <row r="17" spans="3:6">
      <c r="C17" s="12" t="s">
        <v>123</v>
      </c>
      <c r="D17" s="34">
        <v>44007</v>
      </c>
      <c r="E17" s="12">
        <v>290</v>
      </c>
      <c r="F17" s="105">
        <f t="shared" ref="F17:F19" si="0">WORKDAY.INTL(D17,E17,1,H8:H13)</f>
        <v>44417</v>
      </c>
    </row>
    <row r="18" spans="3:6">
      <c r="C18" s="12" t="s">
        <v>124</v>
      </c>
      <c r="D18" s="34">
        <v>43900</v>
      </c>
      <c r="E18" s="12">
        <v>340</v>
      </c>
      <c r="F18" s="105">
        <f t="shared" si="0"/>
        <v>44378</v>
      </c>
    </row>
    <row r="19" spans="3:6">
      <c r="C19" s="12" t="s">
        <v>125</v>
      </c>
      <c r="D19" s="34">
        <v>43809</v>
      </c>
      <c r="E19" s="12">
        <v>350</v>
      </c>
      <c r="F19" s="105">
        <f t="shared" si="0"/>
        <v>44301</v>
      </c>
    </row>
    <row r="21" spans="3:6" ht="15.75" customHeight="1"/>
    <row r="22" spans="3:6" ht="15.75" customHeight="1"/>
    <row r="23" spans="3:6" ht="15.75" customHeight="1"/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001"/>
  <sheetViews>
    <sheetView workbookViewId="0">
      <selection activeCell="I17" sqref="I17"/>
    </sheetView>
  </sheetViews>
  <sheetFormatPr defaultColWidth="14.42578125" defaultRowHeight="15" customHeight="1"/>
  <cols>
    <col min="1" max="26" width="8.7109375" customWidth="1"/>
  </cols>
  <sheetData>
    <row r="2" spans="1:7">
      <c r="A2" s="13" t="s">
        <v>126</v>
      </c>
      <c r="B2" s="23" t="s">
        <v>127</v>
      </c>
    </row>
    <row r="4" spans="1:7" ht="18.75">
      <c r="B4" s="35" t="s">
        <v>128</v>
      </c>
      <c r="C4" s="35" t="s">
        <v>129</v>
      </c>
      <c r="F4" s="36" t="s">
        <v>130</v>
      </c>
    </row>
    <row r="5" spans="1:7">
      <c r="B5" s="12">
        <v>3</v>
      </c>
      <c r="C5" s="12">
        <v>27</v>
      </c>
    </row>
    <row r="6" spans="1:7">
      <c r="B6" s="12">
        <v>2</v>
      </c>
      <c r="C6" s="12">
        <v>-18</v>
      </c>
      <c r="F6" s="37" t="s">
        <v>131</v>
      </c>
      <c r="G6" s="38">
        <v>5</v>
      </c>
    </row>
    <row r="7" spans="1:7">
      <c r="B7" s="12">
        <v>4</v>
      </c>
      <c r="C7" s="12">
        <v>138</v>
      </c>
      <c r="F7" s="37" t="s">
        <v>132</v>
      </c>
      <c r="G7" s="38">
        <v>12</v>
      </c>
    </row>
    <row r="8" spans="1:7">
      <c r="B8" s="12">
        <v>10</v>
      </c>
      <c r="C8" s="12">
        <v>3870</v>
      </c>
      <c r="F8" s="37" t="s">
        <v>133</v>
      </c>
      <c r="G8" s="38">
        <v>10</v>
      </c>
    </row>
    <row r="9" spans="1:7">
      <c r="B9" s="12">
        <v>12</v>
      </c>
      <c r="C9" s="12">
        <v>7002</v>
      </c>
      <c r="F9" s="37" t="s">
        <v>134</v>
      </c>
      <c r="G9" s="38">
        <v>30</v>
      </c>
    </row>
    <row r="10" spans="1:7">
      <c r="B10" s="12">
        <v>15</v>
      </c>
      <c r="C10" s="12">
        <v>14295</v>
      </c>
    </row>
    <row r="11" spans="1:7">
      <c r="B11" s="12">
        <v>9</v>
      </c>
      <c r="C11" s="12">
        <v>2733</v>
      </c>
    </row>
    <row r="12" spans="1:7">
      <c r="B12" s="12">
        <v>5</v>
      </c>
      <c r="C12" s="12">
        <v>345</v>
      </c>
    </row>
    <row r="13" spans="1:7" ht="15" customHeight="1">
      <c r="G13" s="103" t="s">
        <v>276</v>
      </c>
    </row>
    <row r="15" spans="1:7" ht="15" customHeight="1">
      <c r="G15">
        <f>5*3*3-12*3*2+10*3-30</f>
        <v>-27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1002"/>
  <sheetViews>
    <sheetView workbookViewId="0">
      <selection activeCell="J7" sqref="J7"/>
    </sheetView>
  </sheetViews>
  <sheetFormatPr defaultColWidth="14.42578125" defaultRowHeight="15" customHeight="1"/>
  <cols>
    <col min="1" max="3" width="8.7109375" customWidth="1"/>
    <col min="4" max="4" width="19.42578125" customWidth="1"/>
    <col min="5" max="7" width="8.7109375" customWidth="1"/>
    <col min="8" max="8" width="14.5703125" customWidth="1"/>
    <col min="9" max="9" width="12.7109375" customWidth="1"/>
    <col min="10" max="10" width="13.85546875" customWidth="1"/>
    <col min="11" max="26" width="8.7109375" customWidth="1"/>
  </cols>
  <sheetData>
    <row r="2" spans="2:10">
      <c r="B2" s="13" t="s">
        <v>135</v>
      </c>
      <c r="C2" s="23" t="s">
        <v>136</v>
      </c>
    </row>
    <row r="5" spans="2:10" ht="16.5">
      <c r="C5" s="87" t="s">
        <v>137</v>
      </c>
      <c r="D5" s="88"/>
      <c r="E5" s="88"/>
      <c r="F5" s="39"/>
      <c r="G5" s="39"/>
      <c r="H5" s="39"/>
      <c r="I5" s="39"/>
      <c r="J5" s="39"/>
    </row>
    <row r="6" spans="2:10" ht="30">
      <c r="C6" s="40" t="s">
        <v>138</v>
      </c>
      <c r="D6" s="40" t="s">
        <v>139</v>
      </c>
      <c r="E6" s="40" t="s">
        <v>140</v>
      </c>
      <c r="F6" s="39"/>
      <c r="G6" s="39"/>
      <c r="H6" s="40" t="s">
        <v>139</v>
      </c>
      <c r="I6" s="40" t="s">
        <v>138</v>
      </c>
      <c r="J6" s="40" t="s">
        <v>140</v>
      </c>
    </row>
    <row r="7" spans="2:10" ht="30">
      <c r="C7" s="41" t="s">
        <v>141</v>
      </c>
      <c r="D7" s="41" t="s">
        <v>142</v>
      </c>
      <c r="E7" s="41">
        <v>7670</v>
      </c>
      <c r="F7" s="39"/>
      <c r="G7" s="39"/>
      <c r="H7" s="42" t="s">
        <v>143</v>
      </c>
      <c r="I7" s="43" t="s">
        <v>149</v>
      </c>
      <c r="J7" s="43">
        <v>225712</v>
      </c>
    </row>
    <row r="8" spans="2:10">
      <c r="C8" s="41" t="s">
        <v>141</v>
      </c>
      <c r="D8" s="41" t="s">
        <v>144</v>
      </c>
      <c r="E8" s="41">
        <v>2069770</v>
      </c>
      <c r="F8" s="39"/>
      <c r="G8" s="39"/>
    </row>
    <row r="9" spans="2:10">
      <c r="C9" s="41" t="s">
        <v>145</v>
      </c>
      <c r="D9" s="41" t="s">
        <v>146</v>
      </c>
      <c r="E9" s="41">
        <v>55216</v>
      </c>
      <c r="F9" s="39"/>
      <c r="G9" s="39"/>
    </row>
    <row r="10" spans="2:10">
      <c r="C10" s="41" t="s">
        <v>145</v>
      </c>
      <c r="D10" s="41" t="s">
        <v>147</v>
      </c>
      <c r="E10" s="41">
        <v>613784</v>
      </c>
      <c r="F10" s="39"/>
      <c r="G10" s="39"/>
    </row>
    <row r="11" spans="2:10">
      <c r="C11" s="41" t="s">
        <v>145</v>
      </c>
      <c r="D11" s="41" t="s">
        <v>148</v>
      </c>
      <c r="E11" s="41">
        <v>726153</v>
      </c>
      <c r="F11" s="39"/>
      <c r="G11" s="39"/>
    </row>
    <row r="12" spans="2:10">
      <c r="C12" s="41" t="s">
        <v>149</v>
      </c>
      <c r="D12" s="41" t="s">
        <v>150</v>
      </c>
      <c r="E12" s="41">
        <v>65380</v>
      </c>
      <c r="F12" s="39"/>
      <c r="G12" s="39"/>
    </row>
    <row r="13" spans="2:10">
      <c r="C13" s="41" t="s">
        <v>145</v>
      </c>
      <c r="D13" s="41" t="s">
        <v>151</v>
      </c>
      <c r="E13" s="41">
        <v>1006326</v>
      </c>
      <c r="F13" s="39"/>
      <c r="G13" s="39"/>
    </row>
    <row r="14" spans="2:10">
      <c r="C14" s="41" t="s">
        <v>152</v>
      </c>
      <c r="D14" s="41" t="s">
        <v>153</v>
      </c>
      <c r="E14" s="41">
        <v>10682</v>
      </c>
      <c r="F14" s="39"/>
      <c r="G14" s="39"/>
    </row>
    <row r="15" spans="2:10">
      <c r="C15" s="41" t="s">
        <v>149</v>
      </c>
      <c r="D15" s="41" t="s">
        <v>154</v>
      </c>
      <c r="E15" s="41">
        <v>1440388</v>
      </c>
      <c r="F15" s="39"/>
      <c r="G15" s="39"/>
    </row>
    <row r="16" spans="2:10">
      <c r="C16" s="41" t="s">
        <v>152</v>
      </c>
      <c r="D16" s="41" t="s">
        <v>155</v>
      </c>
      <c r="E16" s="41">
        <v>178467</v>
      </c>
      <c r="F16" s="39"/>
      <c r="G16" s="39"/>
    </row>
    <row r="17" spans="3:7">
      <c r="C17" s="41" t="s">
        <v>152</v>
      </c>
      <c r="D17" s="41" t="s">
        <v>156</v>
      </c>
      <c r="E17" s="41">
        <v>826924</v>
      </c>
      <c r="F17" s="39"/>
      <c r="G17" s="39"/>
    </row>
    <row r="18" spans="3:7">
      <c r="C18" s="41" t="s">
        <v>149</v>
      </c>
      <c r="D18" s="41" t="s">
        <v>157</v>
      </c>
      <c r="E18" s="41">
        <v>771420</v>
      </c>
      <c r="F18" s="39"/>
      <c r="G18" s="39"/>
    </row>
    <row r="19" spans="3:7">
      <c r="C19" s="41" t="s">
        <v>149</v>
      </c>
      <c r="D19" s="41" t="s">
        <v>143</v>
      </c>
      <c r="E19" s="41">
        <v>225712</v>
      </c>
      <c r="F19" s="39"/>
      <c r="G19" s="39"/>
    </row>
    <row r="20" spans="3:7">
      <c r="C20" s="41" t="s">
        <v>149</v>
      </c>
      <c r="D20" s="41" t="s">
        <v>158</v>
      </c>
      <c r="E20" s="41">
        <v>334006</v>
      </c>
      <c r="F20" s="39"/>
      <c r="G20" s="39"/>
    </row>
    <row r="21" spans="3:7">
      <c r="C21" s="41" t="s">
        <v>145</v>
      </c>
      <c r="D21" s="41" t="s">
        <v>159</v>
      </c>
      <c r="E21" s="41">
        <v>348992</v>
      </c>
      <c r="F21" s="39"/>
      <c r="G21" s="39"/>
    </row>
    <row r="22" spans="3:7">
      <c r="C22" s="41" t="s">
        <v>141</v>
      </c>
      <c r="D22" s="41" t="s">
        <v>160</v>
      </c>
      <c r="E22" s="41">
        <v>2991614</v>
      </c>
      <c r="F22" s="39"/>
      <c r="G22" s="39"/>
    </row>
    <row r="23" spans="3:7" ht="15.75" customHeight="1">
      <c r="C23" s="41" t="s">
        <v>141</v>
      </c>
      <c r="D23" s="41" t="s">
        <v>161</v>
      </c>
      <c r="E23" s="41">
        <v>5055224</v>
      </c>
      <c r="F23" s="39"/>
      <c r="G23" s="39"/>
    </row>
    <row r="24" spans="3:7" ht="15.75" customHeight="1">
      <c r="C24" s="41" t="s">
        <v>149</v>
      </c>
      <c r="D24" s="41" t="s">
        <v>162</v>
      </c>
      <c r="E24" s="41">
        <v>21148</v>
      </c>
      <c r="F24" s="39"/>
      <c r="G24" s="39"/>
    </row>
    <row r="25" spans="3:7" ht="15.75" customHeight="1">
      <c r="C25" s="41" t="s">
        <v>141</v>
      </c>
      <c r="D25" s="41" t="s">
        <v>163</v>
      </c>
      <c r="E25" s="41">
        <v>10365</v>
      </c>
      <c r="F25" s="39"/>
      <c r="G25" s="39"/>
    </row>
    <row r="26" spans="3:7" ht="15.75" customHeight="1">
      <c r="C26" s="41" t="s">
        <v>152</v>
      </c>
      <c r="D26" s="41" t="s">
        <v>164</v>
      </c>
      <c r="E26" s="41">
        <v>792956</v>
      </c>
      <c r="F26" s="39"/>
      <c r="G26" s="39"/>
    </row>
    <row r="27" spans="3:7" ht="15.75" customHeight="1">
      <c r="C27" s="41" t="s">
        <v>152</v>
      </c>
      <c r="D27" s="41" t="s">
        <v>165</v>
      </c>
      <c r="E27" s="41">
        <v>6623344</v>
      </c>
      <c r="F27" s="39"/>
      <c r="G27" s="39"/>
    </row>
    <row r="28" spans="3:7" ht="15.75" customHeight="1">
      <c r="C28" s="41" t="s">
        <v>145</v>
      </c>
      <c r="D28" s="41" t="s">
        <v>166</v>
      </c>
      <c r="E28" s="41">
        <v>124432</v>
      </c>
      <c r="F28" s="39"/>
      <c r="G28" s="39"/>
    </row>
    <row r="29" spans="3:7" ht="15.75" customHeight="1">
      <c r="C29" s="41" t="s">
        <v>145</v>
      </c>
      <c r="D29" s="41" t="s">
        <v>167</v>
      </c>
      <c r="E29" s="41">
        <v>84013</v>
      </c>
      <c r="F29" s="39"/>
      <c r="G29" s="39"/>
    </row>
    <row r="30" spans="3:7" ht="15.75" customHeight="1">
      <c r="C30" s="41" t="s">
        <v>145</v>
      </c>
      <c r="D30" s="41" t="s">
        <v>168</v>
      </c>
      <c r="E30" s="41">
        <v>128604</v>
      </c>
      <c r="F30" s="39"/>
      <c r="G30" s="39"/>
    </row>
    <row r="31" spans="3:7" ht="15.75" customHeight="1">
      <c r="C31" s="41" t="s">
        <v>145</v>
      </c>
      <c r="D31" s="41" t="s">
        <v>169</v>
      </c>
      <c r="E31" s="41">
        <v>31978</v>
      </c>
      <c r="F31" s="39"/>
      <c r="G31" s="39"/>
    </row>
    <row r="32" spans="3:7" ht="15.75" customHeight="1">
      <c r="C32" s="41" t="s">
        <v>145</v>
      </c>
      <c r="D32" s="41" t="s">
        <v>170</v>
      </c>
      <c r="E32" s="41">
        <v>1045209</v>
      </c>
      <c r="F32" s="39"/>
      <c r="G32" s="39"/>
    </row>
    <row r="33" spans="3:10" ht="15.75" customHeight="1">
      <c r="C33" s="41" t="s">
        <v>141</v>
      </c>
      <c r="D33" s="41" t="s">
        <v>171</v>
      </c>
      <c r="E33" s="41">
        <v>128401</v>
      </c>
      <c r="F33" s="39"/>
      <c r="G33" s="39"/>
    </row>
    <row r="34" spans="3:10" ht="15.75" customHeight="1">
      <c r="C34" s="41" t="s">
        <v>149</v>
      </c>
      <c r="D34" s="41" t="s">
        <v>172</v>
      </c>
      <c r="E34" s="41">
        <v>602778</v>
      </c>
      <c r="F34" s="39"/>
      <c r="G34" s="39"/>
    </row>
    <row r="35" spans="3:10" ht="15.75" customHeight="1">
      <c r="C35" s="41" t="s">
        <v>152</v>
      </c>
      <c r="D35" s="41" t="s">
        <v>173</v>
      </c>
      <c r="E35" s="41">
        <v>954503</v>
      </c>
      <c r="F35" s="39"/>
      <c r="G35" s="39"/>
    </row>
    <row r="36" spans="3:10" ht="15.75" customHeight="1">
      <c r="C36" s="41" t="s">
        <v>145</v>
      </c>
      <c r="D36" s="41" t="s">
        <v>174</v>
      </c>
      <c r="E36" s="41">
        <v>32096</v>
      </c>
      <c r="F36" s="39"/>
      <c r="G36" s="39"/>
      <c r="H36" s="39"/>
      <c r="I36" s="39"/>
      <c r="J36" s="39"/>
    </row>
    <row r="37" spans="3:10" ht="15.75" customHeight="1">
      <c r="C37" s="41" t="s">
        <v>141</v>
      </c>
      <c r="D37" s="41" t="s">
        <v>175</v>
      </c>
      <c r="E37" s="41">
        <v>2714025</v>
      </c>
      <c r="F37" s="39"/>
      <c r="G37" s="39"/>
      <c r="H37" s="39"/>
      <c r="I37" s="39"/>
      <c r="J37" s="39"/>
    </row>
    <row r="38" spans="3:10" ht="15.75" customHeight="1">
      <c r="C38" s="41" t="s">
        <v>141</v>
      </c>
      <c r="D38" s="41" t="s">
        <v>176</v>
      </c>
      <c r="E38" s="41">
        <v>673469</v>
      </c>
      <c r="F38" s="39"/>
      <c r="G38" s="39"/>
      <c r="H38" s="39"/>
      <c r="I38" s="39"/>
      <c r="J38" s="39"/>
    </row>
    <row r="39" spans="3:10" ht="15.75" customHeight="1">
      <c r="C39" s="41" t="s">
        <v>145</v>
      </c>
      <c r="D39" s="41" t="s">
        <v>177</v>
      </c>
      <c r="E39" s="41">
        <v>84665</v>
      </c>
      <c r="F39" s="39"/>
      <c r="G39" s="39"/>
      <c r="H39" s="39"/>
      <c r="I39" s="39"/>
      <c r="J39" s="39"/>
    </row>
    <row r="40" spans="3:10" ht="15.75" customHeight="1">
      <c r="C40" s="41" t="s">
        <v>149</v>
      </c>
      <c r="D40" s="41" t="s">
        <v>178</v>
      </c>
      <c r="E40" s="41">
        <v>1710261</v>
      </c>
      <c r="F40" s="39"/>
      <c r="G40" s="39"/>
      <c r="H40" s="39"/>
      <c r="I40" s="39"/>
      <c r="J40" s="39"/>
    </row>
    <row r="41" spans="3:10" ht="15.75" customHeight="1">
      <c r="C41" s="41" t="s">
        <v>149</v>
      </c>
      <c r="D41" s="41" t="s">
        <v>179</v>
      </c>
      <c r="E41" s="41">
        <v>344014</v>
      </c>
      <c r="F41" s="39"/>
      <c r="G41" s="39"/>
      <c r="H41" s="39"/>
      <c r="I41" s="39"/>
      <c r="J41" s="39"/>
    </row>
    <row r="42" spans="3:10" ht="15.75" customHeight="1">
      <c r="C42" s="41" t="s">
        <v>145</v>
      </c>
      <c r="D42" s="41" t="s">
        <v>180</v>
      </c>
      <c r="E42" s="41">
        <v>1603318</v>
      </c>
      <c r="F42" s="39"/>
      <c r="G42" s="39"/>
      <c r="H42" s="39"/>
      <c r="I42" s="39"/>
      <c r="J42" s="39"/>
    </row>
    <row r="43" spans="3:10" ht="15.75" customHeight="1"/>
    <row r="44" spans="3:10" ht="15.75" customHeight="1"/>
    <row r="45" spans="3:10" ht="15.75" customHeight="1"/>
    <row r="46" spans="3:10" ht="15.75" customHeight="1"/>
    <row r="47" spans="3:10" ht="15.75" customHeight="1"/>
    <row r="48" spans="3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C5:E5"/>
  </mergeCells>
  <dataValidations count="2">
    <dataValidation type="list" allowBlank="1" showInputMessage="1" showErrorMessage="1" sqref="I7" xr:uid="{6B69558C-715F-4112-99B9-1C54C9EB1D6D}">
      <formula1>$C$7:$C$42</formula1>
    </dataValidation>
    <dataValidation type="list" allowBlank="1" showInputMessage="1" showErrorMessage="1" sqref="J7" xr:uid="{B8C47922-1F49-4F3C-BF4D-EDE25E6724CC}">
      <formula1>$E$7:$E$42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44"/>
  <sheetViews>
    <sheetView showGridLines="0" workbookViewId="0">
      <selection activeCell="I12" sqref="I12"/>
    </sheetView>
  </sheetViews>
  <sheetFormatPr defaultColWidth="14.42578125" defaultRowHeight="15" customHeight="1"/>
  <cols>
    <col min="2" max="2" width="30.42578125" customWidth="1"/>
    <col min="5" max="5" width="15.5703125" customWidth="1"/>
  </cols>
  <sheetData>
    <row r="1" spans="1:11">
      <c r="A1" s="44" t="s">
        <v>181</v>
      </c>
      <c r="B1" s="23" t="s">
        <v>182</v>
      </c>
    </row>
    <row r="2" spans="1:11">
      <c r="B2" s="23" t="s">
        <v>183</v>
      </c>
    </row>
    <row r="3" spans="1:11">
      <c r="B3" s="23" t="s">
        <v>184</v>
      </c>
    </row>
    <row r="4" spans="1:11">
      <c r="B4" s="23" t="s">
        <v>185</v>
      </c>
    </row>
    <row r="6" spans="1:11">
      <c r="B6" s="45" t="s">
        <v>186</v>
      </c>
      <c r="C6" s="46" t="s">
        <v>187</v>
      </c>
      <c r="D6" s="46" t="s">
        <v>188</v>
      </c>
      <c r="E6" s="47" t="s">
        <v>189</v>
      </c>
      <c r="F6" s="48"/>
      <c r="G6" s="48"/>
      <c r="H6" s="48"/>
      <c r="I6" s="48"/>
      <c r="J6" s="48"/>
      <c r="K6" s="48"/>
    </row>
    <row r="7" spans="1:11">
      <c r="B7" s="49" t="s">
        <v>190</v>
      </c>
      <c r="C7" s="50">
        <v>71</v>
      </c>
      <c r="D7" s="50">
        <v>53</v>
      </c>
      <c r="E7" s="51">
        <v>89</v>
      </c>
      <c r="F7" s="48"/>
      <c r="G7" s="52"/>
      <c r="H7" s="53" t="s">
        <v>187</v>
      </c>
      <c r="I7" s="53" t="s">
        <v>188</v>
      </c>
      <c r="J7" s="53" t="s">
        <v>189</v>
      </c>
      <c r="K7" s="53" t="s">
        <v>191</v>
      </c>
    </row>
    <row r="8" spans="1:11">
      <c r="B8" s="54" t="s">
        <v>192</v>
      </c>
      <c r="C8" s="55">
        <v>88</v>
      </c>
      <c r="D8" s="55">
        <v>45</v>
      </c>
      <c r="E8" s="56">
        <v>55</v>
      </c>
      <c r="F8" s="48"/>
      <c r="G8" s="52" t="s">
        <v>193</v>
      </c>
      <c r="H8" s="52"/>
      <c r="I8" s="52"/>
      <c r="J8" s="52"/>
      <c r="K8" s="52"/>
    </row>
    <row r="9" spans="1:11">
      <c r="B9" s="57" t="s">
        <v>194</v>
      </c>
      <c r="C9" s="51">
        <v>44</v>
      </c>
      <c r="D9" s="51">
        <v>28</v>
      </c>
      <c r="E9" s="51">
        <v>54</v>
      </c>
      <c r="F9" s="48"/>
      <c r="G9" s="48"/>
      <c r="H9" s="48"/>
      <c r="I9" s="48"/>
      <c r="J9" s="48"/>
      <c r="K9" s="48"/>
    </row>
    <row r="10" spans="1:11">
      <c r="B10" s="54" t="s">
        <v>195</v>
      </c>
      <c r="C10" s="55">
        <v>97</v>
      </c>
      <c r="D10" s="55">
        <v>70</v>
      </c>
      <c r="E10" s="56">
        <v>73</v>
      </c>
      <c r="F10" s="48"/>
      <c r="G10" s="48"/>
      <c r="H10" s="48"/>
      <c r="I10" s="48"/>
      <c r="J10" s="48"/>
      <c r="K10" s="48"/>
    </row>
    <row r="11" spans="1:11">
      <c r="B11" s="49" t="s">
        <v>196</v>
      </c>
      <c r="C11" s="50">
        <v>47</v>
      </c>
      <c r="D11" s="50">
        <v>34</v>
      </c>
      <c r="E11" s="51">
        <v>38</v>
      </c>
      <c r="F11" s="48"/>
      <c r="G11" s="48"/>
      <c r="H11" s="48"/>
      <c r="I11" s="48"/>
      <c r="J11" s="48"/>
      <c r="K11" s="48"/>
    </row>
    <row r="12" spans="1:11">
      <c r="B12" s="54" t="s">
        <v>197</v>
      </c>
      <c r="C12" s="55">
        <v>88</v>
      </c>
      <c r="D12" s="55">
        <v>75</v>
      </c>
      <c r="E12" s="56">
        <v>90</v>
      </c>
      <c r="F12" s="48"/>
      <c r="G12" s="48"/>
      <c r="H12" s="48"/>
      <c r="I12" s="48"/>
      <c r="J12" s="48"/>
      <c r="K12" s="48"/>
    </row>
    <row r="13" spans="1:11">
      <c r="B13" s="49" t="s">
        <v>198</v>
      </c>
      <c r="C13" s="50">
        <v>87</v>
      </c>
      <c r="D13" s="50">
        <v>42</v>
      </c>
      <c r="E13" s="51">
        <v>54</v>
      </c>
      <c r="F13" s="48"/>
      <c r="G13" s="48"/>
      <c r="H13" s="48"/>
      <c r="I13" s="48"/>
      <c r="J13" s="48"/>
      <c r="K13" s="48"/>
    </row>
    <row r="14" spans="1:11">
      <c r="B14" s="54" t="s">
        <v>199</v>
      </c>
      <c r="C14" s="55">
        <v>27</v>
      </c>
      <c r="D14" s="55">
        <v>37</v>
      </c>
      <c r="E14" s="56">
        <v>56</v>
      </c>
      <c r="F14" s="48"/>
      <c r="G14" s="48"/>
      <c r="H14" s="48"/>
      <c r="I14" s="48"/>
      <c r="J14" s="48"/>
      <c r="K14" s="48"/>
    </row>
    <row r="15" spans="1:11">
      <c r="B15" s="49" t="s">
        <v>200</v>
      </c>
      <c r="C15" s="50">
        <v>35</v>
      </c>
      <c r="D15" s="50">
        <v>89</v>
      </c>
      <c r="E15" s="51">
        <v>57</v>
      </c>
      <c r="F15" s="48"/>
      <c r="G15" s="48"/>
      <c r="H15" s="48"/>
      <c r="I15" s="48"/>
      <c r="J15" s="48"/>
      <c r="K15" s="48"/>
    </row>
    <row r="16" spans="1:11">
      <c r="B16" s="54" t="s">
        <v>193</v>
      </c>
      <c r="C16" s="55">
        <v>67</v>
      </c>
      <c r="D16" s="55">
        <v>54</v>
      </c>
      <c r="E16" s="56">
        <v>82</v>
      </c>
      <c r="F16" s="48"/>
      <c r="G16" s="48"/>
      <c r="H16" s="48"/>
      <c r="I16" s="48"/>
      <c r="J16" s="48"/>
      <c r="K16" s="48"/>
    </row>
    <row r="17" spans="1:11">
      <c r="B17" s="58"/>
      <c r="C17" s="58"/>
      <c r="D17" s="58"/>
      <c r="E17" s="48"/>
      <c r="F17" s="48"/>
      <c r="G17" s="48"/>
      <c r="H17" s="48"/>
      <c r="I17" s="48"/>
      <c r="J17" s="48"/>
      <c r="K17" s="48"/>
    </row>
    <row r="18" spans="1:11">
      <c r="A18" s="44" t="s">
        <v>201</v>
      </c>
      <c r="B18" s="59" t="s">
        <v>202</v>
      </c>
      <c r="C18" s="58"/>
      <c r="D18" s="58"/>
      <c r="E18" s="48"/>
      <c r="F18" s="48"/>
      <c r="G18" s="48"/>
      <c r="H18" s="48"/>
      <c r="I18" s="48"/>
      <c r="J18" s="48"/>
      <c r="K18" s="48"/>
    </row>
    <row r="19" spans="1:11">
      <c r="B19" s="59" t="s">
        <v>203</v>
      </c>
      <c r="C19" s="58"/>
      <c r="D19" s="58"/>
      <c r="E19" s="48"/>
      <c r="F19" s="48"/>
      <c r="G19" s="48"/>
      <c r="H19" s="48"/>
      <c r="I19" s="48"/>
      <c r="J19" s="48"/>
      <c r="K19" s="48"/>
    </row>
    <row r="20" spans="1:11">
      <c r="B20" s="58"/>
      <c r="C20" s="58"/>
      <c r="D20" s="58"/>
      <c r="E20" s="48"/>
      <c r="F20" s="48"/>
      <c r="G20" s="48"/>
      <c r="H20" s="48"/>
      <c r="I20" s="48"/>
      <c r="J20" s="48"/>
      <c r="K20" s="48"/>
    </row>
    <row r="21" spans="1:11">
      <c r="B21" s="60" t="s">
        <v>186</v>
      </c>
      <c r="C21" s="60" t="s">
        <v>204</v>
      </c>
      <c r="D21" s="58"/>
      <c r="E21" s="61" t="s">
        <v>186</v>
      </c>
      <c r="F21" s="61" t="s">
        <v>204</v>
      </c>
      <c r="G21" s="48"/>
      <c r="H21" s="48"/>
      <c r="I21" s="62"/>
      <c r="J21" s="48"/>
      <c r="K21" s="48"/>
    </row>
    <row r="22" spans="1:11">
      <c r="B22" s="63" t="s">
        <v>205</v>
      </c>
      <c r="C22" s="64">
        <v>926.9</v>
      </c>
      <c r="D22" s="58"/>
      <c r="E22" s="52" t="s">
        <v>206</v>
      </c>
      <c r="F22" s="52"/>
      <c r="G22" s="48"/>
      <c r="H22" s="48"/>
      <c r="I22" s="48"/>
      <c r="J22" s="48"/>
      <c r="K22" s="48"/>
    </row>
    <row r="23" spans="1:11">
      <c r="B23" s="63" t="s">
        <v>207</v>
      </c>
      <c r="C23" s="64">
        <v>777.8</v>
      </c>
      <c r="D23" s="58"/>
      <c r="E23" s="52" t="s">
        <v>208</v>
      </c>
      <c r="F23" s="52"/>
      <c r="G23" s="48"/>
      <c r="H23" s="48"/>
      <c r="I23" s="48"/>
      <c r="J23" s="48"/>
      <c r="K23" s="48"/>
    </row>
    <row r="24" spans="1:11">
      <c r="B24" s="63" t="s">
        <v>209</v>
      </c>
      <c r="C24" s="64">
        <v>766.4</v>
      </c>
      <c r="D24" s="58"/>
      <c r="E24" s="65" t="s">
        <v>210</v>
      </c>
      <c r="F24" s="52"/>
      <c r="G24" s="48"/>
      <c r="H24" s="48"/>
      <c r="I24" s="48"/>
      <c r="J24" s="48"/>
      <c r="K24" s="48"/>
    </row>
    <row r="25" spans="1:11">
      <c r="B25" s="63" t="s">
        <v>211</v>
      </c>
      <c r="C25" s="64">
        <v>750.6</v>
      </c>
      <c r="D25" s="58"/>
      <c r="E25" s="65" t="s">
        <v>208</v>
      </c>
      <c r="F25" s="52"/>
      <c r="G25" s="48"/>
      <c r="H25" s="48"/>
      <c r="I25" s="48"/>
      <c r="J25" s="48"/>
      <c r="K25" s="48"/>
    </row>
    <row r="26" spans="1:11">
      <c r="B26" s="63" t="s">
        <v>212</v>
      </c>
      <c r="C26" s="64">
        <v>541.5</v>
      </c>
      <c r="D26" s="58"/>
      <c r="E26" s="65" t="s">
        <v>213</v>
      </c>
      <c r="F26" s="52"/>
      <c r="G26" s="48"/>
      <c r="H26" s="48"/>
      <c r="I26" s="48"/>
      <c r="J26" s="48"/>
      <c r="K26" s="48"/>
    </row>
    <row r="27" spans="1:11">
      <c r="B27" s="63" t="s">
        <v>214</v>
      </c>
      <c r="C27" s="64">
        <v>499.4</v>
      </c>
      <c r="D27" s="58"/>
      <c r="E27" s="48"/>
      <c r="F27" s="48"/>
      <c r="G27" s="48"/>
      <c r="H27" s="48"/>
      <c r="I27" s="48"/>
      <c r="J27" s="48"/>
      <c r="K27" s="48"/>
    </row>
    <row r="28" spans="1:11">
      <c r="B28" s="63" t="s">
        <v>215</v>
      </c>
      <c r="C28" s="64">
        <v>491.9</v>
      </c>
      <c r="D28" s="58"/>
      <c r="E28" s="48"/>
      <c r="F28" s="48"/>
      <c r="G28" s="48"/>
      <c r="H28" s="48"/>
      <c r="I28" s="48"/>
      <c r="J28" s="48"/>
      <c r="K28" s="48"/>
    </row>
    <row r="29" spans="1:11">
      <c r="B29" s="63" t="s">
        <v>216</v>
      </c>
      <c r="C29" s="64">
        <v>491.3</v>
      </c>
      <c r="D29" s="58"/>
      <c r="E29" s="48"/>
      <c r="F29" s="48"/>
      <c r="G29" s="48"/>
      <c r="H29" s="48"/>
      <c r="I29" s="48"/>
      <c r="J29" s="48"/>
      <c r="K29" s="48"/>
    </row>
    <row r="30" spans="1:11">
      <c r="B30" s="63" t="s">
        <v>217</v>
      </c>
      <c r="C30" s="64">
        <v>387.7</v>
      </c>
      <c r="D30" s="58"/>
      <c r="E30" s="48"/>
      <c r="F30" s="48"/>
      <c r="G30" s="48"/>
      <c r="H30" s="48"/>
      <c r="I30" s="48"/>
      <c r="J30" s="48"/>
      <c r="K30" s="48"/>
    </row>
    <row r="32" spans="1:11">
      <c r="A32" s="13" t="s">
        <v>218</v>
      </c>
      <c r="B32" s="23" t="s">
        <v>219</v>
      </c>
    </row>
    <row r="33" spans="2:6">
      <c r="B33" s="23" t="s">
        <v>220</v>
      </c>
    </row>
    <row r="35" spans="2:6">
      <c r="B35" s="60" t="s">
        <v>221</v>
      </c>
      <c r="C35" s="60" t="s">
        <v>222</v>
      </c>
      <c r="D35" s="60" t="s">
        <v>223</v>
      </c>
      <c r="E35" s="66" t="s">
        <v>224</v>
      </c>
      <c r="F35" s="60" t="s">
        <v>225</v>
      </c>
    </row>
    <row r="36" spans="2:6">
      <c r="B36" s="67" t="s">
        <v>226</v>
      </c>
      <c r="C36" s="67">
        <v>10000</v>
      </c>
      <c r="D36" s="67">
        <v>75</v>
      </c>
      <c r="E36" s="68"/>
      <c r="F36" s="68"/>
    </row>
    <row r="37" spans="2:6">
      <c r="B37" s="67" t="s">
        <v>227</v>
      </c>
      <c r="C37" s="67">
        <v>15000</v>
      </c>
      <c r="D37" s="67">
        <v>100</v>
      </c>
      <c r="E37" s="68"/>
      <c r="F37" s="68"/>
    </row>
    <row r="38" spans="2:6">
      <c r="B38" s="67" t="s">
        <v>228</v>
      </c>
      <c r="C38" s="67">
        <v>5000</v>
      </c>
      <c r="D38" s="67">
        <v>50</v>
      </c>
      <c r="E38" s="68"/>
      <c r="F38" s="68"/>
    </row>
    <row r="39" spans="2:6">
      <c r="B39" s="67" t="s">
        <v>229</v>
      </c>
      <c r="C39" s="67">
        <v>5000</v>
      </c>
      <c r="D39" s="67">
        <v>200</v>
      </c>
      <c r="E39" s="68"/>
      <c r="F39" s="68"/>
    </row>
    <row r="40" spans="2:6">
      <c r="B40" s="67" t="s">
        <v>230</v>
      </c>
      <c r="C40" s="67">
        <v>20000</v>
      </c>
      <c r="D40" s="67">
        <v>300</v>
      </c>
      <c r="E40" s="68"/>
      <c r="F40" s="68"/>
    </row>
    <row r="42" spans="2:6">
      <c r="B42" s="69" t="s">
        <v>231</v>
      </c>
    </row>
    <row r="43" spans="2:6">
      <c r="B43" s="70" t="s">
        <v>232</v>
      </c>
    </row>
    <row r="44" spans="2:6">
      <c r="B44" s="70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F21"/>
  <sheetViews>
    <sheetView workbookViewId="0">
      <selection activeCell="F13" sqref="F13"/>
    </sheetView>
  </sheetViews>
  <sheetFormatPr defaultColWidth="14.42578125" defaultRowHeight="15" customHeight="1"/>
  <cols>
    <col min="3" max="3" width="22.5703125" customWidth="1"/>
    <col min="5" max="5" width="22.85546875" customWidth="1"/>
    <col min="6" max="7" width="23.28515625" customWidth="1"/>
  </cols>
  <sheetData>
    <row r="2" spans="1:6">
      <c r="A2" s="13" t="s">
        <v>234</v>
      </c>
      <c r="B2" s="23" t="s">
        <v>235</v>
      </c>
    </row>
    <row r="3" spans="1:6">
      <c r="B3" s="23" t="s">
        <v>236</v>
      </c>
    </row>
    <row r="4" spans="1:6">
      <c r="A4" s="13"/>
      <c r="B4" s="23" t="s">
        <v>237</v>
      </c>
    </row>
    <row r="5" spans="1:6">
      <c r="A5" s="13"/>
      <c r="B5" s="70"/>
    </row>
    <row r="7" spans="1:6">
      <c r="B7" s="71" t="s">
        <v>186</v>
      </c>
      <c r="C7" s="71" t="s">
        <v>238</v>
      </c>
      <c r="D7" s="48"/>
      <c r="E7" s="72" t="s">
        <v>239</v>
      </c>
      <c r="F7" s="72" t="s">
        <v>240</v>
      </c>
    </row>
    <row r="8" spans="1:6">
      <c r="B8" s="52" t="s">
        <v>190</v>
      </c>
      <c r="C8" s="73">
        <v>9.3000000000000007</v>
      </c>
      <c r="D8" s="48"/>
      <c r="E8" s="73">
        <v>15</v>
      </c>
      <c r="F8" s="73" t="s">
        <v>190</v>
      </c>
    </row>
    <row r="9" spans="1:6">
      <c r="B9" s="52" t="s">
        <v>241</v>
      </c>
      <c r="C9" s="73">
        <v>1.7</v>
      </c>
      <c r="D9" s="48"/>
      <c r="E9" s="48"/>
      <c r="F9" s="48"/>
    </row>
    <row r="10" spans="1:6">
      <c r="B10" s="52" t="s">
        <v>242</v>
      </c>
      <c r="C10" s="73">
        <v>22</v>
      </c>
      <c r="D10" s="48"/>
      <c r="E10" s="48"/>
      <c r="F10" s="48"/>
    </row>
    <row r="11" spans="1:6">
      <c r="B11" s="52" t="s">
        <v>243</v>
      </c>
      <c r="C11" s="73">
        <v>24.3</v>
      </c>
      <c r="D11" s="48"/>
      <c r="E11" s="48"/>
      <c r="F11" s="48"/>
    </row>
    <row r="12" spans="1:6">
      <c r="B12" s="52" t="s">
        <v>244</v>
      </c>
      <c r="C12" s="73">
        <v>17</v>
      </c>
      <c r="D12" s="48"/>
      <c r="E12" s="48"/>
      <c r="F12" s="48"/>
    </row>
    <row r="13" spans="1:6">
      <c r="B13" s="52" t="s">
        <v>245</v>
      </c>
      <c r="C13" s="73">
        <v>13.7</v>
      </c>
      <c r="D13" s="48"/>
      <c r="E13" s="48"/>
      <c r="F13" s="48"/>
    </row>
    <row r="14" spans="1:6">
      <c r="B14" s="52" t="s">
        <v>192</v>
      </c>
      <c r="C14" s="73">
        <v>2.2000000000000002</v>
      </c>
      <c r="D14" s="48"/>
      <c r="E14" s="48"/>
      <c r="F14" s="48"/>
    </row>
    <row r="15" spans="1:6">
      <c r="B15" s="52" t="s">
        <v>246</v>
      </c>
      <c r="C15" s="73">
        <v>11.7</v>
      </c>
      <c r="D15" s="48"/>
      <c r="E15" s="48"/>
      <c r="F15" s="48"/>
    </row>
    <row r="16" spans="1:6">
      <c r="B16" s="52" t="s">
        <v>247</v>
      </c>
      <c r="C16" s="73">
        <v>4.5</v>
      </c>
      <c r="D16" s="48"/>
      <c r="E16" s="48"/>
      <c r="F16" s="48"/>
    </row>
    <row r="17" spans="2:6">
      <c r="B17" s="52" t="s">
        <v>248</v>
      </c>
      <c r="C17" s="73">
        <v>12.3</v>
      </c>
      <c r="D17" s="48"/>
      <c r="E17" s="48"/>
      <c r="F17" s="48"/>
    </row>
    <row r="18" spans="2:6">
      <c r="B18" s="52" t="s">
        <v>249</v>
      </c>
      <c r="C18" s="73">
        <v>17.3</v>
      </c>
      <c r="D18" s="48"/>
      <c r="E18" s="48"/>
      <c r="F18" s="48"/>
    </row>
    <row r="19" spans="2:6">
      <c r="B19" s="52" t="s">
        <v>250</v>
      </c>
      <c r="C19" s="73">
        <v>2.1</v>
      </c>
      <c r="D19" s="48"/>
      <c r="E19" s="48"/>
      <c r="F19" s="48"/>
    </row>
    <row r="20" spans="2:6">
      <c r="B20" s="52" t="s">
        <v>251</v>
      </c>
      <c r="C20" s="73">
        <v>26.3</v>
      </c>
      <c r="D20" s="48"/>
      <c r="E20" s="48"/>
      <c r="F20" s="48"/>
    </row>
    <row r="21" spans="2:6">
      <c r="B21" s="52" t="s">
        <v>252</v>
      </c>
      <c r="C21" s="73">
        <v>5.4</v>
      </c>
      <c r="D21" s="48"/>
      <c r="E21" s="48"/>
      <c r="F2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 1-3</vt:lpstr>
      <vt:lpstr>Q4</vt:lpstr>
      <vt:lpstr>Q5</vt:lpstr>
      <vt:lpstr>Q6 - 7</vt:lpstr>
      <vt:lpstr>Q8</vt:lpstr>
      <vt:lpstr>Q9</vt:lpstr>
      <vt:lpstr>Q10</vt:lpstr>
      <vt:lpstr>Q11-13</vt:lpstr>
      <vt:lpstr>Q14 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Sunil Gupta</cp:lastModifiedBy>
  <dcterms:created xsi:type="dcterms:W3CDTF">2022-03-05T06:30:13Z</dcterms:created>
  <dcterms:modified xsi:type="dcterms:W3CDTF">2022-04-03T11:20:16Z</dcterms:modified>
</cp:coreProperties>
</file>