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vpcslbissues\ostsdocs\UAT\"/>
    </mc:Choice>
  </mc:AlternateContent>
  <bookViews>
    <workbookView xWindow="0" yWindow="0" windowWidth="15345" windowHeight="4455" tabRatio="971" activeTab="8"/>
  </bookViews>
  <sheets>
    <sheet name="ECS Interface" sheetId="2" r:id="rId1"/>
    <sheet name="Disk Interface" sheetId="4" r:id="rId2"/>
    <sheet name="Security Group Interface" sheetId="3" r:id="rId3"/>
    <sheet name="Image Interface" sheetId="1" r:id="rId4"/>
    <sheet name="SLB Interface" sheetId="12" r:id="rId5"/>
    <sheet name="SLB Vserver Group Interface" sheetId="16" r:id="rId6"/>
    <sheet name="SLB Backend Server Interface" sheetId="15" r:id="rId7"/>
    <sheet name="VPC Interface" sheetId="13" r:id="rId8"/>
    <sheet name="VPC-EIP Interface" sheetId="14" r:id="rId9"/>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16" l="1"/>
  <c r="F4" i="16"/>
  <c r="D5" i="16"/>
  <c r="F5" i="16"/>
  <c r="D6" i="16"/>
  <c r="F6" i="16"/>
  <c r="D7" i="16"/>
  <c r="F7" i="16"/>
  <c r="D8" i="16"/>
  <c r="F8" i="16"/>
  <c r="D4" i="15"/>
  <c r="F4" i="15"/>
  <c r="D5" i="15"/>
  <c r="F5" i="15"/>
  <c r="D6" i="15"/>
  <c r="F6" i="15"/>
  <c r="D7" i="15"/>
  <c r="F7" i="15"/>
  <c r="D8" i="15"/>
  <c r="F8" i="15"/>
  <c r="D4" i="14"/>
  <c r="F4" i="14"/>
  <c r="D5" i="14"/>
  <c r="F5" i="14"/>
  <c r="D6" i="14"/>
  <c r="F6" i="14"/>
  <c r="D7" i="14"/>
  <c r="F7" i="14"/>
  <c r="D8" i="14"/>
  <c r="F8" i="14"/>
  <c r="D4" i="13"/>
  <c r="F4" i="13"/>
  <c r="D5" i="13"/>
  <c r="F5" i="13"/>
  <c r="D6" i="13"/>
  <c r="F6" i="13"/>
  <c r="D7" i="13"/>
  <c r="F7" i="13"/>
  <c r="D8" i="13"/>
  <c r="F8" i="13"/>
  <c r="D4" i="12"/>
  <c r="F4" i="12"/>
  <c r="D5" i="12"/>
  <c r="F5" i="12"/>
  <c r="D6" i="12"/>
  <c r="F6" i="12"/>
  <c r="D7" i="12"/>
  <c r="F7" i="12"/>
  <c r="D8" i="12"/>
  <c r="F8" i="12"/>
  <c r="D4" i="2" l="1"/>
  <c r="F8" i="4" l="1"/>
  <c r="D8" i="4"/>
  <c r="F7" i="4"/>
  <c r="D7" i="4"/>
  <c r="F6" i="4"/>
  <c r="D6" i="4"/>
  <c r="F5" i="4"/>
  <c r="D5" i="4"/>
  <c r="F4" i="4"/>
  <c r="D4" i="4"/>
  <c r="F8" i="3"/>
  <c r="F7" i="3"/>
  <c r="F6" i="3"/>
  <c r="F5" i="3"/>
  <c r="D8" i="3"/>
  <c r="D7" i="3"/>
  <c r="D6" i="3"/>
  <c r="D5" i="3"/>
  <c r="F4" i="3"/>
  <c r="D4" i="3"/>
  <c r="F8" i="2" l="1"/>
  <c r="D8" i="2"/>
  <c r="F7" i="2"/>
  <c r="D7" i="2"/>
  <c r="F6" i="2"/>
  <c r="D6" i="2"/>
  <c r="F5" i="2"/>
  <c r="D5" i="2"/>
  <c r="F4" i="2"/>
  <c r="D8" i="1" l="1"/>
  <c r="D7" i="1"/>
  <c r="F8" i="1"/>
  <c r="F7" i="1"/>
  <c r="F6" i="1"/>
  <c r="D6" i="1"/>
  <c r="F5" i="1"/>
  <c r="D5" i="1"/>
  <c r="F4" i="1"/>
  <c r="D4" i="1"/>
</calcChain>
</file>

<file path=xl/sharedStrings.xml><?xml version="1.0" encoding="utf-8"?>
<sst xmlns="http://schemas.openxmlformats.org/spreadsheetml/2006/main" count="3021" uniqueCount="1415">
  <si>
    <t>#</t>
  </si>
  <si>
    <t>Test Case Name</t>
  </si>
  <si>
    <t>Playbook File</t>
  </si>
  <si>
    <t>Description</t>
  </si>
  <si>
    <t xml:space="preserve">Expected Result </t>
  </si>
  <si>
    <t>Click2Cloud Testing Team</t>
  </si>
  <si>
    <t>Aliyun Testing Team</t>
  </si>
  <si>
    <t>Create Custom Image</t>
  </si>
  <si>
    <t>Delete Custom Image</t>
  </si>
  <si>
    <t>C2C Status</t>
  </si>
  <si>
    <t>C2C Actual Result</t>
  </si>
  <si>
    <t>Aliyun Actual Result</t>
  </si>
  <si>
    <t>Aliyun Status</t>
  </si>
  <si>
    <t>Verify that user defined image is not delted when the image is present in another region</t>
  </si>
  <si>
    <t>Verify that user defined image is deleted with all the alias parameter</t>
  </si>
  <si>
    <t>Verify that user defined image is not deleted wihtout imageid parameter</t>
  </si>
  <si>
    <t>DeleteImageWhichIsPresentInAnotherRegion.yml</t>
  </si>
  <si>
    <t>DeleteImageWithAllTheAlias.yml</t>
  </si>
  <si>
    <t>DeleteImageWithoutImageIdParameter.yml</t>
  </si>
  <si>
    <t>DeleteImageWithoutRegionParameter.yml</t>
  </si>
  <si>
    <t>DeleteImageWithoutStateParameter.yml</t>
  </si>
  <si>
    <t>In this Playbook ,we tried to delete a custom image which is present in another region , which is inavalid test case</t>
  </si>
  <si>
    <t>In this Playbook ,we tried to delete a custom image with all the alias parameter</t>
  </si>
  <si>
    <t>In this Playbook ,we tried to delete a custom image without imageid parameter, which is invalid test case</t>
  </si>
  <si>
    <t>In this Playbook ,we tried to delete a custom image without regionid parameter, which is invalid test case</t>
  </si>
  <si>
    <t>In this Playbook ,we tried to delete a custom image without state parameter, which is invalid test case</t>
  </si>
  <si>
    <t>Custom image should not be deleted</t>
  </si>
  <si>
    <t>Custom image should be deleted</t>
  </si>
  <si>
    <t>Custom image was not deleted</t>
  </si>
  <si>
    <t>Custom image was deleted</t>
  </si>
  <si>
    <t>Pass</t>
  </si>
  <si>
    <t>Click2Cloud Testing Team Status</t>
  </si>
  <si>
    <t>Total Test Cases</t>
  </si>
  <si>
    <t>No. of  Test Case Passed</t>
  </si>
  <si>
    <t>No. of  Test Case Failed</t>
  </si>
  <si>
    <t>No. of  Test Case have Concern</t>
  </si>
  <si>
    <t>No. of  Test Case Partially Passed</t>
  </si>
  <si>
    <t>Module Name: ecs_ami           Description:  Create or Delete User-defined Image in ECS</t>
  </si>
  <si>
    <t>Aliyun Team Status</t>
  </si>
  <si>
    <t>Verify that user defined image is shared when launch permission option is provided</t>
  </si>
  <si>
    <t>CreateUserDefindImageWithLaunchPermissionOption.yml</t>
  </si>
  <si>
    <t>In this Playbook, we tried to create a custom image which we can share with other users</t>
  </si>
  <si>
    <t>Custom image should be created</t>
  </si>
  <si>
    <t>Custom image was created</t>
  </si>
  <si>
    <t>Verify that user defined image is not created when snapshot is present in another region</t>
  </si>
  <si>
    <t>CreateUserDefinedImageWhenSnapshotIsPresentInAnotherRegion.yml</t>
  </si>
  <si>
    <t>In this Playbook, we tried to create a custom image when snapshot is present in another region, which is invalid test case</t>
  </si>
  <si>
    <t>Custom image should not be created</t>
  </si>
  <si>
    <t>Custom image was not created</t>
  </si>
  <si>
    <t>Verify that user defined image is not created when snapshot is not 100% completed</t>
  </si>
  <si>
    <t>CreateUserDefinedImageWhenTheSnapshotIsNotCompleted.yml</t>
  </si>
  <si>
    <t>In this Playbook, we tried to create a custom image when snaphot is not 100% completed, which is inavlid test case</t>
  </si>
  <si>
    <t>CreateUserDefinedImageWithAllTheAlias.yml</t>
  </si>
  <si>
    <t>In this Playbook, we tried to create a custom image with all the alias</t>
  </si>
  <si>
    <t>Verify that user defined image is not created when data disk snapshot is provided</t>
  </si>
  <si>
    <t>CreateUserDefinedImageWithDatadisk.yml</t>
  </si>
  <si>
    <t>In this Playbook, we tried to create a custom image with data disk snapshot, which is invalid test case</t>
  </si>
  <si>
    <t>Verify that user defined image is created with disk mapping parameter</t>
  </si>
  <si>
    <t>CreateUserDefinedImageWithDiskMappingParameter.yml</t>
  </si>
  <si>
    <t>In this Playbook, we tried to create a custom image with DiskMapping parameter</t>
  </si>
  <si>
    <t>Verify that user defined image is not created when the instance is already deleted</t>
  </si>
  <si>
    <t>In this Playbook, we tried to create a custom image with instance id which is already deleted, which is invalid test case</t>
  </si>
  <si>
    <t>Verify that user defined image is not created when instance id and snapshot id both parameters are specified</t>
  </si>
  <si>
    <t>CreateUserDefinedImageWithInstanceIdAndSnapshotIdBoth.yml</t>
  </si>
  <si>
    <t>In this Playbook, we tried to create a custom image with instance id and snaphost id both, which is invalid test case</t>
  </si>
  <si>
    <t>Verify that user defined image is created with instance id parameter</t>
  </si>
  <si>
    <t>CreateUserDefinedImageWithInstanceIdParameter.yml</t>
  </si>
  <si>
    <t>In this Playbook, we tried to create a custom image with instance id parameter</t>
  </si>
  <si>
    <t>Verify that user defined image is not created without instance id parameter</t>
  </si>
  <si>
    <t>CreateUserDefinedImageWithoutInstanceId.yml</t>
  </si>
  <si>
    <t>In this Playbook, we tried to create a custom image without instance id parameter,which is invalid test case</t>
  </si>
  <si>
    <t>Verify that user defined image is not created when region id parameter is not provided</t>
  </si>
  <si>
    <t>CreateUserDefinedImageWithoutRegionParameter.yml</t>
  </si>
  <si>
    <t>In this Playbook, we tried to create a custom image witout region parameter, which is invalid test case</t>
  </si>
  <si>
    <t>Verify that user defined image is not created when tag key is provided and tag value is not provided</t>
  </si>
  <si>
    <t>CreateUserDefinedImageWithoutTagKeyAndWithTagValue.yml</t>
  </si>
  <si>
    <t>In this Playbook, we tried to create a custom image with tag key and without tag value, which is invalid test case</t>
  </si>
  <si>
    <t>Verify that user defined image is created with snapshot id parameter</t>
  </si>
  <si>
    <t>CreateUserDefinedImageWithSnapshotId.yml</t>
  </si>
  <si>
    <t>In this Playbook, we tried to create a custom image with snapshot id parameter</t>
  </si>
  <si>
    <t>Comment</t>
  </si>
  <si>
    <t>Verify that user defined image is not deleted without regionid parameter</t>
  </si>
  <si>
    <t>Verify that user defined image is not deleted without state parameter</t>
  </si>
  <si>
    <t>Verify that user defined image is created with all the alias parameter</t>
  </si>
  <si>
    <t>Custom image was not created successfully</t>
  </si>
  <si>
    <t>CreateUserDefinedImageWithImageIdWhichIsAlreadyDeleted.yml</t>
  </si>
  <si>
    <t>Module Name: ecs           Description:  Create, Start, Stop, Restart or Terminate an Instance in ECS</t>
  </si>
  <si>
    <t>Verify that instance is not creating with unsubcribed image id</t>
  </si>
  <si>
    <t>CreateAnInstanceWithUnsubscribedImageId.yml</t>
  </si>
  <si>
    <t xml:space="preserve">In this Playbook , we tried to provide unsubscribed image id to create an ecs instance </t>
  </si>
  <si>
    <t>ECS Instance should not be created with unsubscribed Image id</t>
  </si>
  <si>
    <t>ECS Instance is not created when user provides unsubscribed image id</t>
  </si>
  <si>
    <t xml:space="preserve">Verify that instance is not creating with invalid instance type </t>
  </si>
  <si>
    <t>launchAnInstanceWithInvalidInstantType.yml</t>
  </si>
  <si>
    <t xml:space="preserve">In this Playbook , we tried to provide invalid Instant type to create an ecs instance </t>
  </si>
  <si>
    <t>ECS Instance should not be created with invalid Instant type</t>
  </si>
  <si>
    <t>ECS Instance is not created when user provides iinvalid Instant type</t>
  </si>
  <si>
    <t>Verify that instance is creating with defined tags</t>
  </si>
  <si>
    <t>launchInstanceWithTagging.yml</t>
  </si>
  <si>
    <t>In this Playbook , we tried to provide valid tags for ECS instance</t>
  </si>
  <si>
    <t>ECS Instance should be created with defined tags</t>
  </si>
  <si>
    <t>ECS Instance is  created with defined tags</t>
  </si>
  <si>
    <t>Verify that Instance is creating and Elastic IP is assgined to it</t>
  </si>
  <si>
    <t xml:space="preserve">CreateInstanceAndAssignEipToIt.yml    </t>
  </si>
  <si>
    <t>In this Playbook , we tried to create to ECS instance and assigned Elastic Ip to it</t>
  </si>
  <si>
    <t>ECS Instance should be created and EIP should be assigned to it</t>
  </si>
  <si>
    <t>ECS Instance is  created and EIP is asigned to it</t>
  </si>
  <si>
    <t>Verify that VPC is not assigning to the instance which is created in different Region</t>
  </si>
  <si>
    <t xml:space="preserve">CreateInstanceInDifferentRegionAsWithTheAssiginingVPCRegion.yml  </t>
  </si>
  <si>
    <t>In this Playbook , we tried to assign VPC to the instance which is created in different Region</t>
  </si>
  <si>
    <t>VPC should not be assigned to the instance which is created in different region</t>
  </si>
  <si>
    <t>VPC is not assigned to the instance which is created in different region</t>
  </si>
  <si>
    <t xml:space="preserve">Verify that user is unable to add more than 4 volumes to the ECS instance </t>
  </si>
  <si>
    <t>CreateInstanceWithMoreThan4Volumes.yml</t>
  </si>
  <si>
    <t>In this Playbook , we tried to assign more than 4 volumes to the instance</t>
  </si>
  <si>
    <t>more than 4 volumes should not be added to ECS instance.</t>
  </si>
  <si>
    <t>User is unable to add more than 4 volumes to the ECS Instance</t>
  </si>
  <si>
    <t>Verify that number of instances is created based on the count parameter value (e.g. Count = 2 , Instance created = 2 )</t>
  </si>
  <si>
    <t>CreateInstanceWithValidCountParameter.yml</t>
  </si>
  <si>
    <t xml:space="preserve">In this Playbook , we tried to provide count parameter with value :2 </t>
  </si>
  <si>
    <t xml:space="preserve">2 instances should be created </t>
  </si>
  <si>
    <t>2 instances is created successfully</t>
  </si>
  <si>
    <t>Verify the Parameters i.e. Access Key and Secret Key</t>
  </si>
  <si>
    <t>validateAccessKeyAndSecretKey.yml</t>
  </si>
  <si>
    <t>In this Playbook , we tried to cover all the scenarios for the validation of Access Key and Secret Key parameter</t>
  </si>
  <si>
    <t>Verify the Parameters i.e. Allocate public ip</t>
  </si>
  <si>
    <t>validateAllocatePublicIp.yml</t>
  </si>
  <si>
    <t>In this Playbook , we tried to cover all the scenarios for the validation of  Allocate public ip parameter</t>
  </si>
  <si>
    <t>Verify the Parameters i.e. Auto renew</t>
  </si>
  <si>
    <t>validateAutoRenewParameter.yml</t>
  </si>
  <si>
    <t>In this Playbook , we tried to cover all the scenarios for the validation of Auto renew parameter</t>
  </si>
  <si>
    <t>Verify the Parameters i.e. Count</t>
  </si>
  <si>
    <t>validateCount.yml</t>
  </si>
  <si>
    <t>In this Playbook , we tried to cover all the scenarios for the validation of Count parameter</t>
  </si>
  <si>
    <t>Verify Create instance with Mandatory parameters only</t>
  </si>
  <si>
    <t>validateCreateInstanceWithMandatoryParameters.yml</t>
  </si>
  <si>
    <t>In this Playbook , we tried to cover all the scenarios for the validation of Create instance with Mandatory parameters</t>
  </si>
  <si>
    <t>Verify the Parameters i.e. Description</t>
  </si>
  <si>
    <t>validateDescription.yml</t>
  </si>
  <si>
    <t>In this Playbook , we tried to cover all the scenarios for the validation of Description parameter</t>
  </si>
  <si>
    <t>Verify the Parameters i.e. Hostname</t>
  </si>
  <si>
    <t>validateHostname.yml</t>
  </si>
  <si>
    <t>In this Playbook , we tried to cover all the scenarios for the validation of Hostname parameter</t>
  </si>
  <si>
    <t>Verify the Parameters i.e. Ids</t>
  </si>
  <si>
    <t>validateIds.yml</t>
  </si>
  <si>
    <t>In this Playbook , we tried to cover all the scenarios for the validation of Ids parameter</t>
  </si>
  <si>
    <t>Verify the Parameters i.e. Image id</t>
  </si>
  <si>
    <t>validateImageId.yml</t>
  </si>
  <si>
    <t>In this Playbook , we tried to cover all the scenarios for the validation of Image id parameter</t>
  </si>
  <si>
    <t>Verify the Parameters i.e. Instance charge type</t>
  </si>
  <si>
    <t>validateInstanceChargeType.yml</t>
  </si>
  <si>
    <t>In this Playbook , we tried to cover all the scenarios for the validation of Instance charge type parameter</t>
  </si>
  <si>
    <t>Verify the Parameters i.e. Instance name</t>
  </si>
  <si>
    <t>validateInstanceName.yml</t>
  </si>
  <si>
    <t>In this Playbook , we tried to cover all the scenarios for the validation of Instance name parameter</t>
  </si>
  <si>
    <t>Verify the Parameters i.e. Instance tag</t>
  </si>
  <si>
    <t>validateInstanceTag.yml</t>
  </si>
  <si>
    <t>In this Playbook , we tried to cover all the scenarios for the validation of Instance tag parameter</t>
  </si>
  <si>
    <t>Verify the Parameters i.e. Instance type</t>
  </si>
  <si>
    <t>validateInstanceType.yml</t>
  </si>
  <si>
    <t>In this Playbook , we tried to cover all the scenarios for the validation of Instance type parameter</t>
  </si>
  <si>
    <t>Verify the Parameters i.e. Internet data</t>
  </si>
  <si>
    <t>validateInternetData.yml</t>
  </si>
  <si>
    <t>In this Playbook , we tried to cover all the scenarios for the validation of Internet data parameter</t>
  </si>
  <si>
    <t>Verify the Parameters i.e. Password</t>
  </si>
  <si>
    <t>validatePassword.yml</t>
  </si>
  <si>
    <t>In this Playbook , we tried to cover all the scenarios for the validation of Password parameter</t>
  </si>
  <si>
    <t>Verify the Parameters i.e. Period</t>
  </si>
  <si>
    <t>validatePeriod.yml</t>
  </si>
  <si>
    <t>In this Playbook , we tried to cover all the scenarios for the validation of Period parameter</t>
  </si>
  <si>
    <t>Verify the Parameters i.e. Region id</t>
  </si>
  <si>
    <t>validateRegionId.yml</t>
  </si>
  <si>
    <t>In this Playbook , we tried to cover all the scenarios for the validation of Region id parameter</t>
  </si>
  <si>
    <t>Verify the Parameters i.e. Security group id</t>
  </si>
  <si>
    <t>validateSecurityGroupId.yml</t>
  </si>
  <si>
    <t>In this Playbook , we tried to cover all the scenarios for the validation of Security Group id parameter</t>
  </si>
  <si>
    <t>Verify the Parameters i.e. Zone id</t>
  </si>
  <si>
    <t>validateZoneID.yml</t>
  </si>
  <si>
    <t>In this Playbook , we tried to cover all the scenarios for the validation of Zone id parameter</t>
  </si>
  <si>
    <t>Verify the Parameters i.e. VSwitch Id</t>
  </si>
  <si>
    <t xml:space="preserve">validateVswitchId.yml </t>
  </si>
  <si>
    <t>In this Playbook , we tried to cover all the scenarios for the validation of VSwitch Idparameter</t>
  </si>
  <si>
    <t>Verify the Parameters i.e. IoOptimized</t>
  </si>
  <si>
    <t xml:space="preserve">validateIoOptimized.yml </t>
  </si>
  <si>
    <t>In this Playbook , we tried to cover all the scenarios for the validation of IoOptimized parameter</t>
  </si>
  <si>
    <t>Verify the Parameters i.e. BindEip</t>
  </si>
  <si>
    <t>validateBindEip.yml</t>
  </si>
  <si>
    <t>In this Playbook , we tried to cover all the scenarios for the validation of BindEip parameter</t>
  </si>
  <si>
    <t>Verify the Parameters i.e. SystemDisk</t>
  </si>
  <si>
    <t xml:space="preserve">validateSystemDisk.yml </t>
  </si>
  <si>
    <t>In this Playbook , we tried to cover all the scenarios for the validation of SystemDisk parameter</t>
  </si>
  <si>
    <t>Verify the Parameters i.e. Volume</t>
  </si>
  <si>
    <t>validateVolume.yml</t>
  </si>
  <si>
    <t>In this Playbook , we tried to cover all the scenarios for the validation of Volume parameter</t>
  </si>
  <si>
    <t>Verify Accesskey, Secretkey, Region, Zone as Acs alias</t>
  </si>
  <si>
    <t>ValidateAliasAs-Access_keySecret_keyAcs_regionAcs_zone.yml</t>
  </si>
  <si>
    <t>In this Playbook, we tried to verify the instance creation with Alias as ACS Accesskey, ACS Secretkey, ACS region, ACS zone parmaeter</t>
  </si>
  <si>
    <t>Verify Alias for Ecs Accesskey, Ecs SecretKey, Ecs Region, Ecs Zone parmeter</t>
  </si>
  <si>
    <t>ValidateAliasEcsAccessKeySecretKeyRegionZone.yml</t>
  </si>
  <si>
    <t>In this Playbook, we tried to verify the instance creation with Alias as ECS Accesskey, ECS secret key, ECS region and ECS zone parameter</t>
  </si>
  <si>
    <t>Verify Wait and Wait-timeout parmeter</t>
  </si>
  <si>
    <t>validateWaitAndWaitTimeoutParameter.yml</t>
  </si>
  <si>
    <t>In this Playbook, we tried to cover all the scenarios related to wait and wait-timeout parameter</t>
  </si>
  <si>
    <t xml:space="preserve">The first task should run successfully and other 4 task should get failed. </t>
  </si>
  <si>
    <t>The first task ran successfully, whereas all 4 failed as expected</t>
  </si>
  <si>
    <t>All task should run successfully</t>
  </si>
  <si>
    <t>All task ran successfully.</t>
  </si>
  <si>
    <t>The 5 instances should create. 2 in prepaid (subscription) and 3 in postpaid (Pay as you go)</t>
  </si>
  <si>
    <t>5 instances created successfully</t>
  </si>
  <si>
    <t>ECS Instance should not be created with All mandatory Parameters</t>
  </si>
  <si>
    <t>ECS instance created successfully</t>
  </si>
  <si>
    <t>Instance creation should due to invalid description value</t>
  </si>
  <si>
    <t>Instance creation failed and got error message</t>
  </si>
  <si>
    <t>Id (Client Token) validation should done</t>
  </si>
  <si>
    <t>Validation is successful</t>
  </si>
  <si>
    <t>Image id validation should be done</t>
  </si>
  <si>
    <t>Instance charge type validation should be done</t>
  </si>
  <si>
    <t>Instance name validation should be done</t>
  </si>
  <si>
    <t>Instance Tag validation should be don</t>
  </si>
  <si>
    <t>Instance Type validation should be done</t>
  </si>
  <si>
    <t>Internet Data type validation should be done</t>
  </si>
  <si>
    <t>Passwor validation should be done</t>
  </si>
  <si>
    <t>Period validation should be done</t>
  </si>
  <si>
    <t>Region validation should be done</t>
  </si>
  <si>
    <t>Security Groupd  validation should be done</t>
  </si>
  <si>
    <t>Zone  validation should be done</t>
  </si>
  <si>
    <t>Vswicth ID  validation should be done</t>
  </si>
  <si>
    <t>IO Optimization  validation should be done</t>
  </si>
  <si>
    <t>Bind EIP  validation should be done</t>
  </si>
  <si>
    <t>System Disk  validation should be done</t>
  </si>
  <si>
    <t>Volume  validation should be done</t>
  </si>
  <si>
    <t xml:space="preserve"> validation should be done on general parameters</t>
  </si>
  <si>
    <t xml:space="preserve"> validation should be done general parameters alias</t>
  </si>
  <si>
    <t>Validate wait and wait time out</t>
  </si>
  <si>
    <t>Hostname validation should be done</t>
  </si>
  <si>
    <t>Modifying Instance Attributes</t>
  </si>
  <si>
    <t>Verify that an instance's attributes are modified by setting Accesskey, Secretkey, Region parameter as Environment variables</t>
  </si>
  <si>
    <t>In this Playbook, we tried to modify an instance attribute after setting environment variable</t>
  </si>
  <si>
    <t>Instance attributes should be modified</t>
  </si>
  <si>
    <t>Instance attributes are modified successfully</t>
  </si>
  <si>
    <t>Verify that an attributes of multiple instances are modified from the single playbook</t>
  </si>
  <si>
    <t>modify_InstanceAttributeOfMulitpleInstances.yml</t>
  </si>
  <si>
    <t>In this Playbook, we tried to modify attributes of multiple instances</t>
  </si>
  <si>
    <t>Verify that an instance's attributes are modified when Alias are provided for Accesskey, Secretkey, Acszone parameter</t>
  </si>
  <si>
    <t>In this Playbook, we tried to modify Instance attribute with Alias AccessKey, SecretKey, AcsZone parameter</t>
  </si>
  <si>
    <t>Verify that an instance's attributes are modified when Alias are provided as Ecs Accesskey, Ecs SecretKey and Ecs Region Parameter</t>
  </si>
  <si>
    <t>In this Playbook we tried to modify Instance attribute with Alias as ECS AccessKey Ecs SecretKey Ecs Region parmeter</t>
  </si>
  <si>
    <t>Verify Description parameter with all the possbile scenarios</t>
  </si>
  <si>
    <t>ModifyDescriptionParameter.yml</t>
  </si>
  <si>
    <t>In this Playbook we tried to covere all the scenarios with Description parameter</t>
  </si>
  <si>
    <t>Playbook should pass all the scenarios for Description parameter</t>
  </si>
  <si>
    <t>Playbook is passing all the scenarios for Description parameter</t>
  </si>
  <si>
    <t>Verify HostName parameter with all the possbile scenarios</t>
  </si>
  <si>
    <t>ModifyHostNameParameter.yml</t>
  </si>
  <si>
    <t>In this Playbook we tried to covere all the scenarios with HostName parameter</t>
  </si>
  <si>
    <t>Playbook should pass all the scenarios for HostName parameter</t>
  </si>
  <si>
    <t>Playbook is passing all the scenarios for HostName parameter</t>
  </si>
  <si>
    <t>Verify ImageId parameter with all the possbile scenarios</t>
  </si>
  <si>
    <t>ModifyImageIdParameter.yml</t>
  </si>
  <si>
    <t>In this Playbook we tried to covere all the scenarios with ImageId parameter</t>
  </si>
  <si>
    <t>Playbook should pass all the scenarios for ImageId parameter</t>
  </si>
  <si>
    <t>Playbook is passing all the scenarios for ImageId parameter</t>
  </si>
  <si>
    <t>Verify InstanceName parameter with all the possbile scenarios</t>
  </si>
  <si>
    <t>ModifyInstanceNameParameter.yml</t>
  </si>
  <si>
    <t>In this Playbook we tried to covere all the scenarios with InstanceName parameter</t>
  </si>
  <si>
    <t>Playbook should pass all the scenarios for InstanceName parameter</t>
  </si>
  <si>
    <t>Playbook is passing all the scenarios for InstanceName parameter</t>
  </si>
  <si>
    <t>Verify Password parameter with all the possbile scenarios</t>
  </si>
  <si>
    <t>ModifyPasswordParameter.yml</t>
  </si>
  <si>
    <t>In this Playbook we tried to covere all the scenarios with Password parameter</t>
  </si>
  <si>
    <t>Playbook should pass all the scenarios for Password parameter</t>
  </si>
  <si>
    <t>Playbook is passing all the scenarios for Password parameter</t>
  </si>
  <si>
    <t>ModifyInstanceAttributeWithAliasAsEcsAccessKeySecretKeyRegion.yml</t>
  </si>
  <si>
    <t>ModifyInstanceAttributeWithAliasAsAccessKeySecretKeyAcsZone.yml</t>
  </si>
  <si>
    <t>ModifyInstanceAttributeAfterSettingEnvironmentVariable.yml</t>
  </si>
  <si>
    <t>Verify that an instance is queried when Alias are provided for region and zone</t>
  </si>
  <si>
    <t>query_instance_status_AcsRegionAcsZoneParameter.yml</t>
  </si>
  <si>
    <t>In this Playbook, we tried to query an instance status with Alias as Acs Region and Acs Zone parameter</t>
  </si>
  <si>
    <t>Instance status should be queried</t>
  </si>
  <si>
    <t>Instance status is queried successfully</t>
  </si>
  <si>
    <t>Verify that an instance is not queried when valid region and invalid zone is provided</t>
  </si>
  <si>
    <t>query_instance_status_WithValidRegionAndInvalidZoneParameter.yml</t>
  </si>
  <si>
    <t>In this Playbook, we tried to query an instance status with valid region and invalid zone parameter which is invalid test case</t>
  </si>
  <si>
    <t>Verify that an instance is queried when Alias is provided for zone parameter</t>
  </si>
  <si>
    <t>In this Playbook, we tried to query an instance status with Alias as Zone</t>
  </si>
  <si>
    <t xml:space="preserve">Verify that an instance is queried when Alias is provided as Status </t>
  </si>
  <si>
    <t>query_instance_statusWithAliasAsStatus.yml</t>
  </si>
  <si>
    <t xml:space="preserve">In this Playbook, we tried to query an instance status with Alias as Status </t>
  </si>
  <si>
    <t>Verify that an instance is queried when Alias are provided for Access key, Secret key and other parameters</t>
  </si>
  <si>
    <t>query_instance_statusWithAliaseAsAccessKeySecretKeyAndOthers.yml</t>
  </si>
  <si>
    <t>In this Playbook, we tried to query an instance status with Alias as AccessKey, SecretKey and other parameter</t>
  </si>
  <si>
    <t>Verify that an instance is queried with Default pagesize and pagenumber parameter</t>
  </si>
  <si>
    <t>query_instance_statusWithDefaultPageSizeAndPageNumberParameter.yml</t>
  </si>
  <si>
    <t>In this Playbook, we tried to query an instance status with Default page size and page number parameter</t>
  </si>
  <si>
    <t>Verify that an instance is queried with Alias as Ecs AccessKey Ecs  SecretKey and other parameters</t>
  </si>
  <si>
    <t>query_instance_statusWithEcsAliaseAsAccessKeyEcsSecretKeyAndOthers.yml</t>
  </si>
  <si>
    <t>In this Playbook, we tried to query an instance status with Alias as Ecs AccessKey, Ecs SecretKey and other parameters</t>
  </si>
  <si>
    <t>Verify that an instance is queried when Environment variables are set by for accesskey, secretkey and zone parameter</t>
  </si>
  <si>
    <t>In this Playbook, we tried to query an instance status by setting Environment variables</t>
  </si>
  <si>
    <t>Verify that an instance is not queried when invalid page number is provided</t>
  </si>
  <si>
    <t>In this Playbook, we tried to query an instance status with invalid page number parameter which is invalid test case</t>
  </si>
  <si>
    <t>Instance status should not be queried</t>
  </si>
  <si>
    <t>Instance status is not queried</t>
  </si>
  <si>
    <t>Verify that an instance is not queried when invalid page size is provided</t>
  </si>
  <si>
    <t>query_instance_statusWithInvalidPageSize.yml</t>
  </si>
  <si>
    <t>In this Playbook, we tried to query an instance status with invalid page size parameter which is invalid test case</t>
  </si>
  <si>
    <t>Verify that an instance is not queried when invalid region and valid zone parameter is provided</t>
  </si>
  <si>
    <t>query_instance_statusWithInvalidRegionAndValidZoneParameter.yml</t>
  </si>
  <si>
    <t>In this Playbook, we tried to query an instance status with invalid region and valid zone parameter which is invalid test case</t>
  </si>
  <si>
    <t>Verify that an instance is not queried when invalid region and zone parameter is provided</t>
  </si>
  <si>
    <t>query_instance_statusWithInvalidRegionAndZoneParameter.yml</t>
  </si>
  <si>
    <t>In this Playbook, we tried to query an instance status with invalid region and zone parameter which is invalid test case</t>
  </si>
  <si>
    <t xml:space="preserve">Verify that an instance is queried with maximum page size </t>
  </si>
  <si>
    <t>query_instance_statusWithMaximumPageSize.yml</t>
  </si>
  <si>
    <t>In this Playbook, we tried to query an instance status with maximum page size value</t>
  </si>
  <si>
    <t>Verify that an instance is not queried when state parameter is not provided</t>
  </si>
  <si>
    <t>query_instance_statusWithoutStateParameter.yml</t>
  </si>
  <si>
    <t>In this Playbook, we tried to query an instance status without state parameter which is invalid test case</t>
  </si>
  <si>
    <t>query_instance_statusWithPageNumberAsString.yml</t>
  </si>
  <si>
    <t>In this Playbook, we tried to query an instance status with page number as a string value which is invalid test case</t>
  </si>
  <si>
    <t>Verify that an instance is not queried when page size is provided as a String</t>
  </si>
  <si>
    <t>query_instance_statusWithPageSizeAsString.yml</t>
  </si>
  <si>
    <t>In this Playbook, we tried to query an instance status with Page size as a string value which is invalid test case</t>
  </si>
  <si>
    <t>Verify that an instance is not queried when region is considered as default parameter</t>
  </si>
  <si>
    <t>query_instance_statusWithRegionAsDefaultValue.yml</t>
  </si>
  <si>
    <t>In this Playbook, we tried to query an instance status with Region as default value which is invalid test case</t>
  </si>
  <si>
    <t>Instance statu should not be queried</t>
  </si>
  <si>
    <t>Verify that an instance is queried when valid page number is provided</t>
  </si>
  <si>
    <t>query_instance_statusWithValidPageNumber.yml</t>
  </si>
  <si>
    <t>In this Playbook, we tried to query an instance status with valid page number parameter</t>
  </si>
  <si>
    <t>Verify that an instance is queried when valid page size is provided</t>
  </si>
  <si>
    <t>query_instance_statusWithValidPageSizeValue.yml</t>
  </si>
  <si>
    <t>In this Playbook, we tried to query an instance status with valid page size parameter</t>
  </si>
  <si>
    <t>Verify that an instance is queried when valid region and zone parameter is provided</t>
  </si>
  <si>
    <t>query_instance_statusWithValidRegionAndZoneParameter.yml</t>
  </si>
  <si>
    <t>In this Playbook, we tried to query an instance status with valid region and zone parameter</t>
  </si>
  <si>
    <t>Verify that an instance is queried when zone parameter is considered as  default</t>
  </si>
  <si>
    <t>In this Playbook, we tried to query an instance status with zone as a default value</t>
  </si>
  <si>
    <t>Querying Instance Status</t>
  </si>
  <si>
    <t>QueryInstanceStatusWithInvalidPageNumber.yml</t>
  </si>
  <si>
    <t>QueryInstanceStatusZoneParameterAlias.yml</t>
  </si>
  <si>
    <t>query_instance_statusWithEnvironmentVariableSet.ymlQueryInstanceStatusWithEnvironmentVariableSet.yml</t>
  </si>
  <si>
    <t>QueryInstanceStatusWithZoneAsDefaultValue.yml</t>
  </si>
  <si>
    <t>Add instance to security group</t>
  </si>
  <si>
    <t>Verify that user is able to add 2 instances to the defined Security Group</t>
  </si>
  <si>
    <t>Add2InstancesToSecurityGroup.yml</t>
  </si>
  <si>
    <t xml:space="preserve">In these playbooks , we tried to cover all parameter validation and Basic Scenarios for adding Instance to the security group </t>
  </si>
  <si>
    <t>2 different instances should be added to security Group successfully</t>
  </si>
  <si>
    <t>2 different instances is  added to security Group successfully</t>
  </si>
  <si>
    <t>Verify that user is unable to add  instance to the defined Security Group with parameter State- Absent and SG_Action - join</t>
  </si>
  <si>
    <t>addInstanceToSecGroupWithParamState_Absent_SG_Action_Join.yml</t>
  </si>
  <si>
    <t>Instance should not be added to security Group if user provides the  parameter State- Absent and SG_Action - join</t>
  </si>
  <si>
    <t>Instance is not added to security Group if user provides the  parameter State- Absent and SG_Action - join</t>
  </si>
  <si>
    <t>Verify that user is unable to add invalid Secuirity Group to the Valid Instance</t>
  </si>
  <si>
    <t>addInvalidSecGroupToExistingInstance.yml</t>
  </si>
  <si>
    <t xml:space="preserve"> instance should not  be added to invalid security Group </t>
  </si>
  <si>
    <t xml:space="preserve"> instance is not  added to invalid security Group </t>
  </si>
  <si>
    <t>Verify that user is unable to add invalid Secuirity Group to the invalid Instance</t>
  </si>
  <si>
    <t>addInvalidSecGroupToInvalidInstance.yml</t>
  </si>
  <si>
    <t>invalid instance should not be added to invalid security Group .</t>
  </si>
  <si>
    <t>invalid instance is not  added to invalid security Group .</t>
  </si>
  <si>
    <t>Verify that user is able to add  Secuirity Group to the ECS  Instance</t>
  </si>
  <si>
    <t>addSecGroupToExistingInstance.yml</t>
  </si>
  <si>
    <t xml:space="preserve"> instance should  be added to  security Group </t>
  </si>
  <si>
    <t xml:space="preserve"> instance is  added to  security Group successfully </t>
  </si>
  <si>
    <t>Verify that user is unable to add  Secuirity Group to the invalid Instance</t>
  </si>
  <si>
    <t>addSecGroupToInvalidInstance.yml</t>
  </si>
  <si>
    <t xml:space="preserve"> Invalid instance should not  be added to valid security Group </t>
  </si>
  <si>
    <t xml:space="preserve"> Invalid instance is not  added to valid security Group </t>
  </si>
  <si>
    <t>Verify that user is able to create ECS Instance With Defined Security Group</t>
  </si>
  <si>
    <t>createAnECSInstanceWithDefinedSecGroup.yml</t>
  </si>
  <si>
    <t>ECS instance should be created with Defined Security Group successfully</t>
  </si>
  <si>
    <t>ECS instance  is  created with Defined Security Group successfully</t>
  </si>
  <si>
    <t>Verify that user is able to create ECS Instance and then adding Security Group to it in different task.</t>
  </si>
  <si>
    <t>CreateECSInstanceNAddIToSecurityGroup.yml</t>
  </si>
  <si>
    <t>ECS instance should be created and then Instance should be added to Security Group in different task</t>
  </si>
  <si>
    <t>ECS instance is created and then Instance also  added to Security Group in different task</t>
  </si>
  <si>
    <t>Verify that user is able to get incorrect instance status</t>
  </si>
  <si>
    <t>IncorrectInstanceStatus.yml</t>
  </si>
  <si>
    <t>Difficult to generate this scenario, accidently , we tested this scenario 2 3 times, and it is working as expected</t>
  </si>
  <si>
    <t>accidently , we tested this scenario 2 3 times, and it is working as expected</t>
  </si>
  <si>
    <t>Verify that user is unable to add VPC Instance to the VPC Security Group which belongs to the different VPCs</t>
  </si>
  <si>
    <t>instanceAndSecurityGroupNotInSameVPC.yml</t>
  </si>
  <si>
    <t>VPC  instance should not be added to the VPC Security Group if it belongs to the different VPC</t>
  </si>
  <si>
    <t>VPC  instance is not  added to the VPC Security Group if it belongs to the different VPC</t>
  </si>
  <si>
    <t>Verify that user is unable add Instance to the security Group id  if instance already exist in that Security Group .</t>
  </si>
  <si>
    <t>InstanceIdAlreadyExists.yml</t>
  </si>
  <si>
    <t>instance should not be added to the  Security Group  if instance already exist in that Security Group .</t>
  </si>
  <si>
    <t xml:space="preserve">  instance is not  added to the  Security Group  if instance already exist in that Security Group .</t>
  </si>
  <si>
    <t>Verify that user is unable to add VPC instance to CLASSIC Security Group</t>
  </si>
  <si>
    <t>InstanceInVPCSecGroupInClassic.yml</t>
  </si>
  <si>
    <t xml:space="preserve">VPC instance should not be added to the CLASSIC Security Group </t>
  </si>
  <si>
    <t xml:space="preserve">VPC instance is not  added to the CLASSIC Security Group </t>
  </si>
  <si>
    <t>Verify that user is unable to add more than 5 security groups to the 1 instance</t>
  </si>
  <si>
    <t>InstanceSecurityGroupLimitExceeded.yml</t>
  </si>
  <si>
    <t>one Instance should not be added to more than 5 security Groups</t>
  </si>
  <si>
    <t>one Instance is not  added to more than 5 security Groups</t>
  </si>
  <si>
    <t>Verify that user is unable to add Security Group to the instance if he/she missed to provide Instance Id</t>
  </si>
  <si>
    <t>missingParameter_InstanceId.yml</t>
  </si>
  <si>
    <t>Instance should not be added to security Group if he/she missed to provide Instance Id</t>
  </si>
  <si>
    <t>Instance is not  added to security Group if he/she missed to provide Instance Id</t>
  </si>
  <si>
    <t>Verify that user is unable to add Security Group to the instance if he/she missed to provide Security Group Id</t>
  </si>
  <si>
    <t>missingParameter_SecurityGroupId.yml</t>
  </si>
  <si>
    <t>Instance should not be added to security Group if he/she missed to provide Security Group Id</t>
  </si>
  <si>
    <t>Instance is not  added to security Group if he/she missed to provide Security Group Id</t>
  </si>
  <si>
    <t>Verify that user is able to add Security Group to the if both are in VPC</t>
  </si>
  <si>
    <t>SecGroupAndECSInstanceBothInVPC.yml</t>
  </si>
  <si>
    <t>Instance should be added to Security Group if both are in VPC</t>
  </si>
  <si>
    <t>Instance is added to Security Group if both are in VPC</t>
  </si>
  <si>
    <t>Verify that user is unable to add CLASSIC instance to VPC Security Group</t>
  </si>
  <si>
    <t>SecGroupInVPCInstanceInClassic.yml</t>
  </si>
  <si>
    <t>Classic instance should not be added the VPC Security Group</t>
  </si>
  <si>
    <t>Classic instance is not  added the VPC Security Group</t>
  </si>
  <si>
    <t>Verify that user is unable to add more than 1000 instances to the 1 security group</t>
  </si>
  <si>
    <t>SecurityGroupInstanceLimitExceeded.yml</t>
  </si>
  <si>
    <t>more than 1000 instances should not be added to the 1 security Group</t>
  </si>
  <si>
    <t>more than 1000 instances is not  added to the 1 security Group</t>
  </si>
  <si>
    <t>Verify that user is unable to remove  Secuirity Group from the invalid  ECS  Instance</t>
  </si>
  <si>
    <t>RemoveSecGroupFromInvalidInstance.yml</t>
  </si>
  <si>
    <t xml:space="preserve">In these playbooks , we tried to cover all parameter validation and Basic Scenarios for removing Instance from the security group </t>
  </si>
  <si>
    <t>Security Group should not be removed from the invalid Security Group</t>
  </si>
  <si>
    <t>Security Group is not removed from the invalid Security Group</t>
  </si>
  <si>
    <t>Verify that user is able to remove  Secuirity Group from the   ECS  Instance</t>
  </si>
  <si>
    <t>RemoveSecGroupFromExistingInstance.yml</t>
  </si>
  <si>
    <t>Security Group should  be removed from the Valid ECS Instance</t>
  </si>
  <si>
    <t>Security Group  is not  removed from the Valid ECS Instance</t>
  </si>
  <si>
    <t>Verify that user is unable to remove  invalid Secuirity Group from the invalid  ECS  Instance</t>
  </si>
  <si>
    <t>RemoveInvalidSecGroupFromInvalidInstance.yml</t>
  </si>
  <si>
    <t>Invalid Security Group should not be removed from the Invalid ECS Instance</t>
  </si>
  <si>
    <t>Invalid Security Group  is not removed from the Invalid ECS Instance</t>
  </si>
  <si>
    <t>Verify that user is unable to remove  invalid Secuirity Group from the  ECS  Instance</t>
  </si>
  <si>
    <t>RemoveInvalidSecGroupFromExistingInstance.yml</t>
  </si>
  <si>
    <t>Invalid Security Group should not be removed from the  ECS Instance</t>
  </si>
  <si>
    <t>Invalid Security Group is not removed from the  ECS Instance</t>
  </si>
  <si>
    <t>Verify that user is unable to remove Security Group from the instance if he/she missed to provide Security Group Id</t>
  </si>
  <si>
    <t>Instance should not be removed from security Group if he/she missed to provide security group id</t>
  </si>
  <si>
    <t>Instance is not removed from security Group if he/she missed to provide security group id</t>
  </si>
  <si>
    <t>Verify that user is unable to remove Security Group from the instance if he/she missed to provide  Instance Id</t>
  </si>
  <si>
    <t>Instance should not be removed from security Group if he/she missed to provide Instance Id</t>
  </si>
  <si>
    <t>Instance is not removed from security Group if he/she missed to provide Instance Id</t>
  </si>
  <si>
    <t>Removing an Instance from a Security Group</t>
  </si>
  <si>
    <t>LeaveSecurityGroupWhichIsTheOnlySecurityGroupPresentForTheInstance.yml</t>
  </si>
  <si>
    <t>Leave the security group which is the only security group present in the instance</t>
  </si>
  <si>
    <t>In this playbook, the scenario is tested to leave the security group which is the only group present in an instance</t>
  </si>
  <si>
    <t>Verify that the security group is queried with all the mandatory parameters</t>
  </si>
  <si>
    <t>query_sec_groupAllMandatoryPrameters.yml</t>
  </si>
  <si>
    <t>In this Playbook, we tried to query the security group with all the mandatory parameters</t>
  </si>
  <si>
    <t>Security Group should be queried</t>
  </si>
  <si>
    <t>Verify that the security group is queried which is attached to an instance</t>
  </si>
  <si>
    <t>query_sec_groupAttachedToAnInstance.yml</t>
  </si>
  <si>
    <t xml:space="preserve">In this Playbook, we tried to query the security group attached to an instance </t>
  </si>
  <si>
    <t>Verify that the security group is not queried with the zone parameter</t>
  </si>
  <si>
    <t>query_sec_groupFromZone.yml</t>
  </si>
  <si>
    <t>In this Playbook, we tried to provide invalid parameter zoneid to query an instance</t>
  </si>
  <si>
    <t>Security Group should not be queried</t>
  </si>
  <si>
    <t>Verify that the security group is queried which is referred by another security group</t>
  </si>
  <si>
    <t>query_sec_groupWhichIsReferredByAnotherGroup.yml</t>
  </si>
  <si>
    <t>In this Playbook , we tried to query the security group which is referred by another security group</t>
  </si>
  <si>
    <t>Verify that the security group is not queried with invalid access key parameter</t>
  </si>
  <si>
    <t>query_sec_groupWithInvalidAccessKey.yml</t>
  </si>
  <si>
    <t>In this Playbook , we tried to query the security group with invalid AccessKey parameter</t>
  </si>
  <si>
    <t>Verify that the security group is not queried with invalid region parameter</t>
  </si>
  <si>
    <t>query_sec_groupWithInvalidRegionIdParameter.yml</t>
  </si>
  <si>
    <t>In this Playbook , we tried to query the security group with invalid RegionId parameter</t>
  </si>
  <si>
    <t>Verify that the security group is not queried with invalid secret key parameter</t>
  </si>
  <si>
    <t>query_sec_groupWithInvalidSecretKey.yml</t>
  </si>
  <si>
    <t>In this Playbook , we tried to query the security group with invalid SecretKey parameter</t>
  </si>
  <si>
    <t>Verify that the security group is not queried with invalid state parameter</t>
  </si>
  <si>
    <t>query_sec_groupWithInvalidStateParameter.yml</t>
  </si>
  <si>
    <t>In this Playbook , we tried to query the security group with invalid State parameter</t>
  </si>
  <si>
    <t>Verify that the security group is not queried with invalid Vpcid parameter</t>
  </si>
  <si>
    <t>query_sec_groupWithInvalidVpcId.yml</t>
  </si>
  <si>
    <t>In this Playbook , we tried to query the security group with invalid VpcId parameter</t>
  </si>
  <si>
    <t>Verify that the security group is not queried without regionid parameter</t>
  </si>
  <si>
    <t>query_sec_groupWithoutRegionIdParameter.yml</t>
  </si>
  <si>
    <t>In this Playbook, we tried to query the security group without RegionId parameter</t>
  </si>
  <si>
    <t>Verify that the security group is not queried without state parameter</t>
  </si>
  <si>
    <t>query_sec_groupWithoutStateParameter.yml</t>
  </si>
  <si>
    <t>In this Playbook, we tried to query the security group without State parameter</t>
  </si>
  <si>
    <t>Verify that the security group is queried with valid Vpcid parameter</t>
  </si>
  <si>
    <t>query_sec_groupWithValidVpcId.yml</t>
  </si>
  <si>
    <t>In this Playbook, we tried to query the security group with valid VpcId</t>
  </si>
  <si>
    <t>Query Security Group</t>
  </si>
  <si>
    <t>Verify that the security group is not deleted when attached to the VPC instance</t>
  </si>
  <si>
    <t>delete_sec_groupAttachedToVPCInstance.yml</t>
  </si>
  <si>
    <t>In this Playbook , we tried to delete the security group attached to  Vpc instance, which is invalid test case</t>
  </si>
  <si>
    <t>Security Group should not be deleted</t>
  </si>
  <si>
    <t>Verify that the security group is not deleted when attached to the instance</t>
  </si>
  <si>
    <t>delete_sec_groupWhenAttachedWithAnInstance.yml</t>
  </si>
  <si>
    <t>In this Playbook , we tried to delete the security group attached to  Classic instance, which is invalid test case</t>
  </si>
  <si>
    <t>Verify that the security group is not deleted when referred by another secruity group</t>
  </si>
  <si>
    <t>delete_sec_groupWhenReferencedByaRuleOfOtherGroup.yml</t>
  </si>
  <si>
    <t>In this Playbook , we tried to delete the security group referred by another group, which is invalid test case</t>
  </si>
  <si>
    <t>Verify that the security group is  deleted with all the mandatory parameters</t>
  </si>
  <si>
    <t>delete_sec_groupWithAllMandatoryParameters.yml</t>
  </si>
  <si>
    <t>In this Playbook , we tried to delte the security group with all the mandatory parameters</t>
  </si>
  <si>
    <t>Security Group should be deleted</t>
  </si>
  <si>
    <t>Verify that the security group is not deleted with invalid groupid parameter</t>
  </si>
  <si>
    <t>delete_sec_groupWithInvalidGroupIdParameter.yml</t>
  </si>
  <si>
    <t>In this Playbook, we tried to delete the security group with invalid groupid parameter</t>
  </si>
  <si>
    <t>Verify that the security group is not deleted with invalid regionid parameter</t>
  </si>
  <si>
    <t>delete_sec_groupWithInvalidRegionIdParameter.yml</t>
  </si>
  <si>
    <t>In this Playbook, we tried to delete the security group with invalid regionid parameter</t>
  </si>
  <si>
    <t>Verify that the security group is not deleted with invalid state parameter</t>
  </si>
  <si>
    <t>delete_sec_groupWithInvalidStateParameter.yml</t>
  </si>
  <si>
    <t>In this Playbook, we tried to delete the security group with invalid state parameter</t>
  </si>
  <si>
    <t>Verify that the security group is  deleted when multiple group ids are provided</t>
  </si>
  <si>
    <t>delete_sec_groupWithMulitpleGroupIdsparameter.yml</t>
  </si>
  <si>
    <t>In this Playbook, we tried to delete the multiple security groups</t>
  </si>
  <si>
    <t>Verify that the security group is not deleted when groupid is not provided</t>
  </si>
  <si>
    <t>delete_sec_groupWithoutGroupIdParameter.yml</t>
  </si>
  <si>
    <t>In this Playbook, we tried to delte the security group without groupid parameter, which is invalid test case</t>
  </si>
  <si>
    <t>Verify that the security group is not deleted when regionid is not provided</t>
  </si>
  <si>
    <t>delete_sec_groupWithoutRegionIdParameter.yml</t>
  </si>
  <si>
    <t>In this Playbook, we tried to delte the security group without regionid parameter, which is invalid test case</t>
  </si>
  <si>
    <t>Verify that the security group is not deleted when state parameter is not provided</t>
  </si>
  <si>
    <t>delete_sec_groupWithoutStateParameter.yml</t>
  </si>
  <si>
    <t>In this Playbook, we tried to delte the security group without state parameter, which is invalid test case</t>
  </si>
  <si>
    <t>Delete Security Group</t>
  </si>
  <si>
    <t>Check all the Scenarios Security Group Name Validation</t>
  </si>
  <si>
    <t>create_sec_group_SecurityGroupNameValidation.yml</t>
  </si>
  <si>
    <t>In these playbooks , we tried to cover all parameter validation and Basic Scenarios for creating Security Group</t>
  </si>
  <si>
    <t>Verify that the security group is not created with invalid region Id</t>
  </si>
  <si>
    <t>create_sec_group_WithInvalidRegionId.yml</t>
  </si>
  <si>
    <t>positiveand Negative scenarios  should be handled based on tasks</t>
  </si>
  <si>
    <t>positive and Negative scenarios  is  handled based on tasks</t>
  </si>
  <si>
    <t xml:space="preserve">Check all the Scenarios for Security Group Description </t>
  </si>
  <si>
    <t>create_sec_group_WithInvalidSecGroupDescName.yml</t>
  </si>
  <si>
    <t>Security Group should not be created</t>
  </si>
  <si>
    <t>Security Group is not created</t>
  </si>
  <si>
    <t>Verify that the security group is not created with invalid vpc Id</t>
  </si>
  <si>
    <t>create_sec_group_WithInvalidVpcId.yml</t>
  </si>
  <si>
    <t>Verify that the security group is not created with missing Parameter Region Id</t>
  </si>
  <si>
    <t>create_sec_group_WithMissingParameterRegionId.yml</t>
  </si>
  <si>
    <t>Verify that the security group is not created with missing Parameter Security Group name</t>
  </si>
  <si>
    <t>create_sec_group_withSecGroupNameMissingParameter.yml</t>
  </si>
  <si>
    <t>Verify that the security group is attached to valid vpc Id</t>
  </si>
  <si>
    <t>create_sec_groupAndAttachedItToVPC.yml</t>
  </si>
  <si>
    <t>Security Group should  be attached to vpc</t>
  </si>
  <si>
    <t>Security Group is attached to vpc</t>
  </si>
  <si>
    <t xml:space="preserve">Verify that the security group is  created with all mandatory Parameter </t>
  </si>
  <si>
    <t>create_sec_groupWithAllMandatoryParameters.yml</t>
  </si>
  <si>
    <t>Security Group should  be created</t>
  </si>
  <si>
    <t>Security Group is  created</t>
  </si>
  <si>
    <t>Verify that the security group is  created with defined Internet Inbound/Outbound Rules</t>
  </si>
  <si>
    <t>create_sec_group_WithBothInternetInboundOutboundRules.yml</t>
  </si>
  <si>
    <t>Security Group should  be created with Defined Internet Inbound/Outbound Rules</t>
  </si>
  <si>
    <t>Security Group is created with Defined Internet Inbound/Outbound Rules</t>
  </si>
  <si>
    <t>Verify that the security group is  created with defined Intranet Inbound/Outbound Rules</t>
  </si>
  <si>
    <t>create_sec_group_WithBothIntranetInboundOutboundRules.yml</t>
  </si>
  <si>
    <t>Security Group should  be created with Defined Intranet Inbound/Outbound Rules</t>
  </si>
  <si>
    <t>Security Group is created with Defined Intranet Inbound/Outbound Rules</t>
  </si>
  <si>
    <t>Verify that the security group is  created with defined Internet Inbound  Rules</t>
  </si>
  <si>
    <t>create_sec_group_WithInternetInboundRules.yml</t>
  </si>
  <si>
    <t>Security Group should  be created with Defined Internet Inbound Rules</t>
  </si>
  <si>
    <t>Security Group is created with Defined Internet Inbound Rules</t>
  </si>
  <si>
    <t>Verify that the security group is  created with defined Internet Outbound  Rules</t>
  </si>
  <si>
    <t>create_sec_group_WithInternetOutboundRules.yml</t>
  </si>
  <si>
    <t>Security Group should  be created with Defined Internet OutBound Rules</t>
  </si>
  <si>
    <t>Security Group is created with Defined Internet OutBound Rules</t>
  </si>
  <si>
    <t>Verify that the security group is  created with defined Intranet Inbound  Rules</t>
  </si>
  <si>
    <t>create_sec_group_WithIntranetInboundRules.yml</t>
  </si>
  <si>
    <t>Security Group is created with Defined Intranet Inbound Rules</t>
  </si>
  <si>
    <t>Verify that the security group is  created with defined Intranet Outbound  Rules</t>
  </si>
  <si>
    <t>create_sec_group_WithIntranetOutboundRules.yml</t>
  </si>
  <si>
    <t>Security Group is created with Defined Intranet OutBound Rules</t>
  </si>
  <si>
    <t>Create Security Group</t>
  </si>
  <si>
    <t>Verify that the security group is not created without providing Pore Range Parameter</t>
  </si>
  <si>
    <t>AddRulesToSecGroupWithoutPortRangeParameter.yml</t>
  </si>
  <si>
    <t>In these playbook, we tried to add rules to security group without port range parameter</t>
  </si>
  <si>
    <t>Security Group should not be authorized</t>
  </si>
  <si>
    <t>Security Group is not Authorized</t>
  </si>
  <si>
    <t>Verify that the security group is created when connected to an instance with VPC</t>
  </si>
  <si>
    <t>authorize_sec_groupConnectedToAnInstanceWithVPC.yml</t>
  </si>
  <si>
    <t>In this Playbook, we tried to authorize secuity group connected to an instance with VPC</t>
  </si>
  <si>
    <t>Security Group should be authorized</t>
  </si>
  <si>
    <t>Security Group is Authorized</t>
  </si>
  <si>
    <t>Verify that the security group is created when all mandatory parameters are provided</t>
  </si>
  <si>
    <t>authorize_sec_groupWithAllMandatoryParameter.yml</t>
  </si>
  <si>
    <t>In this Playbook,we tried to authorize secuity group with all mandatory parameters</t>
  </si>
  <si>
    <t>Verify that the security group is not created with default port range parameter</t>
  </si>
  <si>
    <t>authorize_sec_groupWithDefaultPortRangeParameters.yml</t>
  </si>
  <si>
    <t>In this Playbook,we tried to authorize secuity group with default port range parameters</t>
  </si>
  <si>
    <t>Verify that the security group is not created with Invalid Policy Parameters</t>
  </si>
  <si>
    <t>authorize_sec_groupWithInvalidPolicyParameter.yml</t>
  </si>
  <si>
    <t>In this Playbook,we tried to authorize secuity group with invalid policy parameters</t>
  </si>
  <si>
    <t>Verify that the security group is not created with Invalid Port Range Parameters</t>
  </si>
  <si>
    <t>authorize_sec_groupWithInvalidPortRangeParameter.yml</t>
  </si>
  <si>
    <t>In this Playbook,we tried to authorize secuity group with invalid port range parameters</t>
  </si>
  <si>
    <t>Verify that the security group is not created with Invalid Protocol Parameter</t>
  </si>
  <si>
    <t>authorize_sec_groupWithInvalidProtocolParameter.yml</t>
  </si>
  <si>
    <t>In this Playbook,we tried to authorize secuity group with invalid protocol parameters</t>
  </si>
  <si>
    <t>Verify that the security group is not created with Invalid Region Id Parameter</t>
  </si>
  <si>
    <t>authorize_sec_groupWithInvalidRegionIdParameter.yml</t>
  </si>
  <si>
    <t>In this Playbook,we tried to authorize secuity group with invalid region Id parameter</t>
  </si>
  <si>
    <t>Verify that the security group is not created with Invalid Security Group Id Parameter</t>
  </si>
  <si>
    <t>authorize_sec_groupWithInvalidSecurityGroupIdParameter.yml</t>
  </si>
  <si>
    <t>In this Playbook,we tried to authorize secuity group with invalid security group Id parameter</t>
  </si>
  <si>
    <t>Verify that the security group is not created with Invalid Source Cidr IP Parameter</t>
  </si>
  <si>
    <t>authorize_sec_groupWithInvalidSourceCidrIpParameter.yml</t>
  </si>
  <si>
    <t>In this Playbook,we tried to authorize secuity group with invalid source Cidr Ip parameter</t>
  </si>
  <si>
    <t>Verify that the security group is not created with InvalidvSource Group Id Parameter</t>
  </si>
  <si>
    <t>authorize_sec_groupWithInvalidSourceGroupId.yml</t>
  </si>
  <si>
    <t>In this Playbook,we tried to authorize secuity group with invalid SourceGroup Id parameter</t>
  </si>
  <si>
    <t>Verify that the security group is not created with Invalid State Parameter</t>
  </si>
  <si>
    <t>authorize_sec_groupWithInvalidStateParameter.yml</t>
  </si>
  <si>
    <t>In this Playbook,we tried to authorize secuity group with invalid State parameter</t>
  </si>
  <si>
    <t>Verify that the security group is  created with multiple Security Group Id</t>
  </si>
  <si>
    <t>authorize_sec_groupWithMulitpleSecurityGroupId.yml</t>
  </si>
  <si>
    <t>In this Playbook,we tried to authorize secuity group with mulitple Security Group Id</t>
  </si>
  <si>
    <t>Verify that the security group is created with Nic type as internet and without state parameter</t>
  </si>
  <si>
    <t>authorize_sec_groupWithNicTypeAsIntranetAndWithoutStateParameter.yml</t>
  </si>
  <si>
    <t>In this Playbook,we tried to authorize secuity group with Nic Type As Intranet And Without State Parameter</t>
  </si>
  <si>
    <t>Verify that the security group is  created with Nic type as intranet</t>
  </si>
  <si>
    <t>authorize_sec_groupWithNicTypeIntranet.yml</t>
  </si>
  <si>
    <t>In this Playbook,we tried to authorize secuity group with Nic Type as Intranet</t>
  </si>
  <si>
    <t>Verify that the security group is not created without providing IP protocol parameter</t>
  </si>
  <si>
    <t>authorize_sec_groupWithoutIpProtocolParameter.yml</t>
  </si>
  <si>
    <t>In this Playbook,we tried to authorize secuity group without Ip Protocol Parameter</t>
  </si>
  <si>
    <t>Verify that the security group is  created without providing Policy parameter</t>
  </si>
  <si>
    <t>authorize_sec_groupWithoutPolicyParameter.yml</t>
  </si>
  <si>
    <t>In this Playbook,we tried to authorize secuity group without Policy Parameter</t>
  </si>
  <si>
    <t>Verify that the security group is created without providing Port Range parameter</t>
  </si>
  <si>
    <t>authorize_sec_groupWithoutPortRangeParameter.yml</t>
  </si>
  <si>
    <t>In this Playbook,we tried to authorize secuity group without Port Range Parameter</t>
  </si>
  <si>
    <t>Verify that the security group is created without providing priority parameter</t>
  </si>
  <si>
    <t>authorize_sec_groupWithoutPriorityParameter.yml</t>
  </si>
  <si>
    <t>In this Playbook,we tried to authorize secuity group without Priority Parameter</t>
  </si>
  <si>
    <t xml:space="preserve">Verify that the security group is not created without providing region Id </t>
  </si>
  <si>
    <t>authorize_sec_groupWithoutRegionIdParameter.yml</t>
  </si>
  <si>
    <t>In this Playbook,we tried to authorize secuity group without Region Id Parameter</t>
  </si>
  <si>
    <t>Verify that the security group is not created without providing Security Group Id</t>
  </si>
  <si>
    <t>authorize_sec_groupWithoutSecurityGroupIdParameter.yml</t>
  </si>
  <si>
    <t>In this Playbook,we tried to authorize secuity group without Security Group Id Parameter</t>
  </si>
  <si>
    <t>Verify that the security group is created without providing Source Cidr Id</t>
  </si>
  <si>
    <t>authorize_sec_groupWithoutSourceCidrIpParameter.yml</t>
  </si>
  <si>
    <t>In this Playbook,we tried to authorize secuity group without Source Cidr IpParameter</t>
  </si>
  <si>
    <t>Verify that the security group is created without providing Source Group Id</t>
  </si>
  <si>
    <t>authorize_sec_groupWithoutSourceGroupId.yml</t>
  </si>
  <si>
    <t>In this Playbook,we tried to authorize secuity group without Source Group Id</t>
  </si>
  <si>
    <t>Verify that the security group is not created without providing State parameter</t>
  </si>
  <si>
    <t>authorize_sec_groupWithoutStateParameter.yml</t>
  </si>
  <si>
    <t>In this Playbook,we tried to authorize secuity group without State Parameter</t>
  </si>
  <si>
    <t>Verify that the security group is created with Policy as Accept by default</t>
  </si>
  <si>
    <t>authorize_sec_groupWithPolicyAsAcceptByDefault.yml</t>
  </si>
  <si>
    <t>In this Playbook,we tried to authorize secuity group with Policy as Accept By Default</t>
  </si>
  <si>
    <t>Verify that the security group is created with policy type as Accept or Drop</t>
  </si>
  <si>
    <t>authorize_sec_groupWithPolicyTypeAsAcceptOrDrop.yml</t>
  </si>
  <si>
    <t>In this Playbook,we tried to authorize secuity group with Policy Type as Accept Or Drop</t>
  </si>
  <si>
    <t>Verify that the security group is created with Protocol as all</t>
  </si>
  <si>
    <t>authorize_sec_groupWithProtocolAsAll.yml</t>
  </si>
  <si>
    <t>In this Playbook,we tried to authorize secuity group with Protocol as All</t>
  </si>
  <si>
    <t>Verify that the security group is created and authorized using Group Id</t>
  </si>
  <si>
    <t>createSecurityGroupAndAuthorizeUsingGroupId.yml</t>
  </si>
  <si>
    <t>In this Playbook,we tried to create a secuity group and authorize it using Group Id</t>
  </si>
  <si>
    <t>Authorize Security Group</t>
  </si>
  <si>
    <t>Verify disk is not created when disk category is not allowed in the region</t>
  </si>
  <si>
    <t>CreateDiskWhereDiskCategoryIsNotAllowedInTheRegion.yml</t>
  </si>
  <si>
    <t>In this playbook, we tried to create a disk when disk category is not allowed in the region  which is invalid test case</t>
  </si>
  <si>
    <t xml:space="preserve">Disk should not be created </t>
  </si>
  <si>
    <t xml:space="preserve">Disk has not been created </t>
  </si>
  <si>
    <t>Verify disk is created with Alias</t>
  </si>
  <si>
    <t>CreateDiskWithAliasAsACS.yml</t>
  </si>
  <si>
    <t>In this playbook, we tried to create a disk with new alias</t>
  </si>
  <si>
    <t>Disk shoule be created</t>
  </si>
  <si>
    <t xml:space="preserve">Disk has been created </t>
  </si>
  <si>
    <t>Verify disk is created with Alias as Ecs</t>
  </si>
  <si>
    <t>CreateDiskWithAllTheAliasAsEcsAndOther.yml</t>
  </si>
  <si>
    <t>In this playbook ,we tried to create a disk with Alias as Ecs</t>
  </si>
  <si>
    <t>Verify disk is created with all the parameters</t>
  </si>
  <si>
    <t>CreateDiskWithAllTheParameters.yml</t>
  </si>
  <si>
    <t>In this playbook ,we tried to create a disk with all the mandatory parameters</t>
  </si>
  <si>
    <t>Verify disk is created with cloud_ssd category parameter</t>
  </si>
  <si>
    <t>CreateDiskWithCloud_ssdCategoryParameter.yml</t>
  </si>
  <si>
    <t xml:space="preserve">In this playbook ,we tried to create a disk with category as cloud_ssd </t>
  </si>
  <si>
    <t>Verify disk is created with cloud category parameter</t>
  </si>
  <si>
    <t>CreateDiskWithCloudCategoryParameter.yml</t>
  </si>
  <si>
    <t>In this playbook ,we tried to create a disk with category as cloud</t>
  </si>
  <si>
    <t>Verify disk is not created with more than maximum size for disk</t>
  </si>
  <si>
    <t>CreateDiskWithMoreThanMaximumSize.yml</t>
  </si>
  <si>
    <t>In this playbook ,we tried to create a disk with more than maximum size of the cloud which is invalid test case</t>
  </si>
  <si>
    <t>Disk shoule not be created</t>
  </si>
  <si>
    <t>Verify disk is created without disk tag parameter</t>
  </si>
  <si>
    <t>CreateDiskWithoutDisk_TagParameter.yml</t>
  </si>
  <si>
    <t xml:space="preserve">In this playbook ,we tried to create a disk without disk_tag parameter </t>
  </si>
  <si>
    <t>Verify disk is created without disk category and size parameter</t>
  </si>
  <si>
    <t>CreateDiskWithoutDiskCategoryAndSizeParameter.yml</t>
  </si>
  <si>
    <t>In this playbook ,we tried to create a disk without disk_category and disk_size parameter</t>
  </si>
  <si>
    <t>Verify disk is created without disk category paramter</t>
  </si>
  <si>
    <t>CreateDiskWithoutDiskCategoryParamter.yml</t>
  </si>
  <si>
    <t>In this playbook ,we tried to create a disk without disk_category parameter which takes default category for cloud</t>
  </si>
  <si>
    <t>Verify disk is not created Without Region parameter</t>
  </si>
  <si>
    <t>CreateDiskWithoutRegionParameter.yml</t>
  </si>
  <si>
    <t>In this playbook ,we tried to create a disk without region parameter which is invalid test case</t>
  </si>
  <si>
    <t>Verify disk is not created without Zone parameter</t>
  </si>
  <si>
    <t>CreateDiskWithoutZoneParameter.yml</t>
  </si>
  <si>
    <t>In this playbook ,we tried to create a disk without zone parameter which is invalid test case</t>
  </si>
  <si>
    <t>Verify disk is created with snapshot id parameter</t>
  </si>
  <si>
    <t>CreateDiskWithSnapshot.yml</t>
  </si>
  <si>
    <t>In this playbook ,we tried to create a disk with snapshot id parameter</t>
  </si>
  <si>
    <t>Verify disk is not created when tag key is null</t>
  </si>
  <si>
    <t>CreateDiskWithTagKeyAsNullParameter.yml</t>
  </si>
  <si>
    <t>In this playbook ,we tried to create a disk with tagkey as null parameter which is invalid test case</t>
  </si>
  <si>
    <t>Verify disk is  created when tag value is null</t>
  </si>
  <si>
    <t>CreateDiskWithTagValueAsNullParameter.yml</t>
  </si>
  <si>
    <t>In this playbook ,we tried to create a disk with tagvalue as null parameter</t>
  </si>
  <si>
    <t>Verify disk is created when category is  ultracloud</t>
  </si>
  <si>
    <t>CreateDiskWithUltracloudCategoryParameter.yml</t>
  </si>
  <si>
    <t>In this playbook ,we tried to create a disk with category as ultracloud</t>
  </si>
  <si>
    <t>Create Disk</t>
  </si>
  <si>
    <t>Verify disk is not attached when inavlid disk_id is provided</t>
  </si>
  <si>
    <t>AttachDisk_WhenDiskIdIsInvalid.yml</t>
  </si>
  <si>
    <t>In this playbook, we tried to attach a disk with invalid disk_id parameter, which is invalid test case</t>
  </si>
  <si>
    <t>Disk should not be attached</t>
  </si>
  <si>
    <t xml:space="preserve">Disk has not been attached </t>
  </si>
  <si>
    <t xml:space="preserve">Verify disk is not attached when excceding the maximum capacity </t>
  </si>
  <si>
    <t>AttachDisk_WhenInstanceExceedsMaximumCapacity.yml</t>
  </si>
  <si>
    <t>In this playbook, we tried to attach a disk when instance exceeds maximum capacity, which is invalid test case</t>
  </si>
  <si>
    <t>Verify disk is not attached when instnace id is invalid</t>
  </si>
  <si>
    <t>AttachDisk_WhenInstanceIdIsInvalid.yml</t>
  </si>
  <si>
    <t>In this playbook, we tried to attach a disk when instance_id is invalid, which is invalid test case</t>
  </si>
  <si>
    <t>Verify disk is not attached when region and instance are not in the same region</t>
  </si>
  <si>
    <t>AttachDisk_WhichIsNotInTheSameRegion.yml</t>
  </si>
  <si>
    <t>In this playbook ,we tried to attach a disk when instance and disk are in different region, which is invalid test case</t>
  </si>
  <si>
    <t>Verify disk is not attached when instance id is not provided</t>
  </si>
  <si>
    <t>AttachDisk_WhithoutInstanceId.yml</t>
  </si>
  <si>
    <t>In this playbook , we tried to attach a disk without instance_id parameter, which is invalid test case</t>
  </si>
  <si>
    <t xml:space="preserve">Disk has been attached </t>
  </si>
  <si>
    <t>Verify disk is attached when all the parameters are provided</t>
  </si>
  <si>
    <t>AttachDisk_WithAllTheParameters.yml</t>
  </si>
  <si>
    <t>In this playbook, we tried to attach a disk with all the parameters</t>
  </si>
  <si>
    <t>Disk should be attached</t>
  </si>
  <si>
    <t>Verify disk not attached when disk_id parameter is not provided</t>
  </si>
  <si>
    <t>AttachDisk_WithoutDiskId.yml</t>
  </si>
  <si>
    <t>In this playbook, we tried to attach a disk without disk_id parameter, which is invalid test case</t>
  </si>
  <si>
    <t>Verify disk is attached without state parameter</t>
  </si>
  <si>
    <t>AttachDisk_WithoutStatusParameter.yml</t>
  </si>
  <si>
    <t>In this playbook, we tried to attach a disk without state parameter</t>
  </si>
  <si>
    <t>Verify disk is not attached when the disk is in use state</t>
  </si>
  <si>
    <t>AttachDiskWhichIsInUseState.yml</t>
  </si>
  <si>
    <t>In this playbook, we tried to attach a disk which is in use state, which is invalid test case</t>
  </si>
  <si>
    <t>Verify disk is attached to an instance with alias parameter</t>
  </si>
  <si>
    <t>AttachDiskWithAlias.yml</t>
  </si>
  <si>
    <t>In this playbook, we tried to attach a disk with alias</t>
  </si>
  <si>
    <t>Verify disk is not attached without region parameter</t>
  </si>
  <si>
    <t>AttachDiskWithoutRegionParameter.yml</t>
  </si>
  <si>
    <t>In this playbook, we tried to attach a disk without region parameter, which is invalid test case</t>
  </si>
  <si>
    <t>Attach Disk</t>
  </si>
  <si>
    <t>Verify disk is not deleted when disk is in use state</t>
  </si>
  <si>
    <t>DeleteDiskWhenDiskIsInUseState.yml</t>
  </si>
  <si>
    <t>In this playbook, we tried to delete the disk when disk is in use state, which is invalid test case</t>
  </si>
  <si>
    <t>Disk should not be deleted</t>
  </si>
  <si>
    <t>Disk is not deleted</t>
  </si>
  <si>
    <t>Verify disk is deleted with all the alias</t>
  </si>
  <si>
    <t>DeleteDiskWithAllTheAlias.yml</t>
  </si>
  <si>
    <t>In this playbook, we tried to delete the disk with alias</t>
  </si>
  <si>
    <t>Disk should be deleted</t>
  </si>
  <si>
    <t>Disk is deleted</t>
  </si>
  <si>
    <t>Verify disk is not deleted without specifying regionid parameter</t>
  </si>
  <si>
    <t>DeleteDiskWithotRegionIdParameter.yml</t>
  </si>
  <si>
    <t>In this playbook, we tried to delete the disk without region_id parameter, which is invalid test case</t>
  </si>
  <si>
    <t>Verify disk is not deleted without specifying disk_id parameter</t>
  </si>
  <si>
    <t>DeleteDiskWithoutDiskIdParameter.yml</t>
  </si>
  <si>
    <t>In this playbook, we tried to delete the disk without disk_id parameter, which is invalid test case</t>
  </si>
  <si>
    <t>Verify disk is not deleted without state parameter</t>
  </si>
  <si>
    <t>DeleteDiskWithoutStateParameter.yml</t>
  </si>
  <si>
    <t>In this playbook, we tried to delete the disk without state parameter, which is invalid test case</t>
  </si>
  <si>
    <t>Delete Disk</t>
  </si>
  <si>
    <t>Verify disk is not detached when it is in availabe state</t>
  </si>
  <si>
    <t>DetachDiskWhichIsInAvailabeState.yml</t>
  </si>
  <si>
    <t>In this playbook, we tried to detach a disk when disk is in availabe state, which is invalid test case</t>
  </si>
  <si>
    <t>Disk should not be detached</t>
  </si>
  <si>
    <t>Disk is not detached</t>
  </si>
  <si>
    <t>Verify disk is detached when with alias</t>
  </si>
  <si>
    <t>DetachDiskWithAlias.yml</t>
  </si>
  <si>
    <t>In this playbook, we tried to detach a disk with alias</t>
  </si>
  <si>
    <t>Disk should be detached</t>
  </si>
  <si>
    <t>Disk is  detached</t>
  </si>
  <si>
    <t>Verify disk is not detached when instance_id and disk_id are provided</t>
  </si>
  <si>
    <t>DetachDiskWithInstanceIdAndDiskIdParameter.yml</t>
  </si>
  <si>
    <t>In this playbook, we tried to detach a disk with disk_id and instance_id parameter, which is invalid test case</t>
  </si>
  <si>
    <t>Verify disk is not detached when invalid disk_id is provided</t>
  </si>
  <si>
    <t>DetachDiskWithInvalidDiskId.yml</t>
  </si>
  <si>
    <t>In this playbook, we tried to detach a disk when disk is invalid, which is invalid test case</t>
  </si>
  <si>
    <t>Verify disk is not detached when disk_id parameter is not provided</t>
  </si>
  <si>
    <t>DetachDiskWithoutDiskIdParameter.yml</t>
  </si>
  <si>
    <t>In this playbook, we tried to detach a disk without disk_id parameter, which is invalid test case</t>
  </si>
  <si>
    <t>Verify disk is not detached when region_id parameter is not provided</t>
  </si>
  <si>
    <t>DetachDiskWithoutRegionIdParemter.yml</t>
  </si>
  <si>
    <t>In this playbook, we tried to detach a disk when without region parameter, which is invalid test case</t>
  </si>
  <si>
    <t>Verify disk is detached when state parameter is not provided</t>
  </si>
  <si>
    <t>DetachDiskWithoutStateParameter.yml</t>
  </si>
  <si>
    <t>In this playbook, we tried to detach a disk without state parameter</t>
  </si>
  <si>
    <t>Detach Disk</t>
  </si>
  <si>
    <t>Create Instance</t>
  </si>
  <si>
    <t>Module Name: ecs           Description:  Create, Attach, Detach, Delete Disks</t>
  </si>
  <si>
    <t>Module Name: ecs           Description:  Create, Query, Authorizing, Delete Security Group</t>
  </si>
  <si>
    <t>Load balancer status was not set Load balancer status was not set</t>
  </si>
  <si>
    <t xml:space="preserve">Scenario 1 - Load balancer status should not be set  Scenario 1 - Load balancer status should not be set </t>
  </si>
  <si>
    <t>In this Playbook, we tried to set Load Balancer Status with Status parameter validation</t>
  </si>
  <si>
    <t>SetLoadBalancerWithStatusValidation.yml</t>
  </si>
  <si>
    <t>Verify set Load Balancer Status with Status parameter validation</t>
  </si>
  <si>
    <t xml:space="preserve">Scenario 1 - Load balancer status should not be set 
Scenario 1 - Load balancer status should not be set </t>
  </si>
  <si>
    <t>In this Playbook, we tried to set Load Balancer Status with Load Balancer Id parameter validation</t>
  </si>
  <si>
    <t>SetLoadBalancerStatusWithLoadBalancerIdValidation.yml</t>
  </si>
  <si>
    <t>Verify set Load Balancer Status with Load Balancer Id parameter validation</t>
  </si>
  <si>
    <t>Load balancer status was set</t>
  </si>
  <si>
    <t xml:space="preserve">Scenario 1 - Load balancer status should be set </t>
  </si>
  <si>
    <t>In this Playbook, we tried to set Load Balancer Status with all parameters</t>
  </si>
  <si>
    <t>SetLoadBalancerStatusWithAllParameters.yml</t>
  </si>
  <si>
    <t>Verify set Load Balancer Status with all parameters</t>
  </si>
  <si>
    <t>In this Playbook, we tried to set Load Balancer Status with alias</t>
  </si>
  <si>
    <t>SetLoadBalancerStatusWithAlias.yml</t>
  </si>
  <si>
    <t>Verify set Load Balancer Status with alias</t>
  </si>
  <si>
    <t>In this Playbook, we tried to set Load Balancer Status with Region parameter validation</t>
  </si>
  <si>
    <t>SetLoadBalancerStatusRegionParamValidation.yml</t>
  </si>
  <si>
    <t>Verify set Load Balancer Status with Region parameter validation</t>
  </si>
  <si>
    <t>In this Playbook, we tried to set Load Balancer Status from Active to inactive</t>
  </si>
  <si>
    <t>SetLoadBalancerStatusFromActiveToInactive.yml</t>
  </si>
  <si>
    <t>Verify set Load Balancer Status from Active to inactive</t>
  </si>
  <si>
    <t>Set Load Balancer Status</t>
  </si>
  <si>
    <t>Load balancer name was set
Load balancer name was not set Load balancer name was set
Load balancer name was set 
Load balancer name was set 
Load balancer name was not set</t>
  </si>
  <si>
    <t xml:space="preserve">Scenario 1 - Load balancer name should be set Scenario 2 - Load balancer name should not be set Scenario 3 - Load balancer name should be set Scenario 4 - Load balancer name should be set Scenario 5 - Load balancer name should be set Scenario 6 - Load balancer name should not be set </t>
  </si>
  <si>
    <t>In this Playbook, we tried to set Load Balancer Name with Name parameter validation</t>
  </si>
  <si>
    <t>SetLoadBalancerNameWithNameParameterValidation.yml</t>
  </si>
  <si>
    <t>Verify set Load Balancer Name with Name parameter validation</t>
  </si>
  <si>
    <t>Load balancer name was set</t>
  </si>
  <si>
    <t>Scenario 1 - Load balancer name should be set</t>
  </si>
  <si>
    <t>In this Playbook, we tried to set Load Balancer Name with All parameters</t>
  </si>
  <si>
    <t>SetLoadBalancerNameWithAllParameters.yml</t>
  </si>
  <si>
    <t>Verify set Load Balancer Name with All parameters</t>
  </si>
  <si>
    <t>In this Playbook, we tried to set Load Balancer Name with Alias</t>
  </si>
  <si>
    <t>SetLoadBalancerNameWithAlias.yml</t>
  </si>
  <si>
    <t>Verify set Load Balancer Name with Alias</t>
  </si>
  <si>
    <t>Load balancer name was not set Load balancer name was not set</t>
  </si>
  <si>
    <t>Scenario 1 - Load balancer name should not be set  Scenario 2 - Load balancer name should not be set</t>
  </si>
  <si>
    <t>In this Playbook, we tried to set Load Balancer Name with Status parameter validation</t>
  </si>
  <si>
    <t>SetLoadBalancerNameStatusParamValidation.yml</t>
  </si>
  <si>
    <t>Verify set Load Balancer Name with Status parameter validation</t>
  </si>
  <si>
    <t xml:space="preserve"> Load balancer name was not set 
Load balancer name was not set</t>
  </si>
  <si>
    <t>Scenario 1 - Load balancer name should not be set 
Scenario 2 - Load balancer name should not be set</t>
  </si>
  <si>
    <t>In this Playbook, we tried to set Load Balancer Name with Region parameter validation</t>
  </si>
  <si>
    <t>SetLoadBalancerNameRegionParamValidation.yml</t>
  </si>
  <si>
    <t>Verify set Load Balancer Name with Region parameter validation</t>
  </si>
  <si>
    <t>Load balancer name was not set 
Load balancer name was set</t>
  </si>
  <si>
    <t>Scenario 1 - Load balancer name should not be set 
Scenario 2 - Load balancer name should be set</t>
  </si>
  <si>
    <t>In this Playbook, we tried to set Load Balancer Name with Load Balancer Id parameter validation</t>
  </si>
  <si>
    <t>SetLoadBalancerNameLoadBalancerIdParamValidation.yml</t>
  </si>
  <si>
    <t>Verify set Load Balancer Name with Load Balancer Id parameter validation</t>
  </si>
  <si>
    <t>Set Load Balancer Name</t>
  </si>
  <si>
    <t>Internet specification was not modified</t>
  </si>
  <si>
    <t xml:space="preserve">Scenario 1 - Internet specification should not be modified     
</t>
  </si>
  <si>
    <t>In this Playbook, we tried to modify internet spec of SLB  with all parameters</t>
  </si>
  <si>
    <t>ModifyLoadBalancerInternetSpecWithAllParams.yml</t>
  </si>
  <si>
    <t>Verify modification of internet spec of SLB with all parameters</t>
  </si>
  <si>
    <t>In this Playbook, we tried to modify internet spec of SLB  with alias</t>
  </si>
  <si>
    <t>ModifyLoadBalancerInternetSpecWithAlias.yml</t>
  </si>
  <si>
    <t>Verify modification of internet spec of SLB with alias</t>
  </si>
  <si>
    <t>Internet specification was not modified
Internet specification was not modified</t>
  </si>
  <si>
    <t xml:space="preserve">Scenario 1 - Internet specification should not be modified     
Scenario 2 - Internet specification should not be modified     </t>
  </si>
  <si>
    <t>In this Playbook, we tried to modify internet spec of SLB  with Status parameter validation</t>
  </si>
  <si>
    <t>ModifyLoadBalancerInternetSpecStatusParamValidation.yml</t>
  </si>
  <si>
    <t>Verify modification of internet spec of SLB with Status parameter validation</t>
  </si>
  <si>
    <t>Internet specification was not modified
Internet specification was not modified
Internet specification was not modified
Internet specification was not modified</t>
  </si>
  <si>
    <t xml:space="preserve">Scenario 1 - Internet specification should not be modified     
Scenario 2 - Internet specification should not be modified                                                            Scenario 3 - Internet specification should not be modified     
Scenario 4 - Internet specification should not be modified     </t>
  </si>
  <si>
    <t>In this Playbook, we tried to modify internet spec of SLB  with Region parameter validation</t>
  </si>
  <si>
    <t>ModifyLoadBalancerInternetSpecRegionValidation.yml</t>
  </si>
  <si>
    <t>Verify modification of internet spec of SLB with Region parameter validation</t>
  </si>
  <si>
    <t>Internet specification was not modified 
Internet specification was modified</t>
  </si>
  <si>
    <t xml:space="preserve">Scenario 1 - Internet specification should not be modified    
Scenario 2 - Internet specification should be modified     </t>
  </si>
  <si>
    <t>In this Playbook, we tried to modify internet spec of SLB  with Load Balancer Id parameter validation</t>
  </si>
  <si>
    <t>ModifyLoadBalancerInternetSpecLoadBalancerIdValidation.yml</t>
  </si>
  <si>
    <t>Verify modification of internet spec of SLB with Load Balancer Id parameter validation</t>
  </si>
  <si>
    <t>Internet specification was not modified
 Internet specification was not modified</t>
  </si>
  <si>
    <t>In this Playbook, we tried to modify internet spec of SLB with  bandwidth parameter validation</t>
  </si>
  <si>
    <t>ModifyLoadBalancerInternetSpecBandwidthValidation.yml</t>
  </si>
  <si>
    <t>Verify modification of internet spec of SLB with bandwidth parameter validation</t>
  </si>
  <si>
    <t>Modify Load Balancer Specification</t>
  </si>
  <si>
    <t>Listener was not added</t>
  </si>
  <si>
    <t xml:space="preserve">Scenario 1 - Listener should not be added         </t>
  </si>
  <si>
    <t>In this Playbook, we tried to add listener with same load balancer ports and different protocol and backend server port to SLB</t>
  </si>
  <si>
    <t>AddListenerWithSameLoadBalancerPortAndDifferentProtocolAndDiffBackendServerPorts.yml</t>
  </si>
  <si>
    <t>Verify addition of listener with same load balancer ports and different protocol and backend server port to SLB</t>
  </si>
  <si>
    <t>Listener was added</t>
  </si>
  <si>
    <t xml:space="preserve">Scenario 1 - Listener should  be added         </t>
  </si>
  <si>
    <t>In this Playbook, we tried to add listener with same backend server ports and different protocol and load balancer port to SLB</t>
  </si>
  <si>
    <t>AddListenerWithSameBackendServerPortsAndDifferentProtocolAndDiffLoadBalancerPort.yml</t>
  </si>
  <si>
    <t>Verify addition of listener with same backend server ports and different protocol and load balancer port to SLB</t>
  </si>
  <si>
    <t>Listener was not added Listener was not added Listener was not added Listener was not added Listener was not added Listener was not added Listener was not added</t>
  </si>
  <si>
    <t xml:space="preserve">Scenario 1 - Listener should not be added    Scenario 2 - Listener should not be added   Scenario 3 - Listener should not be added   Scenario 4 - Listener should not be added    Scenario 5 - Listener should not be added   Scenario 6 - Listener should not be added   Scenario 7 - Listener should not be added </t>
  </si>
  <si>
    <t>In this Playbook, we tried to add listener with invalid parameters to SLB</t>
  </si>
  <si>
    <t>AddListenerWithInvalidParameters.yml</t>
  </si>
  <si>
    <t>Verify addition of listener with invalid parameters to SLB</t>
  </si>
  <si>
    <t>Scenario 1 - Listener should not be added</t>
  </si>
  <si>
    <t>In this Playbook, we tried to add listener with different protocol but same port no to SLB</t>
  </si>
  <si>
    <t>AddListenerWithDifferentProtocolButSamePortNo.yml</t>
  </si>
  <si>
    <t>Verify addition of listener with different protocol but same port no to SLB</t>
  </si>
  <si>
    <t xml:space="preserve">Listener was added   
Listener was  added
Listener was  added
Listener was  added </t>
  </si>
  <si>
    <t xml:space="preserve">Scenario 1 - Listener should  be added                                              Scenario 2 - Listener should  be added                   Scenario 3 - Listener should  be added         Scenario 4 - Listener should  be added </t>
  </si>
  <si>
    <t>In this Playbook, we tried to add listener to already created SLB</t>
  </si>
  <si>
    <t>AddListenerToAlreadyCreatedSLB.yml</t>
  </si>
  <si>
    <t>Verify addition of listener to already created SLB</t>
  </si>
  <si>
    <t>In this Playbook, we tried to add listener that are already attached to SLB</t>
  </si>
  <si>
    <t>AddListenersThatAreAlreadyAttachedToSLB.yml</t>
  </si>
  <si>
    <t>Verify addition of listener that are already attached to SLB</t>
  </si>
  <si>
    <t>Listener</t>
  </si>
  <si>
    <t xml:space="preserve">SLB was deleted                 </t>
  </si>
  <si>
    <t>Scenario 1 - SLB should be deleted</t>
  </si>
  <si>
    <t>In this Playbook, we tried to delete SLB with stopped state</t>
  </si>
  <si>
    <t>DeleteLoadBalancerWithStopState.yml</t>
  </si>
  <si>
    <t>Verify SLB deletion with stopped state</t>
  </si>
  <si>
    <t xml:space="preserve">SLB was not deleted   
SLB was not deleted   </t>
  </si>
  <si>
    <t>Scenario 1 - SLB should not be deleted
Scenario 2 - SLB should not be deleted</t>
  </si>
  <si>
    <t>In this Playbook, we tried to delete SLB with Load Balancer Id parameter validation</t>
  </si>
  <si>
    <t>DeleteLoadBalancerWithLoadBalancerIdValidation.yml</t>
  </si>
  <si>
    <t>Verify SLB deletion with Load Balancer Id parameter validation</t>
  </si>
  <si>
    <t xml:space="preserve">SLB was  deleted                 </t>
  </si>
  <si>
    <t>In this Playbook, we tried to delete SLB with all mandatory parameters</t>
  </si>
  <si>
    <t>DeleteLoadBalancerWithAllParameters.yml</t>
  </si>
  <si>
    <t>Verify SLB deletion with all mandatory parameters</t>
  </si>
  <si>
    <t>In this Playbook, we tried to delete SLB with alias</t>
  </si>
  <si>
    <t>DeleteLoadBalancerWithAlias.yml</t>
  </si>
  <si>
    <t>Verify SLB deletion with alias</t>
  </si>
  <si>
    <t xml:space="preserve">SLB was not deleted  
SLB was not deleted   </t>
  </si>
  <si>
    <t>In this Playbook, we tried to validate Status parameter at the time of SLB deletion</t>
  </si>
  <si>
    <t>DeleteLoadBalancerStatusValidation.yml</t>
  </si>
  <si>
    <t>Verify SLB deletion with Status Parameter Validation</t>
  </si>
  <si>
    <t>In this Playbook, we tried to validate Region parameter at the time of SLB deletion</t>
  </si>
  <si>
    <t>DeleteLoadBalancerRegionparamValidation.yml</t>
  </si>
  <si>
    <t>Verify SLB deletion with Region Parameter Validation</t>
  </si>
  <si>
    <t>Delete Load Blancer</t>
  </si>
  <si>
    <t xml:space="preserve">SLB was  created       </t>
  </si>
  <si>
    <t>SLB should be created</t>
  </si>
  <si>
    <t>In this Playbook, we tried to create SLB with Alias</t>
  </si>
  <si>
    <t>CreateSLBWithAlias.yml</t>
  </si>
  <si>
    <t>Verify SLB creation with Alias</t>
  </si>
  <si>
    <t xml:space="preserve">SLB was not created  
SLB was  created  
SLB was created 
SLB was not created                </t>
  </si>
  <si>
    <t xml:space="preserve">Scenario 1 - SLB should not be created
Scenario 2 - SLB should be created
Scenario 3 - SLB should be created
Scenario 4 - SLB should not be created
</t>
  </si>
  <si>
    <t>In this Playbook, we tried to validate Wait Timeout parameter at the time of SLB creation</t>
  </si>
  <si>
    <t>CreateSLBWaitTimeoutParamValidation.yml</t>
  </si>
  <si>
    <t>Verify SLB creation with Wait Timeout Parameter Validation</t>
  </si>
  <si>
    <t xml:space="preserve">SLB was not created    
SLB was not created   
 SLB was created                 </t>
  </si>
  <si>
    <t>Scenario 1 - SLB should not be created
Scenario 2 - SLB should not be created
Scenario 3 - SLB should be created</t>
  </si>
  <si>
    <t>In this Playbook, we tried to validate Wait parameter at the time of SLB creation</t>
  </si>
  <si>
    <t>CreateSLBWaitParamValidation.yml</t>
  </si>
  <si>
    <t>Verify SLB creation with Wait Parameter Validation</t>
  </si>
  <si>
    <t xml:space="preserve">SLB was not created   
SLB was created     
SLB was not created                 </t>
  </si>
  <si>
    <t xml:space="preserve">Scenario 1 - SLB should not be created
Scenario 2 - SLB should be created
Scenario 3 - SLB should not be created
</t>
  </si>
  <si>
    <t>In this Playbook, we tried to validate Vswitch Id parameter at the time of SLB creation</t>
  </si>
  <si>
    <t>CreateSLBVSwitchIdParamValidation.yml</t>
  </si>
  <si>
    <t>Verify SLB creation with Vswitch Id Parameter Validation</t>
  </si>
  <si>
    <t xml:space="preserve">SLB was not created 
SLB was created          
SLB was not created                 </t>
  </si>
  <si>
    <t>In this Playbook, we tried to validate - Validate Certs parameter at the time of SLB creation</t>
  </si>
  <si>
    <t>CreateSLBValidateCertsParamValidation.yml</t>
  </si>
  <si>
    <t>Verify SLB creation with Validate Certs Parameter Validation</t>
  </si>
  <si>
    <t xml:space="preserve">SLB was created 
SLB was created    
SLB was created                 </t>
  </si>
  <si>
    <t xml:space="preserve">Scenario 1 - SLB should not be created
Scenario 2 - SLB should not be created
Scenario 3 - SLB should not be created
</t>
  </si>
  <si>
    <t>In this Playbook, we tried to validate Status parameter at the time of SLB creation</t>
  </si>
  <si>
    <t>CreateSLBStatusParamValidation.yml</t>
  </si>
  <si>
    <t>Verify SLB creation with Status Parameter Validation</t>
  </si>
  <si>
    <t>SLB was not created  
SLB was created     
SLB was not created 
SLB was not created   
SLB was not created
SLB was not created</t>
  </si>
  <si>
    <t>In this Playbook, we tried to validate Slave Zone  parameter at the time of SLB creation</t>
  </si>
  <si>
    <t>CreateSLBSlaveZoneValidation.yml</t>
  </si>
  <si>
    <t>Verify SLB creation with Slave Zone Parameter Validation</t>
  </si>
  <si>
    <t xml:space="preserve">SLB was not created  
SLB was not created    
SLB was not created   
SLB was not created    
SLB was not created                 </t>
  </si>
  <si>
    <t xml:space="preserve">Scenario 1 - SLB should not be created
Scenario 2 - SLB should not be created
Scenario 3 - SLB should not be created
Scenario 4 - SLB should not be created
Scenario 5 - SLB should not be created
</t>
  </si>
  <si>
    <t>In this Playbook, we tried to validate Region parameter at the time of SLB creation</t>
  </si>
  <si>
    <t>CreateSLBRegionParamValidation.yml</t>
  </si>
  <si>
    <t>Verify SLB creation with Region Parameter Validation</t>
  </si>
  <si>
    <t>SLB was not created     
SLB was created  
SLB was not created
SLB was not created     
SLB was created     
SLB was not created</t>
  </si>
  <si>
    <t xml:space="preserve">Scenario 1 - SLB should not be created
Scenario 2 - SLB should be created
Scenario 3 - SLB should not be created
Scenario 4 - SLB should not be created
Scenario 5 - SLB should be created
Scenario 6- SLB should not be created
</t>
  </si>
  <si>
    <t>In this Playbook, we tried to validate Purge parameter at the time of SLB creation</t>
  </si>
  <si>
    <t>CreateSLBPurgeValidation.yml</t>
  </si>
  <si>
    <t>Verify SLB creation with Purge Parameter Validation</t>
  </si>
  <si>
    <t>SLB was created 
SLB was not created
SLB was created       
SLB was created     
SLB was created     
SLB was created         
SLB was not created        
SLB was not created</t>
  </si>
  <si>
    <t>Scenario 1 - SLB should be created
Scenario 2 - SLB should not be created
Scenario 3 - SLB should be created
Scenario 4 - SLB should be created
Scenario 5 - SLB should be created
Scenario 6 - SLB should be created
Scenario 7 - SLB should not be created
Scenario 8 - SLB should not be created</t>
  </si>
  <si>
    <t>In this Playbook, we tried to validate SLB Name  parameter at the time of SLB creation</t>
  </si>
  <si>
    <t>CreateSLBNameParamValidation.yml</t>
  </si>
  <si>
    <t>Verify SLB creation with SLB Name Parameter Validation</t>
  </si>
  <si>
    <t>SLB was not created 
SLB was not created 
SLB was not created</t>
  </si>
  <si>
    <t>Scenario 1 - SLB should not be created
Scenario 2 - SLB should not be created
Scenario 3 - SLB should not be created</t>
  </si>
  <si>
    <t>In this Playbook, we tried to validate Master Zone parameter at the time of SLB creation</t>
  </si>
  <si>
    <t>CreateSLBMasterZoneValidation.yml</t>
  </si>
  <si>
    <t>Verify SLB creation with Master Zone Parameter Validation</t>
  </si>
  <si>
    <t>SLB was not created
SLB was not created 
SLB was not created</t>
  </si>
  <si>
    <t>In this Playbook, we tried to validate Internet Charge Type parameter at the time of SLB creation</t>
  </si>
  <si>
    <t xml:space="preserve"> CreateSLBInternetChrgTypeParamValidation.yml</t>
  </si>
  <si>
    <t>Verify SLB creation with Internet Charge Type Parameter Validation</t>
  </si>
  <si>
    <t>SLB was not created      
SLB was created    
SLB was not created      
SLB was not created</t>
  </si>
  <si>
    <t>Scenario 1 - SLB should not be created
Scenario 2 - SLB should be created
Scenario 3 - SLB should not be created
Scenario 4 - SLB should not be created</t>
  </si>
  <si>
    <t>In this Playbook, we tried to validate Bandwidth parameter at the time of SLB creation</t>
  </si>
  <si>
    <t>CreateSLBBandwidthParamValidation.yml</t>
  </si>
  <si>
    <t>Verify SLB creation with Bandwidth Parameter Validation</t>
  </si>
  <si>
    <t>SLB was not created             
SLB was not created         
SLB was created</t>
  </si>
  <si>
    <t>In this Playbook, we tried to validate Address Type parameter at the time of SLB creation</t>
  </si>
  <si>
    <t>CreateSLBAddressTypeParamValidation.yml</t>
  </si>
  <si>
    <t>Verify SLB creation with Address Type Parameter Validation</t>
  </si>
  <si>
    <t>SLB was not created</t>
  </si>
  <si>
    <t>SLB should not be created</t>
  </si>
  <si>
    <t>In this Playbook, we tried to create a load balancer with VSwitch of different region</t>
  </si>
  <si>
    <t>CreateServerLoadBalancerWithVSwitchIdOfDiffRegion.yml</t>
  </si>
  <si>
    <t>Verify SLB creation with VSwitch of different region</t>
  </si>
  <si>
    <t>In this Playbook, we tried to create a load balancer with slave zone of different region</t>
  </si>
  <si>
    <t>CreateServerLoadBalancerWithSlaveZoneOfDiffRegion.yml</t>
  </si>
  <si>
    <t>Verify SLB creation with slave zone of different region</t>
  </si>
  <si>
    <t>In this Playbook, we tried to create a load balancer with master zone of different region</t>
  </si>
  <si>
    <t>CreateServerLoadBalancerWithMasterZoneOfDifferentRegion.yml</t>
  </si>
  <si>
    <t>Verify SLB creation with master zone of different region</t>
  </si>
  <si>
    <t>In this Playbook, we tried to create a load balancer with backend server of different region</t>
  </si>
  <si>
    <t>CreateServerLoadBalancerWithBackendServerOfDiffRegion.yml</t>
  </si>
  <si>
    <t>Verify SLB creation with backend server of different region</t>
  </si>
  <si>
    <t>SLB was created</t>
  </si>
  <si>
    <t>In this Playbook, we tried to create a load balancer with all mandatory parameters</t>
  </si>
  <si>
    <t>CreateServerLoadBalancerWithAllParameters.yml</t>
  </si>
  <si>
    <t>Verify SLB creation with all mandatory parameters</t>
  </si>
  <si>
    <t>In this Playbook, we tried to create a load balancer of classic type</t>
  </si>
  <si>
    <t>CreateServerLoadBalancerOfClassicType.yml</t>
  </si>
  <si>
    <t>Verify Claasic SLB creation</t>
  </si>
  <si>
    <t>In this Playbook, we tried to create a load balancer in a single zone region</t>
  </si>
  <si>
    <t>CreateServerLoadBalancerForSingleZoneRegion.yml</t>
  </si>
  <si>
    <t>Verify SLB creation in single zone region</t>
  </si>
  <si>
    <t>In this Playbook, we tried to create a load balancer in a single zone region without master zone</t>
  </si>
  <si>
    <t>CreateLoadBalancerInSingleZoneRegionWithoutMasterZone.yml</t>
  </si>
  <si>
    <t>Verify SLB creation in single zone region without master zone</t>
  </si>
  <si>
    <t>Create Load Balancer</t>
  </si>
  <si>
    <t>Comment for Failure</t>
  </si>
  <si>
    <t xml:space="preserve">                 Modify load balancer internet specification, set load balancer name, status </t>
  </si>
  <si>
    <t>Module Name: ecs_slb_lb         Description:  Create or Delete SLB, Listener and Backend Server</t>
  </si>
  <si>
    <t>VPC is created
VPC is created
VPC is created
VPC is created
VPC is created
VPC is created
VPC is created</t>
  </si>
  <si>
    <t>Scenario 1 - VPC should be created
Scenario 2 - VPC should be created
Scenario 3 - VPC should be created
Scenario 4 - VPC should be created
Scenario 5 - VPC should be created
Scenario 6 - VPC should be created
Scenario 7 - VPC should be created</t>
  </si>
  <si>
    <t>In this playbook, we tried to query vswitch list parameter validation</t>
  </si>
  <si>
    <t>QueryingVswitchListParameterValidation.yml</t>
  </si>
  <si>
    <t>Verify querying vswitch list parameter validation</t>
  </si>
  <si>
    <t>Query Vswitch List</t>
  </si>
  <si>
    <t>VPC is created
VPC is created
VPC is created
VPC is created
VPC is created
VPC is created
VPC is created
VPC is created</t>
  </si>
  <si>
    <t>Scenario 1 - VPC should be created
Scenario 2 - VPC should be created
Scenario 3 - VPC should be created
Scenario 4 - VPC should be created
Scenario 5 - VPC should be created
Scenario 6 - VPC should be created
Scenario 7 - VPC should be created
Scenario 8 - VPC should be created</t>
  </si>
  <si>
    <t>In this playbook, we tried to query vroute list parameter validation</t>
  </si>
  <si>
    <t>QueryingVRouterListParameterValidation.yml</t>
  </si>
  <si>
    <t>Verify querying vroute list parameter validation</t>
  </si>
  <si>
    <t>Query Vrouter List</t>
  </si>
  <si>
    <t>VPC is created
VPC is not created
VPC is not created
VPC is not created
VPC is not created
VPC is not created
VPC is not created</t>
  </si>
  <si>
    <t>Scenario 1 - VPC should be created
Scenario 2 - VPC should not be created
Scenario 3 - VPC should not be created
Scenario 4 - VPC should not be created
Scenario 5 - VPC should not be created
Scenario 6 - VPC should not be created
Scenario 7 - VPC should not be created</t>
  </si>
  <si>
    <t>In this playbook, we tried to delete custom route with parameter validation</t>
  </si>
  <si>
    <t>DeletingCustomRouteParameterValidation.yml</t>
  </si>
  <si>
    <t>Verify delete custom route with parameter validation</t>
  </si>
  <si>
    <t>Delete Custom Route</t>
  </si>
  <si>
    <t>VPC is not created
VPC is not created
VPC is not created
VPC is not created
VPC is created</t>
  </si>
  <si>
    <t xml:space="preserve">Scenario 1 - VPC should not be created
Scenario 2 - VPC should not be created
Scenario 3 - VPC should not be created
Scenario 4 - VPC should not be created
Scenario 5 - VPC should be created
</t>
  </si>
  <si>
    <t>In this playbook, we tried to delete vswitch with parameter validation</t>
  </si>
  <si>
    <t>DeleteVswitchParameterValidations.yml</t>
  </si>
  <si>
    <t>Verify delete vswitch with parameter validation</t>
  </si>
  <si>
    <t>Delete Vswitch</t>
  </si>
  <si>
    <t>VPC is not deleted</t>
  </si>
  <si>
    <t>VPC should not be deleted</t>
  </si>
  <si>
    <t>In this playbook, we tried to delete VPC when Vswitch Resource is In Use</t>
  </si>
  <si>
    <t>DeleteVpcWithVSwitchResourceInUse.yml</t>
  </si>
  <si>
    <t>Verify delete vpc when Vswitch Resource is In Use</t>
  </si>
  <si>
    <t>VPC is not created
VPC is not created
VPC is not created</t>
  </si>
  <si>
    <t xml:space="preserve">Scenario 1 - VPC should not be created
Scenario 2 - VPC should not be created
Scenario 3 - VPC should not be created
</t>
  </si>
  <si>
    <t xml:space="preserve">In this playbook, we tried to delete VPC with Vpc Id  parameter validation </t>
  </si>
  <si>
    <t>DeleteVpcWithVpcIdparamValidation.yml</t>
  </si>
  <si>
    <t>Verify delete vpc with Vpc Id  parameter validation</t>
  </si>
  <si>
    <t>VPC is deleted</t>
  </si>
  <si>
    <t>VPC should be deleted</t>
  </si>
  <si>
    <t>In this playbook, we tried to delete VPC with all the parameter</t>
  </si>
  <si>
    <t>DeleteVPCWithAllParameters.yml</t>
  </si>
  <si>
    <t xml:space="preserve">Verify delete vpc with all the parameter </t>
  </si>
  <si>
    <t>In this playbook, we tried to delete VPC with alias</t>
  </si>
  <si>
    <t>DeleteVPCWithAlias.yml</t>
  </si>
  <si>
    <t xml:space="preserve">Verify delete vpc with alias </t>
  </si>
  <si>
    <t>In this playbook, we tried to delete VPC with status parameter validation</t>
  </si>
  <si>
    <t>DeleteVpcStatusParamValidation.yml</t>
  </si>
  <si>
    <t>Verify delete vpc with status parameter validation</t>
  </si>
  <si>
    <t>In this playbook, we tried to delete VPC  with region parameter validation</t>
  </si>
  <si>
    <t>DeleteVpcRegionParameterValidation.yml</t>
  </si>
  <si>
    <t>Verify delete vpc with region parameter validation</t>
  </si>
  <si>
    <t>VPC is not created</t>
  </si>
  <si>
    <t>VPC should not be created</t>
  </si>
  <si>
    <t xml:space="preserve">In this playbook, we tried to delete VPC with different region </t>
  </si>
  <si>
    <t>DeleteVpcOfDiffRegion.yml</t>
  </si>
  <si>
    <t>Verify delete vpc with different region</t>
  </si>
  <si>
    <t>Delete VPC</t>
  </si>
  <si>
    <t>VPC is not created
VPC is not created
VPC is not created
VPC is not created
VPC is not created
VPC is not created</t>
  </si>
  <si>
    <t>Scenario 1 - VPC should not be created
Scenario 2 - VPC should not be created
Scenario 3 - VPC should not be created
Scenario 4 - VPC should not be created
Scenario 5 - VPC should not be created
Scenario 6 - VPC should not be created</t>
  </si>
  <si>
    <t>In this playbook, we tried to create custom route with all the parmeter validation</t>
  </si>
  <si>
    <t>CreatingCustomRouteParameterValidation.yml</t>
  </si>
  <si>
    <t>Verify creation of custom route with all the parmeter validation</t>
  </si>
  <si>
    <t>Create Custom Route</t>
  </si>
  <si>
    <t>VPC is created
VPC is not created
VPC is not created</t>
  </si>
  <si>
    <t xml:space="preserve">Scenario 1 - VPC should be created
Scenario 2 - VPC should not be created
Scenario 3 - VPC should not be created
</t>
  </si>
  <si>
    <t>In this playbook, we tried to create Vswitch with region parameter validation</t>
  </si>
  <si>
    <t>CreateVswithWithRegionParameterValidation.yml</t>
  </si>
  <si>
    <t>Verify vswitch creation with region parameter validation</t>
  </si>
  <si>
    <t>VPC is created
VPC is not created
VPC is not created
VPC is created
VPC is created</t>
  </si>
  <si>
    <t xml:space="preserve">Scenario 1 - VPC should be created
Scenario 2 - VPC should not be created
Scenario 3 - VPC should not be created
Scenario 4 - VPC should be created
Scenario 5 - VPC should be created
</t>
  </si>
  <si>
    <t>In this playbook, we tried to create Vswitch with name parameter validation</t>
  </si>
  <si>
    <t>CreateVswitchWithNameParameterValidation.yml</t>
  </si>
  <si>
    <t>Verify vswitch creation with name parameter validation</t>
  </si>
  <si>
    <t>VPC is created
VPC is not created
VPC is not created
VPC is created
VPC is not created</t>
  </si>
  <si>
    <t xml:space="preserve">Scenario 1 - VPC should be created
Scenario 2 - VPC should not be created
Scenario 3 - VPC should not be created
Scenario 4 - VPC should be created
Scenario 5 - VPC should not be created
</t>
  </si>
  <si>
    <t>In this playbook, we tried to create Vswitch with description parameter validation</t>
  </si>
  <si>
    <t>CreateVswitchWithDescriptionParameterValidationl.yml</t>
  </si>
  <si>
    <t>Verify vswitch creation with description parameter validation</t>
  </si>
  <si>
    <t xml:space="preserve">VPC is created
VPC is created
</t>
  </si>
  <si>
    <t xml:space="preserve">Scenario 1 - VPC should be created
Scenario 2 - VPC should be created
</t>
  </si>
  <si>
    <t xml:space="preserve">In this playbook, we tried to create Vswitch with alias </t>
  </si>
  <si>
    <t>CreateVswitchWithAliasValidation.yml</t>
  </si>
  <si>
    <t>Verify vswitch creation with alias parameter validation</t>
  </si>
  <si>
    <t>Create Vswitch</t>
  </si>
  <si>
    <t>VPC is created</t>
  </si>
  <si>
    <t>VPC should be created</t>
  </si>
  <si>
    <t>In this playbook, we tried to create VPC with all parameters</t>
  </si>
  <si>
    <t>CreateVpcWithAllParameters.yml</t>
  </si>
  <si>
    <t>Verify vpc creation with all parameters</t>
  </si>
  <si>
    <t>In this playbook, we tried to create VPC with alias</t>
  </si>
  <si>
    <t>CreateVpcWithAlias.yml</t>
  </si>
  <si>
    <t>Verify vpc creation with Alias parameter validation</t>
  </si>
  <si>
    <t>VPC is not created
VPC is created
VPC is created</t>
  </si>
  <si>
    <t>Scenario 1 - VPC should not be created
Scenario 2 - VPC should be created
Scenario 3 - VPC should be created</t>
  </si>
  <si>
    <t>In this playbook, we tried to create VPC with waitTimeout parameter validation</t>
  </si>
  <si>
    <t>CreateVpcWaitTimeoutParamValidation.yml</t>
  </si>
  <si>
    <t>Verify vpc creation with waitTimeout parameter validation</t>
  </si>
  <si>
    <t xml:space="preserve">VPC is not created
VPC is created
</t>
  </si>
  <si>
    <t xml:space="preserve">Scenario 1 - VPC should not be created
Scenario 2 - VPC should be created
</t>
  </si>
  <si>
    <t>In this playbook, we tried to create VPC with wait parameter validation</t>
  </si>
  <si>
    <t>CreateVpcWaitParamValidation.yml</t>
  </si>
  <si>
    <t>Verify vpc creation with wait parameter validation</t>
  </si>
  <si>
    <t>VPC is not created
VPC is not created
VPC is not created
VPC is not created
VPC is not created
VPC is created
VPC is created
VPC is not created
VPC is not created
VPC is not created
VPC is not created
VPC is created
VPC is created</t>
  </si>
  <si>
    <t>Scenario 1 - VPC should not be created
Scenario 2 - VPC should not be created
Scenario 3 - VPC should not be created
Scenario 4 - VPC should not be created
Scenario 5 - VPC should not be created
Scenario 6 - VPC should be created
Scenario 7 - VPC should be created
Scenario 8 - VPC should not be created
Scenario 9 - VPC should not be created
Scenario 10 - VPC should not be created
Scenario 11 - VPC should not be created
Scenario 12 - VPC should be created
Scenario 13 - VPC should be created</t>
  </si>
  <si>
    <t>In this playbook, we tried to create VPC with vswitch  parameter validation</t>
  </si>
  <si>
    <t>CreateVpcVSwitchParamValidation.yml</t>
  </si>
  <si>
    <t>Verify vpc creation with vswitch  parameter validation</t>
  </si>
  <si>
    <t>VPC is not created
VPC is not created
VPC is not created
VPC is created
VPC is not created
VPC is created
VPC is not created
VPC is created
VPC is not created</t>
  </si>
  <si>
    <t>Scenario 1 - VPC should not be created
Scenario 2 - VPC should not be created
Scenario 3 - VPC should not be created
Scenario 4 - VPC should be created
Scenario 5 - VPC should not be created
Scenario 6 - VPC should be created
Scenario 7 - VPC should not be created
Scenario 8 - VPC should be created
Scenario 9 - VPC should not be created</t>
  </si>
  <si>
    <t>In this playbook, we tried to create VPC with name parameter validation</t>
  </si>
  <si>
    <t>CreateVpcVpcNameParamValidation.yml</t>
  </si>
  <si>
    <t>Verify vpc creation with name parameter validation</t>
  </si>
  <si>
    <t>Scenario 1 - VPC should not be created
Scenario 2 - VPC should not be created
Scenario 3 - VPC should not be created</t>
  </si>
  <si>
    <t>In this playbook, we tried to create VPC with status parameter validation</t>
  </si>
  <si>
    <t>CreateVpcStatusParamValidation.yml</t>
  </si>
  <si>
    <t>Verify vpc creation with status parameter validation</t>
  </si>
  <si>
    <t>In this playbook, we tried to create VPC with region parameter validation</t>
  </si>
  <si>
    <t>CreateVpcRegionParamValidation.yml</t>
  </si>
  <si>
    <t>Verify vpc creation with region parameter validation</t>
  </si>
  <si>
    <t>VPC is created
VPC is created
VPC is not created
VPC is created
VPC is not created
VPC is created
VPC is not created
VPC is created
VPC is not created</t>
  </si>
  <si>
    <t>Scenario 1 - VPC should be created
Scenario 2 - VPC should be created
Scenario 3 - VPC should not be created
Scenario 4 - VPC should be created
Scenario 5 - VPC should not be created
Scenario 6 - VPC should be created
Scenario 7 - VPC should not be created
Scenario 8 - VPC should be created
Scenario 9 - VPC should not be created</t>
  </si>
  <si>
    <t>In this playbook, we tried to create VPC with description parameter validation</t>
  </si>
  <si>
    <t>CreateVpcDescriptionParamValidation.yml</t>
  </si>
  <si>
    <t>Verify vpc creation with description parameter validation</t>
  </si>
  <si>
    <t>VPC is not created
VPC is created
VPC is not created
VPC is not created</t>
  </si>
  <si>
    <t>Scenario 1 - VPC should not be created
Scenario 2 - VPC should be created
Scenario 3 - VPC should not be created
Scenario 4 - VPC should not be created</t>
  </si>
  <si>
    <t>In this playbook, we tried to create VPC with cidr parameter validation</t>
  </si>
  <si>
    <t>CreateVpcCidrParamValidation.yml</t>
  </si>
  <si>
    <t>Verify vpc creation with cidr parameter validation</t>
  </si>
  <si>
    <t>Create VPC</t>
  </si>
  <si>
    <t>Aliyun Comments</t>
  </si>
  <si>
    <t>C2C Comments</t>
  </si>
  <si>
    <t xml:space="preserve">                                                      Delete VPC, Vswitch, Custom route / Querying Vswitch and Vrouter</t>
  </si>
  <si>
    <t>Module Name: ecs_vpc          Description:  Create VPC, Vswitch, Custom route</t>
  </si>
  <si>
    <t xml:space="preserve">EIP is unbind
</t>
  </si>
  <si>
    <t>EIP should be unbind</t>
  </si>
  <si>
    <t>In this playbook, we tried to unbind EIP with all parameters</t>
  </si>
  <si>
    <t>UnbindingEipWithAllParameters.yml</t>
  </si>
  <si>
    <t>Verify unbind EIP with all parameters</t>
  </si>
  <si>
    <t>In this playbook, we tried to unbind EIP with alias</t>
  </si>
  <si>
    <t>UnbindingEipWithAlias.yml</t>
  </si>
  <si>
    <t>Verify unbind EIP with alias</t>
  </si>
  <si>
    <t>EIP is not unbind
EIP is not unbind
EIP is not unbind</t>
  </si>
  <si>
    <t xml:space="preserve">Scenario 1 - EIP should not be unbind
Scenario 2 - EIP should not be unbind
Scenario 3 - EIP should not be unbind
</t>
  </si>
  <si>
    <t>In this playbook, we tried to unbind EIP with Status parameter validation</t>
  </si>
  <si>
    <t>UnbindingEipStatusParamValidation.yml</t>
  </si>
  <si>
    <t>Verify unbind EIP with Status parameter validation</t>
  </si>
  <si>
    <t>In this playbook, we tried to unbind EIP with Region parameter validation</t>
  </si>
  <si>
    <t>UnbindingEipRegionParamValidation.yml</t>
  </si>
  <si>
    <t>Verify unbind EIP with Region parameter validation</t>
  </si>
  <si>
    <t>In this playbook, we tried to unbind EIP with Instance Id parameter validation</t>
  </si>
  <si>
    <t>UnbindingEipInstanceIdParamValidation.yml</t>
  </si>
  <si>
    <t>Verify unbind EIP with Instance Id parameter validation</t>
  </si>
  <si>
    <t>In this playbook, we tried to unbind EIP with Allocation Id parameter validation</t>
  </si>
  <si>
    <t>UnbindingEipAllocationIdParamValidation.yml</t>
  </si>
  <si>
    <t>Verify unbind EIP with Allocation Id parameter validation</t>
  </si>
  <si>
    <t>Unbind EIP</t>
  </si>
  <si>
    <t>EIP is requested</t>
  </si>
  <si>
    <t xml:space="preserve"> EIP should be requested</t>
  </si>
  <si>
    <t>In this playbook, we tried to Request EIP with all parameters</t>
  </si>
  <si>
    <t>RequestEipWithAllParameters.yml</t>
  </si>
  <si>
    <t>Verify Request EIP with all parameters</t>
  </si>
  <si>
    <t>In this playbook, we tried to Request EIP with alias</t>
  </si>
  <si>
    <t>RequestEipWithAlias.yml</t>
  </si>
  <si>
    <t>Verify Request EIP with alias</t>
  </si>
  <si>
    <t>EIP is not requested
EIP is not requested
EIP is not requested</t>
  </si>
  <si>
    <t xml:space="preserve">Scenario 1 - EIP should not be requested
Scenario 2 - EIP should not be requested
Scenario 3 - EIP should not be requested
</t>
  </si>
  <si>
    <t>In this playbook, we tried to Request EIP with status parameter validation</t>
  </si>
  <si>
    <t>RequestEipStatusParamValidation.yml</t>
  </si>
  <si>
    <t>Verify Request EIP with status parameter validation</t>
  </si>
  <si>
    <t>In this playbook, we tried to Request EIP with region parameter validation</t>
  </si>
  <si>
    <t>RequestEipRegionParamValidation.yml</t>
  </si>
  <si>
    <t>Verify Request EIP with region parameter validation</t>
  </si>
  <si>
    <t>EIP is not requested
EIP is requested
EIP is not requested</t>
  </si>
  <si>
    <t xml:space="preserve">Scenario 1 - EIP should not be requested
Scenario 2 - EIP should be requested
Scenario 3 - EIP should not be requested
</t>
  </si>
  <si>
    <t>In this playbook, we tried to Request EIP with internet charge type parameter validation</t>
  </si>
  <si>
    <t>RequestEipInternetChrgType.yml</t>
  </si>
  <si>
    <t>Verify Request EIP with internet charge type parameter validation</t>
  </si>
  <si>
    <t>In this playbook, we tried to Request EIP with bandwidth parameter validation</t>
  </si>
  <si>
    <t>RequestEipBandwidthParamValidation.yml</t>
  </si>
  <si>
    <t>Verify Request EIP with bandwidth parameter validation</t>
  </si>
  <si>
    <t>Request EIP</t>
  </si>
  <si>
    <t>EIP is released</t>
  </si>
  <si>
    <t>EIP should be released</t>
  </si>
  <si>
    <t>In this playbook, we tried to release EIP with all parameters</t>
  </si>
  <si>
    <t>ReleaseEipWithAllParameters.yml</t>
  </si>
  <si>
    <t>Verify release EIP with all parameters</t>
  </si>
  <si>
    <t>In this playbook, we tried to release EIP with alias</t>
  </si>
  <si>
    <t>ReleaseEipWithAlias.yml</t>
  </si>
  <si>
    <t>Verify release EIP with alias</t>
  </si>
  <si>
    <t>EIP is not released
EIP is not released
EIP is not released</t>
  </si>
  <si>
    <t xml:space="preserve">Scenario 1 - EIP should not be released
Scenario 2 - EIP should not be released
Scenario 3 - EIP should not be released
</t>
  </si>
  <si>
    <t>In this playbook, we tried to release EIP which is bind to an instance</t>
  </si>
  <si>
    <t>ReleaseEipWhichIsBind.yml</t>
  </si>
  <si>
    <t>Verify release EIP which is bind to an instance</t>
  </si>
  <si>
    <t>In this playbook, we tried to release EIP with Status parameter validation</t>
  </si>
  <si>
    <t>ReleaseEipStatusParamValidation.yml</t>
  </si>
  <si>
    <t>Verify release EIP with Status parameter validation</t>
  </si>
  <si>
    <t>In this playbook, we tried to release EIP with Region parameter validation</t>
  </si>
  <si>
    <t>ReleaseEipRegionParamValidation.yml</t>
  </si>
  <si>
    <t>Verify release EIP with Region parameter validation</t>
  </si>
  <si>
    <t>In this playbook, we tried to release EIP with Allocation Id parameter validation</t>
  </si>
  <si>
    <t>ReleaseEipAllocationIdParamValidation.yml</t>
  </si>
  <si>
    <t>Verify release EIP with Allocation Id parameter validation</t>
  </si>
  <si>
    <t>Release EIP</t>
  </si>
  <si>
    <t>EIP is modified</t>
  </si>
  <si>
    <t>EIP should be modified</t>
  </si>
  <si>
    <t>In this playbook, we tried to odify EIP with all parameters</t>
  </si>
  <si>
    <t>ModifyEipWithAllParameters.yml</t>
  </si>
  <si>
    <t>Verify modify EIP with all parameters</t>
  </si>
  <si>
    <t>In this playbook, we tried to modify EIP with Alias</t>
  </si>
  <si>
    <t>ModifyEipWithAlias.yml</t>
  </si>
  <si>
    <t>Verify modify EIP with Alias</t>
  </si>
  <si>
    <t>EIP is not modified
EIP is not modified
EIP is not modified</t>
  </si>
  <si>
    <t xml:space="preserve">Scenario 1 - EIP should not be modified
Scenario 2 - EIP should not be modified
Scenario 3 - EIP should not be modified
</t>
  </si>
  <si>
    <t>In this playbook, we tried to modify EIP with Status parameter validation</t>
  </si>
  <si>
    <t>ModifyEipStatusParamValidation.yml</t>
  </si>
  <si>
    <t>Verify modify EIP with Status parameter validation</t>
  </si>
  <si>
    <t>In this playbook, we tried to modify EIP with Region parameter validation</t>
  </si>
  <si>
    <t>ModifyEipRegionParamValidation.yml</t>
  </si>
  <si>
    <t>Verify modify EIP with Region parameter validation</t>
  </si>
  <si>
    <t>In this playbook, we tried to modify EIP with Bandwidth parameter validation</t>
  </si>
  <si>
    <t>ModifyEipBandwidthParamValidation.yml</t>
  </si>
  <si>
    <t>Verify modify EIP with Bandwidth parameter validation</t>
  </si>
  <si>
    <t>In this playbook, we tried to modify EIP with Allocation Id parameter validation</t>
  </si>
  <si>
    <t>ModifyEipAllocationIdParamValidation.yml</t>
  </si>
  <si>
    <t>Verify modify EIP with Allocation Id parameter validation</t>
  </si>
  <si>
    <t>Modify EIP</t>
  </si>
  <si>
    <t>EIP is not bind to to more than 1 Mbps bandwidth</t>
  </si>
  <si>
    <t>EIP should not bind to more than 1 Mbps bandwidth</t>
  </si>
  <si>
    <t>In this playbook, we tried to bind EIP with more than 1 Mbps bandwidth</t>
  </si>
  <si>
    <t>BindingEipWithMoreThan1MbspBandwidth.yml</t>
  </si>
  <si>
    <t>Verify bind EIP with more than 1 Mbps bandwidth</t>
  </si>
  <si>
    <t>EIP is bind to instance</t>
  </si>
  <si>
    <t xml:space="preserve">EIP should bind to instance </t>
  </si>
  <si>
    <t>In this playbook, we tried to bind EIP with all parameters</t>
  </si>
  <si>
    <t>BindingEipWithAllParameters.yml</t>
  </si>
  <si>
    <t>Verify bind EIP with all parameters</t>
  </si>
  <si>
    <t>In this playbook, we tried to bind EIP with alias</t>
  </si>
  <si>
    <t>BindingEipWithAlias.yml</t>
  </si>
  <si>
    <t>Verify bind EIP with alias</t>
  </si>
  <si>
    <t xml:space="preserve">EIP is not bind to to more than 1 instance </t>
  </si>
  <si>
    <t xml:space="preserve">EIP should not bind to more than 1 instance </t>
  </si>
  <si>
    <t>In this playbook, we tried to bind EIP to more than 1 instance</t>
  </si>
  <si>
    <t>BindingEipToMoreThan1Instance.yml</t>
  </si>
  <si>
    <t>Verify bind EIP to more than 1 instance</t>
  </si>
  <si>
    <t>EIP is not bind to Classic instance</t>
  </si>
  <si>
    <t>EIP should not bind to Classic instance</t>
  </si>
  <si>
    <t xml:space="preserve">In this playbook, we tried to bind EIP to Classic instance </t>
  </si>
  <si>
    <t>BindingEipToClassicInstance.yml</t>
  </si>
  <si>
    <t>Verify bind EIP to Classic instance</t>
  </si>
  <si>
    <t>EIP is not bind to instance</t>
  </si>
  <si>
    <t xml:space="preserve">EIP should not bind to instance </t>
  </si>
  <si>
    <t>In this playbook, we tried to bind EIP to an instance of different region</t>
  </si>
  <si>
    <t>BindingEipToAnInstanceOfDiffRegion.yml</t>
  </si>
  <si>
    <t>Verify bind EIP to an instance of different region</t>
  </si>
  <si>
    <t>EIP is not bind to instance
EIP is not bind to instance
EIP is not bind to instance</t>
  </si>
  <si>
    <t xml:space="preserve">Scenario 1 - EIP should not bind to instance
Scenario 2 - EIP should not bind to instance
Scenario 3 - EIP should not bind to instance
</t>
  </si>
  <si>
    <t>In this playbook, we tried to bind EIP with Status parameter validation</t>
  </si>
  <si>
    <t>BindingEipStatusParamValidation.yml</t>
  </si>
  <si>
    <t>Verify bind EIP with Status parameter validation</t>
  </si>
  <si>
    <t xml:space="preserve">In this playbook, we tried to bind EIP with Region parameter validation </t>
  </si>
  <si>
    <t>BindingEipRegionParamValidation.yml</t>
  </si>
  <si>
    <t>Verify bind EIP with Region parameter validation</t>
  </si>
  <si>
    <t>In this playbook, we tried to bind EIP with Instance Id parameter validation</t>
  </si>
  <si>
    <t>BindingEipInstanceIdParamValidation.yml</t>
  </si>
  <si>
    <t>Verify bind EIP with Instance Id parameter validation</t>
  </si>
  <si>
    <t>In this playbook, we tried to bind EIP with Allocation Id parameter validation</t>
  </si>
  <si>
    <t>BindingEipAllocationIdParamValidation.yml</t>
  </si>
  <si>
    <t>Verify bind EIP with Allocation Id parameter validation</t>
  </si>
  <si>
    <t>EIP is not bind to instance twice</t>
  </si>
  <si>
    <t>EIP should not bind to instance twice</t>
  </si>
  <si>
    <t>In this playbook, we tried to bind EIP to an instance twice</t>
  </si>
  <si>
    <t>BindEipToAnInstanceTwice.yml</t>
  </si>
  <si>
    <t>Verify bind EIP to an instance twice</t>
  </si>
  <si>
    <t>Bind EIP</t>
  </si>
  <si>
    <t xml:space="preserve">                                                                                        Request EIP, Release EIP</t>
  </si>
  <si>
    <t>Module Name: ecs_vpc _net         Description:  Bind EIP, Modify EIP, UnbindEIP</t>
  </si>
  <si>
    <t xml:space="preserve">Backend servers were not removed 
Backend servers were not removed
 Backend servers were not removed </t>
  </si>
  <si>
    <t xml:space="preserve">Scenario 1 - Backend servers should  be set              Scenario 2 - Backend servers should  be set     
 Scenario 3 - Backend servers should  be set      </t>
  </si>
  <si>
    <t>In this Playbook, we tried to remove  backend server with Load Balancer Id Parameter Validation</t>
  </si>
  <si>
    <t>RemoveBackendServerWithLoadBalancerIdParamValidation.yml</t>
  </si>
  <si>
    <t>Verify removal of backend server with Load Balancer Id Parameter Validation</t>
  </si>
  <si>
    <t>Backend servers were not removed 
Backend servers were not removed 
Backend servers were not removed</t>
  </si>
  <si>
    <t>In this Playbook, we tried to remove  backend server with Backend Servers Parameter Validation</t>
  </si>
  <si>
    <t>RemoveBackendServerWithBackendServersParamValidation.yml</t>
  </si>
  <si>
    <t>Verify removal of backend server with Backend Servers Parameter Validation</t>
  </si>
  <si>
    <t>Backend servers were removed 
Backend servers were removed</t>
  </si>
  <si>
    <t>Scenario 1 - Backend servers should  be removed           Scenario 2 - Backend servers should  be removed</t>
  </si>
  <si>
    <t>In this Playbook, we tried to remove  backend server with all alias</t>
  </si>
  <si>
    <t>RemoveBackendServerWithAllTheAliasValidation.yml</t>
  </si>
  <si>
    <t>Verify whether backend server are removed with all alias</t>
  </si>
  <si>
    <t>Remove Backend Servers</t>
  </si>
  <si>
    <t>Backend servers were set 
Backend servers were set</t>
  </si>
  <si>
    <t xml:space="preserve">Scenario 1 - Backend servers should  be set              Scenario 2 - Backend servers should  be set       </t>
  </si>
  <si>
    <t>In this Playbook, we tried to Set Backend Server With all the alias</t>
  </si>
  <si>
    <t>SetLoadBalancerWithAllTheAliasValidation.yml</t>
  </si>
  <si>
    <t>Verify Set Backend Server With all the alias</t>
  </si>
  <si>
    <t>Backend servers were not set 
Backend servers were not set 
Backend servers were not set</t>
  </si>
  <si>
    <t xml:space="preserve">Scenario 1 - Backend servers should not be set       Scenario 2 - Backend servers should not be set       Scenario 3 - Backend servers should not be set   </t>
  </si>
  <si>
    <t>In this Playbook, we tried to Set Backend Server With Load Balancer Id Parameter Validation</t>
  </si>
  <si>
    <t>SetBackendServerWithLoadBalancerIdParamValidation.yml</t>
  </si>
  <si>
    <t>Verify Set Backend Server With Load Balancer Id Parameter Validation</t>
  </si>
  <si>
    <t>Backend servers were not set 
Backend servers were not set
Backend servers were not set 
Backend servers were not set
Backend servers were not set</t>
  </si>
  <si>
    <t>Scenario 1 - Backend servers should not be set       Scenario 2 - Backend servers should not be set       Scenario 3 - Backend servers should not be set       Scenario 4 - Backend servers should not be set       Scenario 5 - Backend servers should not be set</t>
  </si>
  <si>
    <t>In this Playbook, we tried to Set Backend Server With Backend Servers Parameter Validation</t>
  </si>
  <si>
    <t>SetBackendServerWithBackendServersParamValidation.yml</t>
  </si>
  <si>
    <t>Verify Set Backend Server With Backend Servers Parameter Validation</t>
  </si>
  <si>
    <t>Set Backend Servers</t>
  </si>
  <si>
    <t>Health status was described
Health status was described 
Health status was described 
Health status was not described</t>
  </si>
  <si>
    <t>Scenario 1 -Health status should be describe       Scenario 2 -Health status should be describe         Scenario 3 -Health status should not be describe      Scenario 4 -Health status should not be describe</t>
  </si>
  <si>
    <t>In this Playbook, we tried to Describe Health Status with all the Parameters</t>
  </si>
  <si>
    <t>DescribeHealthStatusWithAllTheParameters.yml</t>
  </si>
  <si>
    <t>Verify Describe Health Status with all the Parameters</t>
  </si>
  <si>
    <t>Describe Health Status of Backend Server</t>
  </si>
  <si>
    <t>Backend servers were  added
Backend servers were  added 
Backend servers were  added                             Backend servers were not added</t>
  </si>
  <si>
    <t xml:space="preserve">Scenario 1 - Backend servers should be added                 Scenario 2- Backend servers should be added             Scenario 3 - Backend servers should be added         Scenario 4 - Backend servers should not be added  </t>
  </si>
  <si>
    <t>In this Playbook, we tried to add backend servers with Status Parameter Validation</t>
  </si>
  <si>
    <t>AddBackendServerWithStateParamValidation.yml</t>
  </si>
  <si>
    <t>Verify addition of backend servers with State  Parameter Validation</t>
  </si>
  <si>
    <t>Backend servers were not added
Backend servers were not added 
Backend servers were not added</t>
  </si>
  <si>
    <t xml:space="preserve">Scenario 1 - Backend servers should not be added  Scenario 2- Backend servers should not be added Scenario 3 - Backend servers should not be added  </t>
  </si>
  <si>
    <t>In this Playbook, we tried to add backend servers with Load Balancer Id Parameter Validation</t>
  </si>
  <si>
    <t>AddBackendServerWithLoadBalancerIdParamValidation.yml</t>
  </si>
  <si>
    <t>Verify addition of backend servers with Load Balancer Id Parameter Validation</t>
  </si>
  <si>
    <t>Backend servers were not added
Backend servers were not added
Backend servers were not added 
Backend servers were not added</t>
  </si>
  <si>
    <t>Scenario 1 - Backend servers should not be added  Scenario 2- Backend servers should not be added Scenario 3 - Backend servers should not be added  Scenario 4 - Backend servers should not be added</t>
  </si>
  <si>
    <t>In this Playbook, we tried to add backend servers with Backend Servers Parameter Validation</t>
  </si>
  <si>
    <t>AddBackendServerWithBackendServersParamValidation.yml</t>
  </si>
  <si>
    <t>Verify addition of backend servers with Backend Servers Parameter Validation</t>
  </si>
  <si>
    <t>Backend servers were added 
Backend servers were added</t>
  </si>
  <si>
    <t>Scenario 1 - Backend servers should be added 
Scenario 2 - Backend servers should be added</t>
  </si>
  <si>
    <t>In this Playbook, we tried to add backend servers with all the parameters</t>
  </si>
  <si>
    <t>AddBackendServersWithAllTheAliasValidation.yml</t>
  </si>
  <si>
    <t>Verify addition of backend servers with all the parameters</t>
  </si>
  <si>
    <t>Add Backend Servers</t>
  </si>
  <si>
    <t>Module Name: ecs_slb           Description:  Add, Remove and Set Backend Server, Describe Health Status</t>
  </si>
  <si>
    <t>Attributes were set
Attributes were not set 
Attributes were not set</t>
  </si>
  <si>
    <t xml:space="preserve">Scenario 1 - Attribute should be set                           Scenario 2 - Attribute should not be set                     Scenario 3 - Attribute should not be set       </t>
  </si>
  <si>
    <t>In this Playbook, we tried to Set Vserver Group With Vserver Group Id Parameter Validation</t>
  </si>
  <si>
    <t>SetVserverGroupWithVserverGroupIdParameterValidation.yml</t>
  </si>
  <si>
    <t>Verify Set Vserver Group With Vserver Group Id Parameter Validation</t>
  </si>
  <si>
    <t>Set VservernGroup Attributes</t>
  </si>
  <si>
    <t>Backend server was removed                    Backend server was not removed                    Backend server was not removed</t>
  </si>
  <si>
    <t>Scenario 1 - Backend server should be removed     Scenario 2 - Backend server should be removed    Scenario 3 - Backend server should be removed</t>
  </si>
  <si>
    <t>In this Playbook, we tried to remove  Vserver Group  Backend server</t>
  </si>
  <si>
    <t>RemoveVserverGroupBackendServerParameterValidation.yml</t>
  </si>
  <si>
    <t>Verify removal of Vserver Group  Backend server</t>
  </si>
  <si>
    <t>Remove Vserver Group Backend Servers</t>
  </si>
  <si>
    <t xml:space="preserve">Backend server was modified                    Backend server was modified                    Backend server was not modified                                Backend server was not modified                      Backend server was  modified                      Backend server was not modified                      Backend server was not modified  </t>
  </si>
  <si>
    <t xml:space="preserve">Scenario 1 - Backend server should  be modified          Scenario 2 - Backend server should be modified         Scenario 3 - Backend server should not be modified          Scenario 4 - Backend server should not be modified        Scenario 5 - Backend server should  be modified          Scenario 6 - Backend server should not be modified       Scenario 7 - Backend server should not be modified            </t>
  </si>
  <si>
    <t>In this Playbook, we tried to modify  Vserver Group Backend Server Parameter Validation</t>
  </si>
  <si>
    <t>ModifyVserverGroupBackendServerParameterValidation.yml</t>
  </si>
  <si>
    <t>Verify modification of Vserver Group Backend Server Parameter Validation</t>
  </si>
  <si>
    <t>Modify Vserver Group Backend Server</t>
  </si>
  <si>
    <t xml:space="preserve"> Vserver group was not deleted                                        Vserver group was deleted</t>
  </si>
  <si>
    <t xml:space="preserve">Scenario 1 - Vserver group should not be deleted          Scenario 2 -  Vserver group  should be deleted      </t>
  </si>
  <si>
    <t xml:space="preserve">In this Playbook, we tried to delete Vserver group </t>
  </si>
  <si>
    <t>DeleteVserverGroup.yml</t>
  </si>
  <si>
    <t>Verify whether the Vserver group is deleted</t>
  </si>
  <si>
    <t>Delete Vserver Group</t>
  </si>
  <si>
    <t xml:space="preserve">Backend server was created 
                                       Backend server was not created                         Backend server was created
                                   Backend server was created
                                        Backend server was not created                         </t>
  </si>
  <si>
    <t>Scenario 1 - Vserver group should be created         Scenario 2 - Vserver group  should not be created                Scenario 3 - Vserver group  should  be created       Scenario 4 -  Vserver group should  be created                Scenario 5 -  Vserver group should not be created</t>
  </si>
  <si>
    <t xml:space="preserve">In this Playbook, we tried to create Vserver group with with Name Parameter Validation </t>
  </si>
  <si>
    <t>CreateVserverGroupWithNameParameterValidation.yml</t>
  </si>
  <si>
    <t>Verify creation of Vserver Group with Name Parameter Validation</t>
  </si>
  <si>
    <t xml:space="preserve">Backend server was created 
                                       Backend server was not created                         Backend server was not created            </t>
  </si>
  <si>
    <t>Scenario 1 - Vserver group should be created         Scenario 2 - Vserver group  should not be created                Scenario 3 - Vserver group  should not be created</t>
  </si>
  <si>
    <t xml:space="preserve">In this Playbook, we tried to create Vserver group with with Load Balancer Id Parameter Validation </t>
  </si>
  <si>
    <t>CreateVserverGroupWithLoadBalancerIdParameterValidation.ym</t>
  </si>
  <si>
    <t>Verify creation of Vserver Group with Load Balancer Id Parameter Validation</t>
  </si>
  <si>
    <t xml:space="preserve">Backend server was created
                                        Backend server was not created                         Backend server was not created                                                                     </t>
  </si>
  <si>
    <t>Scenario 1 - Vserver group  should be created         Scenario 2 - Vserver group should not be created                Scenario 3 - Vserver group  should not be created</t>
  </si>
  <si>
    <t xml:space="preserve">In this Playbook, we tried to create Vserver group with Backend Server -Server Id parameter validation </t>
  </si>
  <si>
    <t>CreateVserverGroupWithBackendServersServerIdParameterValid</t>
  </si>
  <si>
    <t>Verify creation of Vserver Group with Backend Server - Server Id Parameter Validation</t>
  </si>
  <si>
    <t xml:space="preserve">Vserver group  was created 
                                        Vserver group  was not created                          Vserver group  was not created                                                                     </t>
  </si>
  <si>
    <t>Scenario 1 - Vserver group should be created         Scenario 2 -  Vserver group  should not be created                Scenario 3 -  Vserver group  should not be created</t>
  </si>
  <si>
    <t xml:space="preserve">In this Playbook, we tried to create Vserver group with Backend Server parameter validation </t>
  </si>
  <si>
    <t>CreateVserverGroupWithBackendServerParameterValidation.yml</t>
  </si>
  <si>
    <t>Verify creation of Vserver Group with Backend Server Parameter Validation</t>
  </si>
  <si>
    <t>Create Vserver Group</t>
  </si>
  <si>
    <t xml:space="preserve">Backend server was added 
                                       Backend server was not added                         Backend server was not added                                                                     </t>
  </si>
  <si>
    <t>Scenario 1 - Backend server should be added         Scenario 2 - Backend server should not be added                Scenario 3 - Backend server should not be added</t>
  </si>
  <si>
    <t xml:space="preserve">In this Playbook, we tried to add Vserver group with Backend Server parameter validation </t>
  </si>
  <si>
    <t>AddVserverGroupBackendServerParameterValidation.yml</t>
  </si>
  <si>
    <t xml:space="preserve">Verify addition of Vserver group Backend Server parameter validation </t>
  </si>
  <si>
    <t>Add Vserver Group Backend server</t>
  </si>
  <si>
    <r>
      <t xml:space="preserve">      </t>
    </r>
    <r>
      <rPr>
        <sz val="14"/>
        <color theme="0"/>
        <rFont val="Calibri Light"/>
        <family val="2"/>
        <scheme val="major"/>
      </rPr>
      <t xml:space="preserve">   Modify Vserver Group Backend Servers &amp; Set Vserver  Group Attributes</t>
    </r>
  </si>
  <si>
    <t xml:space="preserve">Module Name: ecs_slb_vsg       Description:  Create, Delete Vserver Group Add, Remove Backend Servers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</si>
</sst>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theme="1"/>
      <name val="Calibri Light"/>
      <family val="2"/>
      <scheme val="major"/>
    </font>
    <font>
      <b/>
      <sz val="11"/>
      <color theme="1"/>
      <name val="Calibri Light"/>
      <family val="2"/>
      <scheme val="major"/>
    </font>
    <font>
      <sz val="11"/>
      <color theme="0"/>
      <name val="Calibri Light"/>
      <family val="2"/>
      <scheme val="major"/>
    </font>
    <font>
      <sz val="14"/>
      <color theme="0"/>
      <name val="Calibri Light"/>
      <family val="2"/>
      <scheme val="major"/>
    </font>
    <font>
      <sz val="11"/>
      <name val="Calibri Light"/>
      <family val="2"/>
      <scheme val="major"/>
    </font>
    <font>
      <b/>
      <sz val="11"/>
      <color theme="0"/>
      <name val="Calibri Light"/>
      <family val="2"/>
      <scheme val="major"/>
    </font>
    <font>
      <sz val="11"/>
      <color rgb="FF000000"/>
      <name val="Calibri Light"/>
      <family val="2"/>
    </font>
    <font>
      <u/>
      <sz val="11"/>
      <color theme="10"/>
      <name val="Calibri"/>
      <family val="2"/>
      <scheme val="minor"/>
    </font>
  </fonts>
  <fills count="27">
    <fill>
      <patternFill patternType="none"/>
    </fill>
    <fill>
      <patternFill patternType="gray125"/>
    </fill>
    <fill>
      <patternFill patternType="solid">
        <fgColor rgb="FF0070C0"/>
        <bgColor indexed="64"/>
      </patternFill>
    </fill>
    <fill>
      <patternFill patternType="solid">
        <fgColor rgb="FFFFC000"/>
        <bgColor indexed="64"/>
      </patternFill>
    </fill>
    <fill>
      <patternFill patternType="solid">
        <fgColor rgb="FF00B0F0"/>
        <bgColor indexed="64"/>
      </patternFill>
    </fill>
    <fill>
      <patternFill patternType="solid">
        <fgColor rgb="FF002060"/>
        <bgColor indexed="64"/>
      </patternFill>
    </fill>
    <fill>
      <patternFill patternType="solid">
        <fgColor theme="5"/>
        <bgColor indexed="64"/>
      </patternFill>
    </fill>
    <fill>
      <patternFill patternType="solid">
        <fgColor rgb="FF00B050"/>
        <bgColor indexed="64"/>
      </patternFill>
    </fill>
    <fill>
      <patternFill patternType="solid">
        <fgColor rgb="FFFFFF00"/>
        <bgColor indexed="64"/>
      </patternFill>
    </fill>
    <fill>
      <patternFill patternType="solid">
        <fgColor rgb="FF7030A0"/>
        <bgColor indexed="64"/>
      </patternFill>
    </fill>
    <fill>
      <patternFill patternType="solid">
        <fgColor rgb="FF92D050"/>
        <bgColor indexed="64"/>
      </patternFill>
    </fill>
    <fill>
      <patternFill patternType="solid">
        <fgColor theme="6"/>
        <bgColor theme="6"/>
      </patternFill>
    </fill>
    <fill>
      <patternFill patternType="solid">
        <fgColor theme="5" tint="0.79998168889431442"/>
        <bgColor indexed="64"/>
      </patternFill>
    </fill>
    <fill>
      <patternFill patternType="solid">
        <fgColor theme="7" tint="-0.24994659260841701"/>
        <bgColor indexed="64"/>
      </patternFill>
    </fill>
    <fill>
      <patternFill patternType="solid">
        <fgColor theme="9" tint="0.59996337778862885"/>
        <bgColor indexed="64"/>
      </patternFill>
    </fill>
    <fill>
      <patternFill patternType="solid">
        <fgColor theme="4" tint="0.39994506668294322"/>
        <bgColor indexed="64"/>
      </patternFill>
    </fill>
    <fill>
      <patternFill patternType="solid">
        <fgColor theme="8" tint="-0.49998474074526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bgColor indexed="64"/>
      </patternFill>
    </fill>
    <fill>
      <patternFill patternType="solid">
        <fgColor theme="6" tint="0.59999389629810485"/>
        <bgColor indexed="64"/>
      </patternFill>
    </fill>
    <fill>
      <patternFill patternType="solid">
        <fgColor theme="4"/>
        <bgColor indexed="64"/>
      </patternFill>
    </fill>
    <fill>
      <patternFill patternType="solid">
        <fgColor theme="5" tint="0.59996337778862885"/>
        <bgColor indexed="64"/>
      </patternFill>
    </fill>
    <fill>
      <patternFill patternType="solid">
        <fgColor theme="9" tint="0.39994506668294322"/>
        <bgColor indexed="64"/>
      </patternFill>
    </fill>
  </fills>
  <borders count="9">
    <border>
      <left/>
      <right/>
      <top/>
      <bottom/>
      <diagonal/>
    </border>
    <border>
      <left/>
      <right/>
      <top style="thin">
        <color theme="0" tint="-0.499984740745262"/>
      </top>
      <bottom/>
      <diagonal/>
    </border>
    <border>
      <left/>
      <right/>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style="thin">
        <color theme="6"/>
      </left>
      <right/>
      <top/>
      <bottom/>
      <diagonal/>
    </border>
    <border>
      <left/>
      <right style="thin">
        <color theme="0" tint="-0.499984740745262"/>
      </right>
      <top/>
      <bottom style="thin">
        <color theme="0" tint="-0.499984740745262"/>
      </bottom>
      <diagonal/>
    </border>
    <border>
      <left/>
      <right/>
      <top/>
      <bottom style="thin">
        <color theme="6"/>
      </bottom>
      <diagonal/>
    </border>
    <border>
      <left style="thin">
        <color theme="0" tint="-0.499984740745262"/>
      </left>
      <right/>
      <top style="thin">
        <color theme="0" tint="-0.499984740745262"/>
      </top>
      <bottom/>
      <diagonal/>
    </border>
  </borders>
  <cellStyleXfs count="2">
    <xf numFmtId="0" fontId="0" fillId="0" borderId="0"/>
    <xf numFmtId="0" fontId="8" fillId="0" borderId="0" applyNumberFormat="0" applyFill="0" applyBorder="0" applyAlignment="0" applyProtection="0"/>
  </cellStyleXfs>
  <cellXfs count="100">
    <xf numFmtId="0" fontId="0" fillId="0" borderId="0" xfId="0"/>
    <xf numFmtId="0" fontId="1" fillId="0" borderId="0" xfId="0" applyFont="1" applyAlignment="1">
      <alignment wrapText="1"/>
    </xf>
    <xf numFmtId="0" fontId="1" fillId="0" borderId="0" xfId="0" applyFont="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Border="1" applyAlignment="1">
      <alignment horizontal="left" vertical="top" wrapText="1"/>
    </xf>
    <xf numFmtId="0" fontId="2" fillId="0" borderId="0" xfId="0" applyFont="1" applyAlignment="1">
      <alignment horizontal="left" vertical="top" wrapText="1"/>
    </xf>
    <xf numFmtId="0" fontId="1" fillId="0" borderId="4" xfId="0" applyFont="1" applyBorder="1" applyAlignment="1">
      <alignment horizontal="left" vertical="top" wrapText="1"/>
    </xf>
    <xf numFmtId="0" fontId="1" fillId="0" borderId="0" xfId="0" applyFont="1" applyAlignment="1">
      <alignment horizontal="right" vertical="top" wrapText="1"/>
    </xf>
    <xf numFmtId="0" fontId="1" fillId="0" borderId="5" xfId="0" applyFont="1" applyBorder="1" applyAlignment="1">
      <alignment horizontal="right" vertical="top" wrapText="1"/>
    </xf>
    <xf numFmtId="0" fontId="1" fillId="0" borderId="6" xfId="0" applyFont="1" applyBorder="1" applyAlignment="1">
      <alignment horizontal="left" vertical="top" wrapText="1"/>
    </xf>
    <xf numFmtId="0" fontId="1" fillId="0" borderId="1" xfId="0" applyFont="1" applyBorder="1" applyAlignment="1">
      <alignment horizontal="right" vertical="top" wrapText="1"/>
    </xf>
    <xf numFmtId="0" fontId="1" fillId="0" borderId="0" xfId="0" applyFont="1" applyAlignment="1">
      <alignment horizontal="center" vertical="top" wrapText="1"/>
    </xf>
    <xf numFmtId="0" fontId="1" fillId="0" borderId="0" xfId="0" applyFont="1" applyBorder="1" applyAlignment="1">
      <alignment horizontal="center" vertical="top" wrapText="1"/>
    </xf>
    <xf numFmtId="0" fontId="0" fillId="0" borderId="0" xfId="0" applyBorder="1" applyAlignment="1">
      <alignment wrapText="1"/>
    </xf>
    <xf numFmtId="0" fontId="0" fillId="0" borderId="0" xfId="0" applyBorder="1"/>
    <xf numFmtId="0" fontId="0" fillId="0" borderId="0" xfId="0" applyBorder="1" applyAlignment="1">
      <alignment horizontal="center"/>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Alignment="1">
      <alignment horizontal="left" vertical="center" wrapText="1"/>
    </xf>
    <xf numFmtId="0" fontId="1" fillId="0" borderId="0" xfId="0" applyFont="1" applyBorder="1" applyAlignment="1">
      <alignment horizontal="left" vertical="center" wrapText="1"/>
    </xf>
    <xf numFmtId="0" fontId="0" fillId="0" borderId="0" xfId="0" applyBorder="1" applyAlignment="1">
      <alignment horizontal="center" vertical="center"/>
    </xf>
    <xf numFmtId="0" fontId="0" fillId="0" borderId="0" xfId="0" applyBorder="1" applyAlignment="1">
      <alignment horizontal="left" vertical="center" wrapText="1"/>
    </xf>
    <xf numFmtId="0" fontId="0" fillId="0" borderId="0" xfId="0" applyBorder="1" applyAlignment="1">
      <alignment horizontal="left" vertical="center"/>
    </xf>
    <xf numFmtId="0" fontId="1" fillId="4" borderId="1" xfId="0" applyFont="1" applyFill="1" applyBorder="1" applyAlignment="1">
      <alignment horizontal="center" vertical="center" textRotation="90" wrapText="1"/>
    </xf>
    <xf numFmtId="0" fontId="7" fillId="0" borderId="0" xfId="0" applyFont="1" applyAlignment="1">
      <alignment horizontal="left" vertical="top" wrapText="1"/>
    </xf>
    <xf numFmtId="0" fontId="8" fillId="0" borderId="0" xfId="1" quotePrefix="1" applyAlignment="1">
      <alignment horizontal="left" vertical="top" wrapText="1"/>
    </xf>
    <xf numFmtId="0" fontId="1" fillId="16" borderId="0" xfId="0" applyFont="1" applyFill="1" applyAlignment="1">
      <alignment horizontal="left" vertical="top" wrapText="1"/>
    </xf>
    <xf numFmtId="0" fontId="0" fillId="0" borderId="0" xfId="0" applyAlignment="1">
      <alignment wrapText="1"/>
    </xf>
    <xf numFmtId="0" fontId="0" fillId="12" borderId="0" xfId="0" applyFill="1" applyAlignment="1">
      <alignment textRotation="90"/>
    </xf>
    <xf numFmtId="0" fontId="1" fillId="0" borderId="7" xfId="0" applyFont="1" applyBorder="1" applyAlignment="1">
      <alignment horizontal="center" vertical="center" wrapText="1"/>
    </xf>
    <xf numFmtId="0" fontId="0" fillId="17" borderId="0" xfId="0" applyFill="1" applyAlignment="1">
      <alignment textRotation="90"/>
    </xf>
    <xf numFmtId="0" fontId="0" fillId="18" borderId="0" xfId="0" applyFill="1" applyAlignment="1">
      <alignment textRotation="90"/>
    </xf>
    <xf numFmtId="0" fontId="0" fillId="7" borderId="0" xfId="0" applyFill="1" applyAlignment="1">
      <alignment textRotation="90"/>
    </xf>
    <xf numFmtId="0" fontId="1" fillId="20" borderId="0" xfId="0" applyFont="1" applyFill="1" applyAlignment="1">
      <alignment vertical="center" textRotation="90"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center"/>
    </xf>
    <xf numFmtId="0" fontId="0" fillId="0" borderId="0" xfId="0" applyFont="1" applyAlignment="1">
      <alignment horizontal="center" vertical="center"/>
    </xf>
    <xf numFmtId="0" fontId="0" fillId="0" borderId="0" xfId="0" applyFont="1" applyAlignment="1">
      <alignment horizontal="left" vertical="center" wrapText="1"/>
    </xf>
    <xf numFmtId="0" fontId="0" fillId="0" borderId="0" xfId="0" applyFont="1" applyAlignment="1">
      <alignment horizontal="center" vertical="center" wrapText="1"/>
    </xf>
    <xf numFmtId="0" fontId="0" fillId="0" borderId="0" xfId="0" applyAlignment="1">
      <alignment horizontal="left" vertical="center"/>
    </xf>
    <xf numFmtId="0" fontId="0" fillId="0" borderId="0" xfId="0" applyFont="1" applyAlignment="1">
      <alignment horizontal="left" vertical="center"/>
    </xf>
    <xf numFmtId="0" fontId="6" fillId="11" borderId="0" xfId="0" applyFont="1" applyFill="1" applyAlignment="1">
      <alignment horizontal="center" vertical="top" wrapText="1"/>
    </xf>
    <xf numFmtId="0" fontId="6" fillId="11" borderId="0" xfId="0" applyFont="1" applyFill="1" applyBorder="1" applyAlignment="1">
      <alignment horizontal="center" vertical="top" wrapText="1"/>
    </xf>
    <xf numFmtId="0" fontId="1" fillId="0" borderId="8" xfId="0" applyFont="1" applyBorder="1" applyAlignment="1">
      <alignment horizontal="left" vertical="center" wrapText="1"/>
    </xf>
    <xf numFmtId="0" fontId="1" fillId="0" borderId="0" xfId="0" applyFont="1" applyAlignment="1">
      <alignment vertical="center" wrapText="1"/>
    </xf>
    <xf numFmtId="0" fontId="1" fillId="14" borderId="0" xfId="0" applyFont="1" applyFill="1" applyAlignment="1">
      <alignment horizontal="center" vertical="center" textRotation="90" wrapText="1"/>
    </xf>
    <xf numFmtId="0" fontId="1" fillId="0" borderId="0" xfId="0" applyFont="1" applyAlignment="1">
      <alignment horizontal="left" vertical="top"/>
    </xf>
    <xf numFmtId="0" fontId="1" fillId="0" borderId="8" xfId="0" applyFont="1" applyBorder="1" applyAlignment="1">
      <alignment horizontal="center" vertical="center" wrapText="1"/>
    </xf>
    <xf numFmtId="0" fontId="1" fillId="25" borderId="0" xfId="0" applyFont="1" applyFill="1" applyAlignment="1">
      <alignment horizontal="center" vertical="center" textRotation="90" wrapText="1"/>
    </xf>
    <xf numFmtId="0" fontId="1" fillId="15" borderId="0" xfId="0" applyFont="1" applyFill="1" applyAlignment="1">
      <alignment horizontal="center" vertical="center" textRotation="90" wrapText="1"/>
    </xf>
    <xf numFmtId="0" fontId="1" fillId="6" borderId="0" xfId="0" applyFont="1" applyFill="1" applyAlignment="1">
      <alignment horizontal="center" vertical="center" textRotation="90" wrapText="1"/>
    </xf>
    <xf numFmtId="0" fontId="5" fillId="8" borderId="0" xfId="0" applyFont="1" applyFill="1" applyBorder="1" applyAlignment="1">
      <alignment horizontal="center" vertical="center" textRotation="90" wrapText="1"/>
    </xf>
    <xf numFmtId="0" fontId="4" fillId="5" borderId="0" xfId="0" applyFont="1" applyFill="1" applyAlignment="1">
      <alignment horizontal="left" vertical="top" wrapText="1"/>
    </xf>
    <xf numFmtId="0" fontId="3" fillId="6" borderId="0" xfId="0" applyFont="1" applyFill="1" applyAlignment="1">
      <alignment horizontal="left" vertical="top" wrapText="1"/>
    </xf>
    <xf numFmtId="0" fontId="3" fillId="2" borderId="3" xfId="0" applyFont="1" applyFill="1" applyBorder="1" applyAlignment="1">
      <alignment horizontal="left" vertical="top" wrapText="1"/>
    </xf>
    <xf numFmtId="0" fontId="3" fillId="2" borderId="0" xfId="0" applyFont="1" applyFill="1" applyBorder="1" applyAlignment="1">
      <alignment horizontal="left" vertical="top" wrapText="1"/>
    </xf>
    <xf numFmtId="0" fontId="1" fillId="3" borderId="0" xfId="0" applyFont="1" applyFill="1" applyAlignment="1">
      <alignment horizontal="center" vertical="center" textRotation="90" wrapText="1"/>
    </xf>
    <xf numFmtId="0" fontId="1" fillId="4" borderId="1" xfId="0" applyFont="1" applyFill="1" applyBorder="1" applyAlignment="1">
      <alignment horizontal="center" vertical="center" textRotation="90" wrapText="1"/>
    </xf>
    <xf numFmtId="0" fontId="1" fillId="4" borderId="0" xfId="0" applyFont="1" applyFill="1" applyBorder="1" applyAlignment="1">
      <alignment horizontal="center" vertical="center" textRotation="90" wrapText="1"/>
    </xf>
    <xf numFmtId="0" fontId="1" fillId="4" borderId="2" xfId="0" applyFont="1" applyFill="1" applyBorder="1" applyAlignment="1">
      <alignment horizontal="center" vertical="center" textRotation="90" wrapText="1"/>
    </xf>
    <xf numFmtId="0" fontId="1" fillId="7" borderId="0" xfId="0" applyFont="1" applyFill="1" applyBorder="1" applyAlignment="1">
      <alignment horizontal="center" vertical="center" textRotation="90" wrapText="1"/>
    </xf>
    <xf numFmtId="0" fontId="3" fillId="9" borderId="0" xfId="0" applyFont="1" applyFill="1" applyBorder="1" applyAlignment="1">
      <alignment horizontal="center" vertical="center" textRotation="90" wrapText="1"/>
    </xf>
    <xf numFmtId="0" fontId="1" fillId="9" borderId="0" xfId="0" applyFont="1" applyFill="1" applyAlignment="1">
      <alignment horizontal="center" vertical="center" textRotation="90" wrapText="1"/>
    </xf>
    <xf numFmtId="0" fontId="3" fillId="6" borderId="0" xfId="0" applyFont="1" applyFill="1" applyAlignment="1">
      <alignment horizontal="center" vertical="center" wrapText="1"/>
    </xf>
    <xf numFmtId="0" fontId="3" fillId="6"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0" xfId="0" applyFont="1" applyFill="1" applyBorder="1" applyAlignment="1">
      <alignment horizontal="center" vertical="top" wrapText="1"/>
    </xf>
    <xf numFmtId="0" fontId="1" fillId="10" borderId="0" xfId="0" applyFont="1" applyFill="1" applyAlignment="1">
      <alignment horizontal="center" vertical="center" textRotation="90" wrapText="1"/>
    </xf>
    <xf numFmtId="0" fontId="1" fillId="4" borderId="0" xfId="0" applyFont="1" applyFill="1" applyAlignment="1">
      <alignment horizontal="center" vertical="center" textRotation="90" wrapText="1"/>
    </xf>
    <xf numFmtId="0" fontId="4" fillId="5" borderId="0" xfId="0" applyFont="1" applyFill="1" applyAlignment="1">
      <alignment horizontal="left" vertical="center" wrapText="1"/>
    </xf>
    <xf numFmtId="0" fontId="3" fillId="6" borderId="0" xfId="0" applyFont="1" applyFill="1" applyAlignment="1">
      <alignment horizontal="left" vertical="center" wrapText="1"/>
    </xf>
    <xf numFmtId="0" fontId="3" fillId="2" borderId="3" xfId="0" applyFont="1" applyFill="1" applyBorder="1" applyAlignment="1">
      <alignment horizontal="left" vertical="center" wrapText="1"/>
    </xf>
    <xf numFmtId="0" fontId="1" fillId="10" borderId="0" xfId="0" applyFont="1" applyFill="1" applyAlignment="1">
      <alignment horizontal="center" vertical="center" textRotation="90"/>
    </xf>
    <xf numFmtId="0" fontId="1" fillId="4" borderId="0" xfId="0" applyFont="1" applyFill="1" applyAlignment="1">
      <alignment horizontal="center" vertical="center" textRotation="90"/>
    </xf>
    <xf numFmtId="0" fontId="1" fillId="6" borderId="0" xfId="0" applyFont="1" applyFill="1" applyAlignment="1">
      <alignment horizontal="center" vertical="center" textRotation="90" wrapText="1"/>
    </xf>
    <xf numFmtId="0" fontId="1" fillId="12" borderId="0" xfId="0" applyFont="1" applyFill="1" applyAlignment="1">
      <alignment horizontal="center" vertical="center" textRotation="90" wrapText="1"/>
    </xf>
    <xf numFmtId="0" fontId="1" fillId="15" borderId="0" xfId="0" applyFont="1" applyFill="1" applyAlignment="1">
      <alignment horizontal="center" vertical="center" textRotation="90" wrapText="1"/>
    </xf>
    <xf numFmtId="0" fontId="1" fillId="14" borderId="0" xfId="0" applyFont="1" applyFill="1" applyAlignment="1">
      <alignment horizontal="center" vertical="center" textRotation="90" wrapText="1"/>
    </xf>
    <xf numFmtId="0" fontId="1" fillId="13" borderId="0" xfId="0" applyFont="1" applyFill="1" applyAlignment="1">
      <alignment horizontal="center" vertical="center" textRotation="90" wrapText="1"/>
    </xf>
    <xf numFmtId="0" fontId="4" fillId="16" borderId="0" xfId="0" applyFont="1" applyFill="1" applyAlignment="1">
      <alignment horizontal="center" vertical="top" wrapText="1"/>
    </xf>
    <xf numFmtId="0" fontId="1" fillId="16" borderId="0" xfId="0" applyFont="1" applyFill="1" applyAlignment="1">
      <alignment horizontal="center" vertical="top" wrapText="1"/>
    </xf>
    <xf numFmtId="0" fontId="3" fillId="16" borderId="0" xfId="0" applyFont="1" applyFill="1" applyAlignment="1">
      <alignment horizontal="center" vertical="top" wrapText="1"/>
    </xf>
    <xf numFmtId="0" fontId="1" fillId="26" borderId="0" xfId="0" applyFont="1" applyFill="1" applyAlignment="1">
      <alignment horizontal="center" vertical="center" textRotation="90" wrapText="1"/>
    </xf>
    <xf numFmtId="0" fontId="1" fillId="25" borderId="0" xfId="0" applyFont="1" applyFill="1" applyAlignment="1">
      <alignment horizontal="center" vertical="center" textRotation="90" wrapText="1"/>
    </xf>
    <xf numFmtId="0" fontId="1" fillId="19" borderId="0" xfId="0" applyFont="1" applyFill="1" applyAlignment="1">
      <alignment horizontal="center" vertical="center" textRotation="90" wrapText="1"/>
    </xf>
    <xf numFmtId="0" fontId="1" fillId="21" borderId="0" xfId="0" applyFont="1" applyFill="1" applyAlignment="1">
      <alignment horizontal="center" vertical="center" textRotation="90" wrapText="1"/>
    </xf>
    <xf numFmtId="0" fontId="0" fillId="22" borderId="0" xfId="0" applyFill="1" applyAlignment="1">
      <alignment horizontal="center" vertical="center" textRotation="90" wrapText="1"/>
    </xf>
    <xf numFmtId="0" fontId="0" fillId="3" borderId="0" xfId="0" applyFill="1" applyAlignment="1">
      <alignment horizontal="center" vertical="center" textRotation="90" wrapText="1"/>
    </xf>
    <xf numFmtId="0" fontId="0" fillId="24" borderId="0" xfId="0" applyFill="1" applyAlignment="1">
      <alignment horizontal="center" vertical="center" textRotation="90" wrapText="1"/>
    </xf>
    <xf numFmtId="0" fontId="0" fillId="6" borderId="0" xfId="0" applyFill="1" applyAlignment="1">
      <alignment horizontal="center" vertical="center" textRotation="90" wrapText="1"/>
    </xf>
    <xf numFmtId="0" fontId="0" fillId="23" borderId="0" xfId="0" applyFill="1" applyAlignment="1">
      <alignment horizontal="center" vertical="center" textRotation="90" wrapText="1"/>
    </xf>
  </cellXfs>
  <cellStyles count="2">
    <cellStyle name="Hyperlink" xfId="1" builtinId="8"/>
    <cellStyle name="Normal" xfId="0" builtinId="0"/>
  </cellStyles>
  <dxfs count="128">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center" vertical="center" textRotation="0" wrapText="0" indent="0" justifyLastLine="0" shrinkToFit="0" readingOrder="0"/>
    </dxf>
    <dxf>
      <border outline="0">
        <top style="thin">
          <color theme="6"/>
        </top>
      </border>
    </dxf>
    <dxf>
      <font>
        <b/>
        <i val="0"/>
        <strike val="0"/>
        <condense val="0"/>
        <extend val="0"/>
        <outline val="0"/>
        <shadow val="0"/>
        <u val="none"/>
        <vertAlign val="baseline"/>
        <sz val="11"/>
        <color theme="0"/>
        <name val="Calibri Light"/>
        <family val="2"/>
        <scheme val="major"/>
      </font>
      <fill>
        <patternFill patternType="solid">
          <fgColor theme="6"/>
          <bgColor theme="6"/>
        </patternFill>
      </fill>
      <alignment horizontal="center" vertical="top" textRotation="0"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Light"/>
        <family val="2"/>
        <scheme val="major"/>
      </font>
      <alignment horizontal="center" vertical="center" textRotation="0" wrapText="1" indent="0" justifyLastLine="0" shrinkToFit="0" readingOrder="0"/>
      <border diagonalUp="0" diagonalDown="0">
        <left/>
        <right/>
        <top/>
        <bottom style="thin">
          <color theme="6"/>
        </bottom>
        <vertical/>
        <horizontal/>
      </border>
    </dxf>
    <dxf>
      <font>
        <strike val="0"/>
        <outline val="0"/>
        <shadow val="0"/>
        <u val="none"/>
        <vertAlign val="baseline"/>
        <sz val="11"/>
        <color theme="1"/>
        <name val="Calibri Light"/>
        <family val="2"/>
        <scheme val="maj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left" vertical="center" textRotation="0" wrapText="1" indent="0" justifyLastLine="0" shrinkToFit="0" readingOrder="0"/>
    </dxf>
    <dxf>
      <font>
        <strike val="0"/>
        <outline val="0"/>
        <shadow val="0"/>
        <u val="none"/>
        <vertAlign val="baseline"/>
        <sz val="11"/>
        <color theme="1"/>
        <name val="Calibri Light"/>
        <family val="2"/>
        <scheme val="major"/>
      </font>
      <alignment horizontal="left" vertical="center" textRotation="0" wrapText="1" indent="0" justifyLastLine="0" shrinkToFit="0" readingOrder="0"/>
    </dxf>
    <dxf>
      <font>
        <strike val="0"/>
        <outline val="0"/>
        <shadow val="0"/>
        <u val="none"/>
        <vertAlign val="baseline"/>
        <sz val="11"/>
        <color theme="1"/>
        <name val="Calibri Light"/>
        <family val="2"/>
        <scheme val="major"/>
      </font>
      <alignment horizontal="left" vertical="center" textRotation="0" wrapText="1" indent="0" justifyLastLine="0" shrinkToFit="0" readingOrder="0"/>
    </dxf>
    <dxf>
      <font>
        <strike val="0"/>
        <outline val="0"/>
        <shadow val="0"/>
        <u val="none"/>
        <vertAlign val="baseline"/>
        <sz val="11"/>
        <color theme="1"/>
        <name val="Calibri Light"/>
        <family val="2"/>
        <scheme val="major"/>
      </font>
      <alignment horizontal="left" vertical="center" textRotation="0" wrapText="1" indent="0" justifyLastLine="0" shrinkToFit="0" readingOrder="0"/>
    </dxf>
    <dxf>
      <font>
        <strike val="0"/>
        <outline val="0"/>
        <shadow val="0"/>
        <u val="none"/>
        <vertAlign val="baseline"/>
        <sz val="11"/>
        <color theme="1"/>
        <name val="Calibri Light"/>
        <family val="2"/>
        <scheme val="major"/>
      </font>
      <alignment horizontal="left" vertical="center" textRotation="0"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rgb="FF000000"/>
        <name val="Calibri Light"/>
        <family val="2"/>
        <scheme val="none"/>
      </font>
      <alignment horizontal="left" vertical="top" wrapText="1" indent="0" justifyLastLine="0" shrinkToFit="0" readingOrder="0"/>
    </dxf>
    <dxf>
      <font>
        <strike val="0"/>
        <outline val="0"/>
        <shadow val="0"/>
        <u val="none"/>
        <vertAlign val="baseline"/>
        <sz val="11"/>
        <color rgb="FF000000"/>
        <name val="Calibri Light"/>
        <family val="2"/>
        <scheme val="none"/>
      </font>
      <alignment horizontal="left" vertical="top" textRotation="0" wrapText="1" indent="0" justifyLastLine="0" shrinkToFit="0" readingOrder="0"/>
    </dxf>
    <dxf>
      <font>
        <b val="0"/>
        <strike val="0"/>
        <outline val="0"/>
        <shadow val="0"/>
        <u val="none"/>
        <vertAlign val="baseline"/>
        <sz val="11"/>
        <color theme="1"/>
        <name val="Calibri Light"/>
        <family val="2"/>
        <scheme val="major"/>
      </font>
      <alignment horizontal="center" vertical="top" textRotation="0" wrapText="1" indent="0" justifyLastLine="0" shrinkToFit="0" readingOrder="0"/>
    </dxf>
    <dxf>
      <font>
        <strike val="0"/>
        <outline val="0"/>
        <shadow val="0"/>
        <u val="none"/>
        <vertAlign val="baseline"/>
        <sz val="11"/>
        <color rgb="FF000000"/>
        <name val="Calibri Light"/>
        <family val="2"/>
        <scheme val="none"/>
      </font>
      <alignment horizontal="left" vertical="top" wrapText="1" indent="0" justifyLastLine="0" shrinkToFit="0" readingOrder="0"/>
    </dxf>
    <dxf>
      <font>
        <strike val="0"/>
        <outline val="0"/>
        <shadow val="0"/>
        <u val="none"/>
        <vertAlign val="baseline"/>
        <sz val="11"/>
        <color rgb="FF000000"/>
        <name val="Calibri Light"/>
        <family val="2"/>
        <scheme val="none"/>
      </font>
      <alignment horizontal="left" vertical="top" textRotation="0"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left" vertical="center" textRotation="0" wrapText="1" indent="0" justifyLastLine="0" shrinkToFit="0" readingOrder="0"/>
      <border diagonalUp="0" diagonalDown="0">
        <left style="thin">
          <color theme="0" tint="-0.499984740745262"/>
        </left>
        <right/>
        <top style="thin">
          <color theme="0" tint="-0.499984740745262"/>
        </top>
        <bottom/>
        <vertical/>
        <horizontal/>
      </border>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left" vertical="center" textRotation="0" wrapText="1" indent="0" justifyLastLine="0" shrinkToFit="0" readingOrder="0"/>
    </dxf>
    <dxf>
      <font>
        <strike val="0"/>
        <outline val="0"/>
        <shadow val="0"/>
        <u val="none"/>
        <vertAlign val="baseline"/>
        <sz val="11"/>
        <color theme="1"/>
        <name val="Calibri Light"/>
        <family val="2"/>
        <scheme val="major"/>
      </font>
      <alignment horizontal="left" vertical="center" textRotation="0" wrapText="1" indent="0" justifyLastLine="0" shrinkToFit="0" readingOrder="0"/>
    </dxf>
    <dxf>
      <font>
        <strike val="0"/>
        <outline val="0"/>
        <shadow val="0"/>
        <u val="none"/>
        <vertAlign val="baseline"/>
        <sz val="11"/>
        <color theme="1"/>
        <name val="Calibri Light"/>
        <family val="2"/>
        <scheme val="major"/>
      </font>
      <alignment horizontal="left" vertical="center" textRotation="0" wrapText="1" indent="0" justifyLastLine="0" shrinkToFit="0" readingOrder="0"/>
    </dxf>
    <dxf>
      <font>
        <strike val="0"/>
        <outline val="0"/>
        <shadow val="0"/>
        <u val="none"/>
        <vertAlign val="baseline"/>
        <sz val="11"/>
        <color theme="1"/>
        <name val="Calibri Light"/>
        <family val="2"/>
        <scheme val="major"/>
      </font>
      <alignment horizontal="left" vertical="center" textRotation="0" wrapText="1" indent="0" justifyLastLine="0" shrinkToFit="0" readingOrder="0"/>
    </dxf>
    <dxf>
      <font>
        <strike val="0"/>
        <outline val="0"/>
        <shadow val="0"/>
        <u val="none"/>
        <vertAlign val="baseline"/>
        <sz val="11"/>
        <color theme="1"/>
        <name val="Calibri Light"/>
        <family val="2"/>
        <scheme val="major"/>
      </font>
      <alignment horizontal="left" vertical="center" textRotation="0"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rgb="FF000000"/>
        <name val="Calibri Light"/>
        <family val="2"/>
        <scheme val="none"/>
      </font>
      <alignment horizontal="left" vertical="top" wrapText="1" indent="0" justifyLastLine="0" shrinkToFit="0" readingOrder="0"/>
    </dxf>
    <dxf>
      <font>
        <strike val="0"/>
        <outline val="0"/>
        <shadow val="0"/>
        <u val="none"/>
        <vertAlign val="baseline"/>
        <sz val="11"/>
        <color rgb="FF000000"/>
        <name val="Calibri Light"/>
        <family val="2"/>
        <scheme val="none"/>
      </font>
      <alignment horizontal="left" vertical="top" textRotation="0" wrapText="1" indent="0" justifyLastLine="0" shrinkToFit="0" readingOrder="0"/>
    </dxf>
    <dxf>
      <font>
        <b val="0"/>
        <strike val="0"/>
        <outline val="0"/>
        <shadow val="0"/>
        <u val="none"/>
        <vertAlign val="baseline"/>
        <sz val="11"/>
        <color theme="1"/>
        <name val="Calibri Light"/>
        <family val="2"/>
        <scheme val="major"/>
      </font>
      <alignment horizontal="center" vertical="top" textRotation="0" wrapText="1" indent="0" justifyLastLine="0" shrinkToFit="0" readingOrder="0"/>
    </dxf>
    <dxf>
      <font>
        <strike val="0"/>
        <outline val="0"/>
        <shadow val="0"/>
        <u val="none"/>
        <vertAlign val="baseline"/>
        <sz val="11"/>
        <color rgb="FF000000"/>
        <name val="Calibri Light"/>
        <family val="2"/>
        <scheme val="none"/>
      </font>
      <alignment horizontal="left" vertical="top" wrapText="1" indent="0" justifyLastLine="0" shrinkToFit="0" readingOrder="0"/>
    </dxf>
    <dxf>
      <font>
        <strike val="0"/>
        <outline val="0"/>
        <shadow val="0"/>
        <u val="none"/>
        <vertAlign val="baseline"/>
        <sz val="11"/>
        <color rgb="FF000000"/>
        <name val="Calibri Light"/>
        <family val="2"/>
        <scheme val="none"/>
      </font>
      <alignment horizontal="left" vertical="top" textRotation="0"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border diagonalUp="0" diagonalDown="0">
        <left style="thin">
          <color theme="0" tint="-0.499984740745262"/>
        </left>
        <right/>
        <top style="thin">
          <color theme="0" tint="-0.499984740745262"/>
        </top>
        <bottom/>
        <vertical/>
        <horizontal/>
      </border>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rgb="FF000000"/>
        <name val="Calibri Light"/>
        <family val="2"/>
        <scheme val="none"/>
      </font>
      <alignment horizontal="left" vertical="top" wrapText="1" indent="0" justifyLastLine="0" shrinkToFit="0" readingOrder="0"/>
    </dxf>
    <dxf>
      <font>
        <strike val="0"/>
        <outline val="0"/>
        <shadow val="0"/>
        <u val="none"/>
        <vertAlign val="baseline"/>
        <sz val="11"/>
        <color rgb="FF000000"/>
        <name val="Calibri Light"/>
        <family val="2"/>
        <scheme val="none"/>
      </font>
      <alignment horizontal="left" vertical="top" textRotation="0" wrapText="1" indent="0" justifyLastLine="0" shrinkToFit="0" readingOrder="0"/>
    </dxf>
    <dxf>
      <font>
        <b val="0"/>
        <strike val="0"/>
        <outline val="0"/>
        <shadow val="0"/>
        <u val="none"/>
        <vertAlign val="baseline"/>
        <sz val="11"/>
        <color theme="1"/>
        <name val="Calibri Light"/>
        <family val="2"/>
        <scheme val="major"/>
      </font>
      <alignment horizontal="center" vertical="top" textRotation="0" wrapText="1" indent="0" justifyLastLine="0" shrinkToFit="0" readingOrder="0"/>
    </dxf>
    <dxf>
      <font>
        <strike val="0"/>
        <outline val="0"/>
        <shadow val="0"/>
        <u val="none"/>
        <vertAlign val="baseline"/>
        <sz val="11"/>
        <color rgb="FF000000"/>
        <name val="Calibri Light"/>
        <family val="2"/>
        <scheme val="none"/>
      </font>
      <alignment horizontal="left" vertical="top" wrapText="1" indent="0" justifyLastLine="0" shrinkToFit="0" readingOrder="0"/>
    </dxf>
    <dxf>
      <font>
        <strike val="0"/>
        <outline val="0"/>
        <shadow val="0"/>
        <u val="none"/>
        <vertAlign val="baseline"/>
        <sz val="11"/>
        <color rgb="FF000000"/>
        <name val="Calibri Light"/>
        <family val="2"/>
        <scheme val="none"/>
      </font>
      <alignment horizontal="left" vertical="top" textRotation="0"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left" vertical="center" textRotation="0"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left" vertical="center" textRotation="0" wrapText="1" indent="0" justifyLastLine="0" shrinkToFit="0" readingOrder="0"/>
    </dxf>
    <dxf>
      <font>
        <strike val="0"/>
        <outline val="0"/>
        <shadow val="0"/>
        <u val="none"/>
        <vertAlign val="baseline"/>
        <sz val="11"/>
        <color theme="1"/>
        <name val="Calibri Light"/>
        <family val="2"/>
        <scheme val="major"/>
      </font>
      <alignment horizontal="left" vertical="center" textRotation="0" wrapText="1" indent="0" justifyLastLine="0" shrinkToFit="0" readingOrder="0"/>
    </dxf>
    <dxf>
      <font>
        <strike val="0"/>
        <outline val="0"/>
        <shadow val="0"/>
        <u val="none"/>
        <vertAlign val="baseline"/>
        <sz val="11"/>
        <color theme="1"/>
        <name val="Calibri Light"/>
        <family val="2"/>
        <scheme val="major"/>
      </font>
      <alignment horizontal="left" vertical="center" textRotation="0" wrapText="1" indent="0" justifyLastLine="0" shrinkToFit="0" readingOrder="0"/>
    </dxf>
    <dxf>
      <font>
        <strike val="0"/>
        <outline val="0"/>
        <shadow val="0"/>
        <u val="none"/>
        <vertAlign val="baseline"/>
        <sz val="11"/>
        <color theme="1"/>
        <name val="Calibri Light"/>
        <family val="2"/>
        <scheme val="major"/>
      </font>
      <alignment horizontal="left" vertical="center" textRotation="0" wrapText="1" indent="0" justifyLastLine="0" shrinkToFit="0" readingOrder="0"/>
    </dxf>
    <dxf>
      <font>
        <strike val="0"/>
        <outline val="0"/>
        <shadow val="0"/>
        <u val="none"/>
        <vertAlign val="baseline"/>
        <sz val="11"/>
        <color theme="1"/>
        <name val="Calibri Light"/>
        <family val="2"/>
        <scheme val="major"/>
      </font>
      <alignment horizontal="left" vertical="center" textRotation="0" wrapText="1" indent="0" justifyLastLine="0" shrinkToFit="0" readingOrder="0"/>
    </dxf>
    <dxf>
      <font>
        <strike val="0"/>
        <outline val="0"/>
        <shadow val="0"/>
        <u val="none"/>
        <vertAlign val="baseline"/>
        <sz val="11"/>
        <color theme="1"/>
        <name val="Calibri Light"/>
        <family val="2"/>
        <scheme val="major"/>
      </font>
      <alignment horizontal="left" vertical="center" textRotation="0" wrapText="1" indent="0" justifyLastLine="0" shrinkToFit="0" readingOrder="0"/>
    </dxf>
    <dxf>
      <font>
        <strike val="0"/>
        <outline val="0"/>
        <shadow val="0"/>
        <u val="none"/>
        <vertAlign val="baseline"/>
        <sz val="11"/>
        <color rgb="FF000000"/>
        <name val="Calibri Light"/>
        <family val="2"/>
        <scheme val="none"/>
      </font>
      <alignment horizontal="left" vertical="top" wrapText="1" indent="0" justifyLastLine="0" shrinkToFit="0" readingOrder="0"/>
    </dxf>
    <dxf>
      <font>
        <strike val="0"/>
        <outline val="0"/>
        <shadow val="0"/>
        <u val="none"/>
        <vertAlign val="baseline"/>
        <sz val="11"/>
        <color rgb="FF000000"/>
        <name val="Calibri Light"/>
        <family val="2"/>
        <scheme val="none"/>
      </font>
      <alignment horizontal="left" vertical="top" textRotation="0" wrapText="1" indent="0" justifyLastLine="0" shrinkToFit="0" readingOrder="0"/>
    </dxf>
    <dxf>
      <font>
        <b val="0"/>
        <strike val="0"/>
        <outline val="0"/>
        <shadow val="0"/>
        <u val="none"/>
        <vertAlign val="baseline"/>
        <sz val="11"/>
        <color theme="1"/>
        <name val="Calibri Light"/>
        <family val="2"/>
        <scheme val="major"/>
      </font>
      <alignment horizontal="center" vertical="top" textRotation="0" wrapText="1" indent="0" justifyLastLine="0" shrinkToFit="0" readingOrder="0"/>
    </dxf>
    <dxf>
      <font>
        <strike val="0"/>
        <outline val="0"/>
        <shadow val="0"/>
        <u val="none"/>
        <vertAlign val="baseline"/>
        <sz val="11"/>
        <color theme="1"/>
        <name val="Calibri Light"/>
        <family val="2"/>
        <scheme val="major"/>
      </font>
      <alignment horizontal="left" vertical="top"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strike val="0"/>
        <outline val="0"/>
        <shadow val="0"/>
        <u val="none"/>
        <vertAlign val="baseline"/>
        <sz val="11"/>
        <color theme="1"/>
        <name val="Calibri Light"/>
        <family val="2"/>
        <scheme val="major"/>
      </font>
      <alignment horizontal="left" vertical="top"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b val="0"/>
        <strike val="0"/>
        <outline val="0"/>
        <shadow val="0"/>
        <u val="none"/>
        <vertAlign val="baseline"/>
        <sz val="11"/>
        <color theme="1"/>
        <name val="Calibri Light"/>
        <family val="2"/>
        <scheme val="major"/>
      </font>
      <alignment horizontal="left" vertical="top" wrapText="1" indent="0" justifyLastLine="0" shrinkToFit="0" readingOrder="0"/>
    </dxf>
    <dxf>
      <font>
        <strike val="0"/>
        <outline val="0"/>
        <shadow val="0"/>
        <u val="none"/>
        <vertAlign val="baseline"/>
        <sz val="11"/>
        <color theme="1"/>
        <name val="Calibri Light"/>
        <family val="2"/>
        <scheme val="major"/>
      </font>
      <alignment horizontal="left" vertical="top"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strike val="0"/>
        <outline val="0"/>
        <shadow val="0"/>
        <u val="none"/>
        <vertAlign val="baseline"/>
        <sz val="11"/>
        <color theme="1"/>
        <name val="Calibri Light"/>
        <family val="2"/>
        <scheme val="major"/>
      </font>
      <alignment horizontal="left" vertical="top"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left" vertical="top" wrapText="1" indent="0" justifyLastLine="0" shrinkToFit="0" readingOrder="0"/>
    </dxf>
    <dxf>
      <font>
        <strike val="0"/>
        <outline val="0"/>
        <shadow val="0"/>
        <u val="none"/>
        <vertAlign val="baseline"/>
        <sz val="11"/>
        <color theme="1"/>
        <name val="Calibri Light"/>
        <family val="2"/>
        <scheme val="major"/>
      </font>
      <alignment horizontal="left" vertical="center" textRotation="0" wrapText="1" indent="0" justifyLastLine="0" shrinkToFit="0" readingOrder="0"/>
    </dxf>
    <dxf>
      <font>
        <strike val="0"/>
        <outline val="0"/>
        <shadow val="0"/>
        <u val="none"/>
        <vertAlign val="baseline"/>
        <sz val="11"/>
        <color theme="1"/>
        <name val="Calibri Light"/>
        <family val="2"/>
        <scheme val="major"/>
      </font>
      <fill>
        <patternFill patternType="solid">
          <fgColor indexed="64"/>
          <bgColor theme="0"/>
        </patternFill>
      </fill>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left" vertical="center" textRotation="0"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strike val="0"/>
        <outline val="0"/>
        <shadow val="0"/>
        <u val="none"/>
        <vertAlign val="baseline"/>
        <sz val="11"/>
        <color theme="1"/>
        <name val="Calibri Light"/>
        <family val="2"/>
        <scheme val="major"/>
      </font>
      <alignment horizontal="center" vertical="top" textRotation="0" wrapText="1" indent="0" justifyLastLine="0" shrinkToFit="0" readingOrder="0"/>
    </dxf>
    <dxf>
      <font>
        <strike val="0"/>
        <outline val="0"/>
        <shadow val="0"/>
        <u val="none"/>
        <vertAlign val="baseline"/>
        <sz val="11"/>
        <color theme="1"/>
        <name val="Calibri Light"/>
        <family val="2"/>
        <scheme val="major"/>
      </font>
      <alignment horizontal="left" vertical="top"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b val="0"/>
        <strike val="0"/>
        <outline val="0"/>
        <shadow val="0"/>
        <u val="none"/>
        <vertAlign val="baseline"/>
        <sz val="11"/>
        <color theme="1"/>
        <name val="Calibri Light"/>
        <family val="2"/>
        <scheme val="major"/>
      </font>
      <alignment horizontal="left" vertical="top" wrapText="1" indent="0" justifyLastLine="0" shrinkToFit="0" readingOrder="0"/>
    </dxf>
    <dxf>
      <font>
        <strike val="0"/>
        <outline val="0"/>
        <shadow val="0"/>
        <u val="none"/>
        <vertAlign val="baseline"/>
        <sz val="11"/>
        <color theme="1"/>
        <name val="Calibri Light"/>
        <family val="2"/>
        <scheme val="major"/>
      </font>
      <alignment horizontal="left" vertical="top"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strike val="0"/>
        <outline val="0"/>
        <shadow val="0"/>
        <u val="none"/>
        <vertAlign val="baseline"/>
        <sz val="11"/>
        <color theme="1"/>
        <name val="Calibri Light"/>
        <family val="2"/>
        <scheme val="major"/>
      </font>
      <alignment horizontal="left" vertical="top"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left" vertical="top"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theme="1"/>
        <name val="Calibri Light"/>
        <family val="2"/>
        <scheme val="major"/>
      </font>
      <fill>
        <patternFill patternType="solid">
          <fgColor indexed="64"/>
          <bgColor theme="0"/>
        </patternFill>
      </fill>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strike val="0"/>
        <outline val="0"/>
        <shadow val="0"/>
        <u val="none"/>
        <vertAlign val="baseline"/>
        <sz val="11"/>
        <color theme="1"/>
        <name val="Calibri Light"/>
        <family val="2"/>
        <scheme val="major"/>
      </font>
      <alignment horizontal="center" vertical="top" textRotation="0" wrapText="1" indent="0" justifyLastLine="0" shrinkToFit="0" readingOrder="0"/>
    </dxf>
    <dxf>
      <font>
        <strike val="0"/>
        <outline val="0"/>
        <shadow val="0"/>
        <u val="none"/>
        <vertAlign val="baseline"/>
        <sz val="11"/>
        <color theme="1"/>
        <name val="Calibri Light"/>
        <family val="2"/>
        <scheme val="major"/>
      </font>
      <alignment horizontal="left" vertical="top"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b val="0"/>
        <strike val="0"/>
        <outline val="0"/>
        <shadow val="0"/>
        <u val="none"/>
        <vertAlign val="baseline"/>
        <sz val="11"/>
        <color theme="1"/>
        <name val="Calibri Light"/>
        <family val="2"/>
        <scheme val="major"/>
      </font>
      <alignment horizontal="left" vertical="top" wrapText="1" indent="0" justifyLastLine="0" shrinkToFit="0" readingOrder="0"/>
    </dxf>
    <dxf>
      <font>
        <strike val="0"/>
        <outline val="0"/>
        <shadow val="0"/>
        <u val="none"/>
        <vertAlign val="baseline"/>
        <sz val="11"/>
        <color theme="1"/>
        <name val="Calibri Light"/>
        <family val="2"/>
        <scheme val="major"/>
      </font>
      <alignment horizontal="left" vertical="top"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strike val="0"/>
        <outline val="0"/>
        <shadow val="0"/>
        <u val="none"/>
        <vertAlign val="baseline"/>
        <sz val="11"/>
        <color theme="1"/>
        <name val="Calibri Light"/>
        <family val="2"/>
        <scheme val="major"/>
      </font>
      <alignment horizontal="left" vertical="top" wrapText="1" indent="0" justifyLastLine="0" shrinkToFit="0" readingOrder="0"/>
    </dxf>
    <dxf>
      <font>
        <strike val="0"/>
        <outline val="0"/>
        <shadow val="0"/>
        <u val="none"/>
        <vertAlign val="baseline"/>
        <sz val="11"/>
        <color theme="1"/>
        <name val="Calibri Light"/>
        <family val="2"/>
        <scheme val="major"/>
      </font>
      <alignment horizontal="left" vertical="top" textRotation="0" wrapText="1" indent="0" justifyLastLine="0" shrinkToFit="0" readingOrder="0"/>
    </dxf>
    <dxf>
      <font>
        <b val="0"/>
        <strike val="0"/>
        <outline val="0"/>
        <shadow val="0"/>
        <u val="none"/>
        <vertAlign val="baseline"/>
        <sz val="11"/>
        <color theme="1"/>
        <name val="Calibri Light"/>
        <family val="2"/>
        <scheme val="major"/>
      </font>
      <alignment horizontal="left" vertical="top"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2" name="Image_table3" displayName="Image_table3" ref="B10:K99" headerRowDxfId="127" dataDxfId="126" totalsRowDxfId="125">
  <autoFilter ref="B10:K99"/>
  <tableColumns count="10">
    <tableColumn id="1" name="#" totalsRowLabel="Total" dataDxfId="124"/>
    <tableColumn id="2" name="Test Case Name" dataDxfId="123"/>
    <tableColumn id="3" name="Playbook File" dataDxfId="122"/>
    <tableColumn id="4" name="Description" dataDxfId="121"/>
    <tableColumn id="5" name="Expected Result " dataDxfId="120"/>
    <tableColumn id="6" name="C2C Actual Result" dataDxfId="119"/>
    <tableColumn id="7" name="C2C Status" dataDxfId="118"/>
    <tableColumn id="8" name="Aliyun Actual Result" dataDxfId="117"/>
    <tableColumn id="9" name="Aliyun Status" totalsRowFunction="count" dataDxfId="116"/>
    <tableColumn id="10" name="Comment" dataDxfId="115" totalsRowDxfId="114"/>
  </tableColumns>
  <tableStyleInfo name="TableStyleLight11" showFirstColumn="0" showLastColumn="0" showRowStripes="0" showColumnStripes="0"/>
</table>
</file>

<file path=xl/tables/table2.xml><?xml version="1.0" encoding="utf-8"?>
<table xmlns="http://schemas.openxmlformats.org/spreadsheetml/2006/main" id="4" name="Image_table345" displayName="Image_table345" ref="B10:K49" headerRowDxfId="113" dataDxfId="112" totalsRowDxfId="111">
  <autoFilter ref="B10:K49"/>
  <tableColumns count="10">
    <tableColumn id="1" name="#" totalsRowLabel="Total" dataDxfId="110"/>
    <tableColumn id="2" name="Test Case Name" dataDxfId="109"/>
    <tableColumn id="3" name="Playbook File" dataDxfId="108"/>
    <tableColumn id="4" name="Description" dataDxfId="107"/>
    <tableColumn id="5" name="Expected Result " dataDxfId="106"/>
    <tableColumn id="6" name="C2C Actual Result" dataDxfId="105"/>
    <tableColumn id="7" name="C2C Status" dataDxfId="104"/>
    <tableColumn id="8" name="Aliyun Actual Result" dataDxfId="103" totalsRowDxfId="102"/>
    <tableColumn id="9" name="Aliyun Status" dataDxfId="101" totalsRowDxfId="100"/>
    <tableColumn id="10" name="Comment" dataDxfId="99" totalsRowDxfId="98"/>
  </tableColumns>
  <tableStyleInfo name="TableStyleLight11" showFirstColumn="0" showLastColumn="0" showRowStripes="0" showColumnStripes="0"/>
</table>
</file>

<file path=xl/tables/table3.xml><?xml version="1.0" encoding="utf-8"?>
<table xmlns="http://schemas.openxmlformats.org/spreadsheetml/2006/main" id="3" name="Image_table34" displayName="Image_table34" ref="B10:K77" headerRowDxfId="97" dataDxfId="96" totalsRowDxfId="95">
  <autoFilter ref="B10:K77"/>
  <tableColumns count="10">
    <tableColumn id="1" name="#" totalsRowLabel="Total" dataDxfId="94"/>
    <tableColumn id="2" name="Test Case Name" dataDxfId="93"/>
    <tableColumn id="3" name="Playbook File" dataDxfId="92"/>
    <tableColumn id="4" name="Description" dataDxfId="91"/>
    <tableColumn id="5" name="Expected Result " dataDxfId="90"/>
    <tableColumn id="6" name="C2C Actual Result" dataDxfId="89"/>
    <tableColumn id="7" name="C2C Status" dataDxfId="88"/>
    <tableColumn id="8" name="Aliyun Actual Result" dataDxfId="87" totalsRowDxfId="86"/>
    <tableColumn id="9" name="Aliyun Status" dataDxfId="85" totalsRowDxfId="84"/>
    <tableColumn id="10" name="Comment" dataDxfId="83" totalsRowDxfId="82"/>
  </tableColumns>
  <tableStyleInfo name="TableStyleLight11" showFirstColumn="0" showLastColumn="0" showRowStripes="0" showColumnStripes="0"/>
</table>
</file>

<file path=xl/tables/table4.xml><?xml version="1.0" encoding="utf-8"?>
<table xmlns="http://schemas.openxmlformats.org/spreadsheetml/2006/main" id="1" name="Image_table" displayName="Image_table" ref="B10:K28" headerRowDxfId="81" dataDxfId="80" totalsRowDxfId="79">
  <autoFilter ref="B10:K28"/>
  <tableColumns count="10">
    <tableColumn id="1" name="#" totalsRowLabel="Total" dataDxfId="78"/>
    <tableColumn id="2" name="Test Case Name" dataDxfId="77"/>
    <tableColumn id="3" name="Playbook File" dataDxfId="76"/>
    <tableColumn id="4" name="Description" dataDxfId="75"/>
    <tableColumn id="5" name="Expected Result " dataDxfId="74"/>
    <tableColumn id="6" name="C2C Actual Result" dataDxfId="73"/>
    <tableColumn id="7" name="C2C Status" dataDxfId="72"/>
    <tableColumn id="8" name="Aliyun Actual Result" dataDxfId="71"/>
    <tableColumn id="9" name="Aliyun Status" totalsRowFunction="count" dataDxfId="70"/>
    <tableColumn id="10" name="Comment" dataDxfId="69" totalsRowDxfId="68"/>
  </tableColumns>
  <tableStyleInfo name="TableStyleLight11" showFirstColumn="0" showLastColumn="0" showRowStripes="0" showColumnStripes="0"/>
</table>
</file>

<file path=xl/tables/table5.xml><?xml version="1.0" encoding="utf-8"?>
<table xmlns="http://schemas.openxmlformats.org/spreadsheetml/2006/main" id="5" name="Image_table3456" displayName="Image_table3456" ref="B10:K62" headerRowDxfId="67" dataDxfId="66" totalsRowDxfId="65">
  <autoFilter ref="B10:K62"/>
  <tableColumns count="10">
    <tableColumn id="1" name="#" totalsRowLabel="Total" dataDxfId="64"/>
    <tableColumn id="2" name="Test Case Name" dataDxfId="63"/>
    <tableColumn id="3" name="Playbook File" dataDxfId="62"/>
    <tableColumn id="4" name="Description" dataDxfId="61"/>
    <tableColumn id="5" name="Expected Result " dataDxfId="60"/>
    <tableColumn id="6" name="C2C Actual Result" dataDxfId="59"/>
    <tableColumn id="7" name="C2C Status" dataDxfId="58"/>
    <tableColumn id="8" name="Aliyun Actual Result" dataDxfId="57"/>
    <tableColumn id="9" name="Aliyun Status" totalsRowFunction="count" dataDxfId="56"/>
    <tableColumn id="10" name="Comment for Failure" dataDxfId="55" totalsRowDxfId="54"/>
  </tableColumns>
  <tableStyleInfo name="TableStyleLight11" showFirstColumn="0" showLastColumn="0" showRowStripes="0" showColumnStripes="0"/>
</table>
</file>

<file path=xl/tables/table6.xml><?xml version="1.0" encoding="utf-8"?>
<table xmlns="http://schemas.openxmlformats.org/spreadsheetml/2006/main" id="9" name="Image_table310" displayName="Image_table310" ref="B10:K19" headerRowDxfId="53" dataDxfId="52" totalsRowDxfId="51">
  <autoFilter ref="B10:K19"/>
  <tableColumns count="10">
    <tableColumn id="1" name="#" totalsRowLabel="Total" dataDxfId="50"/>
    <tableColumn id="2" name="Test Case Name" dataDxfId="49"/>
    <tableColumn id="3" name="Playbook File" dataDxfId="48"/>
    <tableColumn id="4" name="Description" dataDxfId="47"/>
    <tableColumn id="5" name="Expected Result " dataDxfId="46"/>
    <tableColumn id="6" name="C2C Actual Result" dataDxfId="45"/>
    <tableColumn id="7" name="C2C Status" dataDxfId="44"/>
    <tableColumn id="8" name="Aliyun Actual Result" dataDxfId="43"/>
    <tableColumn id="9" name="Aliyun Status" totalsRowFunction="count" dataDxfId="42"/>
    <tableColumn id="10" name="Comment for Failure" dataDxfId="41" totalsRowDxfId="40"/>
  </tableColumns>
  <tableStyleInfo name="TableStyleLight11" showFirstColumn="0" showLastColumn="0" showRowStripes="0" showColumnStripes="0"/>
</table>
</file>

<file path=xl/tables/table7.xml><?xml version="1.0" encoding="utf-8"?>
<table xmlns="http://schemas.openxmlformats.org/spreadsheetml/2006/main" id="8" name="Image_table349" displayName="Image_table349" ref="B10:K21" headerRowDxfId="39" dataDxfId="38" totalsRowDxfId="37">
  <autoFilter ref="B10:K21"/>
  <tableColumns count="10">
    <tableColumn id="1" name="#" totalsRowLabel="Total" dataDxfId="36"/>
    <tableColumn id="2" name="Test Case Name" dataDxfId="35"/>
    <tableColumn id="3" name="Playbook File" dataDxfId="34"/>
    <tableColumn id="4" name="Description" dataDxfId="33"/>
    <tableColumn id="5" name="Expected Result " dataDxfId="32"/>
    <tableColumn id="6" name="C2C Actual Result" dataDxfId="31"/>
    <tableColumn id="7" name="C2C Status" dataDxfId="30"/>
    <tableColumn id="8" name="Aliyun Actual Result" dataDxfId="29"/>
    <tableColumn id="9" name="Aliyun Status" totalsRowFunction="count" dataDxfId="28"/>
    <tableColumn id="10" name="Comment for Failure" dataDxfId="27" totalsRowDxfId="26"/>
  </tableColumns>
  <tableStyleInfo name="TableStyleLight11" showFirstColumn="0" showLastColumn="0" showRowStripes="0" showColumnStripes="0"/>
</table>
</file>

<file path=xl/tables/table8.xml><?xml version="1.0" encoding="utf-8"?>
<table xmlns="http://schemas.openxmlformats.org/spreadsheetml/2006/main" id="6" name="Image_table346" displayName="Image_table346" ref="B10:L36" headerRowDxfId="25" dataDxfId="24" totalsRowDxfId="23">
  <autoFilter ref="B10:L36"/>
  <tableColumns count="11">
    <tableColumn id="1" name="#" totalsRowLabel="Total" dataDxfId="22"/>
    <tableColumn id="2" name="Test Case Name" dataDxfId="21"/>
    <tableColumn id="3" name="Playbook File" dataDxfId="20"/>
    <tableColumn id="4" name="Description" dataDxfId="19"/>
    <tableColumn id="5" name="Expected Result " dataDxfId="18"/>
    <tableColumn id="6" name="C2C Actual Result" dataDxfId="17"/>
    <tableColumn id="7" name="C2C Status" dataDxfId="16"/>
    <tableColumn id="10" name="C2C Comments" dataDxfId="15"/>
    <tableColumn id="8" name="Aliyun Actual Result" dataDxfId="14"/>
    <tableColumn id="12" name="Aliyun Status" dataDxfId="13"/>
    <tableColumn id="9" name="Aliyun Comments" totalsRowFunction="count" dataDxfId="12"/>
  </tableColumns>
  <tableStyleInfo name="TableStyleLight11" showFirstColumn="0" showLastColumn="0" showRowStripes="0" showColumnStripes="0"/>
</table>
</file>

<file path=xl/tables/table9.xml><?xml version="1.0" encoding="utf-8"?>
<table xmlns="http://schemas.openxmlformats.org/spreadsheetml/2006/main" id="7" name="Table6" displayName="Table6" ref="B10:L45" totalsRowShown="0" headerRowDxfId="11" tableBorderDxfId="10">
  <autoFilter ref="B10:L45"/>
  <tableColumns count="11">
    <tableColumn id="1" name="#" dataDxfId="9"/>
    <tableColumn id="2" name="Test Case Name" dataDxfId="8"/>
    <tableColumn id="3" name="Playbook File" dataDxfId="7"/>
    <tableColumn id="4" name="Description" dataDxfId="6"/>
    <tableColumn id="5" name="Expected Result " dataDxfId="5"/>
    <tableColumn id="6" name="C2C Actual Result" dataDxfId="4"/>
    <tableColumn id="7" name="C2C Status" dataDxfId="3"/>
    <tableColumn id="10" name="C2C Comments" dataDxfId="2"/>
    <tableColumn id="8" name="Aliyun Actual Result" dataDxfId="1"/>
    <tableColumn id="11" name="Aliyun Status" dataDxfId="0"/>
    <tableColumn id="9" name="Aliyun Comment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6"/>
  <sheetViews>
    <sheetView topLeftCell="A4" zoomScale="85" zoomScaleNormal="85" workbookViewId="0">
      <selection activeCell="C18" sqref="C18"/>
    </sheetView>
  </sheetViews>
  <sheetFormatPr defaultRowHeight="15" x14ac:dyDescent="0.25"/>
  <cols>
    <col min="1" max="1" width="5.140625" style="2" customWidth="1"/>
    <col min="2" max="2" width="7.42578125" style="2" customWidth="1"/>
    <col min="3" max="3" width="33.28515625" style="2" customWidth="1"/>
    <col min="4" max="4" width="23.42578125" style="2" customWidth="1"/>
    <col min="5" max="5" width="30.7109375" style="2" customWidth="1"/>
    <col min="6" max="6" width="25.28515625" style="2" customWidth="1"/>
    <col min="7" max="7" width="24.140625" style="2" customWidth="1"/>
    <col min="8" max="8" width="15.85546875" style="2" customWidth="1"/>
    <col min="9" max="9" width="23.5703125" style="2" customWidth="1"/>
    <col min="10" max="10" width="18.42578125" style="2" customWidth="1"/>
    <col min="11" max="11" width="22" style="2" customWidth="1"/>
    <col min="12" max="16384" width="9.140625" style="2"/>
  </cols>
  <sheetData>
    <row r="1" spans="1:11" ht="18.75" customHeight="1" x14ac:dyDescent="0.25">
      <c r="C1" s="60" t="s">
        <v>86</v>
      </c>
      <c r="D1" s="60"/>
      <c r="E1" s="60"/>
      <c r="F1" s="60"/>
    </row>
    <row r="3" spans="1:11" ht="18.75" customHeight="1" x14ac:dyDescent="0.25">
      <c r="C3" s="6" t="s">
        <v>31</v>
      </c>
      <c r="E3" s="6" t="s">
        <v>38</v>
      </c>
    </row>
    <row r="4" spans="1:11" x14ac:dyDescent="0.25">
      <c r="C4" s="2" t="s">
        <v>32</v>
      </c>
      <c r="D4" s="2">
        <f>COUNT(Image_table3[])</f>
        <v>89</v>
      </c>
      <c r="E4" s="2" t="s">
        <v>32</v>
      </c>
      <c r="F4" s="2">
        <f>COUNT(Image_table3[])</f>
        <v>89</v>
      </c>
    </row>
    <row r="5" spans="1:11" x14ac:dyDescent="0.25">
      <c r="C5" s="2" t="s">
        <v>33</v>
      </c>
      <c r="D5" s="2">
        <f>COUNTIF(Image_table3[C2C Status], "Pass")</f>
        <v>89</v>
      </c>
      <c r="E5" s="2" t="s">
        <v>33</v>
      </c>
      <c r="F5" s="2">
        <f>COUNTIF(Image_table3[Aliyun Status], "Pass")</f>
        <v>89</v>
      </c>
    </row>
    <row r="6" spans="1:11" x14ac:dyDescent="0.25">
      <c r="C6" s="2" t="s">
        <v>34</v>
      </c>
      <c r="D6" s="2">
        <f>COUNTIF(Image_table3[C2C Status], "Fail")</f>
        <v>0</v>
      </c>
      <c r="E6" s="2" t="s">
        <v>34</v>
      </c>
      <c r="F6" s="2">
        <f>COUNTIF(Image_table3[Aliyun Status], "Fail")</f>
        <v>0</v>
      </c>
    </row>
    <row r="7" spans="1:11" x14ac:dyDescent="0.25">
      <c r="C7" s="2" t="s">
        <v>36</v>
      </c>
      <c r="D7" s="2">
        <f>COUNTIF(Image_table3[C2C Status], "Concern")</f>
        <v>0</v>
      </c>
      <c r="E7" s="2" t="s">
        <v>36</v>
      </c>
      <c r="F7" s="2">
        <f>COUNTIF(Image_table3[Aliyun Status], "Partially Passed")</f>
        <v>0</v>
      </c>
    </row>
    <row r="8" spans="1:11" x14ac:dyDescent="0.25">
      <c r="C8" s="2" t="s">
        <v>35</v>
      </c>
      <c r="D8" s="2">
        <f>COUNTIF(Image_table3[C2C Status], "Concern")</f>
        <v>0</v>
      </c>
      <c r="E8" s="2" t="s">
        <v>35</v>
      </c>
      <c r="F8" s="2">
        <f>COUNTIF(Image_table3[Aliyun Status], "Concern")</f>
        <v>0</v>
      </c>
    </row>
    <row r="9" spans="1:11" ht="21.75" customHeight="1" x14ac:dyDescent="0.25">
      <c r="G9" s="61" t="s">
        <v>5</v>
      </c>
      <c r="H9" s="61"/>
      <c r="I9" s="62" t="s">
        <v>6</v>
      </c>
      <c r="J9" s="63"/>
      <c r="K9" s="63"/>
    </row>
    <row r="10" spans="1:11" x14ac:dyDescent="0.25">
      <c r="B10" s="2" t="s">
        <v>0</v>
      </c>
      <c r="C10" s="2" t="s">
        <v>1</v>
      </c>
      <c r="D10" s="2" t="s">
        <v>2</v>
      </c>
      <c r="E10" s="2" t="s">
        <v>3</v>
      </c>
      <c r="F10" s="2" t="s">
        <v>4</v>
      </c>
      <c r="G10" s="2" t="s">
        <v>10</v>
      </c>
      <c r="H10" s="2" t="s">
        <v>9</v>
      </c>
      <c r="I10" s="2" t="s">
        <v>11</v>
      </c>
      <c r="J10" s="2" t="s">
        <v>12</v>
      </c>
      <c r="K10" s="2" t="s">
        <v>80</v>
      </c>
    </row>
    <row r="11" spans="1:11" ht="60" x14ac:dyDescent="0.25">
      <c r="A11" s="64" t="s">
        <v>794</v>
      </c>
      <c r="B11" s="8">
        <v>1</v>
      </c>
      <c r="C11" s="2" t="s">
        <v>87</v>
      </c>
      <c r="D11" s="2" t="s">
        <v>88</v>
      </c>
      <c r="E11" s="2" t="s">
        <v>89</v>
      </c>
      <c r="F11" s="2" t="s">
        <v>90</v>
      </c>
      <c r="G11" s="2" t="s">
        <v>91</v>
      </c>
      <c r="H11" s="2" t="s">
        <v>30</v>
      </c>
      <c r="I11" s="2" t="s">
        <v>91</v>
      </c>
      <c r="J11" s="2" t="s">
        <v>30</v>
      </c>
    </row>
    <row r="12" spans="1:11" ht="60" x14ac:dyDescent="0.25">
      <c r="A12" s="64"/>
      <c r="B12" s="8">
        <v>2</v>
      </c>
      <c r="C12" s="2" t="s">
        <v>92</v>
      </c>
      <c r="D12" s="2" t="s">
        <v>93</v>
      </c>
      <c r="E12" s="2" t="s">
        <v>94</v>
      </c>
      <c r="F12" s="2" t="s">
        <v>95</v>
      </c>
      <c r="G12" s="2" t="s">
        <v>96</v>
      </c>
      <c r="H12" s="2" t="s">
        <v>30</v>
      </c>
      <c r="I12" s="2" t="s">
        <v>96</v>
      </c>
      <c r="J12" s="2" t="s">
        <v>30</v>
      </c>
    </row>
    <row r="13" spans="1:11" ht="30" x14ac:dyDescent="0.25">
      <c r="A13" s="64"/>
      <c r="B13" s="8">
        <v>3</v>
      </c>
      <c r="C13" s="2" t="s">
        <v>97</v>
      </c>
      <c r="D13" s="2" t="s">
        <v>98</v>
      </c>
      <c r="E13" s="2" t="s">
        <v>99</v>
      </c>
      <c r="F13" s="2" t="s">
        <v>100</v>
      </c>
      <c r="G13" s="2" t="s">
        <v>101</v>
      </c>
      <c r="H13" s="2" t="s">
        <v>30</v>
      </c>
      <c r="I13" s="2" t="s">
        <v>101</v>
      </c>
      <c r="J13" s="2" t="s">
        <v>30</v>
      </c>
    </row>
    <row r="14" spans="1:11" ht="45" x14ac:dyDescent="0.25">
      <c r="A14" s="64"/>
      <c r="B14" s="8">
        <v>4</v>
      </c>
      <c r="C14" s="2" t="s">
        <v>102</v>
      </c>
      <c r="D14" s="2" t="s">
        <v>103</v>
      </c>
      <c r="E14" s="2" t="s">
        <v>104</v>
      </c>
      <c r="F14" s="2" t="s">
        <v>105</v>
      </c>
      <c r="G14" s="2" t="s">
        <v>106</v>
      </c>
      <c r="H14" s="2" t="s">
        <v>30</v>
      </c>
      <c r="I14" s="2" t="s">
        <v>106</v>
      </c>
      <c r="J14" s="2" t="s">
        <v>30</v>
      </c>
    </row>
    <row r="15" spans="1:11" ht="45" x14ac:dyDescent="0.25">
      <c r="A15" s="64"/>
      <c r="B15" s="8">
        <v>5</v>
      </c>
      <c r="C15" s="2" t="s">
        <v>107</v>
      </c>
      <c r="D15" s="2" t="s">
        <v>108</v>
      </c>
      <c r="E15" s="2" t="s">
        <v>109</v>
      </c>
      <c r="F15" s="2" t="s">
        <v>110</v>
      </c>
      <c r="G15" s="2" t="s">
        <v>111</v>
      </c>
      <c r="H15" s="2" t="s">
        <v>30</v>
      </c>
      <c r="I15" s="2" t="s">
        <v>111</v>
      </c>
      <c r="J15" s="2" t="s">
        <v>30</v>
      </c>
    </row>
    <row r="16" spans="1:11" ht="45" x14ac:dyDescent="0.25">
      <c r="A16" s="64"/>
      <c r="B16" s="8">
        <v>6</v>
      </c>
      <c r="C16" s="2" t="s">
        <v>112</v>
      </c>
      <c r="D16" s="2" t="s">
        <v>113</v>
      </c>
      <c r="E16" s="2" t="s">
        <v>114</v>
      </c>
      <c r="F16" s="2" t="s">
        <v>115</v>
      </c>
      <c r="G16" s="2" t="s">
        <v>116</v>
      </c>
      <c r="H16" s="2" t="s">
        <v>30</v>
      </c>
      <c r="I16" s="2" t="s">
        <v>116</v>
      </c>
      <c r="J16" s="2" t="s">
        <v>30</v>
      </c>
    </row>
    <row r="17" spans="1:10" ht="60" x14ac:dyDescent="0.25">
      <c r="A17" s="64"/>
      <c r="B17" s="8">
        <v>7</v>
      </c>
      <c r="C17" s="2" t="s">
        <v>117</v>
      </c>
      <c r="D17" s="2" t="s">
        <v>118</v>
      </c>
      <c r="E17" s="2" t="s">
        <v>119</v>
      </c>
      <c r="F17" s="2" t="s">
        <v>120</v>
      </c>
      <c r="G17" s="2" t="s">
        <v>121</v>
      </c>
      <c r="H17" s="2" t="s">
        <v>30</v>
      </c>
      <c r="I17" s="2" t="s">
        <v>121</v>
      </c>
      <c r="J17" s="2" t="s">
        <v>30</v>
      </c>
    </row>
    <row r="18" spans="1:10" ht="60" x14ac:dyDescent="0.25">
      <c r="A18" s="64"/>
      <c r="B18" s="8">
        <v>8</v>
      </c>
      <c r="C18" s="2" t="s">
        <v>122</v>
      </c>
      <c r="D18" s="2" t="s">
        <v>123</v>
      </c>
      <c r="E18" s="2" t="s">
        <v>124</v>
      </c>
      <c r="F18" s="2" t="s">
        <v>203</v>
      </c>
      <c r="G18" s="2" t="s">
        <v>204</v>
      </c>
      <c r="H18" s="2" t="s">
        <v>30</v>
      </c>
      <c r="I18" s="2" t="s">
        <v>204</v>
      </c>
      <c r="J18" s="2" t="s">
        <v>30</v>
      </c>
    </row>
    <row r="19" spans="1:10" ht="60" x14ac:dyDescent="0.25">
      <c r="A19" s="64"/>
      <c r="B19" s="8">
        <v>9</v>
      </c>
      <c r="C19" s="2" t="s">
        <v>125</v>
      </c>
      <c r="D19" s="2" t="s">
        <v>126</v>
      </c>
      <c r="E19" s="2" t="s">
        <v>127</v>
      </c>
      <c r="F19" s="2" t="s">
        <v>205</v>
      </c>
      <c r="G19" s="2" t="s">
        <v>206</v>
      </c>
      <c r="H19" s="2" t="s">
        <v>30</v>
      </c>
      <c r="I19" s="2" t="s">
        <v>206</v>
      </c>
      <c r="J19" s="2" t="s">
        <v>30</v>
      </c>
    </row>
    <row r="20" spans="1:10" ht="60" x14ac:dyDescent="0.25">
      <c r="A20" s="64"/>
      <c r="B20" s="8">
        <v>10</v>
      </c>
      <c r="C20" s="2" t="s">
        <v>128</v>
      </c>
      <c r="D20" s="2" t="s">
        <v>129</v>
      </c>
      <c r="E20" s="2" t="s">
        <v>130</v>
      </c>
      <c r="F20" s="2" t="s">
        <v>207</v>
      </c>
      <c r="G20" s="2" t="s">
        <v>208</v>
      </c>
      <c r="H20" s="2" t="s">
        <v>30</v>
      </c>
      <c r="I20" s="2" t="s">
        <v>208</v>
      </c>
      <c r="J20" s="2" t="s">
        <v>30</v>
      </c>
    </row>
    <row r="21" spans="1:10" ht="45" x14ac:dyDescent="0.25">
      <c r="A21" s="64"/>
      <c r="B21" s="8">
        <v>11</v>
      </c>
      <c r="C21" s="2" t="s">
        <v>131</v>
      </c>
      <c r="D21" s="2" t="s">
        <v>132</v>
      </c>
      <c r="E21" s="2" t="s">
        <v>133</v>
      </c>
      <c r="F21" s="2" t="s">
        <v>205</v>
      </c>
      <c r="G21" s="2" t="s">
        <v>206</v>
      </c>
      <c r="H21" s="2" t="s">
        <v>30</v>
      </c>
      <c r="I21" s="2" t="s">
        <v>206</v>
      </c>
      <c r="J21" s="2" t="s">
        <v>30</v>
      </c>
    </row>
    <row r="22" spans="1:10" ht="60" x14ac:dyDescent="0.25">
      <c r="A22" s="64"/>
      <c r="B22" s="8">
        <v>12</v>
      </c>
      <c r="C22" s="2" t="s">
        <v>134</v>
      </c>
      <c r="D22" s="2" t="s">
        <v>135</v>
      </c>
      <c r="E22" s="2" t="s">
        <v>136</v>
      </c>
      <c r="F22" s="2" t="s">
        <v>209</v>
      </c>
      <c r="G22" s="2" t="s">
        <v>210</v>
      </c>
      <c r="H22" s="2" t="s">
        <v>30</v>
      </c>
      <c r="I22" s="2" t="s">
        <v>210</v>
      </c>
      <c r="J22" s="2" t="s">
        <v>30</v>
      </c>
    </row>
    <row r="23" spans="1:10" ht="60" x14ac:dyDescent="0.25">
      <c r="A23" s="64"/>
      <c r="B23" s="8">
        <v>13</v>
      </c>
      <c r="C23" s="2" t="s">
        <v>137</v>
      </c>
      <c r="D23" s="2" t="s">
        <v>138</v>
      </c>
      <c r="E23" s="2" t="s">
        <v>139</v>
      </c>
      <c r="F23" s="2" t="s">
        <v>211</v>
      </c>
      <c r="G23" s="2" t="s">
        <v>212</v>
      </c>
      <c r="H23" s="2" t="s">
        <v>30</v>
      </c>
      <c r="I23" s="2" t="s">
        <v>212</v>
      </c>
      <c r="J23" s="2" t="s">
        <v>30</v>
      </c>
    </row>
    <row r="24" spans="1:10" ht="60" x14ac:dyDescent="0.25">
      <c r="A24" s="64"/>
      <c r="B24" s="8">
        <v>14</v>
      </c>
      <c r="C24" s="2" t="s">
        <v>140</v>
      </c>
      <c r="D24" s="2" t="s">
        <v>141</v>
      </c>
      <c r="E24" s="2" t="s">
        <v>142</v>
      </c>
      <c r="F24" s="2" t="s">
        <v>234</v>
      </c>
      <c r="G24" s="2" t="s">
        <v>214</v>
      </c>
      <c r="H24" s="2" t="s">
        <v>30</v>
      </c>
      <c r="I24" s="2" t="s">
        <v>214</v>
      </c>
      <c r="J24" s="2" t="s">
        <v>30</v>
      </c>
    </row>
    <row r="25" spans="1:10" ht="45" x14ac:dyDescent="0.25">
      <c r="A25" s="64"/>
      <c r="B25" s="8">
        <v>15</v>
      </c>
      <c r="C25" s="2" t="s">
        <v>143</v>
      </c>
      <c r="D25" s="2" t="s">
        <v>144</v>
      </c>
      <c r="E25" s="2" t="s">
        <v>145</v>
      </c>
      <c r="F25" s="2" t="s">
        <v>213</v>
      </c>
      <c r="G25" s="2" t="s">
        <v>214</v>
      </c>
      <c r="H25" s="2" t="s">
        <v>30</v>
      </c>
      <c r="I25" s="2" t="s">
        <v>214</v>
      </c>
      <c r="J25" s="2" t="s">
        <v>30</v>
      </c>
    </row>
    <row r="26" spans="1:10" ht="45" x14ac:dyDescent="0.25">
      <c r="A26" s="64"/>
      <c r="B26" s="8">
        <v>16</v>
      </c>
      <c r="C26" s="2" t="s">
        <v>146</v>
      </c>
      <c r="D26" s="2" t="s">
        <v>147</v>
      </c>
      <c r="E26" s="2" t="s">
        <v>148</v>
      </c>
      <c r="F26" s="2" t="s">
        <v>215</v>
      </c>
      <c r="G26" s="2" t="s">
        <v>214</v>
      </c>
      <c r="H26" s="2" t="s">
        <v>30</v>
      </c>
      <c r="I26" s="2" t="s">
        <v>214</v>
      </c>
      <c r="J26" s="2" t="s">
        <v>30</v>
      </c>
    </row>
    <row r="27" spans="1:10" ht="60" x14ac:dyDescent="0.25">
      <c r="A27" s="64"/>
      <c r="B27" s="8">
        <v>17</v>
      </c>
      <c r="C27" s="2" t="s">
        <v>149</v>
      </c>
      <c r="D27" s="2" t="s">
        <v>150</v>
      </c>
      <c r="E27" s="2" t="s">
        <v>151</v>
      </c>
      <c r="F27" s="2" t="s">
        <v>216</v>
      </c>
      <c r="G27" s="2" t="s">
        <v>214</v>
      </c>
      <c r="H27" s="2" t="s">
        <v>30</v>
      </c>
      <c r="I27" s="2" t="s">
        <v>214</v>
      </c>
      <c r="J27" s="2" t="s">
        <v>30</v>
      </c>
    </row>
    <row r="28" spans="1:10" ht="60" x14ac:dyDescent="0.25">
      <c r="A28" s="64"/>
      <c r="B28" s="8">
        <v>18</v>
      </c>
      <c r="C28" s="2" t="s">
        <v>152</v>
      </c>
      <c r="D28" s="2" t="s">
        <v>153</v>
      </c>
      <c r="E28" s="2" t="s">
        <v>154</v>
      </c>
      <c r="F28" s="2" t="s">
        <v>217</v>
      </c>
      <c r="G28" s="2" t="s">
        <v>214</v>
      </c>
      <c r="H28" s="2" t="s">
        <v>30</v>
      </c>
      <c r="I28" s="2" t="s">
        <v>214</v>
      </c>
      <c r="J28" s="2" t="s">
        <v>30</v>
      </c>
    </row>
    <row r="29" spans="1:10" ht="60" x14ac:dyDescent="0.25">
      <c r="A29" s="64"/>
      <c r="B29" s="8">
        <v>19</v>
      </c>
      <c r="C29" s="2" t="s">
        <v>155</v>
      </c>
      <c r="D29" s="2" t="s">
        <v>156</v>
      </c>
      <c r="E29" s="2" t="s">
        <v>157</v>
      </c>
      <c r="F29" s="2" t="s">
        <v>218</v>
      </c>
      <c r="G29" s="2" t="s">
        <v>214</v>
      </c>
      <c r="H29" s="2" t="s">
        <v>30</v>
      </c>
      <c r="I29" s="2" t="s">
        <v>214</v>
      </c>
      <c r="J29" s="2" t="s">
        <v>30</v>
      </c>
    </row>
    <row r="30" spans="1:10" ht="60" x14ac:dyDescent="0.25">
      <c r="A30" s="64"/>
      <c r="B30" s="8">
        <v>20</v>
      </c>
      <c r="C30" s="2" t="s">
        <v>158</v>
      </c>
      <c r="D30" s="2" t="s">
        <v>159</v>
      </c>
      <c r="E30" s="2" t="s">
        <v>160</v>
      </c>
      <c r="F30" s="2" t="s">
        <v>219</v>
      </c>
      <c r="G30" s="2" t="s">
        <v>214</v>
      </c>
      <c r="H30" s="2" t="s">
        <v>30</v>
      </c>
      <c r="I30" s="2" t="s">
        <v>214</v>
      </c>
      <c r="J30" s="2" t="s">
        <v>30</v>
      </c>
    </row>
    <row r="31" spans="1:10" ht="60" x14ac:dyDescent="0.25">
      <c r="A31" s="64"/>
      <c r="B31" s="8">
        <v>21</v>
      </c>
      <c r="C31" s="2" t="s">
        <v>161</v>
      </c>
      <c r="D31" s="2" t="s">
        <v>162</v>
      </c>
      <c r="E31" s="2" t="s">
        <v>163</v>
      </c>
      <c r="F31" s="2" t="s">
        <v>220</v>
      </c>
      <c r="G31" s="2" t="s">
        <v>214</v>
      </c>
      <c r="H31" s="2" t="s">
        <v>30</v>
      </c>
      <c r="I31" s="2" t="s">
        <v>214</v>
      </c>
      <c r="J31" s="2" t="s">
        <v>30</v>
      </c>
    </row>
    <row r="32" spans="1:10" ht="45" x14ac:dyDescent="0.25">
      <c r="A32" s="64"/>
      <c r="B32" s="8">
        <v>22</v>
      </c>
      <c r="C32" s="2" t="s">
        <v>164</v>
      </c>
      <c r="D32" s="2" t="s">
        <v>165</v>
      </c>
      <c r="E32" s="2" t="s">
        <v>166</v>
      </c>
      <c r="F32" s="2" t="s">
        <v>221</v>
      </c>
      <c r="G32" s="2" t="s">
        <v>214</v>
      </c>
      <c r="H32" s="2" t="s">
        <v>30</v>
      </c>
      <c r="I32" s="2" t="s">
        <v>214</v>
      </c>
      <c r="J32" s="2" t="s">
        <v>30</v>
      </c>
    </row>
    <row r="33" spans="1:11" ht="45" x14ac:dyDescent="0.25">
      <c r="A33" s="64"/>
      <c r="B33" s="8">
        <v>23</v>
      </c>
      <c r="C33" s="2" t="s">
        <v>167</v>
      </c>
      <c r="D33" s="2" t="s">
        <v>168</v>
      </c>
      <c r="E33" s="2" t="s">
        <v>169</v>
      </c>
      <c r="F33" s="2" t="s">
        <v>222</v>
      </c>
      <c r="G33" s="2" t="s">
        <v>214</v>
      </c>
      <c r="H33" s="2" t="s">
        <v>30</v>
      </c>
      <c r="I33" s="2" t="s">
        <v>214</v>
      </c>
      <c r="J33" s="2" t="s">
        <v>30</v>
      </c>
    </row>
    <row r="34" spans="1:11" ht="45" x14ac:dyDescent="0.25">
      <c r="A34" s="64"/>
      <c r="B34" s="8">
        <v>24</v>
      </c>
      <c r="C34" s="2" t="s">
        <v>170</v>
      </c>
      <c r="D34" s="2" t="s">
        <v>171</v>
      </c>
      <c r="E34" s="2" t="s">
        <v>172</v>
      </c>
      <c r="F34" s="2" t="s">
        <v>223</v>
      </c>
      <c r="G34" s="2" t="s">
        <v>214</v>
      </c>
      <c r="H34" s="2" t="s">
        <v>30</v>
      </c>
      <c r="I34" s="2" t="s">
        <v>214</v>
      </c>
      <c r="J34" s="2" t="s">
        <v>30</v>
      </c>
    </row>
    <row r="35" spans="1:11" ht="60" x14ac:dyDescent="0.25">
      <c r="A35" s="64"/>
      <c r="B35" s="8">
        <v>25</v>
      </c>
      <c r="C35" s="2" t="s">
        <v>173</v>
      </c>
      <c r="D35" s="2" t="s">
        <v>174</v>
      </c>
      <c r="E35" s="2" t="s">
        <v>175</v>
      </c>
      <c r="F35" s="2" t="s">
        <v>224</v>
      </c>
      <c r="G35" s="2" t="s">
        <v>214</v>
      </c>
      <c r="H35" s="2" t="s">
        <v>30</v>
      </c>
      <c r="I35" s="2" t="s">
        <v>214</v>
      </c>
      <c r="J35" s="2" t="s">
        <v>30</v>
      </c>
    </row>
    <row r="36" spans="1:11" ht="45" x14ac:dyDescent="0.25">
      <c r="A36" s="64"/>
      <c r="B36" s="8">
        <v>26</v>
      </c>
      <c r="C36" s="2" t="s">
        <v>176</v>
      </c>
      <c r="D36" s="2" t="s">
        <v>177</v>
      </c>
      <c r="E36" s="2" t="s">
        <v>178</v>
      </c>
      <c r="F36" s="2" t="s">
        <v>225</v>
      </c>
      <c r="G36" s="2" t="s">
        <v>214</v>
      </c>
      <c r="H36" s="2" t="s">
        <v>30</v>
      </c>
      <c r="I36" s="2" t="s">
        <v>214</v>
      </c>
      <c r="J36" s="2" t="s">
        <v>30</v>
      </c>
    </row>
    <row r="37" spans="1:11" ht="45" x14ac:dyDescent="0.25">
      <c r="A37" s="64"/>
      <c r="B37" s="8">
        <v>27</v>
      </c>
      <c r="C37" s="2" t="s">
        <v>179</v>
      </c>
      <c r="D37" s="2" t="s">
        <v>180</v>
      </c>
      <c r="E37" s="2" t="s">
        <v>181</v>
      </c>
      <c r="F37" s="2" t="s">
        <v>226</v>
      </c>
      <c r="G37" s="2" t="s">
        <v>214</v>
      </c>
      <c r="H37" s="2" t="s">
        <v>30</v>
      </c>
      <c r="I37" s="2" t="s">
        <v>214</v>
      </c>
      <c r="J37" s="2" t="s">
        <v>30</v>
      </c>
    </row>
    <row r="38" spans="1:11" ht="60" x14ac:dyDescent="0.25">
      <c r="A38" s="64"/>
      <c r="B38" s="8">
        <v>28</v>
      </c>
      <c r="C38" s="2" t="s">
        <v>182</v>
      </c>
      <c r="D38" s="2" t="s">
        <v>183</v>
      </c>
      <c r="E38" s="2" t="s">
        <v>184</v>
      </c>
      <c r="F38" s="2" t="s">
        <v>227</v>
      </c>
      <c r="G38" s="2" t="s">
        <v>214</v>
      </c>
      <c r="H38" s="2" t="s">
        <v>30</v>
      </c>
      <c r="I38" s="2" t="s">
        <v>214</v>
      </c>
      <c r="J38" s="2" t="s">
        <v>30</v>
      </c>
    </row>
    <row r="39" spans="1:11" ht="45" x14ac:dyDescent="0.25">
      <c r="A39" s="64"/>
      <c r="B39" s="8">
        <v>29</v>
      </c>
      <c r="C39" s="2" t="s">
        <v>185</v>
      </c>
      <c r="D39" s="2" t="s">
        <v>186</v>
      </c>
      <c r="E39" s="2" t="s">
        <v>187</v>
      </c>
      <c r="F39" s="2" t="s">
        <v>228</v>
      </c>
      <c r="G39" s="2" t="s">
        <v>214</v>
      </c>
      <c r="H39" s="2" t="s">
        <v>30</v>
      </c>
      <c r="I39" s="2" t="s">
        <v>214</v>
      </c>
      <c r="J39" s="2" t="s">
        <v>30</v>
      </c>
    </row>
    <row r="40" spans="1:11" ht="60" x14ac:dyDescent="0.25">
      <c r="A40" s="64"/>
      <c r="B40" s="8">
        <v>30</v>
      </c>
      <c r="C40" s="2" t="s">
        <v>188</v>
      </c>
      <c r="D40" s="2" t="s">
        <v>189</v>
      </c>
      <c r="E40" s="2" t="s">
        <v>190</v>
      </c>
      <c r="F40" s="2" t="s">
        <v>229</v>
      </c>
      <c r="G40" s="2" t="s">
        <v>214</v>
      </c>
      <c r="H40" s="2" t="s">
        <v>30</v>
      </c>
      <c r="I40" s="2" t="s">
        <v>214</v>
      </c>
      <c r="J40" s="2" t="s">
        <v>30</v>
      </c>
    </row>
    <row r="41" spans="1:11" ht="45" x14ac:dyDescent="0.25">
      <c r="A41" s="64"/>
      <c r="B41" s="8">
        <v>31</v>
      </c>
      <c r="C41" s="2" t="s">
        <v>191</v>
      </c>
      <c r="D41" s="2" t="s">
        <v>192</v>
      </c>
      <c r="E41" s="2" t="s">
        <v>193</v>
      </c>
      <c r="F41" s="2" t="s">
        <v>230</v>
      </c>
      <c r="G41" s="2" t="s">
        <v>214</v>
      </c>
      <c r="H41" s="2" t="s">
        <v>30</v>
      </c>
      <c r="I41" s="2" t="s">
        <v>214</v>
      </c>
      <c r="J41" s="2" t="s">
        <v>30</v>
      </c>
    </row>
    <row r="42" spans="1:11" ht="60" x14ac:dyDescent="0.25">
      <c r="A42" s="64"/>
      <c r="B42" s="8">
        <v>32</v>
      </c>
      <c r="C42" s="2" t="s">
        <v>194</v>
      </c>
      <c r="D42" s="2" t="s">
        <v>195</v>
      </c>
      <c r="E42" s="2" t="s">
        <v>196</v>
      </c>
      <c r="F42" s="2" t="s">
        <v>231</v>
      </c>
      <c r="G42" s="2" t="s">
        <v>214</v>
      </c>
      <c r="H42" s="2" t="s">
        <v>30</v>
      </c>
      <c r="I42" s="2" t="s">
        <v>214</v>
      </c>
      <c r="J42" s="2" t="s">
        <v>30</v>
      </c>
    </row>
    <row r="43" spans="1:11" ht="75" x14ac:dyDescent="0.25">
      <c r="A43" s="64"/>
      <c r="B43" s="8">
        <v>33</v>
      </c>
      <c r="C43" s="2" t="s">
        <v>197</v>
      </c>
      <c r="D43" s="2" t="s">
        <v>198</v>
      </c>
      <c r="E43" s="2" t="s">
        <v>199</v>
      </c>
      <c r="F43" s="2" t="s">
        <v>232</v>
      </c>
      <c r="G43" s="2" t="s">
        <v>214</v>
      </c>
      <c r="H43" s="2" t="s">
        <v>30</v>
      </c>
      <c r="I43" s="2" t="s">
        <v>214</v>
      </c>
      <c r="J43" s="2" t="s">
        <v>30</v>
      </c>
    </row>
    <row r="44" spans="1:11" ht="45" x14ac:dyDescent="0.25">
      <c r="A44" s="64"/>
      <c r="B44" s="8">
        <v>34</v>
      </c>
      <c r="C44" s="3" t="s">
        <v>200</v>
      </c>
      <c r="D44" s="2" t="s">
        <v>201</v>
      </c>
      <c r="E44" s="2" t="s">
        <v>202</v>
      </c>
      <c r="F44" s="3" t="s">
        <v>233</v>
      </c>
      <c r="G44" s="2" t="s">
        <v>214</v>
      </c>
      <c r="H44" s="10" t="s">
        <v>30</v>
      </c>
      <c r="I44" s="2" t="s">
        <v>214</v>
      </c>
      <c r="J44" s="10" t="s">
        <v>30</v>
      </c>
    </row>
    <row r="45" spans="1:11" ht="60" x14ac:dyDescent="0.25">
      <c r="A45" s="65" t="s">
        <v>235</v>
      </c>
      <c r="B45" s="11">
        <v>35</v>
      </c>
      <c r="C45" s="2" t="s">
        <v>236</v>
      </c>
      <c r="D45" s="4" t="s">
        <v>274</v>
      </c>
      <c r="E45" s="4" t="s">
        <v>237</v>
      </c>
      <c r="F45" s="2" t="s">
        <v>238</v>
      </c>
      <c r="G45" s="4" t="s">
        <v>239</v>
      </c>
      <c r="H45" s="2" t="s">
        <v>30</v>
      </c>
      <c r="I45" s="4" t="s">
        <v>239</v>
      </c>
      <c r="J45" s="2" t="s">
        <v>30</v>
      </c>
      <c r="K45" s="4"/>
    </row>
    <row r="46" spans="1:11" ht="45" x14ac:dyDescent="0.25">
      <c r="A46" s="66"/>
      <c r="B46" s="8">
        <v>36</v>
      </c>
      <c r="C46" s="2" t="s">
        <v>240</v>
      </c>
      <c r="D46" s="2" t="s">
        <v>241</v>
      </c>
      <c r="E46" s="2" t="s">
        <v>242</v>
      </c>
      <c r="F46" s="2" t="s">
        <v>238</v>
      </c>
      <c r="G46" s="2" t="s">
        <v>239</v>
      </c>
      <c r="H46" s="2" t="s">
        <v>30</v>
      </c>
      <c r="I46" s="2" t="s">
        <v>239</v>
      </c>
      <c r="J46" s="2" t="s">
        <v>30</v>
      </c>
      <c r="K46" s="5"/>
    </row>
    <row r="47" spans="1:11" ht="60" x14ac:dyDescent="0.25">
      <c r="A47" s="66"/>
      <c r="B47" s="8">
        <v>37</v>
      </c>
      <c r="C47" s="2" t="s">
        <v>243</v>
      </c>
      <c r="D47" s="2" t="s">
        <v>273</v>
      </c>
      <c r="E47" s="2" t="s">
        <v>244</v>
      </c>
      <c r="F47" s="2" t="s">
        <v>238</v>
      </c>
      <c r="G47" s="2" t="s">
        <v>239</v>
      </c>
      <c r="H47" s="2" t="s">
        <v>30</v>
      </c>
      <c r="I47" s="2" t="s">
        <v>239</v>
      </c>
      <c r="J47" s="2" t="s">
        <v>30</v>
      </c>
      <c r="K47" s="5"/>
    </row>
    <row r="48" spans="1:11" ht="60" x14ac:dyDescent="0.25">
      <c r="A48" s="66"/>
      <c r="B48" s="8">
        <v>38</v>
      </c>
      <c r="C48" s="2" t="s">
        <v>245</v>
      </c>
      <c r="D48" s="2" t="s">
        <v>272</v>
      </c>
      <c r="E48" s="2" t="s">
        <v>246</v>
      </c>
      <c r="F48" s="2" t="s">
        <v>238</v>
      </c>
      <c r="G48" s="2" t="s">
        <v>239</v>
      </c>
      <c r="H48" s="2" t="s">
        <v>30</v>
      </c>
      <c r="I48" s="2" t="s">
        <v>239</v>
      </c>
      <c r="J48" s="2" t="s">
        <v>30</v>
      </c>
      <c r="K48" s="5"/>
    </row>
    <row r="49" spans="1:11" ht="45" x14ac:dyDescent="0.25">
      <c r="A49" s="66"/>
      <c r="B49" s="8">
        <v>39</v>
      </c>
      <c r="C49" s="2" t="s">
        <v>247</v>
      </c>
      <c r="D49" s="2" t="s">
        <v>248</v>
      </c>
      <c r="E49" s="2" t="s">
        <v>249</v>
      </c>
      <c r="F49" s="2" t="s">
        <v>250</v>
      </c>
      <c r="G49" s="2" t="s">
        <v>251</v>
      </c>
      <c r="H49" s="2" t="s">
        <v>30</v>
      </c>
      <c r="I49" s="2" t="s">
        <v>251</v>
      </c>
      <c r="J49" s="2" t="s">
        <v>30</v>
      </c>
      <c r="K49" s="5"/>
    </row>
    <row r="50" spans="1:11" ht="45" x14ac:dyDescent="0.25">
      <c r="A50" s="66"/>
      <c r="B50" s="8">
        <v>40</v>
      </c>
      <c r="C50" s="2" t="s">
        <v>252</v>
      </c>
      <c r="D50" s="2" t="s">
        <v>253</v>
      </c>
      <c r="E50" s="2" t="s">
        <v>254</v>
      </c>
      <c r="F50" s="2" t="s">
        <v>255</v>
      </c>
      <c r="G50" s="2" t="s">
        <v>256</v>
      </c>
      <c r="H50" s="2" t="s">
        <v>30</v>
      </c>
      <c r="I50" s="2" t="s">
        <v>256</v>
      </c>
      <c r="J50" s="2" t="s">
        <v>30</v>
      </c>
      <c r="K50" s="5"/>
    </row>
    <row r="51" spans="1:11" ht="45" x14ac:dyDescent="0.25">
      <c r="A51" s="66"/>
      <c r="B51" s="8">
        <v>41</v>
      </c>
      <c r="C51" s="2" t="s">
        <v>257</v>
      </c>
      <c r="D51" s="2" t="s">
        <v>258</v>
      </c>
      <c r="E51" s="2" t="s">
        <v>259</v>
      </c>
      <c r="F51" s="2" t="s">
        <v>260</v>
      </c>
      <c r="G51" s="2" t="s">
        <v>261</v>
      </c>
      <c r="H51" s="7" t="s">
        <v>30</v>
      </c>
      <c r="I51" s="2" t="s">
        <v>261</v>
      </c>
      <c r="J51" s="7" t="s">
        <v>30</v>
      </c>
      <c r="K51" s="5"/>
    </row>
    <row r="52" spans="1:11" ht="45" x14ac:dyDescent="0.25">
      <c r="A52" s="66"/>
      <c r="B52" s="8">
        <v>42</v>
      </c>
      <c r="C52" s="2" t="s">
        <v>262</v>
      </c>
      <c r="D52" s="2" t="s">
        <v>263</v>
      </c>
      <c r="E52" s="2" t="s">
        <v>264</v>
      </c>
      <c r="F52" s="2" t="s">
        <v>265</v>
      </c>
      <c r="G52" s="2" t="s">
        <v>266</v>
      </c>
      <c r="H52" s="2" t="s">
        <v>30</v>
      </c>
      <c r="I52" s="2" t="s">
        <v>266</v>
      </c>
      <c r="J52" s="2" t="s">
        <v>30</v>
      </c>
      <c r="K52" s="5"/>
    </row>
    <row r="53" spans="1:11" ht="45" x14ac:dyDescent="0.25">
      <c r="A53" s="67"/>
      <c r="B53" s="8">
        <v>43</v>
      </c>
      <c r="C53" s="3" t="s">
        <v>267</v>
      </c>
      <c r="D53" s="2" t="s">
        <v>268</v>
      </c>
      <c r="E53" s="2" t="s">
        <v>269</v>
      </c>
      <c r="F53" s="2" t="s">
        <v>270</v>
      </c>
      <c r="G53" s="2" t="s">
        <v>271</v>
      </c>
      <c r="H53" s="2" t="s">
        <v>30</v>
      </c>
      <c r="I53" s="2" t="s">
        <v>271</v>
      </c>
      <c r="J53" s="2" t="s">
        <v>30</v>
      </c>
      <c r="K53" s="3"/>
    </row>
    <row r="54" spans="1:11" ht="60" x14ac:dyDescent="0.25">
      <c r="A54" s="68" t="s">
        <v>338</v>
      </c>
      <c r="B54" s="4">
        <v>44</v>
      </c>
      <c r="C54" s="2" t="s">
        <v>275</v>
      </c>
      <c r="D54" s="4" t="s">
        <v>276</v>
      </c>
      <c r="E54" s="4" t="s">
        <v>277</v>
      </c>
      <c r="F54" s="4" t="s">
        <v>278</v>
      </c>
      <c r="G54" s="4" t="s">
        <v>279</v>
      </c>
      <c r="H54" s="4" t="s">
        <v>30</v>
      </c>
      <c r="I54" s="4" t="s">
        <v>279</v>
      </c>
      <c r="J54" s="4" t="s">
        <v>30</v>
      </c>
      <c r="K54" s="5"/>
    </row>
    <row r="55" spans="1:11" ht="75" x14ac:dyDescent="0.25">
      <c r="A55" s="68"/>
      <c r="B55" s="2">
        <v>45</v>
      </c>
      <c r="C55" s="2" t="s">
        <v>280</v>
      </c>
      <c r="D55" s="2" t="s">
        <v>281</v>
      </c>
      <c r="E55" s="2" t="s">
        <v>282</v>
      </c>
      <c r="F55" s="2" t="s">
        <v>278</v>
      </c>
      <c r="G55" s="2" t="s">
        <v>279</v>
      </c>
      <c r="H55" s="2" t="s">
        <v>30</v>
      </c>
      <c r="I55" s="2" t="s">
        <v>279</v>
      </c>
      <c r="J55" s="2" t="s">
        <v>30</v>
      </c>
      <c r="K55" s="5"/>
    </row>
    <row r="56" spans="1:11" ht="45" x14ac:dyDescent="0.25">
      <c r="A56" s="68"/>
      <c r="B56" s="2">
        <v>46</v>
      </c>
      <c r="C56" s="2" t="s">
        <v>283</v>
      </c>
      <c r="D56" s="2" t="s">
        <v>340</v>
      </c>
      <c r="E56" s="2" t="s">
        <v>284</v>
      </c>
      <c r="F56" s="2" t="s">
        <v>278</v>
      </c>
      <c r="G56" s="2" t="s">
        <v>279</v>
      </c>
      <c r="H56" s="7" t="s">
        <v>30</v>
      </c>
      <c r="I56" s="2" t="s">
        <v>279</v>
      </c>
      <c r="J56" s="7" t="s">
        <v>30</v>
      </c>
      <c r="K56" s="5"/>
    </row>
    <row r="57" spans="1:11" ht="45" x14ac:dyDescent="0.25">
      <c r="A57" s="68"/>
      <c r="B57" s="2">
        <v>47</v>
      </c>
      <c r="C57" s="2" t="s">
        <v>285</v>
      </c>
      <c r="D57" s="2" t="s">
        <v>286</v>
      </c>
      <c r="E57" s="2" t="s">
        <v>287</v>
      </c>
      <c r="F57" s="2" t="s">
        <v>278</v>
      </c>
      <c r="G57" s="2" t="s">
        <v>279</v>
      </c>
      <c r="H57" s="2" t="s">
        <v>30</v>
      </c>
      <c r="I57" s="2" t="s">
        <v>279</v>
      </c>
      <c r="J57" s="2" t="s">
        <v>30</v>
      </c>
      <c r="K57" s="5"/>
    </row>
    <row r="58" spans="1:11" ht="60" x14ac:dyDescent="0.25">
      <c r="A58" s="68"/>
      <c r="B58" s="2">
        <v>48</v>
      </c>
      <c r="C58" s="2" t="s">
        <v>288</v>
      </c>
      <c r="D58" s="2" t="s">
        <v>289</v>
      </c>
      <c r="E58" s="2" t="s">
        <v>290</v>
      </c>
      <c r="F58" s="2" t="s">
        <v>278</v>
      </c>
      <c r="G58" s="2" t="s">
        <v>279</v>
      </c>
      <c r="H58" s="2" t="s">
        <v>30</v>
      </c>
      <c r="I58" s="2" t="s">
        <v>279</v>
      </c>
      <c r="J58" s="2" t="s">
        <v>30</v>
      </c>
      <c r="K58" s="5"/>
    </row>
    <row r="59" spans="1:11" ht="60" x14ac:dyDescent="0.25">
      <c r="A59" s="68"/>
      <c r="B59" s="2">
        <v>49</v>
      </c>
      <c r="C59" s="2" t="s">
        <v>291</v>
      </c>
      <c r="D59" s="2" t="s">
        <v>292</v>
      </c>
      <c r="E59" s="2" t="s">
        <v>293</v>
      </c>
      <c r="F59" s="2" t="s">
        <v>278</v>
      </c>
      <c r="G59" s="2" t="s">
        <v>279</v>
      </c>
      <c r="H59" s="7" t="s">
        <v>30</v>
      </c>
      <c r="I59" s="2" t="s">
        <v>279</v>
      </c>
      <c r="J59" s="7" t="s">
        <v>30</v>
      </c>
      <c r="K59" s="5"/>
    </row>
    <row r="60" spans="1:11" ht="60" x14ac:dyDescent="0.25">
      <c r="A60" s="68"/>
      <c r="B60" s="2">
        <v>50</v>
      </c>
      <c r="C60" s="2" t="s">
        <v>294</v>
      </c>
      <c r="D60" s="2" t="s">
        <v>295</v>
      </c>
      <c r="E60" s="2" t="s">
        <v>296</v>
      </c>
      <c r="F60" s="2" t="s">
        <v>278</v>
      </c>
      <c r="G60" s="2" t="s">
        <v>279</v>
      </c>
      <c r="H60" s="2" t="s">
        <v>30</v>
      </c>
      <c r="I60" s="2" t="s">
        <v>279</v>
      </c>
      <c r="J60" s="2" t="s">
        <v>30</v>
      </c>
      <c r="K60" s="5"/>
    </row>
    <row r="61" spans="1:11" ht="75" x14ac:dyDescent="0.25">
      <c r="A61" s="68"/>
      <c r="B61" s="2">
        <v>51</v>
      </c>
      <c r="C61" s="2" t="s">
        <v>297</v>
      </c>
      <c r="D61" s="2" t="s">
        <v>341</v>
      </c>
      <c r="E61" s="2" t="s">
        <v>298</v>
      </c>
      <c r="F61" s="2" t="s">
        <v>278</v>
      </c>
      <c r="G61" s="2" t="s">
        <v>279</v>
      </c>
      <c r="H61" s="2" t="s">
        <v>30</v>
      </c>
      <c r="I61" s="2" t="s">
        <v>279</v>
      </c>
      <c r="J61" s="2" t="s">
        <v>30</v>
      </c>
      <c r="K61" s="5"/>
    </row>
    <row r="62" spans="1:11" ht="60" x14ac:dyDescent="0.25">
      <c r="A62" s="68"/>
      <c r="B62" s="2">
        <v>52</v>
      </c>
      <c r="C62" s="2" t="s">
        <v>299</v>
      </c>
      <c r="D62" s="2" t="s">
        <v>339</v>
      </c>
      <c r="E62" s="2" t="s">
        <v>300</v>
      </c>
      <c r="F62" s="2" t="s">
        <v>301</v>
      </c>
      <c r="G62" s="2" t="s">
        <v>302</v>
      </c>
      <c r="H62" s="7" t="s">
        <v>30</v>
      </c>
      <c r="I62" s="2" t="s">
        <v>302</v>
      </c>
      <c r="J62" s="7" t="s">
        <v>30</v>
      </c>
      <c r="K62" s="5"/>
    </row>
    <row r="63" spans="1:11" ht="60" x14ac:dyDescent="0.25">
      <c r="A63" s="68"/>
      <c r="B63" s="2">
        <v>53</v>
      </c>
      <c r="C63" s="2" t="s">
        <v>303</v>
      </c>
      <c r="D63" s="2" t="s">
        <v>304</v>
      </c>
      <c r="E63" s="2" t="s">
        <v>305</v>
      </c>
      <c r="F63" s="2" t="s">
        <v>301</v>
      </c>
      <c r="G63" s="2" t="s">
        <v>302</v>
      </c>
      <c r="H63" s="2" t="s">
        <v>30</v>
      </c>
      <c r="I63" s="2" t="s">
        <v>302</v>
      </c>
      <c r="J63" s="2" t="s">
        <v>30</v>
      </c>
      <c r="K63" s="5"/>
    </row>
    <row r="64" spans="1:11" ht="75" x14ac:dyDescent="0.25">
      <c r="A64" s="68"/>
      <c r="B64" s="2">
        <v>54</v>
      </c>
      <c r="C64" s="2" t="s">
        <v>306</v>
      </c>
      <c r="D64" s="2" t="s">
        <v>307</v>
      </c>
      <c r="E64" s="2" t="s">
        <v>308</v>
      </c>
      <c r="F64" s="2" t="s">
        <v>301</v>
      </c>
      <c r="G64" s="2" t="s">
        <v>302</v>
      </c>
      <c r="H64" s="2" t="s">
        <v>30</v>
      </c>
      <c r="I64" s="2" t="s">
        <v>302</v>
      </c>
      <c r="J64" s="2" t="s">
        <v>30</v>
      </c>
      <c r="K64" s="5"/>
    </row>
    <row r="65" spans="1:11" ht="75" x14ac:dyDescent="0.25">
      <c r="A65" s="68"/>
      <c r="B65" s="2">
        <v>55</v>
      </c>
      <c r="C65" s="2" t="s">
        <v>309</v>
      </c>
      <c r="D65" s="2" t="s">
        <v>310</v>
      </c>
      <c r="E65" s="2" t="s">
        <v>311</v>
      </c>
      <c r="F65" s="2" t="s">
        <v>301</v>
      </c>
      <c r="G65" s="2" t="s">
        <v>302</v>
      </c>
      <c r="H65" s="2" t="s">
        <v>30</v>
      </c>
      <c r="I65" s="2" t="s">
        <v>302</v>
      </c>
      <c r="J65" s="2" t="s">
        <v>30</v>
      </c>
      <c r="K65" s="5"/>
    </row>
    <row r="66" spans="1:11" ht="45" x14ac:dyDescent="0.25">
      <c r="A66" s="68"/>
      <c r="B66" s="2">
        <v>56</v>
      </c>
      <c r="C66" s="2" t="s">
        <v>312</v>
      </c>
      <c r="D66" s="2" t="s">
        <v>313</v>
      </c>
      <c r="E66" s="2" t="s">
        <v>314</v>
      </c>
      <c r="F66" s="2" t="s">
        <v>278</v>
      </c>
      <c r="G66" s="2" t="s">
        <v>279</v>
      </c>
      <c r="H66" s="7" t="s">
        <v>30</v>
      </c>
      <c r="I66" s="2" t="s">
        <v>279</v>
      </c>
      <c r="J66" s="7" t="s">
        <v>30</v>
      </c>
      <c r="K66" s="5"/>
    </row>
    <row r="67" spans="1:11" ht="60" x14ac:dyDescent="0.25">
      <c r="A67" s="68"/>
      <c r="B67" s="2">
        <v>57</v>
      </c>
      <c r="C67" s="2" t="s">
        <v>315</v>
      </c>
      <c r="D67" s="2" t="s">
        <v>316</v>
      </c>
      <c r="E67" s="2" t="s">
        <v>317</v>
      </c>
      <c r="F67" s="2" t="s">
        <v>301</v>
      </c>
      <c r="G67" s="2" t="s">
        <v>302</v>
      </c>
      <c r="H67" s="2" t="s">
        <v>30</v>
      </c>
      <c r="I67" s="2" t="s">
        <v>302</v>
      </c>
      <c r="J67" s="2" t="s">
        <v>30</v>
      </c>
      <c r="K67" s="5"/>
    </row>
    <row r="68" spans="1:11" ht="60" x14ac:dyDescent="0.25">
      <c r="A68" s="68"/>
      <c r="B68" s="2">
        <v>58</v>
      </c>
      <c r="C68" s="2" t="s">
        <v>315</v>
      </c>
      <c r="D68" s="2" t="s">
        <v>318</v>
      </c>
      <c r="E68" s="2" t="s">
        <v>319</v>
      </c>
      <c r="F68" s="2" t="s">
        <v>301</v>
      </c>
      <c r="G68" s="2" t="s">
        <v>302</v>
      </c>
      <c r="H68" s="7" t="s">
        <v>30</v>
      </c>
      <c r="I68" s="2" t="s">
        <v>302</v>
      </c>
      <c r="J68" s="7" t="s">
        <v>30</v>
      </c>
      <c r="K68" s="5"/>
    </row>
    <row r="69" spans="1:11" ht="60" x14ac:dyDescent="0.25">
      <c r="A69" s="68"/>
      <c r="B69" s="2">
        <v>59</v>
      </c>
      <c r="C69" s="2" t="s">
        <v>320</v>
      </c>
      <c r="D69" s="2" t="s">
        <v>321</v>
      </c>
      <c r="E69" s="2" t="s">
        <v>322</v>
      </c>
      <c r="F69" s="2" t="s">
        <v>301</v>
      </c>
      <c r="G69" s="2" t="s">
        <v>302</v>
      </c>
      <c r="H69" s="7" t="s">
        <v>30</v>
      </c>
      <c r="I69" s="2" t="s">
        <v>302</v>
      </c>
      <c r="J69" s="7" t="s">
        <v>30</v>
      </c>
      <c r="K69" s="5"/>
    </row>
    <row r="70" spans="1:11" ht="60" x14ac:dyDescent="0.25">
      <c r="A70" s="68"/>
      <c r="B70" s="2">
        <v>60</v>
      </c>
      <c r="C70" s="2" t="s">
        <v>323</v>
      </c>
      <c r="D70" s="2" t="s">
        <v>324</v>
      </c>
      <c r="E70" s="2" t="s">
        <v>325</v>
      </c>
      <c r="F70" s="2" t="s">
        <v>326</v>
      </c>
      <c r="G70" s="2" t="s">
        <v>302</v>
      </c>
      <c r="H70" s="7" t="s">
        <v>30</v>
      </c>
      <c r="I70" s="2" t="s">
        <v>302</v>
      </c>
      <c r="J70" s="7" t="s">
        <v>30</v>
      </c>
      <c r="K70" s="5"/>
    </row>
    <row r="71" spans="1:11" ht="45" x14ac:dyDescent="0.25">
      <c r="A71" s="68"/>
      <c r="B71" s="2">
        <v>61</v>
      </c>
      <c r="C71" s="2" t="s">
        <v>327</v>
      </c>
      <c r="D71" s="2" t="s">
        <v>328</v>
      </c>
      <c r="E71" s="2" t="s">
        <v>329</v>
      </c>
      <c r="F71" s="2" t="s">
        <v>278</v>
      </c>
      <c r="G71" s="2" t="s">
        <v>279</v>
      </c>
      <c r="H71" s="7" t="s">
        <v>30</v>
      </c>
      <c r="I71" s="2" t="s">
        <v>279</v>
      </c>
      <c r="J71" s="7" t="s">
        <v>30</v>
      </c>
      <c r="K71" s="5"/>
    </row>
    <row r="72" spans="1:11" ht="45" x14ac:dyDescent="0.25">
      <c r="A72" s="68"/>
      <c r="B72" s="2">
        <v>62</v>
      </c>
      <c r="C72" s="2" t="s">
        <v>330</v>
      </c>
      <c r="D72" s="2" t="s">
        <v>331</v>
      </c>
      <c r="E72" s="2" t="s">
        <v>332</v>
      </c>
      <c r="F72" s="2" t="s">
        <v>278</v>
      </c>
      <c r="G72" s="2" t="s">
        <v>279</v>
      </c>
      <c r="H72" s="2" t="s">
        <v>30</v>
      </c>
      <c r="I72" s="2" t="s">
        <v>279</v>
      </c>
      <c r="J72" s="2" t="s">
        <v>30</v>
      </c>
      <c r="K72" s="5"/>
    </row>
    <row r="73" spans="1:11" ht="45" x14ac:dyDescent="0.25">
      <c r="A73" s="68"/>
      <c r="B73" s="2">
        <v>63</v>
      </c>
      <c r="C73" s="2" t="s">
        <v>333</v>
      </c>
      <c r="D73" s="2" t="s">
        <v>334</v>
      </c>
      <c r="E73" s="2" t="s">
        <v>335</v>
      </c>
      <c r="F73" s="2" t="s">
        <v>278</v>
      </c>
      <c r="G73" s="2" t="s">
        <v>279</v>
      </c>
      <c r="H73" s="2" t="s">
        <v>30</v>
      </c>
      <c r="I73" s="2" t="s">
        <v>279</v>
      </c>
      <c r="J73" s="2" t="s">
        <v>30</v>
      </c>
      <c r="K73" s="5"/>
    </row>
    <row r="74" spans="1:11" ht="45" x14ac:dyDescent="0.25">
      <c r="A74" s="68"/>
      <c r="B74" s="2">
        <v>64</v>
      </c>
      <c r="C74" s="3" t="s">
        <v>336</v>
      </c>
      <c r="D74" s="3" t="s">
        <v>342</v>
      </c>
      <c r="E74" s="2" t="s">
        <v>337</v>
      </c>
      <c r="F74" s="2" t="s">
        <v>278</v>
      </c>
      <c r="G74" s="3" t="s">
        <v>279</v>
      </c>
      <c r="H74" s="2" t="s">
        <v>30</v>
      </c>
      <c r="I74" s="3" t="s">
        <v>279</v>
      </c>
      <c r="J74" s="2" t="s">
        <v>30</v>
      </c>
      <c r="K74" s="5"/>
    </row>
    <row r="75" spans="1:11" ht="60" x14ac:dyDescent="0.25">
      <c r="A75" s="69" t="s">
        <v>343</v>
      </c>
      <c r="B75" s="4">
        <v>65</v>
      </c>
      <c r="C75" s="2" t="s">
        <v>344</v>
      </c>
      <c r="D75" s="2" t="s">
        <v>345</v>
      </c>
      <c r="E75" s="4" t="s">
        <v>346</v>
      </c>
      <c r="F75" s="4" t="s">
        <v>347</v>
      </c>
      <c r="G75" s="2" t="s">
        <v>348</v>
      </c>
      <c r="H75" s="4" t="s">
        <v>30</v>
      </c>
      <c r="I75" s="2" t="s">
        <v>348</v>
      </c>
      <c r="J75" s="4" t="s">
        <v>30</v>
      </c>
      <c r="K75" s="4"/>
    </row>
    <row r="76" spans="1:11" ht="75" x14ac:dyDescent="0.25">
      <c r="A76" s="69"/>
      <c r="B76" s="2">
        <v>66</v>
      </c>
      <c r="C76" s="2" t="s">
        <v>349</v>
      </c>
      <c r="D76" s="2" t="s">
        <v>350</v>
      </c>
      <c r="E76" s="2" t="s">
        <v>346</v>
      </c>
      <c r="F76" s="2" t="s">
        <v>351</v>
      </c>
      <c r="G76" s="2" t="s">
        <v>352</v>
      </c>
      <c r="H76" s="7" t="s">
        <v>30</v>
      </c>
      <c r="I76" s="2" t="s">
        <v>352</v>
      </c>
      <c r="J76" s="7" t="s">
        <v>30</v>
      </c>
      <c r="K76" s="5"/>
    </row>
    <row r="77" spans="1:11" ht="60" x14ac:dyDescent="0.25">
      <c r="A77" s="69"/>
      <c r="B77" s="2">
        <v>67</v>
      </c>
      <c r="C77" s="2" t="s">
        <v>353</v>
      </c>
      <c r="D77" s="2" t="s">
        <v>354</v>
      </c>
      <c r="E77" s="2" t="s">
        <v>346</v>
      </c>
      <c r="F77" s="2" t="s">
        <v>355</v>
      </c>
      <c r="G77" s="2" t="s">
        <v>356</v>
      </c>
      <c r="H77" s="7" t="s">
        <v>30</v>
      </c>
      <c r="I77" s="2" t="s">
        <v>356</v>
      </c>
      <c r="J77" s="7" t="s">
        <v>30</v>
      </c>
      <c r="K77" s="5"/>
    </row>
    <row r="78" spans="1:11" ht="60" x14ac:dyDescent="0.25">
      <c r="A78" s="69"/>
      <c r="B78" s="2">
        <v>68</v>
      </c>
      <c r="C78" s="2" t="s">
        <v>357</v>
      </c>
      <c r="D78" s="2" t="s">
        <v>358</v>
      </c>
      <c r="E78" s="2" t="s">
        <v>346</v>
      </c>
      <c r="F78" s="2" t="s">
        <v>359</v>
      </c>
      <c r="G78" s="2" t="s">
        <v>360</v>
      </c>
      <c r="H78" s="2" t="s">
        <v>30</v>
      </c>
      <c r="I78" s="2" t="s">
        <v>360</v>
      </c>
      <c r="J78" s="2" t="s">
        <v>30</v>
      </c>
      <c r="K78" s="5"/>
    </row>
    <row r="79" spans="1:11" ht="60" x14ac:dyDescent="0.25">
      <c r="A79" s="69"/>
      <c r="B79" s="2">
        <v>69</v>
      </c>
      <c r="C79" s="2" t="s">
        <v>361</v>
      </c>
      <c r="D79" s="2" t="s">
        <v>362</v>
      </c>
      <c r="E79" s="2" t="s">
        <v>346</v>
      </c>
      <c r="F79" s="2" t="s">
        <v>363</v>
      </c>
      <c r="G79" s="2" t="s">
        <v>364</v>
      </c>
      <c r="H79" s="7" t="s">
        <v>30</v>
      </c>
      <c r="I79" s="2" t="s">
        <v>364</v>
      </c>
      <c r="J79" s="7" t="s">
        <v>30</v>
      </c>
      <c r="K79" s="5"/>
    </row>
    <row r="80" spans="1:11" ht="60" x14ac:dyDescent="0.25">
      <c r="A80" s="69"/>
      <c r="B80" s="2">
        <v>70</v>
      </c>
      <c r="C80" s="2" t="s">
        <v>365</v>
      </c>
      <c r="D80" s="2" t="s">
        <v>366</v>
      </c>
      <c r="E80" s="2" t="s">
        <v>346</v>
      </c>
      <c r="F80" s="2" t="s">
        <v>367</v>
      </c>
      <c r="G80" s="2" t="s">
        <v>368</v>
      </c>
      <c r="H80" s="2" t="s">
        <v>30</v>
      </c>
      <c r="I80" s="2" t="s">
        <v>368</v>
      </c>
      <c r="J80" s="2" t="s">
        <v>30</v>
      </c>
      <c r="K80" s="5"/>
    </row>
    <row r="81" spans="1:11" ht="60" x14ac:dyDescent="0.25">
      <c r="A81" s="69"/>
      <c r="B81" s="2">
        <v>71</v>
      </c>
      <c r="C81" s="2" t="s">
        <v>369</v>
      </c>
      <c r="D81" s="2" t="s">
        <v>370</v>
      </c>
      <c r="E81" s="2" t="s">
        <v>346</v>
      </c>
      <c r="F81" s="2" t="s">
        <v>371</v>
      </c>
      <c r="G81" s="2" t="s">
        <v>372</v>
      </c>
      <c r="H81" s="2" t="s">
        <v>30</v>
      </c>
      <c r="I81" s="2" t="s">
        <v>372</v>
      </c>
      <c r="J81" s="2" t="s">
        <v>30</v>
      </c>
      <c r="K81" s="5"/>
    </row>
    <row r="82" spans="1:11" ht="60" x14ac:dyDescent="0.25">
      <c r="A82" s="69"/>
      <c r="B82" s="2">
        <v>72</v>
      </c>
      <c r="C82" s="2" t="s">
        <v>373</v>
      </c>
      <c r="D82" s="2" t="s">
        <v>374</v>
      </c>
      <c r="E82" s="2" t="s">
        <v>346</v>
      </c>
      <c r="F82" s="2" t="s">
        <v>375</v>
      </c>
      <c r="G82" s="2" t="s">
        <v>376</v>
      </c>
      <c r="H82" s="2" t="s">
        <v>30</v>
      </c>
      <c r="I82" s="2" t="s">
        <v>376</v>
      </c>
      <c r="J82" s="2" t="s">
        <v>30</v>
      </c>
      <c r="K82" s="5"/>
    </row>
    <row r="83" spans="1:11" ht="75" x14ac:dyDescent="0.25">
      <c r="A83" s="69"/>
      <c r="B83" s="2">
        <v>73</v>
      </c>
      <c r="C83" s="2" t="s">
        <v>377</v>
      </c>
      <c r="D83" s="2" t="s">
        <v>378</v>
      </c>
      <c r="E83" s="2" t="s">
        <v>346</v>
      </c>
      <c r="F83" s="2" t="s">
        <v>379</v>
      </c>
      <c r="G83" s="2" t="s">
        <v>380</v>
      </c>
      <c r="H83" s="7" t="s">
        <v>30</v>
      </c>
      <c r="I83" s="2" t="s">
        <v>380</v>
      </c>
      <c r="J83" s="7" t="s">
        <v>30</v>
      </c>
      <c r="K83" s="5"/>
    </row>
    <row r="84" spans="1:11" ht="60" x14ac:dyDescent="0.25">
      <c r="A84" s="69"/>
      <c r="B84" s="2">
        <v>74</v>
      </c>
      <c r="C84" s="2" t="s">
        <v>381</v>
      </c>
      <c r="D84" s="2" t="s">
        <v>382</v>
      </c>
      <c r="E84" s="2" t="s">
        <v>346</v>
      </c>
      <c r="F84" s="2" t="s">
        <v>383</v>
      </c>
      <c r="G84" s="2" t="s">
        <v>384</v>
      </c>
      <c r="H84" s="7" t="s">
        <v>30</v>
      </c>
      <c r="I84" s="2" t="s">
        <v>384</v>
      </c>
      <c r="J84" s="7" t="s">
        <v>30</v>
      </c>
      <c r="K84" s="5"/>
    </row>
    <row r="85" spans="1:11" ht="75" x14ac:dyDescent="0.25">
      <c r="A85" s="69"/>
      <c r="B85" s="2">
        <v>75</v>
      </c>
      <c r="C85" s="2" t="s">
        <v>385</v>
      </c>
      <c r="D85" s="2" t="s">
        <v>386</v>
      </c>
      <c r="E85" s="2" t="s">
        <v>346</v>
      </c>
      <c r="F85" s="2" t="s">
        <v>387</v>
      </c>
      <c r="G85" s="2" t="s">
        <v>388</v>
      </c>
      <c r="H85" s="7" t="s">
        <v>30</v>
      </c>
      <c r="I85" s="2" t="s">
        <v>388</v>
      </c>
      <c r="J85" s="7" t="s">
        <v>30</v>
      </c>
      <c r="K85" s="5"/>
    </row>
    <row r="86" spans="1:11" ht="60" x14ac:dyDescent="0.25">
      <c r="A86" s="69"/>
      <c r="B86" s="2">
        <v>76</v>
      </c>
      <c r="C86" s="2" t="s">
        <v>389</v>
      </c>
      <c r="D86" s="2" t="s">
        <v>390</v>
      </c>
      <c r="E86" s="2" t="s">
        <v>346</v>
      </c>
      <c r="F86" s="2" t="s">
        <v>391</v>
      </c>
      <c r="G86" s="2" t="s">
        <v>392</v>
      </c>
      <c r="H86" s="7" t="s">
        <v>30</v>
      </c>
      <c r="I86" s="2" t="s">
        <v>392</v>
      </c>
      <c r="J86" s="7" t="s">
        <v>30</v>
      </c>
      <c r="K86" s="5"/>
    </row>
    <row r="87" spans="1:11" ht="60" x14ac:dyDescent="0.25">
      <c r="A87" s="69"/>
      <c r="B87" s="2">
        <v>77</v>
      </c>
      <c r="C87" s="2" t="s">
        <v>393</v>
      </c>
      <c r="D87" s="2" t="s">
        <v>394</v>
      </c>
      <c r="E87" s="2" t="s">
        <v>346</v>
      </c>
      <c r="F87" s="2" t="s">
        <v>395</v>
      </c>
      <c r="G87" s="2" t="s">
        <v>396</v>
      </c>
      <c r="H87" s="2" t="s">
        <v>30</v>
      </c>
      <c r="I87" s="2" t="s">
        <v>396</v>
      </c>
      <c r="J87" s="2" t="s">
        <v>30</v>
      </c>
      <c r="K87" s="5"/>
    </row>
    <row r="88" spans="1:11" ht="60" x14ac:dyDescent="0.25">
      <c r="A88" s="69"/>
      <c r="B88" s="2">
        <v>78</v>
      </c>
      <c r="C88" s="2" t="s">
        <v>397</v>
      </c>
      <c r="D88" s="2" t="s">
        <v>398</v>
      </c>
      <c r="E88" s="2" t="s">
        <v>346</v>
      </c>
      <c r="F88" s="2" t="s">
        <v>399</v>
      </c>
      <c r="G88" s="2" t="s">
        <v>400</v>
      </c>
      <c r="H88" s="7" t="s">
        <v>30</v>
      </c>
      <c r="I88" s="2" t="s">
        <v>400</v>
      </c>
      <c r="J88" s="7" t="s">
        <v>30</v>
      </c>
      <c r="K88" s="5"/>
    </row>
    <row r="89" spans="1:11" ht="60" x14ac:dyDescent="0.25">
      <c r="A89" s="69"/>
      <c r="B89" s="2">
        <v>79</v>
      </c>
      <c r="C89" s="2" t="s">
        <v>401</v>
      </c>
      <c r="D89" s="2" t="s">
        <v>402</v>
      </c>
      <c r="E89" s="2" t="s">
        <v>346</v>
      </c>
      <c r="F89" s="2" t="s">
        <v>403</v>
      </c>
      <c r="G89" s="2" t="s">
        <v>404</v>
      </c>
      <c r="H89" s="2" t="s">
        <v>30</v>
      </c>
      <c r="I89" s="2" t="s">
        <v>404</v>
      </c>
      <c r="J89" s="2" t="s">
        <v>30</v>
      </c>
      <c r="K89" s="5"/>
    </row>
    <row r="90" spans="1:11" ht="60" x14ac:dyDescent="0.25">
      <c r="A90" s="69"/>
      <c r="B90" s="2">
        <v>80</v>
      </c>
      <c r="C90" s="2" t="s">
        <v>405</v>
      </c>
      <c r="D90" s="2" t="s">
        <v>406</v>
      </c>
      <c r="E90" s="2" t="s">
        <v>346</v>
      </c>
      <c r="F90" s="2" t="s">
        <v>407</v>
      </c>
      <c r="G90" s="2" t="s">
        <v>408</v>
      </c>
      <c r="H90" s="7" t="s">
        <v>30</v>
      </c>
      <c r="I90" s="2" t="s">
        <v>408</v>
      </c>
      <c r="J90" s="7" t="s">
        <v>30</v>
      </c>
      <c r="K90" s="5"/>
    </row>
    <row r="91" spans="1:11" ht="60" x14ac:dyDescent="0.25">
      <c r="A91" s="69"/>
      <c r="B91" s="2">
        <v>81</v>
      </c>
      <c r="C91" s="2" t="s">
        <v>409</v>
      </c>
      <c r="D91" s="2" t="s">
        <v>410</v>
      </c>
      <c r="E91" s="2" t="s">
        <v>346</v>
      </c>
      <c r="F91" s="2" t="s">
        <v>411</v>
      </c>
      <c r="G91" s="2" t="s">
        <v>412</v>
      </c>
      <c r="H91" s="2" t="s">
        <v>30</v>
      </c>
      <c r="I91" s="2" t="s">
        <v>412</v>
      </c>
      <c r="J91" s="2" t="s">
        <v>30</v>
      </c>
      <c r="K91" s="5"/>
    </row>
    <row r="92" spans="1:11" ht="60" x14ac:dyDescent="0.25">
      <c r="A92" s="69"/>
      <c r="B92" s="2">
        <v>82</v>
      </c>
      <c r="C92" s="2" t="s">
        <v>413</v>
      </c>
      <c r="D92" s="2" t="s">
        <v>414</v>
      </c>
      <c r="E92" s="2" t="s">
        <v>346</v>
      </c>
      <c r="F92" s="2" t="s">
        <v>415</v>
      </c>
      <c r="G92" s="2" t="s">
        <v>416</v>
      </c>
      <c r="H92" s="10" t="s">
        <v>30</v>
      </c>
      <c r="I92" s="2" t="s">
        <v>416</v>
      </c>
      <c r="J92" s="10" t="s">
        <v>30</v>
      </c>
      <c r="K92" s="5"/>
    </row>
    <row r="93" spans="1:11" ht="60" customHeight="1" x14ac:dyDescent="0.25">
      <c r="A93" s="59" t="s">
        <v>440</v>
      </c>
      <c r="B93" s="4">
        <v>83</v>
      </c>
      <c r="C93" s="4" t="s">
        <v>417</v>
      </c>
      <c r="D93" s="4" t="s">
        <v>418</v>
      </c>
      <c r="E93" s="4" t="s">
        <v>419</v>
      </c>
      <c r="F93" s="4" t="s">
        <v>420</v>
      </c>
      <c r="G93" s="4" t="s">
        <v>421</v>
      </c>
      <c r="H93" s="2" t="s">
        <v>30</v>
      </c>
      <c r="I93" s="4" t="s">
        <v>421</v>
      </c>
      <c r="J93" s="2" t="s">
        <v>30</v>
      </c>
      <c r="K93" s="4"/>
    </row>
    <row r="94" spans="1:11" ht="60" x14ac:dyDescent="0.25">
      <c r="A94" s="59"/>
      <c r="B94" s="2">
        <v>84</v>
      </c>
      <c r="C94" s="2" t="s">
        <v>422</v>
      </c>
      <c r="D94" s="2" t="s">
        <v>423</v>
      </c>
      <c r="E94" s="2" t="s">
        <v>419</v>
      </c>
      <c r="F94" s="2" t="s">
        <v>424</v>
      </c>
      <c r="G94" s="2" t="s">
        <v>425</v>
      </c>
      <c r="H94" s="7" t="s">
        <v>30</v>
      </c>
      <c r="I94" s="2" t="s">
        <v>425</v>
      </c>
      <c r="J94" s="7" t="s">
        <v>30</v>
      </c>
      <c r="K94" s="4"/>
    </row>
    <row r="95" spans="1:11" ht="60" x14ac:dyDescent="0.25">
      <c r="A95" s="59"/>
      <c r="B95" s="2">
        <v>85</v>
      </c>
      <c r="C95" s="2" t="s">
        <v>426</v>
      </c>
      <c r="D95" s="2" t="s">
        <v>427</v>
      </c>
      <c r="E95" s="2" t="s">
        <v>419</v>
      </c>
      <c r="F95" s="2" t="s">
        <v>428</v>
      </c>
      <c r="G95" s="2" t="s">
        <v>429</v>
      </c>
      <c r="H95" s="2" t="s">
        <v>30</v>
      </c>
      <c r="I95" s="2" t="s">
        <v>429</v>
      </c>
      <c r="J95" s="2" t="s">
        <v>30</v>
      </c>
      <c r="K95" s="4"/>
    </row>
    <row r="96" spans="1:11" ht="60" x14ac:dyDescent="0.25">
      <c r="A96" s="59"/>
      <c r="B96" s="2">
        <v>86</v>
      </c>
      <c r="C96" s="2" t="s">
        <v>430</v>
      </c>
      <c r="D96" s="2" t="s">
        <v>431</v>
      </c>
      <c r="E96" s="2" t="s">
        <v>419</v>
      </c>
      <c r="F96" s="2" t="s">
        <v>432</v>
      </c>
      <c r="G96" s="2" t="s">
        <v>433</v>
      </c>
      <c r="H96" s="2" t="s">
        <v>30</v>
      </c>
      <c r="I96" s="2" t="s">
        <v>433</v>
      </c>
      <c r="J96" s="2" t="s">
        <v>30</v>
      </c>
      <c r="K96" s="4"/>
    </row>
    <row r="97" spans="1:11" ht="60" x14ac:dyDescent="0.25">
      <c r="A97" s="59"/>
      <c r="B97" s="2">
        <v>87</v>
      </c>
      <c r="C97" s="2" t="s">
        <v>434</v>
      </c>
      <c r="D97" s="2" t="s">
        <v>402</v>
      </c>
      <c r="E97" s="2" t="s">
        <v>419</v>
      </c>
      <c r="F97" s="2" t="s">
        <v>435</v>
      </c>
      <c r="G97" s="2" t="s">
        <v>436</v>
      </c>
      <c r="H97" s="7" t="s">
        <v>30</v>
      </c>
      <c r="I97" s="2" t="s">
        <v>436</v>
      </c>
      <c r="J97" s="7" t="s">
        <v>30</v>
      </c>
      <c r="K97" s="4"/>
    </row>
    <row r="98" spans="1:11" ht="60" x14ac:dyDescent="0.25">
      <c r="A98" s="59"/>
      <c r="B98" s="2">
        <v>88</v>
      </c>
      <c r="C98" s="2" t="s">
        <v>437</v>
      </c>
      <c r="D98" s="2" t="s">
        <v>398</v>
      </c>
      <c r="E98" s="2" t="s">
        <v>419</v>
      </c>
      <c r="F98" s="2" t="s">
        <v>438</v>
      </c>
      <c r="G98" s="2" t="s">
        <v>439</v>
      </c>
      <c r="H98" s="2" t="s">
        <v>30</v>
      </c>
      <c r="I98" s="2" t="s">
        <v>439</v>
      </c>
      <c r="J98" s="2" t="s">
        <v>30</v>
      </c>
      <c r="K98" s="4"/>
    </row>
    <row r="99" spans="1:11" ht="60" x14ac:dyDescent="0.25">
      <c r="A99" s="59"/>
      <c r="B99" s="2">
        <v>89</v>
      </c>
      <c r="C99" s="2" t="s">
        <v>442</v>
      </c>
      <c r="D99" s="2" t="s">
        <v>441</v>
      </c>
      <c r="E99" s="2" t="s">
        <v>443</v>
      </c>
      <c r="H99" s="7" t="s">
        <v>30</v>
      </c>
      <c r="J99" s="7" t="s">
        <v>30</v>
      </c>
      <c r="K99" s="4"/>
    </row>
    <row r="106" spans="1:11" x14ac:dyDescent="0.25">
      <c r="C106" s="9"/>
    </row>
  </sheetData>
  <mergeCells count="8">
    <mergeCell ref="A93:A99"/>
    <mergeCell ref="C1:F1"/>
    <mergeCell ref="G9:H9"/>
    <mergeCell ref="I9:K9"/>
    <mergeCell ref="A11:A44"/>
    <mergeCell ref="A45:A53"/>
    <mergeCell ref="A54:A74"/>
    <mergeCell ref="A75:A92"/>
  </mergeCells>
  <dataValidations count="1">
    <dataValidation type="list" allowBlank="1" showInputMessage="1" showErrorMessage="1" sqref="H11:H99 J11:J99">
      <formula1>"Pass, Fail, Partially Passed, Concern"</formula1>
    </dataValidation>
  </dataValidations>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8"/>
  <sheetViews>
    <sheetView topLeftCell="B1" workbookViewId="0">
      <selection activeCell="C1" sqref="C1:F1"/>
    </sheetView>
  </sheetViews>
  <sheetFormatPr defaultRowHeight="15" x14ac:dyDescent="0.25"/>
  <cols>
    <col min="1" max="1" width="5.140625" style="5" customWidth="1"/>
    <col min="2" max="2" width="7.42578125" style="13" customWidth="1"/>
    <col min="3" max="3" width="42.7109375" style="5" customWidth="1"/>
    <col min="4" max="4" width="51.7109375" style="5" bestFit="1" customWidth="1"/>
    <col min="5" max="5" width="40.140625" style="5" customWidth="1"/>
    <col min="6" max="6" width="34.85546875" style="5" customWidth="1"/>
    <col min="7" max="7" width="34.85546875" style="21" bestFit="1" customWidth="1"/>
    <col min="8" max="8" width="15.85546875" style="21" customWidth="1"/>
    <col min="9" max="9" width="23.5703125" style="21" customWidth="1"/>
    <col min="10" max="10" width="18.42578125" style="21" customWidth="1"/>
    <col min="11" max="11" width="22" style="5" customWidth="1"/>
    <col min="12" max="16384" width="9.140625" style="2"/>
  </cols>
  <sheetData>
    <row r="1" spans="1:11" ht="18.75" customHeight="1" x14ac:dyDescent="0.25">
      <c r="A1" s="2"/>
      <c r="B1" s="12"/>
      <c r="C1" s="60" t="s">
        <v>795</v>
      </c>
      <c r="D1" s="60"/>
      <c r="E1" s="60"/>
      <c r="F1" s="60"/>
      <c r="G1" s="17"/>
      <c r="H1" s="17"/>
      <c r="I1" s="17"/>
      <c r="J1" s="17"/>
      <c r="K1" s="2"/>
    </row>
    <row r="2" spans="1:11" x14ac:dyDescent="0.25">
      <c r="A2" s="2"/>
      <c r="B2" s="12"/>
      <c r="C2" s="2"/>
      <c r="D2" s="2"/>
      <c r="E2" s="2"/>
      <c r="F2" s="2"/>
      <c r="G2" s="17"/>
      <c r="H2" s="17"/>
      <c r="I2" s="17"/>
      <c r="J2" s="17"/>
      <c r="K2" s="2"/>
    </row>
    <row r="3" spans="1:11" ht="18.75" customHeight="1" x14ac:dyDescent="0.25">
      <c r="A3" s="2"/>
      <c r="B3" s="12"/>
      <c r="C3" s="6" t="s">
        <v>31</v>
      </c>
      <c r="D3" s="2"/>
      <c r="E3" s="6" t="s">
        <v>38</v>
      </c>
      <c r="F3" s="2"/>
      <c r="G3" s="17"/>
      <c r="H3" s="17"/>
      <c r="I3" s="17"/>
      <c r="J3" s="17"/>
      <c r="K3" s="2"/>
    </row>
    <row r="4" spans="1:11" x14ac:dyDescent="0.25">
      <c r="A4" s="2"/>
      <c r="B4" s="12"/>
      <c r="C4" s="2" t="s">
        <v>32</v>
      </c>
      <c r="D4" s="2">
        <f>COUNT(Image_table345[])</f>
        <v>39</v>
      </c>
      <c r="E4" s="2" t="s">
        <v>32</v>
      </c>
      <c r="F4" s="2">
        <f>COUNT(Image_table345[])</f>
        <v>39</v>
      </c>
      <c r="G4" s="17"/>
      <c r="H4" s="17"/>
      <c r="I4" s="17"/>
      <c r="J4" s="17"/>
      <c r="K4" s="2"/>
    </row>
    <row r="5" spans="1:11" x14ac:dyDescent="0.25">
      <c r="A5" s="2"/>
      <c r="B5" s="12"/>
      <c r="C5" s="2" t="s">
        <v>33</v>
      </c>
      <c r="D5" s="2">
        <f>COUNTIF(Image_table345[C2C Status], "Pass")</f>
        <v>39</v>
      </c>
      <c r="E5" s="2" t="s">
        <v>33</v>
      </c>
      <c r="F5" s="2">
        <f>COUNTIF(Image_table345[Aliyun Status], "Pass")</f>
        <v>39</v>
      </c>
      <c r="G5" s="17"/>
      <c r="H5" s="17"/>
      <c r="I5" s="17"/>
      <c r="J5" s="17"/>
      <c r="K5" s="2"/>
    </row>
    <row r="6" spans="1:11" x14ac:dyDescent="0.25">
      <c r="A6" s="2"/>
      <c r="B6" s="12"/>
      <c r="C6" s="2" t="s">
        <v>34</v>
      </c>
      <c r="D6" s="2">
        <f>COUNTIF(Image_table345[C2C Status], "Fail")</f>
        <v>0</v>
      </c>
      <c r="E6" s="2" t="s">
        <v>34</v>
      </c>
      <c r="F6" s="2">
        <f>COUNTIF(Image_table345[Aliyun Status], "Fail")</f>
        <v>0</v>
      </c>
      <c r="G6" s="17"/>
      <c r="H6" s="17"/>
      <c r="I6" s="17"/>
      <c r="J6" s="17"/>
      <c r="K6" s="2"/>
    </row>
    <row r="7" spans="1:11" x14ac:dyDescent="0.25">
      <c r="A7" s="2"/>
      <c r="B7" s="12"/>
      <c r="C7" s="2" t="s">
        <v>36</v>
      </c>
      <c r="D7" s="2">
        <f>COUNTIF(Image_table345[C2C Status], "Concern")</f>
        <v>0</v>
      </c>
      <c r="E7" s="2" t="s">
        <v>36</v>
      </c>
      <c r="F7" s="2">
        <f>COUNTIF(Image_table345[Aliyun Status], "Concern")</f>
        <v>0</v>
      </c>
      <c r="G7" s="17"/>
      <c r="H7" s="17"/>
      <c r="I7" s="17"/>
      <c r="J7" s="17"/>
      <c r="K7" s="2"/>
    </row>
    <row r="8" spans="1:11" x14ac:dyDescent="0.25">
      <c r="A8" s="2"/>
      <c r="B8" s="12"/>
      <c r="C8" s="2" t="s">
        <v>35</v>
      </c>
      <c r="D8" s="2">
        <f>COUNTIF(Image_table345[C2C Status], "Concern")</f>
        <v>0</v>
      </c>
      <c r="E8" s="2" t="s">
        <v>35</v>
      </c>
      <c r="F8" s="2">
        <f>COUNTIF(Image_table345[Aliyun Status], "Concern")</f>
        <v>0</v>
      </c>
      <c r="G8" s="17"/>
      <c r="H8" s="17"/>
      <c r="I8" s="17"/>
      <c r="J8" s="17"/>
      <c r="K8" s="2"/>
    </row>
    <row r="9" spans="1:11" ht="21.75" customHeight="1" x14ac:dyDescent="0.25">
      <c r="A9" s="2"/>
      <c r="B9" s="12"/>
      <c r="C9" s="2"/>
      <c r="D9" s="2"/>
      <c r="E9" s="2"/>
      <c r="F9" s="2"/>
      <c r="G9" s="71" t="s">
        <v>5</v>
      </c>
      <c r="H9" s="72"/>
      <c r="I9" s="73" t="s">
        <v>6</v>
      </c>
      <c r="J9" s="74"/>
      <c r="K9" s="75"/>
    </row>
    <row r="10" spans="1:11" x14ac:dyDescent="0.25">
      <c r="A10" s="2"/>
      <c r="B10" s="12" t="s">
        <v>0</v>
      </c>
      <c r="C10" s="2" t="s">
        <v>1</v>
      </c>
      <c r="D10" s="2" t="s">
        <v>2</v>
      </c>
      <c r="E10" s="2" t="s">
        <v>3</v>
      </c>
      <c r="F10" s="2" t="s">
        <v>4</v>
      </c>
      <c r="G10" s="17" t="s">
        <v>10</v>
      </c>
      <c r="H10" s="17" t="s">
        <v>9</v>
      </c>
      <c r="I10" s="17" t="s">
        <v>11</v>
      </c>
      <c r="J10" s="17" t="s">
        <v>12</v>
      </c>
      <c r="K10" s="2" t="s">
        <v>80</v>
      </c>
    </row>
    <row r="11" spans="1:11" ht="15" customHeight="1" x14ac:dyDescent="0.25">
      <c r="A11" s="64" t="s">
        <v>709</v>
      </c>
      <c r="B11" s="16">
        <v>1</v>
      </c>
      <c r="C11" s="14" t="s">
        <v>656</v>
      </c>
      <c r="D11" s="14" t="s">
        <v>657</v>
      </c>
      <c r="E11" s="14" t="s">
        <v>658</v>
      </c>
      <c r="F11" s="14" t="s">
        <v>659</v>
      </c>
      <c r="G11" s="24" t="s">
        <v>660</v>
      </c>
      <c r="H11" s="21" t="s">
        <v>30</v>
      </c>
      <c r="I11" s="24" t="s">
        <v>660</v>
      </c>
      <c r="J11" s="21" t="s">
        <v>30</v>
      </c>
    </row>
    <row r="12" spans="1:11" ht="30" x14ac:dyDescent="0.25">
      <c r="A12" s="64"/>
      <c r="B12" s="16">
        <v>2</v>
      </c>
      <c r="C12" s="14" t="s">
        <v>661</v>
      </c>
      <c r="D12" s="14" t="s">
        <v>662</v>
      </c>
      <c r="E12" s="14" t="s">
        <v>663</v>
      </c>
      <c r="F12" s="14" t="s">
        <v>664</v>
      </c>
      <c r="G12" s="24" t="s">
        <v>665</v>
      </c>
      <c r="H12" s="21" t="s">
        <v>30</v>
      </c>
      <c r="I12" s="24" t="s">
        <v>665</v>
      </c>
      <c r="J12" s="21" t="s">
        <v>30</v>
      </c>
    </row>
    <row r="13" spans="1:11" ht="30" x14ac:dyDescent="0.25">
      <c r="A13" s="64"/>
      <c r="B13" s="16">
        <v>3</v>
      </c>
      <c r="C13" s="14" t="s">
        <v>666</v>
      </c>
      <c r="D13" s="14" t="s">
        <v>667</v>
      </c>
      <c r="E13" s="14" t="s">
        <v>668</v>
      </c>
      <c r="F13" s="14" t="s">
        <v>664</v>
      </c>
      <c r="G13" s="24" t="s">
        <v>665</v>
      </c>
      <c r="H13" s="21" t="s">
        <v>30</v>
      </c>
      <c r="I13" s="24" t="s">
        <v>665</v>
      </c>
      <c r="J13" s="21" t="s">
        <v>30</v>
      </c>
    </row>
    <row r="14" spans="1:11" ht="30" x14ac:dyDescent="0.25">
      <c r="A14" s="64"/>
      <c r="B14" s="16">
        <v>4</v>
      </c>
      <c r="C14" s="14" t="s">
        <v>669</v>
      </c>
      <c r="D14" s="14" t="s">
        <v>670</v>
      </c>
      <c r="E14" s="14" t="s">
        <v>671</v>
      </c>
      <c r="F14" s="14" t="s">
        <v>664</v>
      </c>
      <c r="G14" s="24" t="s">
        <v>665</v>
      </c>
      <c r="H14" s="21" t="s">
        <v>30</v>
      </c>
      <c r="I14" s="24" t="s">
        <v>665</v>
      </c>
      <c r="J14" s="21" t="s">
        <v>30</v>
      </c>
    </row>
    <row r="15" spans="1:11" ht="30" x14ac:dyDescent="0.25">
      <c r="A15" s="64"/>
      <c r="B15" s="16">
        <v>5</v>
      </c>
      <c r="C15" s="14" t="s">
        <v>672</v>
      </c>
      <c r="D15" s="14" t="s">
        <v>673</v>
      </c>
      <c r="E15" s="14" t="s">
        <v>674</v>
      </c>
      <c r="F15" s="14" t="s">
        <v>664</v>
      </c>
      <c r="G15" s="24" t="s">
        <v>665</v>
      </c>
      <c r="H15" s="21" t="s">
        <v>30</v>
      </c>
      <c r="I15" s="24" t="s">
        <v>665</v>
      </c>
      <c r="J15" s="21" t="s">
        <v>30</v>
      </c>
    </row>
    <row r="16" spans="1:11" ht="30" x14ac:dyDescent="0.25">
      <c r="A16" s="64"/>
      <c r="B16" s="16">
        <v>6</v>
      </c>
      <c r="C16" s="14" t="s">
        <v>675</v>
      </c>
      <c r="D16" s="14" t="s">
        <v>676</v>
      </c>
      <c r="E16" s="14" t="s">
        <v>677</v>
      </c>
      <c r="F16" s="14" t="s">
        <v>664</v>
      </c>
      <c r="G16" s="24" t="s">
        <v>665</v>
      </c>
      <c r="H16" s="21" t="s">
        <v>30</v>
      </c>
      <c r="I16" s="24" t="s">
        <v>665</v>
      </c>
      <c r="J16" s="21" t="s">
        <v>30</v>
      </c>
    </row>
    <row r="17" spans="1:10" ht="45" x14ac:dyDescent="0.25">
      <c r="A17" s="64"/>
      <c r="B17" s="16">
        <v>7</v>
      </c>
      <c r="C17" s="14" t="s">
        <v>678</v>
      </c>
      <c r="D17" s="14" t="s">
        <v>679</v>
      </c>
      <c r="E17" s="14" t="s">
        <v>680</v>
      </c>
      <c r="F17" s="14" t="s">
        <v>681</v>
      </c>
      <c r="G17" s="24" t="s">
        <v>660</v>
      </c>
      <c r="H17" s="21" t="s">
        <v>30</v>
      </c>
      <c r="I17" s="24" t="s">
        <v>660</v>
      </c>
      <c r="J17" s="21" t="s">
        <v>30</v>
      </c>
    </row>
    <row r="18" spans="1:10" ht="30" x14ac:dyDescent="0.25">
      <c r="A18" s="64"/>
      <c r="B18" s="16">
        <v>8</v>
      </c>
      <c r="C18" s="14" t="s">
        <v>682</v>
      </c>
      <c r="D18" s="14" t="s">
        <v>683</v>
      </c>
      <c r="E18" s="14" t="s">
        <v>684</v>
      </c>
      <c r="F18" s="14" t="s">
        <v>664</v>
      </c>
      <c r="G18" s="24" t="s">
        <v>665</v>
      </c>
      <c r="H18" s="21" t="s">
        <v>30</v>
      </c>
      <c r="I18" s="24" t="s">
        <v>665</v>
      </c>
      <c r="J18" s="21" t="s">
        <v>30</v>
      </c>
    </row>
    <row r="19" spans="1:10" ht="45" x14ac:dyDescent="0.25">
      <c r="A19" s="64"/>
      <c r="B19" s="16">
        <v>9</v>
      </c>
      <c r="C19" s="14" t="s">
        <v>685</v>
      </c>
      <c r="D19" s="14" t="s">
        <v>686</v>
      </c>
      <c r="E19" s="14" t="s">
        <v>687</v>
      </c>
      <c r="F19" s="14" t="s">
        <v>664</v>
      </c>
      <c r="G19" s="24" t="s">
        <v>665</v>
      </c>
      <c r="H19" s="21" t="s">
        <v>30</v>
      </c>
      <c r="I19" s="24" t="s">
        <v>665</v>
      </c>
      <c r="J19" s="21" t="s">
        <v>30</v>
      </c>
    </row>
    <row r="20" spans="1:10" ht="45" x14ac:dyDescent="0.25">
      <c r="A20" s="64"/>
      <c r="B20" s="16">
        <v>10</v>
      </c>
      <c r="C20" s="14" t="s">
        <v>688</v>
      </c>
      <c r="D20" s="14" t="s">
        <v>689</v>
      </c>
      <c r="E20" s="14" t="s">
        <v>690</v>
      </c>
      <c r="F20" s="14" t="s">
        <v>664</v>
      </c>
      <c r="G20" s="24" t="s">
        <v>665</v>
      </c>
      <c r="H20" s="21" t="s">
        <v>30</v>
      </c>
      <c r="I20" s="24" t="s">
        <v>665</v>
      </c>
      <c r="J20" s="21" t="s">
        <v>30</v>
      </c>
    </row>
    <row r="21" spans="1:10" ht="45" x14ac:dyDescent="0.25">
      <c r="A21" s="64"/>
      <c r="B21" s="16">
        <v>11</v>
      </c>
      <c r="C21" s="14" t="s">
        <v>691</v>
      </c>
      <c r="D21" s="14" t="s">
        <v>692</v>
      </c>
      <c r="E21" s="14" t="s">
        <v>693</v>
      </c>
      <c r="F21" s="14" t="s">
        <v>681</v>
      </c>
      <c r="G21" s="24" t="s">
        <v>660</v>
      </c>
      <c r="H21" s="21" t="s">
        <v>30</v>
      </c>
      <c r="I21" s="24" t="s">
        <v>660</v>
      </c>
      <c r="J21" s="21" t="s">
        <v>30</v>
      </c>
    </row>
    <row r="22" spans="1:10" ht="45" x14ac:dyDescent="0.25">
      <c r="A22" s="64"/>
      <c r="B22" s="16">
        <v>12</v>
      </c>
      <c r="C22" s="14" t="s">
        <v>694</v>
      </c>
      <c r="D22" s="14" t="s">
        <v>695</v>
      </c>
      <c r="E22" s="14" t="s">
        <v>696</v>
      </c>
      <c r="F22" s="14" t="s">
        <v>681</v>
      </c>
      <c r="G22" s="24" t="s">
        <v>660</v>
      </c>
      <c r="H22" s="21" t="s">
        <v>30</v>
      </c>
      <c r="I22" s="24" t="s">
        <v>660</v>
      </c>
      <c r="J22" s="21" t="s">
        <v>30</v>
      </c>
    </row>
    <row r="23" spans="1:10" ht="30" x14ac:dyDescent="0.25">
      <c r="A23" s="64"/>
      <c r="B23" s="16">
        <v>13</v>
      </c>
      <c r="C23" s="14" t="s">
        <v>697</v>
      </c>
      <c r="D23" s="14" t="s">
        <v>698</v>
      </c>
      <c r="E23" s="14" t="s">
        <v>699</v>
      </c>
      <c r="F23" s="14" t="s">
        <v>664</v>
      </c>
      <c r="G23" s="24" t="s">
        <v>665</v>
      </c>
      <c r="H23" s="21" t="s">
        <v>30</v>
      </c>
      <c r="I23" s="24" t="s">
        <v>665</v>
      </c>
      <c r="J23" s="21" t="s">
        <v>30</v>
      </c>
    </row>
    <row r="24" spans="1:10" ht="45" x14ac:dyDescent="0.25">
      <c r="A24" s="64"/>
      <c r="B24" s="16">
        <v>14</v>
      </c>
      <c r="C24" s="14" t="s">
        <v>700</v>
      </c>
      <c r="D24" s="14" t="s">
        <v>701</v>
      </c>
      <c r="E24" s="14" t="s">
        <v>702</v>
      </c>
      <c r="F24" s="14" t="s">
        <v>681</v>
      </c>
      <c r="G24" s="24" t="s">
        <v>660</v>
      </c>
      <c r="H24" s="21" t="s">
        <v>30</v>
      </c>
      <c r="I24" s="24" t="s">
        <v>660</v>
      </c>
      <c r="J24" s="21" t="s">
        <v>30</v>
      </c>
    </row>
    <row r="25" spans="1:10" ht="30" x14ac:dyDescent="0.25">
      <c r="A25" s="64"/>
      <c r="B25" s="16">
        <v>15</v>
      </c>
      <c r="C25" s="14" t="s">
        <v>703</v>
      </c>
      <c r="D25" s="14" t="s">
        <v>704</v>
      </c>
      <c r="E25" s="14" t="s">
        <v>705</v>
      </c>
      <c r="F25" s="14" t="s">
        <v>664</v>
      </c>
      <c r="G25" s="24" t="s">
        <v>665</v>
      </c>
      <c r="H25" s="21" t="s">
        <v>30</v>
      </c>
      <c r="I25" s="24" t="s">
        <v>665</v>
      </c>
      <c r="J25" s="21" t="s">
        <v>30</v>
      </c>
    </row>
    <row r="26" spans="1:10" ht="30" x14ac:dyDescent="0.25">
      <c r="A26" s="64"/>
      <c r="B26" s="16">
        <v>16</v>
      </c>
      <c r="C26" s="14" t="s">
        <v>706</v>
      </c>
      <c r="D26" s="14" t="s">
        <v>707</v>
      </c>
      <c r="E26" s="14" t="s">
        <v>708</v>
      </c>
      <c r="F26" s="14" t="s">
        <v>664</v>
      </c>
      <c r="G26" s="24" t="s">
        <v>665</v>
      </c>
      <c r="H26" s="21" t="s">
        <v>30</v>
      </c>
      <c r="I26" s="24" t="s">
        <v>665</v>
      </c>
      <c r="J26" s="21" t="s">
        <v>30</v>
      </c>
    </row>
    <row r="27" spans="1:10" ht="45" x14ac:dyDescent="0.25">
      <c r="A27" s="76" t="s">
        <v>747</v>
      </c>
      <c r="B27" s="16">
        <v>17</v>
      </c>
      <c r="C27" s="14" t="s">
        <v>710</v>
      </c>
      <c r="D27" s="14" t="s">
        <v>711</v>
      </c>
      <c r="E27" s="14" t="s">
        <v>712</v>
      </c>
      <c r="F27" s="14" t="s">
        <v>713</v>
      </c>
      <c r="G27" s="24" t="s">
        <v>714</v>
      </c>
      <c r="H27" s="21" t="s">
        <v>30</v>
      </c>
      <c r="I27" s="24" t="s">
        <v>714</v>
      </c>
      <c r="J27" s="21" t="s">
        <v>30</v>
      </c>
    </row>
    <row r="28" spans="1:10" ht="45" x14ac:dyDescent="0.25">
      <c r="A28" s="76"/>
      <c r="B28" s="16">
        <v>18</v>
      </c>
      <c r="C28" s="14" t="s">
        <v>715</v>
      </c>
      <c r="D28" s="14" t="s">
        <v>716</v>
      </c>
      <c r="E28" s="14" t="s">
        <v>717</v>
      </c>
      <c r="F28" s="14" t="s">
        <v>713</v>
      </c>
      <c r="G28" s="24" t="s">
        <v>714</v>
      </c>
      <c r="H28" s="21" t="s">
        <v>30</v>
      </c>
      <c r="I28" s="24" t="s">
        <v>714</v>
      </c>
      <c r="J28" s="21" t="s">
        <v>30</v>
      </c>
    </row>
    <row r="29" spans="1:10" ht="45" x14ac:dyDescent="0.25">
      <c r="A29" s="76"/>
      <c r="B29" s="16">
        <v>19</v>
      </c>
      <c r="C29" s="14" t="s">
        <v>718</v>
      </c>
      <c r="D29" s="14" t="s">
        <v>719</v>
      </c>
      <c r="E29" s="14" t="s">
        <v>720</v>
      </c>
      <c r="F29" s="14" t="s">
        <v>713</v>
      </c>
      <c r="G29" s="24" t="s">
        <v>714</v>
      </c>
      <c r="H29" s="21" t="s">
        <v>30</v>
      </c>
      <c r="I29" s="24" t="s">
        <v>714</v>
      </c>
      <c r="J29" s="21" t="s">
        <v>30</v>
      </c>
    </row>
    <row r="30" spans="1:10" ht="45" x14ac:dyDescent="0.25">
      <c r="A30" s="76"/>
      <c r="B30" s="16">
        <v>20</v>
      </c>
      <c r="C30" s="14" t="s">
        <v>721</v>
      </c>
      <c r="D30" s="14" t="s">
        <v>722</v>
      </c>
      <c r="E30" s="14" t="s">
        <v>723</v>
      </c>
      <c r="F30" s="14" t="s">
        <v>713</v>
      </c>
      <c r="G30" s="24" t="s">
        <v>714</v>
      </c>
      <c r="H30" s="21" t="s">
        <v>30</v>
      </c>
      <c r="I30" s="24" t="s">
        <v>714</v>
      </c>
      <c r="J30" s="21" t="s">
        <v>30</v>
      </c>
    </row>
    <row r="31" spans="1:10" ht="45" x14ac:dyDescent="0.25">
      <c r="A31" s="76"/>
      <c r="B31" s="16">
        <v>21</v>
      </c>
      <c r="C31" s="14" t="s">
        <v>724</v>
      </c>
      <c r="D31" s="14" t="s">
        <v>725</v>
      </c>
      <c r="E31" s="14" t="s">
        <v>726</v>
      </c>
      <c r="F31" s="14" t="s">
        <v>713</v>
      </c>
      <c r="G31" s="24" t="s">
        <v>727</v>
      </c>
      <c r="H31" s="21" t="s">
        <v>30</v>
      </c>
      <c r="I31" s="24" t="s">
        <v>727</v>
      </c>
      <c r="J31" s="21" t="s">
        <v>30</v>
      </c>
    </row>
    <row r="32" spans="1:10" ht="30" x14ac:dyDescent="0.25">
      <c r="A32" s="76"/>
      <c r="B32" s="16">
        <v>22</v>
      </c>
      <c r="C32" s="14" t="s">
        <v>728</v>
      </c>
      <c r="D32" s="14" t="s">
        <v>729</v>
      </c>
      <c r="E32" s="14" t="s">
        <v>730</v>
      </c>
      <c r="F32" s="14" t="s">
        <v>731</v>
      </c>
      <c r="G32" s="24" t="s">
        <v>727</v>
      </c>
      <c r="H32" s="21" t="s">
        <v>30</v>
      </c>
      <c r="I32" s="24" t="s">
        <v>727</v>
      </c>
      <c r="J32" s="21" t="s">
        <v>30</v>
      </c>
    </row>
    <row r="33" spans="1:10" ht="45" x14ac:dyDescent="0.25">
      <c r="A33" s="76"/>
      <c r="B33" s="16">
        <v>23</v>
      </c>
      <c r="C33" s="14" t="s">
        <v>732</v>
      </c>
      <c r="D33" s="14" t="s">
        <v>733</v>
      </c>
      <c r="E33" s="14" t="s">
        <v>734</v>
      </c>
      <c r="F33" s="14" t="s">
        <v>713</v>
      </c>
      <c r="G33" s="24" t="s">
        <v>714</v>
      </c>
      <c r="H33" s="21" t="s">
        <v>30</v>
      </c>
      <c r="I33" s="24" t="s">
        <v>714</v>
      </c>
      <c r="J33" s="21" t="s">
        <v>30</v>
      </c>
    </row>
    <row r="34" spans="1:10" ht="15" customHeight="1" x14ac:dyDescent="0.25">
      <c r="A34" s="76"/>
      <c r="B34" s="16">
        <v>24</v>
      </c>
      <c r="C34" s="14" t="s">
        <v>735</v>
      </c>
      <c r="D34" s="14" t="s">
        <v>736</v>
      </c>
      <c r="E34" s="14" t="s">
        <v>737</v>
      </c>
      <c r="F34" s="14" t="s">
        <v>731</v>
      </c>
      <c r="G34" s="24" t="s">
        <v>727</v>
      </c>
      <c r="H34" s="21" t="s">
        <v>30</v>
      </c>
      <c r="I34" s="24" t="s">
        <v>727</v>
      </c>
      <c r="J34" s="21" t="s">
        <v>30</v>
      </c>
    </row>
    <row r="35" spans="1:10" ht="45" x14ac:dyDescent="0.25">
      <c r="A35" s="76"/>
      <c r="B35" s="16">
        <v>25</v>
      </c>
      <c r="C35" s="14" t="s">
        <v>738</v>
      </c>
      <c r="D35" s="14" t="s">
        <v>739</v>
      </c>
      <c r="E35" s="14" t="s">
        <v>740</v>
      </c>
      <c r="F35" s="14" t="s">
        <v>713</v>
      </c>
      <c r="G35" s="24" t="s">
        <v>714</v>
      </c>
      <c r="H35" s="21" t="s">
        <v>30</v>
      </c>
      <c r="I35" s="24" t="s">
        <v>714</v>
      </c>
      <c r="J35" s="21" t="s">
        <v>30</v>
      </c>
    </row>
    <row r="36" spans="1:10" ht="30" x14ac:dyDescent="0.25">
      <c r="A36" s="76"/>
      <c r="B36" s="16">
        <v>26</v>
      </c>
      <c r="C36" s="14" t="s">
        <v>741</v>
      </c>
      <c r="D36" s="14" t="s">
        <v>742</v>
      </c>
      <c r="E36" s="14" t="s">
        <v>743</v>
      </c>
      <c r="F36" s="14" t="s">
        <v>731</v>
      </c>
      <c r="G36" s="24" t="s">
        <v>727</v>
      </c>
      <c r="H36" s="21" t="s">
        <v>30</v>
      </c>
      <c r="I36" s="24" t="s">
        <v>727</v>
      </c>
      <c r="J36" s="21" t="s">
        <v>30</v>
      </c>
    </row>
    <row r="37" spans="1:10" ht="45" x14ac:dyDescent="0.25">
      <c r="A37" s="76"/>
      <c r="B37" s="16">
        <v>27</v>
      </c>
      <c r="C37" s="14" t="s">
        <v>744</v>
      </c>
      <c r="D37" s="14" t="s">
        <v>745</v>
      </c>
      <c r="E37" s="14" t="s">
        <v>746</v>
      </c>
      <c r="F37" s="14" t="s">
        <v>713</v>
      </c>
      <c r="G37" s="24" t="s">
        <v>714</v>
      </c>
      <c r="H37" s="21" t="s">
        <v>30</v>
      </c>
      <c r="I37" s="24" t="s">
        <v>714</v>
      </c>
      <c r="J37" s="21" t="s">
        <v>30</v>
      </c>
    </row>
    <row r="38" spans="1:10" ht="45" x14ac:dyDescent="0.25">
      <c r="A38" s="77" t="s">
        <v>767</v>
      </c>
      <c r="B38" s="16">
        <v>28</v>
      </c>
      <c r="C38" s="14" t="s">
        <v>748</v>
      </c>
      <c r="D38" s="14" t="s">
        <v>749</v>
      </c>
      <c r="E38" s="14" t="s">
        <v>750</v>
      </c>
      <c r="F38" s="14" t="s">
        <v>751</v>
      </c>
      <c r="G38" s="24" t="s">
        <v>752</v>
      </c>
      <c r="H38" s="21" t="s">
        <v>30</v>
      </c>
      <c r="I38" s="24" t="s">
        <v>752</v>
      </c>
      <c r="J38" s="21" t="s">
        <v>30</v>
      </c>
    </row>
    <row r="39" spans="1:10" ht="30" x14ac:dyDescent="0.25">
      <c r="A39" s="77"/>
      <c r="B39" s="16">
        <v>29</v>
      </c>
      <c r="C39" s="14" t="s">
        <v>753</v>
      </c>
      <c r="D39" s="14" t="s">
        <v>754</v>
      </c>
      <c r="E39" s="14" t="s">
        <v>755</v>
      </c>
      <c r="F39" s="14" t="s">
        <v>756</v>
      </c>
      <c r="G39" s="24" t="s">
        <v>757</v>
      </c>
      <c r="H39" s="21" t="s">
        <v>30</v>
      </c>
      <c r="I39" s="24" t="s">
        <v>757</v>
      </c>
      <c r="J39" s="21" t="s">
        <v>30</v>
      </c>
    </row>
    <row r="40" spans="1:10" ht="45" x14ac:dyDescent="0.25">
      <c r="A40" s="77"/>
      <c r="B40" s="16">
        <v>30</v>
      </c>
      <c r="C40" s="14" t="s">
        <v>758</v>
      </c>
      <c r="D40" s="14" t="s">
        <v>759</v>
      </c>
      <c r="E40" s="14" t="s">
        <v>760</v>
      </c>
      <c r="F40" s="14" t="s">
        <v>751</v>
      </c>
      <c r="G40" s="24" t="s">
        <v>752</v>
      </c>
      <c r="H40" s="21" t="s">
        <v>30</v>
      </c>
      <c r="I40" s="24" t="s">
        <v>752</v>
      </c>
      <c r="J40" s="21" t="s">
        <v>30</v>
      </c>
    </row>
    <row r="41" spans="1:10" ht="45" x14ac:dyDescent="0.25">
      <c r="A41" s="77"/>
      <c r="B41" s="16">
        <v>31</v>
      </c>
      <c r="C41" s="14" t="s">
        <v>761</v>
      </c>
      <c r="D41" s="14" t="s">
        <v>762</v>
      </c>
      <c r="E41" s="14" t="s">
        <v>763</v>
      </c>
      <c r="F41" s="14" t="s">
        <v>751</v>
      </c>
      <c r="G41" s="24" t="s">
        <v>752</v>
      </c>
      <c r="H41" s="21" t="s">
        <v>30</v>
      </c>
      <c r="I41" s="24" t="s">
        <v>752</v>
      </c>
      <c r="J41" s="21" t="s">
        <v>30</v>
      </c>
    </row>
    <row r="42" spans="1:10" ht="45" x14ac:dyDescent="0.25">
      <c r="A42" s="77"/>
      <c r="B42" s="16">
        <v>32</v>
      </c>
      <c r="C42" s="14" t="s">
        <v>764</v>
      </c>
      <c r="D42" s="14" t="s">
        <v>765</v>
      </c>
      <c r="E42" s="14" t="s">
        <v>766</v>
      </c>
      <c r="F42" s="14" t="s">
        <v>751</v>
      </c>
      <c r="G42" s="24" t="s">
        <v>752</v>
      </c>
      <c r="H42" s="21" t="s">
        <v>30</v>
      </c>
      <c r="I42" s="24" t="s">
        <v>752</v>
      </c>
      <c r="J42" s="21" t="s">
        <v>30</v>
      </c>
    </row>
    <row r="43" spans="1:10" ht="45" x14ac:dyDescent="0.25">
      <c r="A43" s="70" t="s">
        <v>793</v>
      </c>
      <c r="B43" s="16">
        <v>33</v>
      </c>
      <c r="C43" s="14" t="s">
        <v>768</v>
      </c>
      <c r="D43" s="14" t="s">
        <v>769</v>
      </c>
      <c r="E43" s="14" t="s">
        <v>770</v>
      </c>
      <c r="F43" s="14" t="s">
        <v>771</v>
      </c>
      <c r="G43" s="24" t="s">
        <v>772</v>
      </c>
      <c r="H43" s="21" t="s">
        <v>30</v>
      </c>
      <c r="I43" s="24" t="s">
        <v>772</v>
      </c>
      <c r="J43" s="21" t="s">
        <v>30</v>
      </c>
    </row>
    <row r="44" spans="1:10" ht="30" x14ac:dyDescent="0.25">
      <c r="A44" s="70"/>
      <c r="B44" s="16">
        <v>34</v>
      </c>
      <c r="C44" s="14" t="s">
        <v>773</v>
      </c>
      <c r="D44" s="14" t="s">
        <v>774</v>
      </c>
      <c r="E44" s="14" t="s">
        <v>775</v>
      </c>
      <c r="F44" s="14" t="s">
        <v>776</v>
      </c>
      <c r="G44" s="24" t="s">
        <v>777</v>
      </c>
      <c r="H44" s="21" t="s">
        <v>30</v>
      </c>
      <c r="I44" s="24" t="s">
        <v>777</v>
      </c>
      <c r="J44" s="21" t="s">
        <v>30</v>
      </c>
    </row>
    <row r="45" spans="1:10" ht="15" customHeight="1" x14ac:dyDescent="0.25">
      <c r="A45" s="70"/>
      <c r="B45" s="16">
        <v>35</v>
      </c>
      <c r="C45" s="14" t="s">
        <v>778</v>
      </c>
      <c r="D45" s="14" t="s">
        <v>779</v>
      </c>
      <c r="E45" s="14" t="s">
        <v>780</v>
      </c>
      <c r="F45" s="14" t="s">
        <v>771</v>
      </c>
      <c r="G45" s="24" t="s">
        <v>772</v>
      </c>
      <c r="H45" s="21" t="s">
        <v>30</v>
      </c>
      <c r="I45" s="24" t="s">
        <v>772</v>
      </c>
      <c r="J45" s="21" t="s">
        <v>30</v>
      </c>
    </row>
    <row r="46" spans="1:10" ht="45" x14ac:dyDescent="0.25">
      <c r="A46" s="70"/>
      <c r="B46" s="16">
        <v>36</v>
      </c>
      <c r="C46" s="14" t="s">
        <v>781</v>
      </c>
      <c r="D46" s="14" t="s">
        <v>782</v>
      </c>
      <c r="E46" s="14" t="s">
        <v>783</v>
      </c>
      <c r="F46" s="14" t="s">
        <v>771</v>
      </c>
      <c r="G46" s="24" t="s">
        <v>772</v>
      </c>
      <c r="H46" s="21" t="s">
        <v>30</v>
      </c>
      <c r="I46" s="24" t="s">
        <v>772</v>
      </c>
      <c r="J46" s="21" t="s">
        <v>30</v>
      </c>
    </row>
    <row r="47" spans="1:10" ht="45" x14ac:dyDescent="0.25">
      <c r="A47" s="70"/>
      <c r="B47" s="16">
        <v>37</v>
      </c>
      <c r="C47" s="14" t="s">
        <v>784</v>
      </c>
      <c r="D47" s="14" t="s">
        <v>785</v>
      </c>
      <c r="E47" s="14" t="s">
        <v>786</v>
      </c>
      <c r="F47" s="14" t="s">
        <v>771</v>
      </c>
      <c r="G47" s="24" t="s">
        <v>772</v>
      </c>
      <c r="H47" s="21" t="s">
        <v>30</v>
      </c>
      <c r="I47" s="24" t="s">
        <v>772</v>
      </c>
      <c r="J47" s="21" t="s">
        <v>30</v>
      </c>
    </row>
    <row r="48" spans="1:10" ht="45" x14ac:dyDescent="0.25">
      <c r="A48" s="70"/>
      <c r="B48" s="16">
        <v>38</v>
      </c>
      <c r="C48" s="14" t="s">
        <v>787</v>
      </c>
      <c r="D48" s="14" t="s">
        <v>788</v>
      </c>
      <c r="E48" s="14" t="s">
        <v>789</v>
      </c>
      <c r="F48" s="14" t="s">
        <v>771</v>
      </c>
      <c r="G48" s="24" t="s">
        <v>772</v>
      </c>
      <c r="H48" s="21" t="s">
        <v>30</v>
      </c>
      <c r="I48" s="24" t="s">
        <v>772</v>
      </c>
      <c r="J48" s="21" t="s">
        <v>30</v>
      </c>
    </row>
    <row r="49" spans="1:11" ht="30" x14ac:dyDescent="0.25">
      <c r="A49" s="70"/>
      <c r="B49" s="16">
        <v>39</v>
      </c>
      <c r="C49" s="14" t="s">
        <v>790</v>
      </c>
      <c r="D49" s="14" t="s">
        <v>791</v>
      </c>
      <c r="E49" s="14" t="s">
        <v>792</v>
      </c>
      <c r="F49" s="14" t="s">
        <v>776</v>
      </c>
      <c r="G49" s="24" t="s">
        <v>777</v>
      </c>
      <c r="H49" s="21" t="s">
        <v>30</v>
      </c>
      <c r="I49" s="24" t="s">
        <v>777</v>
      </c>
      <c r="J49" s="21" t="s">
        <v>30</v>
      </c>
    </row>
    <row r="50" spans="1:11" x14ac:dyDescent="0.25">
      <c r="A50" s="14"/>
      <c r="C50" s="14"/>
      <c r="D50" s="14"/>
      <c r="E50" s="14"/>
      <c r="F50" s="14"/>
      <c r="G50" s="24"/>
      <c r="K50" s="2"/>
    </row>
    <row r="51" spans="1:11" x14ac:dyDescent="0.25">
      <c r="A51" s="14"/>
      <c r="C51" s="14"/>
      <c r="D51" s="14"/>
      <c r="E51" s="14"/>
      <c r="F51" s="14"/>
      <c r="G51" s="24"/>
    </row>
    <row r="52" spans="1:11" x14ac:dyDescent="0.25">
      <c r="A52" s="14"/>
      <c r="C52" s="14"/>
      <c r="D52" s="14"/>
      <c r="E52" s="14"/>
      <c r="F52" s="14"/>
      <c r="G52" s="24"/>
    </row>
    <row r="53" spans="1:11" x14ac:dyDescent="0.25">
      <c r="A53" s="14"/>
      <c r="C53" s="14"/>
      <c r="D53" s="14"/>
      <c r="E53" s="14"/>
      <c r="F53" s="14"/>
      <c r="G53" s="24"/>
    </row>
    <row r="54" spans="1:11" ht="15" customHeight="1" x14ac:dyDescent="0.25">
      <c r="A54" s="14"/>
      <c r="C54" s="14"/>
      <c r="D54" s="14"/>
      <c r="E54" s="14"/>
      <c r="F54" s="14"/>
      <c r="G54" s="24"/>
    </row>
    <row r="55" spans="1:11" x14ac:dyDescent="0.25">
      <c r="A55" s="14"/>
      <c r="C55" s="14"/>
      <c r="D55" s="14"/>
      <c r="E55" s="14"/>
      <c r="F55" s="14"/>
      <c r="G55" s="24"/>
    </row>
    <row r="56" spans="1:11" x14ac:dyDescent="0.25">
      <c r="A56" s="14"/>
      <c r="C56" s="14"/>
      <c r="D56" s="14"/>
      <c r="E56" s="14"/>
      <c r="F56" s="14"/>
      <c r="G56" s="24"/>
    </row>
    <row r="57" spans="1:11" x14ac:dyDescent="0.25">
      <c r="A57" s="14"/>
      <c r="C57" s="14"/>
      <c r="D57" s="14"/>
      <c r="E57" s="14"/>
      <c r="F57" s="14"/>
      <c r="G57" s="24"/>
    </row>
    <row r="58" spans="1:11" x14ac:dyDescent="0.25">
      <c r="A58" s="14"/>
      <c r="C58" s="14"/>
      <c r="D58" s="14"/>
      <c r="E58" s="14"/>
      <c r="F58" s="14"/>
      <c r="G58" s="24"/>
    </row>
    <row r="59" spans="1:11" x14ac:dyDescent="0.25">
      <c r="A59" s="14"/>
      <c r="C59" s="14"/>
      <c r="D59" s="14"/>
      <c r="E59" s="14"/>
      <c r="F59" s="14"/>
      <c r="G59" s="24"/>
    </row>
    <row r="60" spans="1:11" x14ac:dyDescent="0.25">
      <c r="A60" s="14"/>
      <c r="C60" s="14"/>
      <c r="D60" s="14"/>
      <c r="E60" s="14"/>
      <c r="F60" s="14"/>
      <c r="G60" s="24"/>
    </row>
    <row r="61" spans="1:11" x14ac:dyDescent="0.25">
      <c r="A61" s="14"/>
      <c r="C61" s="14"/>
      <c r="D61" s="14"/>
      <c r="E61" s="14"/>
      <c r="F61" s="14"/>
      <c r="G61" s="24"/>
    </row>
    <row r="62" spans="1:11" x14ac:dyDescent="0.25">
      <c r="A62" s="14"/>
      <c r="C62" s="14"/>
      <c r="D62" s="14"/>
      <c r="E62" s="14"/>
      <c r="F62" s="14"/>
      <c r="G62" s="24"/>
    </row>
    <row r="63" spans="1:11" x14ac:dyDescent="0.25">
      <c r="A63" s="14"/>
      <c r="C63" s="14"/>
      <c r="D63" s="14"/>
      <c r="E63" s="14"/>
      <c r="F63" s="14"/>
      <c r="G63" s="24"/>
    </row>
    <row r="64" spans="1:11" x14ac:dyDescent="0.25">
      <c r="A64" s="14"/>
      <c r="C64" s="14"/>
      <c r="D64" s="14"/>
      <c r="E64" s="14"/>
      <c r="F64" s="14"/>
      <c r="G64" s="24"/>
    </row>
    <row r="65" spans="1:7" x14ac:dyDescent="0.25">
      <c r="A65" s="14"/>
      <c r="C65" s="14"/>
      <c r="D65" s="14"/>
      <c r="E65" s="14"/>
      <c r="F65" s="14"/>
      <c r="G65" s="24"/>
    </row>
    <row r="66" spans="1:7" x14ac:dyDescent="0.25">
      <c r="A66" s="14"/>
      <c r="C66" s="14"/>
      <c r="D66" s="14"/>
      <c r="E66" s="14"/>
      <c r="F66" s="14"/>
      <c r="G66" s="24"/>
    </row>
    <row r="67" spans="1:7" x14ac:dyDescent="0.25">
      <c r="A67" s="14"/>
      <c r="C67" s="14"/>
      <c r="D67" s="14"/>
      <c r="E67" s="14"/>
      <c r="F67" s="14"/>
      <c r="G67" s="24"/>
    </row>
    <row r="68" spans="1:7" x14ac:dyDescent="0.25">
      <c r="A68" s="14"/>
      <c r="C68" s="14"/>
      <c r="D68" s="14"/>
      <c r="E68" s="14"/>
      <c r="F68" s="14"/>
      <c r="G68" s="24"/>
    </row>
    <row r="69" spans="1:7" x14ac:dyDescent="0.25">
      <c r="A69" s="14"/>
      <c r="C69" s="14"/>
      <c r="D69" s="14"/>
      <c r="E69" s="14"/>
      <c r="F69" s="14"/>
      <c r="G69" s="24"/>
    </row>
    <row r="70" spans="1:7" x14ac:dyDescent="0.25">
      <c r="A70" s="14"/>
      <c r="C70" s="14"/>
      <c r="D70" s="14"/>
      <c r="E70" s="14"/>
      <c r="F70" s="14"/>
      <c r="G70" s="24"/>
    </row>
    <row r="71" spans="1:7" x14ac:dyDescent="0.25">
      <c r="A71" s="14"/>
      <c r="C71" s="14"/>
      <c r="D71" s="14"/>
      <c r="E71" s="14"/>
      <c r="F71" s="14"/>
      <c r="G71" s="24"/>
    </row>
    <row r="72" spans="1:7" x14ac:dyDescent="0.25">
      <c r="A72" s="14"/>
      <c r="C72" s="14"/>
      <c r="D72" s="14"/>
      <c r="E72" s="14"/>
      <c r="F72" s="14"/>
      <c r="G72" s="24"/>
    </row>
    <row r="73" spans="1:7" x14ac:dyDescent="0.25">
      <c r="A73" s="14"/>
      <c r="C73" s="14"/>
      <c r="D73" s="14"/>
      <c r="E73" s="14"/>
      <c r="F73" s="14"/>
      <c r="G73" s="24"/>
    </row>
    <row r="74" spans="1:7" x14ac:dyDescent="0.25">
      <c r="A74" s="14"/>
      <c r="C74" s="14"/>
      <c r="D74" s="14"/>
      <c r="E74" s="14"/>
      <c r="F74" s="14"/>
      <c r="G74" s="24"/>
    </row>
    <row r="75" spans="1:7" ht="15" customHeight="1" x14ac:dyDescent="0.25">
      <c r="A75" s="14"/>
      <c r="C75" s="14"/>
      <c r="D75" s="14"/>
      <c r="E75" s="14"/>
      <c r="F75" s="14"/>
      <c r="G75" s="24"/>
    </row>
    <row r="76" spans="1:7" x14ac:dyDescent="0.25">
      <c r="A76" s="14"/>
      <c r="B76" s="5"/>
    </row>
    <row r="77" spans="1:7" x14ac:dyDescent="0.25">
      <c r="B77" s="5"/>
    </row>
    <row r="78" spans="1:7" x14ac:dyDescent="0.25">
      <c r="B78" s="5"/>
    </row>
    <row r="79" spans="1:7" x14ac:dyDescent="0.25">
      <c r="B79" s="5"/>
    </row>
    <row r="80" spans="1:7" x14ac:dyDescent="0.25">
      <c r="B80" s="5"/>
    </row>
    <row r="81" spans="2:2" x14ac:dyDescent="0.25">
      <c r="B81" s="5"/>
    </row>
    <row r="82" spans="2:2" x14ac:dyDescent="0.25">
      <c r="B82" s="5"/>
    </row>
    <row r="83" spans="2:2" x14ac:dyDescent="0.25">
      <c r="B83" s="5"/>
    </row>
    <row r="84" spans="2:2" x14ac:dyDescent="0.25">
      <c r="B84" s="5"/>
    </row>
    <row r="85" spans="2:2" x14ac:dyDescent="0.25">
      <c r="B85" s="5"/>
    </row>
    <row r="86" spans="2:2" x14ac:dyDescent="0.25">
      <c r="B86" s="5"/>
    </row>
    <row r="87" spans="2:2" x14ac:dyDescent="0.25">
      <c r="B87" s="5"/>
    </row>
    <row r="88" spans="2:2" x14ac:dyDescent="0.25">
      <c r="B88" s="5"/>
    </row>
    <row r="89" spans="2:2" x14ac:dyDescent="0.25">
      <c r="B89" s="5"/>
    </row>
    <row r="90" spans="2:2" x14ac:dyDescent="0.25">
      <c r="B90" s="5"/>
    </row>
    <row r="91" spans="2:2" x14ac:dyDescent="0.25">
      <c r="B91" s="5"/>
    </row>
    <row r="92" spans="2:2" x14ac:dyDescent="0.25">
      <c r="B92" s="5"/>
    </row>
    <row r="93" spans="2:2" x14ac:dyDescent="0.25">
      <c r="B93" s="5"/>
    </row>
    <row r="94" spans="2:2" x14ac:dyDescent="0.25">
      <c r="B94" s="5"/>
    </row>
    <row r="95" spans="2:2" x14ac:dyDescent="0.25">
      <c r="B95" s="5"/>
    </row>
    <row r="96" spans="2:2" x14ac:dyDescent="0.25">
      <c r="B96" s="5"/>
    </row>
    <row r="97" spans="2:2" x14ac:dyDescent="0.25">
      <c r="B97" s="5"/>
    </row>
    <row r="98" spans="2:2" x14ac:dyDescent="0.25">
      <c r="B98" s="5"/>
    </row>
    <row r="99" spans="2:2" x14ac:dyDescent="0.25">
      <c r="B99" s="5"/>
    </row>
    <row r="100" spans="2:2" x14ac:dyDescent="0.25">
      <c r="B100" s="5"/>
    </row>
    <row r="101" spans="2:2" x14ac:dyDescent="0.25">
      <c r="B101" s="5"/>
    </row>
    <row r="102" spans="2:2" x14ac:dyDescent="0.25">
      <c r="B102" s="5"/>
    </row>
    <row r="103" spans="2:2" x14ac:dyDescent="0.25">
      <c r="B103" s="5"/>
    </row>
    <row r="104" spans="2:2" x14ac:dyDescent="0.25">
      <c r="B104" s="5"/>
    </row>
    <row r="105" spans="2:2" x14ac:dyDescent="0.25">
      <c r="B105" s="5"/>
    </row>
    <row r="106" spans="2:2" x14ac:dyDescent="0.25">
      <c r="B106" s="5"/>
    </row>
    <row r="107" spans="2:2" x14ac:dyDescent="0.25">
      <c r="B107" s="5"/>
    </row>
    <row r="108" spans="2:2" x14ac:dyDescent="0.25">
      <c r="B108" s="5"/>
    </row>
  </sheetData>
  <mergeCells count="7">
    <mergeCell ref="A43:A49"/>
    <mergeCell ref="C1:F1"/>
    <mergeCell ref="G9:H9"/>
    <mergeCell ref="I9:K9"/>
    <mergeCell ref="A11:A26"/>
    <mergeCell ref="A27:A37"/>
    <mergeCell ref="A38:A42"/>
  </mergeCells>
  <dataValidations count="2">
    <dataValidation type="list" allowBlank="1" showInputMessage="1" showErrorMessage="1" sqref="H11:H75 J11:J49">
      <formula1>"Pass, Fail"</formula1>
    </dataValidation>
    <dataValidation type="list" allowBlank="1" showInputMessage="1" showErrorMessage="1" sqref="H76:H99 I50 J51:J99">
      <formula1>"Pass, Fail, Partially Passed, Concern"</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topLeftCell="B1" workbookViewId="0">
      <selection activeCell="D15" sqref="D15"/>
    </sheetView>
  </sheetViews>
  <sheetFormatPr defaultRowHeight="15" x14ac:dyDescent="0.25"/>
  <cols>
    <col min="1" max="1" width="5.140625" style="2" customWidth="1"/>
    <col min="2" max="2" width="7.42578125" style="12" customWidth="1"/>
    <col min="3" max="3" width="42.7109375" style="2" customWidth="1"/>
    <col min="4" max="4" width="51.7109375" style="2" bestFit="1" customWidth="1"/>
    <col min="5" max="5" width="40.140625" style="2" customWidth="1"/>
    <col min="6" max="6" width="34.85546875" style="2" customWidth="1"/>
    <col min="7" max="7" width="34.85546875" style="22" bestFit="1" customWidth="1"/>
    <col min="8" max="8" width="15.85546875" style="17" customWidth="1"/>
    <col min="9" max="9" width="40.140625" style="22" customWidth="1"/>
    <col min="10" max="10" width="16.7109375" style="17" bestFit="1" customWidth="1"/>
    <col min="11" max="11" width="22" style="2" customWidth="1"/>
    <col min="12" max="16384" width="9.140625" style="2"/>
  </cols>
  <sheetData>
    <row r="1" spans="1:11" ht="18.75" customHeight="1" x14ac:dyDescent="0.25">
      <c r="C1" s="78" t="s">
        <v>796</v>
      </c>
      <c r="D1" s="78"/>
      <c r="E1" s="78"/>
      <c r="F1" s="78"/>
    </row>
    <row r="3" spans="1:11" ht="18.75" customHeight="1" x14ac:dyDescent="0.25">
      <c r="C3" s="6" t="s">
        <v>31</v>
      </c>
      <c r="E3" s="6" t="s">
        <v>38</v>
      </c>
    </row>
    <row r="4" spans="1:11" x14ac:dyDescent="0.25">
      <c r="C4" s="2" t="s">
        <v>32</v>
      </c>
      <c r="D4" s="2">
        <f>COUNT(Image_table34[])</f>
        <v>65</v>
      </c>
      <c r="E4" s="2" t="s">
        <v>32</v>
      </c>
      <c r="F4" s="2">
        <f>COUNT(Image_table34[])</f>
        <v>65</v>
      </c>
    </row>
    <row r="5" spans="1:11" x14ac:dyDescent="0.25">
      <c r="C5" s="2" t="s">
        <v>33</v>
      </c>
      <c r="D5" s="2">
        <f>COUNTIF(Image_table34[C2C Status], "Pass")</f>
        <v>65</v>
      </c>
      <c r="E5" s="2" t="s">
        <v>33</v>
      </c>
      <c r="F5" s="2">
        <f>COUNTIF(Image_table34[Aliyun Status], "Pass")</f>
        <v>65</v>
      </c>
    </row>
    <row r="6" spans="1:11" x14ac:dyDescent="0.25">
      <c r="C6" s="2" t="s">
        <v>34</v>
      </c>
      <c r="D6" s="2">
        <f>COUNTIF(Image_table34[C2C Status], "Fail")</f>
        <v>0</v>
      </c>
      <c r="E6" s="2" t="s">
        <v>34</v>
      </c>
      <c r="F6" s="2">
        <f>COUNTIF(Image_table34[Aliyun Status], "Fail")</f>
        <v>0</v>
      </c>
    </row>
    <row r="7" spans="1:11" x14ac:dyDescent="0.25">
      <c r="C7" s="2" t="s">
        <v>36</v>
      </c>
      <c r="D7" s="2">
        <f>COUNTIF(Image_table34[C2C Status], "Concern")</f>
        <v>0</v>
      </c>
      <c r="E7" s="2" t="s">
        <v>36</v>
      </c>
      <c r="F7" s="2">
        <f>COUNTIF(Image_table34[Aliyun Status], "Concern")</f>
        <v>0</v>
      </c>
    </row>
    <row r="8" spans="1:11" x14ac:dyDescent="0.25">
      <c r="C8" s="2" t="s">
        <v>35</v>
      </c>
      <c r="D8" s="2">
        <f>COUNTIF(Image_table34[C2C Status], "Concern")</f>
        <v>0</v>
      </c>
      <c r="E8" s="2" t="s">
        <v>35</v>
      </c>
      <c r="F8" s="2">
        <f>COUNTIF(Image_table34[Aliyun Status], "Concern")</f>
        <v>0</v>
      </c>
    </row>
    <row r="9" spans="1:11" ht="21.75" customHeight="1" x14ac:dyDescent="0.25">
      <c r="G9" s="79" t="s">
        <v>5</v>
      </c>
      <c r="H9" s="72"/>
      <c r="I9" s="80" t="s">
        <v>6</v>
      </c>
      <c r="J9" s="74"/>
      <c r="K9" s="75"/>
    </row>
    <row r="10" spans="1:11" x14ac:dyDescent="0.25">
      <c r="B10" s="12" t="s">
        <v>0</v>
      </c>
      <c r="C10" s="2" t="s">
        <v>1</v>
      </c>
      <c r="D10" s="2" t="s">
        <v>2</v>
      </c>
      <c r="E10" s="2" t="s">
        <v>3</v>
      </c>
      <c r="F10" s="2" t="s">
        <v>4</v>
      </c>
      <c r="G10" s="22" t="s">
        <v>10</v>
      </c>
      <c r="H10" s="17" t="s">
        <v>9</v>
      </c>
      <c r="I10" s="22" t="s">
        <v>11</v>
      </c>
      <c r="J10" s="17" t="s">
        <v>12</v>
      </c>
      <c r="K10" s="2" t="s">
        <v>80</v>
      </c>
    </row>
    <row r="11" spans="1:11" ht="15" customHeight="1" x14ac:dyDescent="0.25">
      <c r="A11" s="64" t="s">
        <v>482</v>
      </c>
      <c r="B11" s="13">
        <v>1</v>
      </c>
      <c r="C11" s="14" t="s">
        <v>444</v>
      </c>
      <c r="D11" s="14" t="s">
        <v>445</v>
      </c>
      <c r="E11" s="14" t="s">
        <v>446</v>
      </c>
      <c r="F11" s="14" t="s">
        <v>447</v>
      </c>
      <c r="G11" s="25" t="s">
        <v>447</v>
      </c>
      <c r="H11" s="21" t="s">
        <v>30</v>
      </c>
      <c r="I11" s="25" t="s">
        <v>447</v>
      </c>
      <c r="J11" s="21" t="s">
        <v>30</v>
      </c>
      <c r="K11" s="5"/>
    </row>
    <row r="12" spans="1:11" ht="30" x14ac:dyDescent="0.25">
      <c r="A12" s="64"/>
      <c r="B12" s="13">
        <v>2</v>
      </c>
      <c r="C12" s="14" t="s">
        <v>448</v>
      </c>
      <c r="D12" s="14" t="s">
        <v>449</v>
      </c>
      <c r="E12" s="14" t="s">
        <v>450</v>
      </c>
      <c r="F12" s="14" t="s">
        <v>447</v>
      </c>
      <c r="G12" s="25" t="s">
        <v>447</v>
      </c>
      <c r="H12" s="21" t="s">
        <v>30</v>
      </c>
      <c r="I12" s="25" t="s">
        <v>447</v>
      </c>
      <c r="J12" s="21" t="s">
        <v>30</v>
      </c>
      <c r="K12" s="5"/>
    </row>
    <row r="13" spans="1:11" ht="45" x14ac:dyDescent="0.25">
      <c r="A13" s="64"/>
      <c r="B13" s="13">
        <v>3</v>
      </c>
      <c r="C13" s="14" t="s">
        <v>451</v>
      </c>
      <c r="D13" s="14" t="s">
        <v>452</v>
      </c>
      <c r="E13" s="14" t="s">
        <v>453</v>
      </c>
      <c r="F13" s="14" t="s">
        <v>454</v>
      </c>
      <c r="G13" s="25" t="s">
        <v>454</v>
      </c>
      <c r="H13" s="21" t="s">
        <v>30</v>
      </c>
      <c r="I13" s="25" t="s">
        <v>454</v>
      </c>
      <c r="J13" s="21" t="s">
        <v>30</v>
      </c>
      <c r="K13" s="5"/>
    </row>
    <row r="14" spans="1:11" ht="45" x14ac:dyDescent="0.25">
      <c r="A14" s="64"/>
      <c r="B14" s="13">
        <v>4</v>
      </c>
      <c r="C14" s="14" t="s">
        <v>455</v>
      </c>
      <c r="D14" s="14" t="s">
        <v>456</v>
      </c>
      <c r="E14" s="14" t="s">
        <v>457</v>
      </c>
      <c r="F14" s="14" t="s">
        <v>447</v>
      </c>
      <c r="G14" s="25" t="s">
        <v>447</v>
      </c>
      <c r="H14" s="21" t="s">
        <v>30</v>
      </c>
      <c r="I14" s="25" t="s">
        <v>447</v>
      </c>
      <c r="J14" s="21" t="s">
        <v>30</v>
      </c>
      <c r="K14" s="5"/>
    </row>
    <row r="15" spans="1:11" ht="45" x14ac:dyDescent="0.25">
      <c r="A15" s="64"/>
      <c r="B15" s="13">
        <v>5</v>
      </c>
      <c r="C15" s="14" t="s">
        <v>458</v>
      </c>
      <c r="D15" s="14" t="s">
        <v>459</v>
      </c>
      <c r="E15" s="14" t="s">
        <v>460</v>
      </c>
      <c r="F15" s="14" t="s">
        <v>454</v>
      </c>
      <c r="G15" s="25" t="s">
        <v>454</v>
      </c>
      <c r="H15" s="21" t="s">
        <v>30</v>
      </c>
      <c r="I15" s="25" t="s">
        <v>454</v>
      </c>
      <c r="J15" s="21" t="s">
        <v>30</v>
      </c>
      <c r="K15" s="5"/>
    </row>
    <row r="16" spans="1:11" ht="45" x14ac:dyDescent="0.25">
      <c r="A16" s="64"/>
      <c r="B16" s="13">
        <v>6</v>
      </c>
      <c r="C16" s="14" t="s">
        <v>461</v>
      </c>
      <c r="D16" s="14" t="s">
        <v>462</v>
      </c>
      <c r="E16" s="14" t="s">
        <v>463</v>
      </c>
      <c r="F16" s="14" t="s">
        <v>454</v>
      </c>
      <c r="G16" s="25" t="s">
        <v>454</v>
      </c>
      <c r="H16" s="21" t="s">
        <v>30</v>
      </c>
      <c r="I16" s="25" t="s">
        <v>454</v>
      </c>
      <c r="J16" s="21" t="s">
        <v>30</v>
      </c>
      <c r="K16" s="5"/>
    </row>
    <row r="17" spans="1:11" ht="45" x14ac:dyDescent="0.25">
      <c r="A17" s="64"/>
      <c r="B17" s="13">
        <v>7</v>
      </c>
      <c r="C17" s="14" t="s">
        <v>464</v>
      </c>
      <c r="D17" s="14" t="s">
        <v>465</v>
      </c>
      <c r="E17" s="14" t="s">
        <v>466</v>
      </c>
      <c r="F17" s="14" t="s">
        <v>454</v>
      </c>
      <c r="G17" s="25" t="s">
        <v>454</v>
      </c>
      <c r="H17" s="21" t="s">
        <v>30</v>
      </c>
      <c r="I17" s="25" t="s">
        <v>454</v>
      </c>
      <c r="J17" s="21" t="s">
        <v>30</v>
      </c>
      <c r="K17" s="5"/>
    </row>
    <row r="18" spans="1:11" ht="30" x14ac:dyDescent="0.25">
      <c r="A18" s="64"/>
      <c r="B18" s="13">
        <v>8</v>
      </c>
      <c r="C18" s="14" t="s">
        <v>467</v>
      </c>
      <c r="D18" s="14" t="s">
        <v>468</v>
      </c>
      <c r="E18" s="14" t="s">
        <v>469</v>
      </c>
      <c r="F18" s="14" t="s">
        <v>454</v>
      </c>
      <c r="G18" s="25" t="s">
        <v>454</v>
      </c>
      <c r="H18" s="21" t="s">
        <v>30</v>
      </c>
      <c r="I18" s="25" t="s">
        <v>454</v>
      </c>
      <c r="J18" s="21" t="s">
        <v>30</v>
      </c>
      <c r="K18" s="5"/>
    </row>
    <row r="19" spans="1:11" ht="45" x14ac:dyDescent="0.25">
      <c r="A19" s="64"/>
      <c r="B19" s="13">
        <v>9</v>
      </c>
      <c r="C19" s="14" t="s">
        <v>470</v>
      </c>
      <c r="D19" s="14" t="s">
        <v>471</v>
      </c>
      <c r="E19" s="14" t="s">
        <v>472</v>
      </c>
      <c r="F19" s="14" t="s">
        <v>454</v>
      </c>
      <c r="G19" s="25" t="s">
        <v>454</v>
      </c>
      <c r="H19" s="21" t="s">
        <v>30</v>
      </c>
      <c r="I19" s="25" t="s">
        <v>454</v>
      </c>
      <c r="J19" s="21" t="s">
        <v>30</v>
      </c>
      <c r="K19" s="5"/>
    </row>
    <row r="20" spans="1:11" ht="30" x14ac:dyDescent="0.25">
      <c r="A20" s="64"/>
      <c r="B20" s="13">
        <v>10</v>
      </c>
      <c r="C20" s="14" t="s">
        <v>473</v>
      </c>
      <c r="D20" s="14" t="s">
        <v>474</v>
      </c>
      <c r="E20" s="14" t="s">
        <v>475</v>
      </c>
      <c r="F20" s="14" t="s">
        <v>454</v>
      </c>
      <c r="G20" s="25" t="s">
        <v>454</v>
      </c>
      <c r="H20" s="21" t="s">
        <v>30</v>
      </c>
      <c r="I20" s="25" t="s">
        <v>454</v>
      </c>
      <c r="J20" s="21" t="s">
        <v>30</v>
      </c>
      <c r="K20" s="5"/>
    </row>
    <row r="21" spans="1:11" ht="30" x14ac:dyDescent="0.25">
      <c r="A21" s="64"/>
      <c r="B21" s="13">
        <v>11</v>
      </c>
      <c r="C21" s="14" t="s">
        <v>476</v>
      </c>
      <c r="D21" s="14" t="s">
        <v>477</v>
      </c>
      <c r="E21" s="14" t="s">
        <v>478</v>
      </c>
      <c r="F21" s="14" t="s">
        <v>454</v>
      </c>
      <c r="G21" s="25" t="s">
        <v>454</v>
      </c>
      <c r="H21" s="21" t="s">
        <v>30</v>
      </c>
      <c r="I21" s="25" t="s">
        <v>454</v>
      </c>
      <c r="J21" s="21" t="s">
        <v>30</v>
      </c>
      <c r="K21" s="5"/>
    </row>
    <row r="22" spans="1:11" ht="30" x14ac:dyDescent="0.25">
      <c r="A22" s="64"/>
      <c r="B22" s="13">
        <v>12</v>
      </c>
      <c r="C22" s="14" t="s">
        <v>479</v>
      </c>
      <c r="D22" s="14" t="s">
        <v>480</v>
      </c>
      <c r="E22" s="14" t="s">
        <v>481</v>
      </c>
      <c r="F22" s="14" t="s">
        <v>454</v>
      </c>
      <c r="G22" s="25" t="s">
        <v>454</v>
      </c>
      <c r="H22" s="21" t="s">
        <v>30</v>
      </c>
      <c r="I22" s="25" t="s">
        <v>454</v>
      </c>
      <c r="J22" s="21" t="s">
        <v>30</v>
      </c>
      <c r="K22" s="5"/>
    </row>
    <row r="23" spans="1:11" ht="45" x14ac:dyDescent="0.25">
      <c r="A23" s="81" t="s">
        <v>518</v>
      </c>
      <c r="B23" s="13">
        <v>13</v>
      </c>
      <c r="C23" s="14" t="s">
        <v>483</v>
      </c>
      <c r="D23" s="14" t="s">
        <v>484</v>
      </c>
      <c r="E23" s="14" t="s">
        <v>485</v>
      </c>
      <c r="F23" s="15" t="s">
        <v>486</v>
      </c>
      <c r="G23" s="26" t="s">
        <v>447</v>
      </c>
      <c r="H23" s="21" t="s">
        <v>30</v>
      </c>
      <c r="I23" s="26" t="s">
        <v>447</v>
      </c>
      <c r="J23" s="21" t="s">
        <v>30</v>
      </c>
      <c r="K23" s="5"/>
    </row>
    <row r="24" spans="1:11" ht="45" x14ac:dyDescent="0.25">
      <c r="A24" s="81"/>
      <c r="B24" s="13">
        <v>14</v>
      </c>
      <c r="C24" s="14" t="s">
        <v>487</v>
      </c>
      <c r="D24" s="14" t="s">
        <v>488</v>
      </c>
      <c r="E24" s="14" t="s">
        <v>489</v>
      </c>
      <c r="F24" s="15" t="s">
        <v>486</v>
      </c>
      <c r="G24" s="26" t="s">
        <v>447</v>
      </c>
      <c r="H24" s="21" t="s">
        <v>30</v>
      </c>
      <c r="I24" s="26" t="s">
        <v>447</v>
      </c>
      <c r="J24" s="21" t="s">
        <v>30</v>
      </c>
      <c r="K24" s="5"/>
    </row>
    <row r="25" spans="1:11" ht="45" x14ac:dyDescent="0.25">
      <c r="A25" s="81"/>
      <c r="B25" s="13">
        <v>15</v>
      </c>
      <c r="C25" s="14" t="s">
        <v>490</v>
      </c>
      <c r="D25" s="14" t="s">
        <v>491</v>
      </c>
      <c r="E25" s="14" t="s">
        <v>492</v>
      </c>
      <c r="F25" s="15" t="s">
        <v>486</v>
      </c>
      <c r="G25" s="26" t="s">
        <v>454</v>
      </c>
      <c r="H25" s="21" t="s">
        <v>30</v>
      </c>
      <c r="I25" s="26" t="s">
        <v>454</v>
      </c>
      <c r="J25" s="21" t="s">
        <v>30</v>
      </c>
      <c r="K25" s="5"/>
    </row>
    <row r="26" spans="1:11" ht="45" x14ac:dyDescent="0.25">
      <c r="A26" s="81"/>
      <c r="B26" s="13">
        <v>16</v>
      </c>
      <c r="C26" s="14" t="s">
        <v>493</v>
      </c>
      <c r="D26" s="14" t="s">
        <v>494</v>
      </c>
      <c r="E26" s="14" t="s">
        <v>495</v>
      </c>
      <c r="F26" s="15" t="s">
        <v>496</v>
      </c>
      <c r="G26" s="26" t="s">
        <v>447</v>
      </c>
      <c r="H26" s="21" t="s">
        <v>30</v>
      </c>
      <c r="I26" s="26" t="s">
        <v>447</v>
      </c>
      <c r="J26" s="21" t="s">
        <v>30</v>
      </c>
      <c r="K26" s="5"/>
    </row>
    <row r="27" spans="1:11" ht="45" x14ac:dyDescent="0.25">
      <c r="A27" s="81"/>
      <c r="B27" s="13">
        <v>17</v>
      </c>
      <c r="C27" s="14" t="s">
        <v>497</v>
      </c>
      <c r="D27" s="14" t="s">
        <v>498</v>
      </c>
      <c r="E27" s="14" t="s">
        <v>499</v>
      </c>
      <c r="F27" s="15" t="s">
        <v>486</v>
      </c>
      <c r="G27" s="26" t="s">
        <v>454</v>
      </c>
      <c r="H27" s="21" t="s">
        <v>30</v>
      </c>
      <c r="I27" s="26" t="s">
        <v>454</v>
      </c>
      <c r="J27" s="21" t="s">
        <v>30</v>
      </c>
      <c r="K27" s="5"/>
    </row>
    <row r="28" spans="1:11" ht="45" x14ac:dyDescent="0.25">
      <c r="A28" s="81"/>
      <c r="B28" s="13">
        <v>18</v>
      </c>
      <c r="C28" s="14" t="s">
        <v>500</v>
      </c>
      <c r="D28" s="14" t="s">
        <v>501</v>
      </c>
      <c r="E28" s="14" t="s">
        <v>502</v>
      </c>
      <c r="F28" s="15" t="s">
        <v>486</v>
      </c>
      <c r="G28" s="26" t="s">
        <v>454</v>
      </c>
      <c r="H28" s="21" t="s">
        <v>30</v>
      </c>
      <c r="I28" s="26" t="s">
        <v>454</v>
      </c>
      <c r="J28" s="21" t="s">
        <v>30</v>
      </c>
      <c r="K28" s="5"/>
    </row>
    <row r="29" spans="1:11" ht="30" x14ac:dyDescent="0.25">
      <c r="A29" s="81"/>
      <c r="B29" s="13">
        <v>19</v>
      </c>
      <c r="C29" s="14" t="s">
        <v>503</v>
      </c>
      <c r="D29" s="14" t="s">
        <v>504</v>
      </c>
      <c r="E29" s="14" t="s">
        <v>505</v>
      </c>
      <c r="F29" s="15" t="s">
        <v>486</v>
      </c>
      <c r="G29" s="26" t="s">
        <v>454</v>
      </c>
      <c r="H29" s="21" t="s">
        <v>30</v>
      </c>
      <c r="I29" s="26" t="s">
        <v>454</v>
      </c>
      <c r="J29" s="21" t="s">
        <v>30</v>
      </c>
      <c r="K29" s="5"/>
    </row>
    <row r="30" spans="1:11" ht="30" x14ac:dyDescent="0.25">
      <c r="A30" s="81"/>
      <c r="B30" s="13">
        <v>20</v>
      </c>
      <c r="C30" s="14" t="s">
        <v>506</v>
      </c>
      <c r="D30" s="14" t="s">
        <v>507</v>
      </c>
      <c r="E30" s="14" t="s">
        <v>508</v>
      </c>
      <c r="F30" s="15" t="s">
        <v>496</v>
      </c>
      <c r="G30" s="26" t="s">
        <v>454</v>
      </c>
      <c r="H30" s="21" t="s">
        <v>30</v>
      </c>
      <c r="I30" s="26" t="s">
        <v>454</v>
      </c>
      <c r="J30" s="21" t="s">
        <v>30</v>
      </c>
      <c r="K30" s="5"/>
    </row>
    <row r="31" spans="1:11" ht="45" x14ac:dyDescent="0.25">
      <c r="A31" s="81"/>
      <c r="B31" s="13">
        <v>21</v>
      </c>
      <c r="C31" s="14" t="s">
        <v>509</v>
      </c>
      <c r="D31" s="14" t="s">
        <v>510</v>
      </c>
      <c r="E31" s="14" t="s">
        <v>511</v>
      </c>
      <c r="F31" s="15" t="s">
        <v>486</v>
      </c>
      <c r="G31" s="26" t="s">
        <v>454</v>
      </c>
      <c r="H31" s="21" t="s">
        <v>30</v>
      </c>
      <c r="I31" s="26" t="s">
        <v>454</v>
      </c>
      <c r="J31" s="21" t="s">
        <v>30</v>
      </c>
      <c r="K31" s="5"/>
    </row>
    <row r="32" spans="1:11" ht="45" x14ac:dyDescent="0.25">
      <c r="A32" s="81"/>
      <c r="B32" s="13">
        <v>22</v>
      </c>
      <c r="C32" s="14" t="s">
        <v>512</v>
      </c>
      <c r="D32" s="14" t="s">
        <v>513</v>
      </c>
      <c r="E32" s="14" t="s">
        <v>514</v>
      </c>
      <c r="F32" s="15" t="s">
        <v>486</v>
      </c>
      <c r="G32" s="26" t="s">
        <v>454</v>
      </c>
      <c r="H32" s="21" t="s">
        <v>30</v>
      </c>
      <c r="I32" s="26" t="s">
        <v>454</v>
      </c>
      <c r="J32" s="21" t="s">
        <v>30</v>
      </c>
      <c r="K32" s="5"/>
    </row>
    <row r="33" spans="1:11" ht="45" x14ac:dyDescent="0.25">
      <c r="A33" s="81"/>
      <c r="B33" s="13">
        <v>23</v>
      </c>
      <c r="C33" s="14" t="s">
        <v>515</v>
      </c>
      <c r="D33" s="14" t="s">
        <v>516</v>
      </c>
      <c r="E33" s="14" t="s">
        <v>517</v>
      </c>
      <c r="F33" s="15" t="s">
        <v>486</v>
      </c>
      <c r="G33" s="26" t="s">
        <v>454</v>
      </c>
      <c r="H33" s="21" t="s">
        <v>30</v>
      </c>
      <c r="I33" s="26" t="s">
        <v>454</v>
      </c>
      <c r="J33" s="21" t="s">
        <v>30</v>
      </c>
      <c r="K33" s="5"/>
    </row>
    <row r="34" spans="1:11" ht="45" x14ac:dyDescent="0.25">
      <c r="A34" s="82" t="s">
        <v>566</v>
      </c>
      <c r="B34" s="13">
        <v>24</v>
      </c>
      <c r="C34" s="14" t="s">
        <v>519</v>
      </c>
      <c r="D34" s="14" t="s">
        <v>520</v>
      </c>
      <c r="E34" s="14" t="s">
        <v>521</v>
      </c>
      <c r="F34" s="15"/>
      <c r="G34" s="26"/>
      <c r="H34" s="21" t="s">
        <v>30</v>
      </c>
      <c r="I34" s="26"/>
      <c r="J34" s="21" t="s">
        <v>30</v>
      </c>
      <c r="K34" s="5"/>
    </row>
    <row r="35" spans="1:11" ht="45" x14ac:dyDescent="0.25">
      <c r="A35" s="82"/>
      <c r="B35" s="13">
        <v>25</v>
      </c>
      <c r="C35" s="14" t="s">
        <v>522</v>
      </c>
      <c r="D35" s="14" t="s">
        <v>523</v>
      </c>
      <c r="E35" s="14" t="s">
        <v>521</v>
      </c>
      <c r="F35" s="15" t="s">
        <v>524</v>
      </c>
      <c r="G35" s="26" t="s">
        <v>525</v>
      </c>
      <c r="H35" s="21" t="s">
        <v>30</v>
      </c>
      <c r="I35" s="26" t="s">
        <v>525</v>
      </c>
      <c r="J35" s="21" t="s">
        <v>30</v>
      </c>
      <c r="K35" s="5"/>
    </row>
    <row r="36" spans="1:11" ht="45" x14ac:dyDescent="0.25">
      <c r="A36" s="82"/>
      <c r="B36" s="13">
        <v>26</v>
      </c>
      <c r="C36" s="14" t="s">
        <v>526</v>
      </c>
      <c r="D36" s="14" t="s">
        <v>527</v>
      </c>
      <c r="E36" s="14" t="s">
        <v>521</v>
      </c>
      <c r="F36" s="15" t="s">
        <v>528</v>
      </c>
      <c r="G36" s="26" t="s">
        <v>529</v>
      </c>
      <c r="H36" s="21" t="s">
        <v>30</v>
      </c>
      <c r="I36" s="26" t="s">
        <v>529</v>
      </c>
      <c r="J36" s="21" t="s">
        <v>30</v>
      </c>
      <c r="K36" s="5"/>
    </row>
    <row r="37" spans="1:11" ht="45" x14ac:dyDescent="0.25">
      <c r="A37" s="82"/>
      <c r="B37" s="13">
        <v>27</v>
      </c>
      <c r="C37" s="14" t="s">
        <v>530</v>
      </c>
      <c r="D37" s="14" t="s">
        <v>531</v>
      </c>
      <c r="E37" s="14" t="s">
        <v>521</v>
      </c>
      <c r="F37" s="15" t="s">
        <v>528</v>
      </c>
      <c r="G37" s="26" t="s">
        <v>529</v>
      </c>
      <c r="H37" s="21" t="s">
        <v>30</v>
      </c>
      <c r="I37" s="26" t="s">
        <v>529</v>
      </c>
      <c r="J37" s="21" t="s">
        <v>30</v>
      </c>
      <c r="K37" s="5"/>
    </row>
    <row r="38" spans="1:11" ht="45" x14ac:dyDescent="0.25">
      <c r="A38" s="82"/>
      <c r="B38" s="13">
        <v>28</v>
      </c>
      <c r="C38" s="14" t="s">
        <v>532</v>
      </c>
      <c r="D38" s="14" t="s">
        <v>533</v>
      </c>
      <c r="E38" s="14" t="s">
        <v>521</v>
      </c>
      <c r="F38" s="15" t="s">
        <v>528</v>
      </c>
      <c r="G38" s="26" t="s">
        <v>529</v>
      </c>
      <c r="H38" s="21" t="s">
        <v>30</v>
      </c>
      <c r="I38" s="26" t="s">
        <v>529</v>
      </c>
      <c r="J38" s="21" t="s">
        <v>30</v>
      </c>
      <c r="K38" s="5"/>
    </row>
    <row r="39" spans="1:11" ht="45" x14ac:dyDescent="0.25">
      <c r="A39" s="82"/>
      <c r="B39" s="13">
        <v>29</v>
      </c>
      <c r="C39" s="14" t="s">
        <v>534</v>
      </c>
      <c r="D39" s="14" t="s">
        <v>535</v>
      </c>
      <c r="E39" s="14" t="s">
        <v>521</v>
      </c>
      <c r="F39" s="15" t="s">
        <v>528</v>
      </c>
      <c r="G39" s="26" t="s">
        <v>529</v>
      </c>
      <c r="H39" s="21" t="s">
        <v>30</v>
      </c>
      <c r="I39" s="26" t="s">
        <v>529</v>
      </c>
      <c r="J39" s="21" t="s">
        <v>30</v>
      </c>
      <c r="K39" s="5"/>
    </row>
    <row r="40" spans="1:11" ht="45" x14ac:dyDescent="0.25">
      <c r="A40" s="82"/>
      <c r="B40" s="13">
        <v>30</v>
      </c>
      <c r="C40" s="14" t="s">
        <v>536</v>
      </c>
      <c r="D40" s="14" t="s">
        <v>537</v>
      </c>
      <c r="E40" s="14" t="s">
        <v>521</v>
      </c>
      <c r="F40" s="15" t="s">
        <v>538</v>
      </c>
      <c r="G40" s="26" t="s">
        <v>539</v>
      </c>
      <c r="H40" s="21" t="s">
        <v>30</v>
      </c>
      <c r="I40" s="26" t="s">
        <v>539</v>
      </c>
      <c r="J40" s="21" t="s">
        <v>30</v>
      </c>
      <c r="K40" s="5"/>
    </row>
    <row r="41" spans="1:11" ht="45" x14ac:dyDescent="0.25">
      <c r="A41" s="82"/>
      <c r="B41" s="13">
        <v>31</v>
      </c>
      <c r="C41" s="14" t="s">
        <v>540</v>
      </c>
      <c r="D41" s="14" t="s">
        <v>541</v>
      </c>
      <c r="E41" s="14" t="s">
        <v>521</v>
      </c>
      <c r="F41" s="15" t="s">
        <v>542</v>
      </c>
      <c r="G41" s="26" t="s">
        <v>543</v>
      </c>
      <c r="H41" s="21" t="s">
        <v>30</v>
      </c>
      <c r="I41" s="26" t="s">
        <v>543</v>
      </c>
      <c r="J41" s="21" t="s">
        <v>30</v>
      </c>
      <c r="K41" s="5"/>
    </row>
    <row r="42" spans="1:11" ht="45" x14ac:dyDescent="0.25">
      <c r="A42" s="82"/>
      <c r="B42" s="13">
        <v>32</v>
      </c>
      <c r="C42" s="14" t="s">
        <v>544</v>
      </c>
      <c r="D42" s="14" t="s">
        <v>545</v>
      </c>
      <c r="E42" s="14" t="s">
        <v>521</v>
      </c>
      <c r="F42" s="15" t="s">
        <v>546</v>
      </c>
      <c r="G42" s="26" t="s">
        <v>547</v>
      </c>
      <c r="H42" s="21" t="s">
        <v>30</v>
      </c>
      <c r="I42" s="26" t="s">
        <v>547</v>
      </c>
      <c r="J42" s="21" t="s">
        <v>30</v>
      </c>
      <c r="K42" s="5"/>
    </row>
    <row r="43" spans="1:11" ht="45" x14ac:dyDescent="0.25">
      <c r="A43" s="82"/>
      <c r="B43" s="13">
        <v>33</v>
      </c>
      <c r="C43" s="14" t="s">
        <v>548</v>
      </c>
      <c r="D43" s="14" t="s">
        <v>549</v>
      </c>
      <c r="E43" s="14" t="s">
        <v>521</v>
      </c>
      <c r="F43" s="15" t="s">
        <v>550</v>
      </c>
      <c r="G43" s="26" t="s">
        <v>551</v>
      </c>
      <c r="H43" s="21" t="s">
        <v>30</v>
      </c>
      <c r="I43" s="26" t="s">
        <v>551</v>
      </c>
      <c r="J43" s="21" t="s">
        <v>30</v>
      </c>
      <c r="K43" s="5"/>
    </row>
    <row r="44" spans="1:11" ht="45" x14ac:dyDescent="0.25">
      <c r="A44" s="82"/>
      <c r="B44" s="13">
        <v>34</v>
      </c>
      <c r="C44" s="14" t="s">
        <v>552</v>
      </c>
      <c r="D44" s="14" t="s">
        <v>553</v>
      </c>
      <c r="E44" s="14" t="s">
        <v>521</v>
      </c>
      <c r="F44" s="15" t="s">
        <v>554</v>
      </c>
      <c r="G44" s="26" t="s">
        <v>555</v>
      </c>
      <c r="H44" s="21" t="s">
        <v>30</v>
      </c>
      <c r="I44" s="26" t="s">
        <v>555</v>
      </c>
      <c r="J44" s="21" t="s">
        <v>30</v>
      </c>
      <c r="K44" s="5"/>
    </row>
    <row r="45" spans="1:11" ht="15" customHeight="1" x14ac:dyDescent="0.25">
      <c r="A45" s="82"/>
      <c r="B45" s="13">
        <v>35</v>
      </c>
      <c r="C45" s="14" t="s">
        <v>556</v>
      </c>
      <c r="D45" s="14" t="s">
        <v>557</v>
      </c>
      <c r="E45" s="14" t="s">
        <v>521</v>
      </c>
      <c r="F45" s="15" t="s">
        <v>558</v>
      </c>
      <c r="G45" s="26" t="s">
        <v>559</v>
      </c>
      <c r="H45" s="21" t="s">
        <v>30</v>
      </c>
      <c r="I45" s="26" t="s">
        <v>559</v>
      </c>
      <c r="J45" s="21" t="s">
        <v>30</v>
      </c>
      <c r="K45" s="5"/>
    </row>
    <row r="46" spans="1:11" ht="45" x14ac:dyDescent="0.25">
      <c r="A46" s="82"/>
      <c r="B46" s="13">
        <v>36</v>
      </c>
      <c r="C46" s="14" t="s">
        <v>560</v>
      </c>
      <c r="D46" s="14" t="s">
        <v>561</v>
      </c>
      <c r="E46" s="14" t="s">
        <v>521</v>
      </c>
      <c r="F46" s="15" t="s">
        <v>554</v>
      </c>
      <c r="G46" s="26" t="s">
        <v>562</v>
      </c>
      <c r="H46" s="21" t="s">
        <v>30</v>
      </c>
      <c r="I46" s="26" t="s">
        <v>562</v>
      </c>
      <c r="J46" s="21" t="s">
        <v>30</v>
      </c>
      <c r="K46" s="5"/>
    </row>
    <row r="47" spans="1:11" ht="45" x14ac:dyDescent="0.25">
      <c r="A47" s="82"/>
      <c r="B47" s="13">
        <v>37</v>
      </c>
      <c r="C47" s="14" t="s">
        <v>563</v>
      </c>
      <c r="D47" s="14" t="s">
        <v>564</v>
      </c>
      <c r="E47" s="14" t="s">
        <v>521</v>
      </c>
      <c r="F47" s="15" t="s">
        <v>558</v>
      </c>
      <c r="G47" s="26" t="s">
        <v>565</v>
      </c>
      <c r="H47" s="21" t="s">
        <v>30</v>
      </c>
      <c r="I47" s="26" t="s">
        <v>565</v>
      </c>
      <c r="J47" s="21" t="s">
        <v>30</v>
      </c>
      <c r="K47" s="5"/>
    </row>
    <row r="48" spans="1:11" ht="45" x14ac:dyDescent="0.25">
      <c r="A48" s="69" t="s">
        <v>655</v>
      </c>
      <c r="B48" s="13">
        <v>38</v>
      </c>
      <c r="C48" s="14" t="s">
        <v>567</v>
      </c>
      <c r="D48" s="14" t="s">
        <v>568</v>
      </c>
      <c r="E48" s="14" t="s">
        <v>569</v>
      </c>
      <c r="F48" s="15" t="s">
        <v>570</v>
      </c>
      <c r="G48" s="26" t="s">
        <v>571</v>
      </c>
      <c r="H48" s="21" t="s">
        <v>30</v>
      </c>
      <c r="I48" s="26" t="s">
        <v>571</v>
      </c>
      <c r="J48" s="21" t="s">
        <v>30</v>
      </c>
      <c r="K48" s="5"/>
    </row>
    <row r="49" spans="1:11" ht="45" x14ac:dyDescent="0.25">
      <c r="A49" s="69"/>
      <c r="B49" s="13">
        <v>39</v>
      </c>
      <c r="C49" s="14" t="s">
        <v>572</v>
      </c>
      <c r="D49" s="14" t="s">
        <v>573</v>
      </c>
      <c r="E49" s="14" t="s">
        <v>574</v>
      </c>
      <c r="F49" s="15" t="s">
        <v>575</v>
      </c>
      <c r="G49" s="26" t="s">
        <v>576</v>
      </c>
      <c r="H49" s="21" t="s">
        <v>30</v>
      </c>
      <c r="I49" s="26" t="s">
        <v>576</v>
      </c>
      <c r="J49" s="21" t="s">
        <v>30</v>
      </c>
      <c r="K49" s="5"/>
    </row>
    <row r="50" spans="1:11" ht="45" x14ac:dyDescent="0.25">
      <c r="A50" s="69"/>
      <c r="B50" s="13">
        <v>40</v>
      </c>
      <c r="C50" s="14" t="s">
        <v>577</v>
      </c>
      <c r="D50" s="14" t="s">
        <v>578</v>
      </c>
      <c r="E50" s="14" t="s">
        <v>579</v>
      </c>
      <c r="F50" s="15" t="s">
        <v>575</v>
      </c>
      <c r="G50" s="26" t="s">
        <v>576</v>
      </c>
      <c r="H50" s="21" t="s">
        <v>30</v>
      </c>
      <c r="I50" s="26" t="s">
        <v>576</v>
      </c>
      <c r="J50" s="21" t="s">
        <v>30</v>
      </c>
      <c r="K50" s="5"/>
    </row>
    <row r="51" spans="1:11" ht="45" x14ac:dyDescent="0.25">
      <c r="A51" s="69"/>
      <c r="B51" s="13">
        <v>41</v>
      </c>
      <c r="C51" s="14" t="s">
        <v>580</v>
      </c>
      <c r="D51" s="14" t="s">
        <v>581</v>
      </c>
      <c r="E51" s="14" t="s">
        <v>582</v>
      </c>
      <c r="F51" s="15" t="s">
        <v>570</v>
      </c>
      <c r="G51" s="26" t="s">
        <v>571</v>
      </c>
      <c r="H51" s="21" t="s">
        <v>30</v>
      </c>
      <c r="I51" s="26" t="s">
        <v>571</v>
      </c>
      <c r="J51" s="21" t="s">
        <v>30</v>
      </c>
      <c r="K51" s="5"/>
    </row>
    <row r="52" spans="1:11" ht="45" x14ac:dyDescent="0.25">
      <c r="A52" s="69"/>
      <c r="B52" s="13">
        <v>42</v>
      </c>
      <c r="C52" s="14" t="s">
        <v>583</v>
      </c>
      <c r="D52" s="14" t="s">
        <v>584</v>
      </c>
      <c r="E52" s="14" t="s">
        <v>585</v>
      </c>
      <c r="F52" s="15" t="s">
        <v>570</v>
      </c>
      <c r="G52" s="26" t="s">
        <v>571</v>
      </c>
      <c r="H52" s="21" t="s">
        <v>30</v>
      </c>
      <c r="I52" s="26" t="s">
        <v>571</v>
      </c>
      <c r="J52" s="21" t="s">
        <v>30</v>
      </c>
      <c r="K52" s="5"/>
    </row>
    <row r="53" spans="1:11" ht="45" x14ac:dyDescent="0.25">
      <c r="A53" s="69"/>
      <c r="B53" s="13">
        <v>43</v>
      </c>
      <c r="C53" s="14" t="s">
        <v>586</v>
      </c>
      <c r="D53" s="14" t="s">
        <v>587</v>
      </c>
      <c r="E53" s="14" t="s">
        <v>588</v>
      </c>
      <c r="F53" s="15" t="s">
        <v>570</v>
      </c>
      <c r="G53" s="26" t="s">
        <v>571</v>
      </c>
      <c r="H53" s="21" t="s">
        <v>30</v>
      </c>
      <c r="I53" s="26" t="s">
        <v>571</v>
      </c>
      <c r="J53" s="21" t="s">
        <v>30</v>
      </c>
      <c r="K53" s="5"/>
    </row>
    <row r="54" spans="1:11" ht="15" customHeight="1" x14ac:dyDescent="0.25">
      <c r="A54" s="69"/>
      <c r="B54" s="13">
        <v>44</v>
      </c>
      <c r="C54" s="14" t="s">
        <v>589</v>
      </c>
      <c r="D54" s="14" t="s">
        <v>590</v>
      </c>
      <c r="E54" s="14" t="s">
        <v>591</v>
      </c>
      <c r="F54" s="15" t="s">
        <v>570</v>
      </c>
      <c r="G54" s="26" t="s">
        <v>571</v>
      </c>
      <c r="H54" s="21" t="s">
        <v>30</v>
      </c>
      <c r="I54" s="26" t="s">
        <v>571</v>
      </c>
      <c r="J54" s="21" t="s">
        <v>30</v>
      </c>
      <c r="K54" s="5"/>
    </row>
    <row r="55" spans="1:11" ht="45" x14ac:dyDescent="0.25">
      <c r="A55" s="69"/>
      <c r="B55" s="13">
        <v>45</v>
      </c>
      <c r="C55" s="14" t="s">
        <v>592</v>
      </c>
      <c r="D55" s="14" t="s">
        <v>593</v>
      </c>
      <c r="E55" s="14" t="s">
        <v>594</v>
      </c>
      <c r="F55" s="15" t="s">
        <v>570</v>
      </c>
      <c r="G55" s="26" t="s">
        <v>571</v>
      </c>
      <c r="H55" s="21" t="s">
        <v>30</v>
      </c>
      <c r="I55" s="26" t="s">
        <v>571</v>
      </c>
      <c r="J55" s="21" t="s">
        <v>30</v>
      </c>
      <c r="K55" s="5"/>
    </row>
    <row r="56" spans="1:11" ht="45" x14ac:dyDescent="0.25">
      <c r="A56" s="69"/>
      <c r="B56" s="13">
        <v>46</v>
      </c>
      <c r="C56" s="14" t="s">
        <v>595</v>
      </c>
      <c r="D56" s="14" t="s">
        <v>596</v>
      </c>
      <c r="E56" s="14" t="s">
        <v>597</v>
      </c>
      <c r="F56" s="15" t="s">
        <v>570</v>
      </c>
      <c r="G56" s="26" t="s">
        <v>571</v>
      </c>
      <c r="H56" s="21" t="s">
        <v>30</v>
      </c>
      <c r="I56" s="26" t="s">
        <v>571</v>
      </c>
      <c r="J56" s="21" t="s">
        <v>30</v>
      </c>
      <c r="K56" s="5"/>
    </row>
    <row r="57" spans="1:11" ht="45" x14ac:dyDescent="0.25">
      <c r="A57" s="69"/>
      <c r="B57" s="13">
        <v>47</v>
      </c>
      <c r="C57" s="14" t="s">
        <v>598</v>
      </c>
      <c r="D57" s="14" t="s">
        <v>599</v>
      </c>
      <c r="E57" s="14" t="s">
        <v>600</v>
      </c>
      <c r="F57" s="15" t="s">
        <v>570</v>
      </c>
      <c r="G57" s="26" t="s">
        <v>571</v>
      </c>
      <c r="H57" s="21" t="s">
        <v>30</v>
      </c>
      <c r="I57" s="26" t="s">
        <v>571</v>
      </c>
      <c r="J57" s="21" t="s">
        <v>30</v>
      </c>
      <c r="K57" s="5"/>
    </row>
    <row r="58" spans="1:11" ht="45" x14ac:dyDescent="0.25">
      <c r="A58" s="69"/>
      <c r="B58" s="13">
        <v>48</v>
      </c>
      <c r="C58" s="14" t="s">
        <v>601</v>
      </c>
      <c r="D58" s="14" t="s">
        <v>602</v>
      </c>
      <c r="E58" s="14" t="s">
        <v>603</v>
      </c>
      <c r="F58" s="15" t="s">
        <v>570</v>
      </c>
      <c r="G58" s="26" t="s">
        <v>571</v>
      </c>
      <c r="H58" s="21" t="s">
        <v>30</v>
      </c>
      <c r="I58" s="26" t="s">
        <v>571</v>
      </c>
      <c r="J58" s="21" t="s">
        <v>30</v>
      </c>
      <c r="K58" s="5"/>
    </row>
    <row r="59" spans="1:11" ht="30" x14ac:dyDescent="0.25">
      <c r="A59" s="69"/>
      <c r="B59" s="13">
        <v>49</v>
      </c>
      <c r="C59" s="14" t="s">
        <v>604</v>
      </c>
      <c r="D59" s="14" t="s">
        <v>605</v>
      </c>
      <c r="E59" s="14" t="s">
        <v>606</v>
      </c>
      <c r="F59" s="15" t="s">
        <v>570</v>
      </c>
      <c r="G59" s="26" t="s">
        <v>571</v>
      </c>
      <c r="H59" s="21" t="s">
        <v>30</v>
      </c>
      <c r="I59" s="26" t="s">
        <v>571</v>
      </c>
      <c r="J59" s="21" t="s">
        <v>30</v>
      </c>
      <c r="K59" s="5"/>
    </row>
    <row r="60" spans="1:11" ht="45" x14ac:dyDescent="0.25">
      <c r="A60" s="69"/>
      <c r="B60" s="13">
        <v>50</v>
      </c>
      <c r="C60" s="14" t="s">
        <v>607</v>
      </c>
      <c r="D60" s="14" t="s">
        <v>608</v>
      </c>
      <c r="E60" s="14" t="s">
        <v>609</v>
      </c>
      <c r="F60" s="15" t="s">
        <v>575</v>
      </c>
      <c r="G60" s="26" t="s">
        <v>576</v>
      </c>
      <c r="H60" s="21" t="s">
        <v>30</v>
      </c>
      <c r="I60" s="26" t="s">
        <v>576</v>
      </c>
      <c r="J60" s="21" t="s">
        <v>30</v>
      </c>
      <c r="K60" s="5"/>
    </row>
    <row r="61" spans="1:11" ht="45" x14ac:dyDescent="0.25">
      <c r="A61" s="69"/>
      <c r="B61" s="13">
        <v>51</v>
      </c>
      <c r="C61" s="14" t="s">
        <v>610</v>
      </c>
      <c r="D61" s="14" t="s">
        <v>611</v>
      </c>
      <c r="E61" s="14" t="s">
        <v>612</v>
      </c>
      <c r="F61" s="15" t="s">
        <v>575</v>
      </c>
      <c r="G61" s="26" t="s">
        <v>576</v>
      </c>
      <c r="H61" s="21" t="s">
        <v>30</v>
      </c>
      <c r="I61" s="26" t="s">
        <v>576</v>
      </c>
      <c r="J61" s="21" t="s">
        <v>30</v>
      </c>
      <c r="K61" s="5"/>
    </row>
    <row r="62" spans="1:11" ht="30" x14ac:dyDescent="0.25">
      <c r="A62" s="69"/>
      <c r="B62" s="13">
        <v>52</v>
      </c>
      <c r="C62" s="14" t="s">
        <v>613</v>
      </c>
      <c r="D62" s="14" t="s">
        <v>614</v>
      </c>
      <c r="E62" s="14" t="s">
        <v>615</v>
      </c>
      <c r="F62" s="15" t="s">
        <v>575</v>
      </c>
      <c r="G62" s="26" t="s">
        <v>576</v>
      </c>
      <c r="H62" s="21" t="s">
        <v>30</v>
      </c>
      <c r="I62" s="26" t="s">
        <v>576</v>
      </c>
      <c r="J62" s="21" t="s">
        <v>30</v>
      </c>
      <c r="K62" s="5"/>
    </row>
    <row r="63" spans="1:11" ht="45" x14ac:dyDescent="0.25">
      <c r="A63" s="69"/>
      <c r="B63" s="13">
        <v>53</v>
      </c>
      <c r="C63" s="14" t="s">
        <v>616</v>
      </c>
      <c r="D63" s="14" t="s">
        <v>617</v>
      </c>
      <c r="E63" s="14" t="s">
        <v>618</v>
      </c>
      <c r="F63" s="15" t="s">
        <v>570</v>
      </c>
      <c r="G63" s="26" t="s">
        <v>571</v>
      </c>
      <c r="H63" s="21" t="s">
        <v>30</v>
      </c>
      <c r="I63" s="26" t="s">
        <v>571</v>
      </c>
      <c r="J63" s="21" t="s">
        <v>30</v>
      </c>
      <c r="K63" s="5"/>
    </row>
    <row r="64" spans="1:11" ht="30" x14ac:dyDescent="0.25">
      <c r="A64" s="69"/>
      <c r="B64" s="13">
        <v>54</v>
      </c>
      <c r="C64" s="14" t="s">
        <v>619</v>
      </c>
      <c r="D64" s="14" t="s">
        <v>620</v>
      </c>
      <c r="E64" s="14" t="s">
        <v>621</v>
      </c>
      <c r="F64" s="15" t="s">
        <v>575</v>
      </c>
      <c r="G64" s="26" t="s">
        <v>576</v>
      </c>
      <c r="H64" s="21" t="s">
        <v>30</v>
      </c>
      <c r="I64" s="26" t="s">
        <v>576</v>
      </c>
      <c r="J64" s="21" t="s">
        <v>30</v>
      </c>
      <c r="K64" s="5"/>
    </row>
    <row r="65" spans="1:11" ht="45" x14ac:dyDescent="0.25">
      <c r="A65" s="69"/>
      <c r="B65" s="13">
        <v>55</v>
      </c>
      <c r="C65" s="14" t="s">
        <v>622</v>
      </c>
      <c r="D65" s="14" t="s">
        <v>623</v>
      </c>
      <c r="E65" s="14" t="s">
        <v>624</v>
      </c>
      <c r="F65" s="15" t="s">
        <v>575</v>
      </c>
      <c r="G65" s="26" t="s">
        <v>576</v>
      </c>
      <c r="H65" s="21" t="s">
        <v>30</v>
      </c>
      <c r="I65" s="26" t="s">
        <v>576</v>
      </c>
      <c r="J65" s="21" t="s">
        <v>30</v>
      </c>
      <c r="K65" s="5"/>
    </row>
    <row r="66" spans="1:11" ht="30" x14ac:dyDescent="0.25">
      <c r="A66" s="69"/>
      <c r="B66" s="13">
        <v>56</v>
      </c>
      <c r="C66" s="14" t="s">
        <v>625</v>
      </c>
      <c r="D66" s="14" t="s">
        <v>626</v>
      </c>
      <c r="E66" s="14" t="s">
        <v>627</v>
      </c>
      <c r="F66" s="15" t="s">
        <v>575</v>
      </c>
      <c r="G66" s="26" t="s">
        <v>576</v>
      </c>
      <c r="H66" s="21" t="s">
        <v>30</v>
      </c>
      <c r="I66" s="26" t="s">
        <v>576</v>
      </c>
      <c r="J66" s="21" t="s">
        <v>30</v>
      </c>
      <c r="K66" s="5"/>
    </row>
    <row r="67" spans="1:11" ht="30" x14ac:dyDescent="0.25">
      <c r="A67" s="69"/>
      <c r="B67" s="13">
        <v>57</v>
      </c>
      <c r="C67" s="14" t="s">
        <v>628</v>
      </c>
      <c r="D67" s="14" t="s">
        <v>629</v>
      </c>
      <c r="E67" s="14" t="s">
        <v>630</v>
      </c>
      <c r="F67" s="15" t="s">
        <v>570</v>
      </c>
      <c r="G67" s="26" t="s">
        <v>571</v>
      </c>
      <c r="H67" s="21" t="s">
        <v>30</v>
      </c>
      <c r="I67" s="26" t="s">
        <v>571</v>
      </c>
      <c r="J67" s="21" t="s">
        <v>30</v>
      </c>
      <c r="K67" s="5"/>
    </row>
    <row r="68" spans="1:11" ht="45" x14ac:dyDescent="0.25">
      <c r="A68" s="69"/>
      <c r="B68" s="13">
        <v>58</v>
      </c>
      <c r="C68" s="14" t="s">
        <v>631</v>
      </c>
      <c r="D68" s="14" t="s">
        <v>632</v>
      </c>
      <c r="E68" s="14" t="s">
        <v>633</v>
      </c>
      <c r="F68" s="15" t="s">
        <v>570</v>
      </c>
      <c r="G68" s="26" t="s">
        <v>571</v>
      </c>
      <c r="H68" s="21" t="s">
        <v>30</v>
      </c>
      <c r="I68" s="26" t="s">
        <v>571</v>
      </c>
      <c r="J68" s="21" t="s">
        <v>30</v>
      </c>
      <c r="K68" s="5"/>
    </row>
    <row r="69" spans="1:11" ht="45" x14ac:dyDescent="0.25">
      <c r="A69" s="69"/>
      <c r="B69" s="13">
        <v>59</v>
      </c>
      <c r="C69" s="14" t="s">
        <v>634</v>
      </c>
      <c r="D69" s="14" t="s">
        <v>635</v>
      </c>
      <c r="E69" s="14" t="s">
        <v>636</v>
      </c>
      <c r="F69" s="15" t="s">
        <v>575</v>
      </c>
      <c r="G69" s="26" t="s">
        <v>576</v>
      </c>
      <c r="H69" s="21" t="s">
        <v>30</v>
      </c>
      <c r="I69" s="26" t="s">
        <v>576</v>
      </c>
      <c r="J69" s="21" t="s">
        <v>30</v>
      </c>
      <c r="K69" s="5"/>
    </row>
    <row r="70" spans="1:11" ht="30" x14ac:dyDescent="0.25">
      <c r="A70" s="69"/>
      <c r="B70" s="13">
        <v>60</v>
      </c>
      <c r="C70" s="14" t="s">
        <v>637</v>
      </c>
      <c r="D70" s="14" t="s">
        <v>638</v>
      </c>
      <c r="E70" s="14" t="s">
        <v>639</v>
      </c>
      <c r="F70" s="15" t="s">
        <v>575</v>
      </c>
      <c r="G70" s="26" t="s">
        <v>576</v>
      </c>
      <c r="H70" s="21" t="s">
        <v>30</v>
      </c>
      <c r="I70" s="26" t="s">
        <v>576</v>
      </c>
      <c r="J70" s="21" t="s">
        <v>30</v>
      </c>
      <c r="K70" s="5"/>
    </row>
    <row r="71" spans="1:11" ht="30" x14ac:dyDescent="0.25">
      <c r="A71" s="69"/>
      <c r="B71" s="13">
        <v>61</v>
      </c>
      <c r="C71" s="14" t="s">
        <v>640</v>
      </c>
      <c r="D71" s="14" t="s">
        <v>641</v>
      </c>
      <c r="E71" s="14" t="s">
        <v>642</v>
      </c>
      <c r="F71" s="15" t="s">
        <v>570</v>
      </c>
      <c r="G71" s="26" t="s">
        <v>571</v>
      </c>
      <c r="H71" s="21" t="s">
        <v>30</v>
      </c>
      <c r="I71" s="26" t="s">
        <v>571</v>
      </c>
      <c r="J71" s="21" t="s">
        <v>30</v>
      </c>
      <c r="K71" s="5"/>
    </row>
    <row r="72" spans="1:11" ht="45" x14ac:dyDescent="0.25">
      <c r="A72" s="69"/>
      <c r="B72" s="13">
        <v>62</v>
      </c>
      <c r="C72" s="14" t="s">
        <v>643</v>
      </c>
      <c r="D72" s="14" t="s">
        <v>644</v>
      </c>
      <c r="E72" s="14" t="s">
        <v>645</v>
      </c>
      <c r="F72" s="15" t="s">
        <v>575</v>
      </c>
      <c r="G72" s="26" t="s">
        <v>576</v>
      </c>
      <c r="H72" s="21" t="s">
        <v>30</v>
      </c>
      <c r="I72" s="26" t="s">
        <v>576</v>
      </c>
      <c r="J72" s="21" t="s">
        <v>30</v>
      </c>
      <c r="K72" s="5"/>
    </row>
    <row r="73" spans="1:11" ht="45" x14ac:dyDescent="0.25">
      <c r="A73" s="69"/>
      <c r="B73" s="13">
        <v>63</v>
      </c>
      <c r="C73" s="14" t="s">
        <v>646</v>
      </c>
      <c r="D73" s="14" t="s">
        <v>647</v>
      </c>
      <c r="E73" s="14" t="s">
        <v>648</v>
      </c>
      <c r="F73" s="15" t="s">
        <v>575</v>
      </c>
      <c r="G73" s="26" t="s">
        <v>576</v>
      </c>
      <c r="H73" s="21" t="s">
        <v>30</v>
      </c>
      <c r="I73" s="26" t="s">
        <v>576</v>
      </c>
      <c r="J73" s="21" t="s">
        <v>30</v>
      </c>
      <c r="K73" s="5"/>
    </row>
    <row r="74" spans="1:11" ht="30" x14ac:dyDescent="0.25">
      <c r="A74" s="69"/>
      <c r="B74" s="13">
        <v>64</v>
      </c>
      <c r="C74" s="14" t="s">
        <v>649</v>
      </c>
      <c r="D74" s="14" t="s">
        <v>650</v>
      </c>
      <c r="E74" s="14" t="s">
        <v>651</v>
      </c>
      <c r="F74" s="15" t="s">
        <v>575</v>
      </c>
      <c r="G74" s="26" t="s">
        <v>576</v>
      </c>
      <c r="H74" s="21" t="s">
        <v>30</v>
      </c>
      <c r="I74" s="26" t="s">
        <v>576</v>
      </c>
      <c r="J74" s="21" t="s">
        <v>30</v>
      </c>
      <c r="K74" s="5"/>
    </row>
    <row r="75" spans="1:11" ht="15" customHeight="1" x14ac:dyDescent="0.25">
      <c r="A75" s="69"/>
      <c r="B75" s="13">
        <v>65</v>
      </c>
      <c r="C75" s="14" t="s">
        <v>652</v>
      </c>
      <c r="D75" s="14" t="s">
        <v>653</v>
      </c>
      <c r="E75" s="14" t="s">
        <v>654</v>
      </c>
      <c r="F75" s="15" t="s">
        <v>575</v>
      </c>
      <c r="G75" s="26" t="s">
        <v>576</v>
      </c>
      <c r="H75" s="21" t="s">
        <v>30</v>
      </c>
      <c r="I75" s="26" t="s">
        <v>576</v>
      </c>
      <c r="J75" s="21" t="s">
        <v>30</v>
      </c>
      <c r="K75" s="5"/>
    </row>
    <row r="76" spans="1:11" x14ac:dyDescent="0.25">
      <c r="B76" s="13"/>
      <c r="C76" s="5"/>
      <c r="D76" s="5"/>
      <c r="E76" s="5"/>
      <c r="F76" s="5"/>
      <c r="G76" s="23"/>
      <c r="I76" s="23"/>
      <c r="J76" s="21"/>
      <c r="K76" s="5"/>
    </row>
    <row r="77" spans="1:11" x14ac:dyDescent="0.25">
      <c r="B77" s="13"/>
      <c r="C77" s="5"/>
      <c r="D77" s="5"/>
      <c r="E77" s="5"/>
      <c r="F77" s="5"/>
      <c r="G77" s="23"/>
      <c r="I77" s="23"/>
      <c r="J77" s="21"/>
      <c r="K77" s="5"/>
    </row>
    <row r="78" spans="1:11" x14ac:dyDescent="0.25">
      <c r="B78" s="2"/>
    </row>
    <row r="79" spans="1:11" x14ac:dyDescent="0.25">
      <c r="B79" s="2"/>
    </row>
    <row r="80" spans="1:11" x14ac:dyDescent="0.25">
      <c r="B80" s="2"/>
    </row>
    <row r="81" spans="2:2" x14ac:dyDescent="0.25">
      <c r="B81" s="2"/>
    </row>
    <row r="82" spans="2:2" x14ac:dyDescent="0.25">
      <c r="B82" s="2"/>
    </row>
    <row r="83" spans="2:2" x14ac:dyDescent="0.25">
      <c r="B83" s="2"/>
    </row>
    <row r="84" spans="2:2" x14ac:dyDescent="0.25">
      <c r="B84" s="2"/>
    </row>
    <row r="85" spans="2:2" x14ac:dyDescent="0.25">
      <c r="B85" s="2"/>
    </row>
    <row r="86" spans="2:2" x14ac:dyDescent="0.25">
      <c r="B86" s="2"/>
    </row>
    <row r="87" spans="2:2" x14ac:dyDescent="0.25">
      <c r="B87" s="2"/>
    </row>
    <row r="88" spans="2:2" x14ac:dyDescent="0.25">
      <c r="B88" s="2"/>
    </row>
    <row r="89" spans="2:2" x14ac:dyDescent="0.25">
      <c r="B89" s="2"/>
    </row>
    <row r="90" spans="2:2" x14ac:dyDescent="0.25">
      <c r="B90" s="2"/>
    </row>
    <row r="91" spans="2:2" x14ac:dyDescent="0.25">
      <c r="B91" s="2"/>
    </row>
    <row r="92" spans="2:2" x14ac:dyDescent="0.25">
      <c r="B92" s="2"/>
    </row>
    <row r="93" spans="2:2" ht="60" customHeight="1" x14ac:dyDescent="0.25">
      <c r="B93" s="2"/>
    </row>
    <row r="94" spans="2:2" x14ac:dyDescent="0.25">
      <c r="B94" s="2"/>
    </row>
    <row r="95" spans="2:2" x14ac:dyDescent="0.25">
      <c r="B95" s="2"/>
    </row>
    <row r="96" spans="2:2" x14ac:dyDescent="0.25">
      <c r="B96" s="2"/>
    </row>
    <row r="97" spans="2:2" x14ac:dyDescent="0.25">
      <c r="B97" s="2"/>
    </row>
    <row r="98" spans="2:2" x14ac:dyDescent="0.25">
      <c r="B98" s="2"/>
    </row>
    <row r="99" spans="2:2" x14ac:dyDescent="0.25">
      <c r="B99" s="2"/>
    </row>
    <row r="100" spans="2:2" x14ac:dyDescent="0.25">
      <c r="B100" s="2"/>
    </row>
    <row r="101" spans="2:2" x14ac:dyDescent="0.25">
      <c r="B101" s="2"/>
    </row>
    <row r="102" spans="2:2" x14ac:dyDescent="0.25">
      <c r="B102" s="2"/>
    </row>
    <row r="103" spans="2:2" x14ac:dyDescent="0.25">
      <c r="B103" s="2"/>
    </row>
    <row r="104" spans="2:2" x14ac:dyDescent="0.25">
      <c r="B104" s="2"/>
    </row>
    <row r="105" spans="2:2" x14ac:dyDescent="0.25">
      <c r="B105" s="2"/>
    </row>
    <row r="106" spans="2:2" x14ac:dyDescent="0.25">
      <c r="B106" s="2"/>
    </row>
    <row r="107" spans="2:2" x14ac:dyDescent="0.25">
      <c r="B107" s="2"/>
    </row>
    <row r="108" spans="2:2" x14ac:dyDescent="0.25">
      <c r="B108" s="2"/>
    </row>
    <row r="109" spans="2:2" x14ac:dyDescent="0.25">
      <c r="B109" s="2"/>
    </row>
    <row r="110" spans="2:2" x14ac:dyDescent="0.25">
      <c r="B110" s="2"/>
    </row>
  </sheetData>
  <mergeCells count="7">
    <mergeCell ref="A48:A75"/>
    <mergeCell ref="C1:F1"/>
    <mergeCell ref="G9:H9"/>
    <mergeCell ref="I9:K9"/>
    <mergeCell ref="A11:A22"/>
    <mergeCell ref="A23:A33"/>
    <mergeCell ref="A34:A47"/>
  </mergeCells>
  <dataValidations count="2">
    <dataValidation type="list" allowBlank="1" showInputMessage="1" showErrorMessage="1" sqref="H84:H101 H78:H82 J76:J101">
      <formula1>"Pass, Fail, Partially Passed, Concern"</formula1>
    </dataValidation>
    <dataValidation type="list" allowBlank="1" showInputMessage="1" showErrorMessage="1" sqref="H11:H77 H83 J11:J75">
      <formula1>"Pass, Fail"</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zoomScale="85" zoomScaleNormal="85" workbookViewId="0">
      <selection activeCell="E15" sqref="E15"/>
    </sheetView>
  </sheetViews>
  <sheetFormatPr defaultRowHeight="15" x14ac:dyDescent="0.25"/>
  <cols>
    <col min="1" max="1" width="5.140625" style="2" customWidth="1"/>
    <col min="2" max="2" width="7.42578125" style="2" customWidth="1"/>
    <col min="3" max="3" width="33.28515625" style="2" customWidth="1"/>
    <col min="4" max="4" width="23.42578125" style="17" customWidth="1"/>
    <col min="5" max="5" width="30.7109375" style="2" customWidth="1"/>
    <col min="6" max="6" width="25.28515625" style="17" customWidth="1"/>
    <col min="7" max="7" width="24.140625" style="17" customWidth="1"/>
    <col min="8" max="8" width="15.85546875" style="17" customWidth="1"/>
    <col min="9" max="9" width="23.5703125" style="17" customWidth="1"/>
    <col min="10" max="10" width="18.42578125" style="17" customWidth="1"/>
    <col min="11" max="11" width="22" style="2" customWidth="1"/>
    <col min="12" max="16384" width="9.140625" style="2"/>
  </cols>
  <sheetData>
    <row r="1" spans="1:11" ht="18.75" customHeight="1" x14ac:dyDescent="0.25">
      <c r="C1" s="60" t="s">
        <v>37</v>
      </c>
      <c r="D1" s="60"/>
      <c r="E1" s="60"/>
      <c r="F1" s="60"/>
    </row>
    <row r="2" spans="1:11" x14ac:dyDescent="0.25">
      <c r="D2" s="2"/>
    </row>
    <row r="3" spans="1:11" ht="30" x14ac:dyDescent="0.25">
      <c r="C3" s="6" t="s">
        <v>31</v>
      </c>
      <c r="E3" s="6" t="s">
        <v>38</v>
      </c>
    </row>
    <row r="4" spans="1:11" x14ac:dyDescent="0.25">
      <c r="C4" s="2" t="s">
        <v>32</v>
      </c>
      <c r="D4" s="17">
        <f>COUNT(Image_table[])</f>
        <v>18</v>
      </c>
      <c r="E4" s="2" t="s">
        <v>32</v>
      </c>
      <c r="F4" s="17">
        <f>COUNT(Image_table[])</f>
        <v>18</v>
      </c>
    </row>
    <row r="5" spans="1:11" x14ac:dyDescent="0.25">
      <c r="C5" s="2" t="s">
        <v>33</v>
      </c>
      <c r="D5" s="17">
        <f>COUNTIF(Image_table[C2C Status], "Pass")</f>
        <v>18</v>
      </c>
      <c r="E5" s="2" t="s">
        <v>33</v>
      </c>
      <c r="F5" s="17">
        <f>COUNTIF(Image_table[Aliyun Status], "Pass")</f>
        <v>18</v>
      </c>
    </row>
    <row r="6" spans="1:11" x14ac:dyDescent="0.25">
      <c r="C6" s="2" t="s">
        <v>34</v>
      </c>
      <c r="D6" s="17">
        <f>COUNTIF(Image_table[C2C Status], "Fail")</f>
        <v>0</v>
      </c>
      <c r="E6" s="2" t="s">
        <v>34</v>
      </c>
      <c r="F6" s="17">
        <f>COUNTIF(Image_table[Aliyun Status], "Fail")</f>
        <v>0</v>
      </c>
    </row>
    <row r="7" spans="1:11" x14ac:dyDescent="0.25">
      <c r="C7" s="2" t="s">
        <v>36</v>
      </c>
      <c r="D7" s="17">
        <f>COUNTIF(Image_table[C2C Status], "Concern")</f>
        <v>0</v>
      </c>
      <c r="E7" s="2" t="s">
        <v>36</v>
      </c>
      <c r="F7" s="17">
        <f>COUNTIF(Image_table[Aliyun Status], "Partially Passed")</f>
        <v>0</v>
      </c>
    </row>
    <row r="8" spans="1:11" x14ac:dyDescent="0.25">
      <c r="C8" s="2" t="s">
        <v>35</v>
      </c>
      <c r="D8" s="17">
        <f>COUNTIF(Image_table[C2C Status], "Concern")</f>
        <v>0</v>
      </c>
      <c r="E8" s="2" t="s">
        <v>35</v>
      </c>
      <c r="F8" s="17">
        <f>COUNTIF(Image_table[Aliyun Status], "Concern")</f>
        <v>0</v>
      </c>
    </row>
    <row r="9" spans="1:11" ht="21.75" customHeight="1" x14ac:dyDescent="0.25">
      <c r="G9" s="71" t="s">
        <v>5</v>
      </c>
      <c r="H9" s="71"/>
      <c r="I9" s="73" t="s">
        <v>6</v>
      </c>
      <c r="J9" s="74"/>
      <c r="K9" s="74"/>
    </row>
    <row r="10" spans="1:11" x14ac:dyDescent="0.25">
      <c r="B10" s="2" t="s">
        <v>0</v>
      </c>
      <c r="C10" s="2" t="s">
        <v>1</v>
      </c>
      <c r="D10" s="17" t="s">
        <v>2</v>
      </c>
      <c r="E10" s="2" t="s">
        <v>3</v>
      </c>
      <c r="F10" s="17" t="s">
        <v>4</v>
      </c>
      <c r="G10" s="17" t="s">
        <v>10</v>
      </c>
      <c r="H10" s="17" t="s">
        <v>9</v>
      </c>
      <c r="I10" s="17" t="s">
        <v>11</v>
      </c>
      <c r="J10" s="17" t="s">
        <v>12</v>
      </c>
      <c r="K10" s="2" t="s">
        <v>80</v>
      </c>
    </row>
    <row r="11" spans="1:11" ht="45" x14ac:dyDescent="0.25">
      <c r="A11" s="64" t="s">
        <v>7</v>
      </c>
      <c r="B11" s="2">
        <v>1</v>
      </c>
      <c r="C11" s="1" t="s">
        <v>39</v>
      </c>
      <c r="D11" s="17" t="s">
        <v>40</v>
      </c>
      <c r="E11" s="1" t="s">
        <v>41</v>
      </c>
      <c r="F11" s="17" t="s">
        <v>42</v>
      </c>
      <c r="G11" s="17" t="s">
        <v>43</v>
      </c>
      <c r="H11" s="17" t="s">
        <v>30</v>
      </c>
      <c r="I11" s="17" t="s">
        <v>43</v>
      </c>
      <c r="J11" s="17" t="s">
        <v>30</v>
      </c>
    </row>
    <row r="12" spans="1:11" ht="60" x14ac:dyDescent="0.25">
      <c r="A12" s="64"/>
      <c r="B12" s="2">
        <v>2</v>
      </c>
      <c r="C12" s="1" t="s">
        <v>44</v>
      </c>
      <c r="D12" s="17" t="s">
        <v>45</v>
      </c>
      <c r="E12" s="1" t="s">
        <v>46</v>
      </c>
      <c r="F12" s="17" t="s">
        <v>47</v>
      </c>
      <c r="G12" s="17" t="s">
        <v>48</v>
      </c>
      <c r="H12" s="17" t="s">
        <v>30</v>
      </c>
      <c r="I12" s="17" t="s">
        <v>48</v>
      </c>
      <c r="J12" s="17" t="s">
        <v>30</v>
      </c>
    </row>
    <row r="13" spans="1:11" ht="60" x14ac:dyDescent="0.25">
      <c r="A13" s="64"/>
      <c r="B13" s="2">
        <v>3</v>
      </c>
      <c r="C13" s="1" t="s">
        <v>49</v>
      </c>
      <c r="D13" s="17" t="s">
        <v>50</v>
      </c>
      <c r="E13" s="1" t="s">
        <v>51</v>
      </c>
      <c r="F13" s="17" t="s">
        <v>47</v>
      </c>
      <c r="G13" s="17" t="s">
        <v>48</v>
      </c>
      <c r="H13" s="17" t="s">
        <v>30</v>
      </c>
      <c r="I13" s="17" t="s">
        <v>48</v>
      </c>
      <c r="J13" s="17" t="s">
        <v>30</v>
      </c>
    </row>
    <row r="14" spans="1:11" ht="45" x14ac:dyDescent="0.25">
      <c r="A14" s="64"/>
      <c r="B14" s="2">
        <v>4</v>
      </c>
      <c r="C14" s="1" t="s">
        <v>83</v>
      </c>
      <c r="D14" s="17" t="s">
        <v>52</v>
      </c>
      <c r="E14" s="1" t="s">
        <v>53</v>
      </c>
      <c r="F14" s="17" t="s">
        <v>42</v>
      </c>
      <c r="G14" s="17" t="s">
        <v>84</v>
      </c>
      <c r="H14" s="17" t="s">
        <v>30</v>
      </c>
      <c r="I14" s="17" t="s">
        <v>84</v>
      </c>
      <c r="J14" s="17" t="s">
        <v>30</v>
      </c>
    </row>
    <row r="15" spans="1:11" ht="60" x14ac:dyDescent="0.25">
      <c r="A15" s="64"/>
      <c r="B15" s="2">
        <v>5</v>
      </c>
      <c r="C15" s="1" t="s">
        <v>54</v>
      </c>
      <c r="D15" s="17" t="s">
        <v>55</v>
      </c>
      <c r="E15" s="1" t="s">
        <v>56</v>
      </c>
      <c r="F15" s="17" t="s">
        <v>47</v>
      </c>
      <c r="G15" s="17" t="s">
        <v>48</v>
      </c>
      <c r="H15" s="17" t="s">
        <v>30</v>
      </c>
      <c r="I15" s="17" t="s">
        <v>48</v>
      </c>
      <c r="J15" s="17" t="s">
        <v>30</v>
      </c>
    </row>
    <row r="16" spans="1:11" ht="45" x14ac:dyDescent="0.25">
      <c r="A16" s="64"/>
      <c r="B16" s="2">
        <v>6</v>
      </c>
      <c r="C16" s="1" t="s">
        <v>57</v>
      </c>
      <c r="D16" s="17" t="s">
        <v>58</v>
      </c>
      <c r="E16" s="1" t="s">
        <v>59</v>
      </c>
      <c r="F16" s="17" t="s">
        <v>42</v>
      </c>
      <c r="G16" s="17" t="s">
        <v>43</v>
      </c>
      <c r="H16" s="17" t="s">
        <v>30</v>
      </c>
      <c r="I16" s="17" t="s">
        <v>43</v>
      </c>
      <c r="J16" s="17" t="s">
        <v>30</v>
      </c>
    </row>
    <row r="17" spans="1:10" ht="60" x14ac:dyDescent="0.25">
      <c r="A17" s="64"/>
      <c r="B17" s="2">
        <v>7</v>
      </c>
      <c r="C17" s="1" t="s">
        <v>60</v>
      </c>
      <c r="D17" s="17" t="s">
        <v>85</v>
      </c>
      <c r="E17" s="1" t="s">
        <v>61</v>
      </c>
      <c r="F17" s="17" t="s">
        <v>47</v>
      </c>
      <c r="G17" s="17" t="s">
        <v>48</v>
      </c>
      <c r="H17" s="17" t="s">
        <v>30</v>
      </c>
      <c r="I17" s="17" t="s">
        <v>48</v>
      </c>
      <c r="J17" s="17" t="s">
        <v>30</v>
      </c>
    </row>
    <row r="18" spans="1:10" ht="60" x14ac:dyDescent="0.25">
      <c r="A18" s="64"/>
      <c r="B18" s="2">
        <v>8</v>
      </c>
      <c r="C18" s="1" t="s">
        <v>62</v>
      </c>
      <c r="D18" s="17" t="s">
        <v>63</v>
      </c>
      <c r="E18" s="1" t="s">
        <v>64</v>
      </c>
      <c r="F18" s="17" t="s">
        <v>47</v>
      </c>
      <c r="G18" s="17" t="s">
        <v>48</v>
      </c>
      <c r="H18" s="17" t="s">
        <v>30</v>
      </c>
      <c r="I18" s="17" t="s">
        <v>48</v>
      </c>
      <c r="J18" s="17" t="s">
        <v>30</v>
      </c>
    </row>
    <row r="19" spans="1:10" ht="45" x14ac:dyDescent="0.25">
      <c r="A19" s="64"/>
      <c r="B19" s="2">
        <v>9</v>
      </c>
      <c r="C19" s="1" t="s">
        <v>65</v>
      </c>
      <c r="D19" s="17" t="s">
        <v>66</v>
      </c>
      <c r="E19" s="1" t="s">
        <v>67</v>
      </c>
      <c r="F19" s="17" t="s">
        <v>42</v>
      </c>
      <c r="G19" s="17" t="s">
        <v>43</v>
      </c>
      <c r="H19" s="17" t="s">
        <v>30</v>
      </c>
      <c r="I19" s="17" t="s">
        <v>43</v>
      </c>
      <c r="J19" s="17" t="s">
        <v>30</v>
      </c>
    </row>
    <row r="20" spans="1:10" ht="60" x14ac:dyDescent="0.25">
      <c r="A20" s="64"/>
      <c r="B20" s="2">
        <v>10</v>
      </c>
      <c r="C20" s="1" t="s">
        <v>68</v>
      </c>
      <c r="D20" s="17" t="s">
        <v>69</v>
      </c>
      <c r="E20" s="1" t="s">
        <v>70</v>
      </c>
      <c r="F20" s="17" t="s">
        <v>47</v>
      </c>
      <c r="G20" s="17" t="s">
        <v>48</v>
      </c>
      <c r="H20" s="17" t="s">
        <v>30</v>
      </c>
      <c r="I20" s="17" t="s">
        <v>48</v>
      </c>
      <c r="J20" s="17" t="s">
        <v>30</v>
      </c>
    </row>
    <row r="21" spans="1:10" ht="60" x14ac:dyDescent="0.25">
      <c r="A21" s="64"/>
      <c r="B21" s="2">
        <v>11</v>
      </c>
      <c r="C21" s="1" t="s">
        <v>71</v>
      </c>
      <c r="D21" s="17" t="s">
        <v>72</v>
      </c>
      <c r="E21" s="1" t="s">
        <v>73</v>
      </c>
      <c r="F21" s="17" t="s">
        <v>47</v>
      </c>
      <c r="G21" s="17" t="s">
        <v>48</v>
      </c>
      <c r="H21" s="17" t="s">
        <v>30</v>
      </c>
      <c r="I21" s="17" t="s">
        <v>48</v>
      </c>
      <c r="J21" s="17" t="s">
        <v>30</v>
      </c>
    </row>
    <row r="22" spans="1:10" ht="60" x14ac:dyDescent="0.25">
      <c r="A22" s="64"/>
      <c r="B22" s="2">
        <v>12</v>
      </c>
      <c r="C22" s="1" t="s">
        <v>74</v>
      </c>
      <c r="D22" s="17" t="s">
        <v>75</v>
      </c>
      <c r="E22" s="1" t="s">
        <v>76</v>
      </c>
      <c r="F22" s="17" t="s">
        <v>47</v>
      </c>
      <c r="G22" s="17" t="s">
        <v>48</v>
      </c>
      <c r="H22" s="18" t="s">
        <v>30</v>
      </c>
      <c r="I22" s="17" t="s">
        <v>48</v>
      </c>
      <c r="J22" s="18" t="s">
        <v>30</v>
      </c>
    </row>
    <row r="23" spans="1:10" ht="45" x14ac:dyDescent="0.25">
      <c r="A23" s="64"/>
      <c r="B23" s="2">
        <v>13</v>
      </c>
      <c r="C23" s="1" t="s">
        <v>77</v>
      </c>
      <c r="D23" s="17" t="s">
        <v>78</v>
      </c>
      <c r="E23" s="1" t="s">
        <v>79</v>
      </c>
      <c r="F23" s="17" t="s">
        <v>42</v>
      </c>
      <c r="G23" s="17" t="s">
        <v>43</v>
      </c>
      <c r="H23" s="19" t="s">
        <v>30</v>
      </c>
      <c r="I23" s="17" t="s">
        <v>43</v>
      </c>
      <c r="J23" s="19" t="s">
        <v>30</v>
      </c>
    </row>
    <row r="24" spans="1:10" ht="60" x14ac:dyDescent="0.25">
      <c r="A24" s="65" t="s">
        <v>8</v>
      </c>
      <c r="B24" s="4">
        <v>14</v>
      </c>
      <c r="C24" s="4" t="s">
        <v>13</v>
      </c>
      <c r="D24" s="20" t="s">
        <v>16</v>
      </c>
      <c r="E24" s="4" t="s">
        <v>21</v>
      </c>
      <c r="F24" s="20" t="s">
        <v>26</v>
      </c>
      <c r="G24" s="20" t="s">
        <v>28</v>
      </c>
      <c r="H24" s="17" t="s">
        <v>30</v>
      </c>
      <c r="I24" s="20" t="s">
        <v>28</v>
      </c>
      <c r="J24" s="17" t="s">
        <v>30</v>
      </c>
    </row>
    <row r="25" spans="1:10" ht="45" x14ac:dyDescent="0.25">
      <c r="A25" s="66"/>
      <c r="B25" s="2">
        <v>15</v>
      </c>
      <c r="C25" s="2" t="s">
        <v>14</v>
      </c>
      <c r="D25" s="17" t="s">
        <v>17</v>
      </c>
      <c r="E25" s="2" t="s">
        <v>22</v>
      </c>
      <c r="F25" s="17" t="s">
        <v>27</v>
      </c>
      <c r="G25" s="17" t="s">
        <v>29</v>
      </c>
      <c r="H25" s="18" t="s">
        <v>30</v>
      </c>
      <c r="I25" s="17" t="s">
        <v>29</v>
      </c>
      <c r="J25" s="18" t="s">
        <v>30</v>
      </c>
    </row>
    <row r="26" spans="1:10" ht="60" x14ac:dyDescent="0.25">
      <c r="A26" s="66"/>
      <c r="B26" s="2">
        <v>16</v>
      </c>
      <c r="C26" s="2" t="s">
        <v>15</v>
      </c>
      <c r="D26" s="17" t="s">
        <v>18</v>
      </c>
      <c r="E26" s="2" t="s">
        <v>23</v>
      </c>
      <c r="F26" s="17" t="s">
        <v>26</v>
      </c>
      <c r="G26" s="17" t="s">
        <v>28</v>
      </c>
      <c r="H26" s="17" t="s">
        <v>30</v>
      </c>
      <c r="I26" s="17" t="s">
        <v>28</v>
      </c>
      <c r="J26" s="17" t="s">
        <v>30</v>
      </c>
    </row>
    <row r="27" spans="1:10" ht="60" x14ac:dyDescent="0.25">
      <c r="A27" s="66"/>
      <c r="B27" s="2">
        <v>17</v>
      </c>
      <c r="C27" s="2" t="s">
        <v>81</v>
      </c>
      <c r="D27" s="17" t="s">
        <v>19</v>
      </c>
      <c r="E27" s="2" t="s">
        <v>24</v>
      </c>
      <c r="F27" s="21" t="s">
        <v>26</v>
      </c>
      <c r="G27" s="21" t="s">
        <v>28</v>
      </c>
      <c r="H27" s="17" t="s">
        <v>30</v>
      </c>
      <c r="I27" s="21" t="s">
        <v>28</v>
      </c>
      <c r="J27" s="17" t="s">
        <v>30</v>
      </c>
    </row>
    <row r="28" spans="1:10" ht="60" x14ac:dyDescent="0.25">
      <c r="A28" s="66"/>
      <c r="B28" s="2">
        <v>18</v>
      </c>
      <c r="C28" s="2" t="s">
        <v>82</v>
      </c>
      <c r="D28" s="17" t="s">
        <v>20</v>
      </c>
      <c r="E28" s="2" t="s">
        <v>25</v>
      </c>
      <c r="F28" s="17" t="s">
        <v>26</v>
      </c>
      <c r="G28" s="17" t="s">
        <v>28</v>
      </c>
      <c r="H28" s="17" t="s">
        <v>30</v>
      </c>
      <c r="I28" s="17" t="s">
        <v>28</v>
      </c>
      <c r="J28" s="17" t="s">
        <v>30</v>
      </c>
    </row>
  </sheetData>
  <mergeCells count="5">
    <mergeCell ref="G9:H9"/>
    <mergeCell ref="A11:A23"/>
    <mergeCell ref="A24:A28"/>
    <mergeCell ref="C1:F1"/>
    <mergeCell ref="I9:K9"/>
  </mergeCells>
  <dataValidations count="1">
    <dataValidation type="list" allowBlank="1" showInputMessage="1" showErrorMessage="1" sqref="H11:H28 J11:J28">
      <formula1>"Pass, Fail, Partially Passed, Concern"</formula1>
    </dataValidation>
  </dataValidations>
  <pageMargins left="0.7" right="0.7" top="0.75" bottom="0.75" header="0.3" footer="0.3"/>
  <pageSetup orientation="portrait" r:id="rId1"/>
  <ignoredErrors>
    <ignoredError sqref="F6" formula="1"/>
  </ignoredError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zoomScale="90" zoomScaleNormal="90" workbookViewId="0">
      <selection activeCell="E14" sqref="E14"/>
    </sheetView>
  </sheetViews>
  <sheetFormatPr defaultRowHeight="15" x14ac:dyDescent="0.25"/>
  <cols>
    <col min="1" max="1" width="5.140625" style="2" customWidth="1"/>
    <col min="2" max="2" width="7.42578125" style="2" customWidth="1"/>
    <col min="3" max="3" width="33.28515625" style="2" customWidth="1"/>
    <col min="4" max="4" width="27.5703125" style="2" customWidth="1"/>
    <col min="5" max="5" width="30.7109375" style="2" customWidth="1"/>
    <col min="6" max="6" width="43" style="2" customWidth="1"/>
    <col min="7" max="7" width="29.7109375" style="2" customWidth="1"/>
    <col min="8" max="8" width="15.85546875" style="17" customWidth="1"/>
    <col min="9" max="9" width="23.5703125" style="2" customWidth="1"/>
    <col min="10" max="10" width="18.42578125" style="2" customWidth="1"/>
    <col min="11" max="11" width="32" style="2" customWidth="1"/>
    <col min="12" max="16384" width="9.140625" style="2"/>
  </cols>
  <sheetData>
    <row r="1" spans="1:11" ht="18.75" customHeight="1" x14ac:dyDescent="0.25">
      <c r="C1" s="60" t="s">
        <v>1027</v>
      </c>
      <c r="D1" s="60"/>
      <c r="E1" s="60"/>
      <c r="F1" s="60"/>
    </row>
    <row r="2" spans="1:11" ht="27" customHeight="1" x14ac:dyDescent="0.25">
      <c r="C2" s="30"/>
      <c r="D2" s="88" t="s">
        <v>1026</v>
      </c>
      <c r="E2" s="89"/>
      <c r="F2" s="89"/>
    </row>
    <row r="3" spans="1:11" ht="30" x14ac:dyDescent="0.25">
      <c r="C3" s="6" t="s">
        <v>31</v>
      </c>
      <c r="E3" s="6" t="s">
        <v>38</v>
      </c>
    </row>
    <row r="4" spans="1:11" x14ac:dyDescent="0.25">
      <c r="C4" s="2" t="s">
        <v>32</v>
      </c>
      <c r="D4" s="2">
        <f>COUNT(Image_table3456[])</f>
        <v>52</v>
      </c>
      <c r="E4" s="2" t="s">
        <v>32</v>
      </c>
      <c r="F4" s="2">
        <f>COUNT(Image_table3456[])</f>
        <v>52</v>
      </c>
    </row>
    <row r="5" spans="1:11" x14ac:dyDescent="0.25">
      <c r="C5" s="2" t="s">
        <v>33</v>
      </c>
      <c r="D5" s="2">
        <f>COUNTIF(Image_table3456[C2C Status], "Pass")</f>
        <v>52</v>
      </c>
      <c r="E5" s="2" t="s">
        <v>33</v>
      </c>
      <c r="F5" s="2">
        <f>COUNTIF(Image_table3456[Aliyun Status], "Pass")</f>
        <v>52</v>
      </c>
    </row>
    <row r="6" spans="1:11" x14ac:dyDescent="0.25">
      <c r="C6" s="2" t="s">
        <v>34</v>
      </c>
      <c r="D6" s="2">
        <f>COUNTIF(Image_table3456[C2C Status], "Fail")</f>
        <v>0</v>
      </c>
      <c r="E6" s="2" t="s">
        <v>34</v>
      </c>
      <c r="F6" s="2">
        <f>COUNTIF(Image_table3456[Aliyun Status], "Fail")</f>
        <v>0</v>
      </c>
    </row>
    <row r="7" spans="1:11" x14ac:dyDescent="0.25">
      <c r="C7" s="2" t="s">
        <v>36</v>
      </c>
      <c r="D7" s="2">
        <f>COUNTIF(Image_table3456[C2C Status], "Concern")</f>
        <v>0</v>
      </c>
      <c r="E7" s="2" t="s">
        <v>36</v>
      </c>
      <c r="F7" s="2">
        <f>COUNTIF(Image_table3456[Aliyun Status], "Partially Passed")</f>
        <v>0</v>
      </c>
    </row>
    <row r="8" spans="1:11" x14ac:dyDescent="0.25">
      <c r="C8" s="2" t="s">
        <v>35</v>
      </c>
      <c r="D8" s="2">
        <f>COUNTIF(Image_table3456[C2C Status], "Concern")</f>
        <v>0</v>
      </c>
      <c r="E8" s="2" t="s">
        <v>35</v>
      </c>
      <c r="F8" s="2">
        <f>COUNTIF(Image_table3456[Aliyun Status], "Concern")</f>
        <v>0</v>
      </c>
    </row>
    <row r="9" spans="1:11" ht="21.75" customHeight="1" x14ac:dyDescent="0.25">
      <c r="C9" s="29"/>
      <c r="G9" s="71" t="s">
        <v>5</v>
      </c>
      <c r="H9" s="71"/>
      <c r="I9" s="73" t="s">
        <v>6</v>
      </c>
      <c r="J9" s="74"/>
      <c r="K9" s="74"/>
    </row>
    <row r="10" spans="1:11" s="12" customFormat="1" x14ac:dyDescent="0.25">
      <c r="B10" s="17" t="s">
        <v>0</v>
      </c>
      <c r="C10" s="17" t="s">
        <v>1</v>
      </c>
      <c r="D10" s="17" t="s">
        <v>2</v>
      </c>
      <c r="E10" s="17" t="s">
        <v>3</v>
      </c>
      <c r="F10" s="17" t="s">
        <v>4</v>
      </c>
      <c r="G10" s="17" t="s">
        <v>10</v>
      </c>
      <c r="H10" s="17" t="s">
        <v>9</v>
      </c>
      <c r="I10" s="12" t="s">
        <v>11</v>
      </c>
      <c r="J10" s="12" t="s">
        <v>12</v>
      </c>
      <c r="K10" s="12" t="s">
        <v>1025</v>
      </c>
    </row>
    <row r="11" spans="1:11" ht="45" x14ac:dyDescent="0.25">
      <c r="A11" s="83" t="s">
        <v>1024</v>
      </c>
      <c r="B11" s="22">
        <v>1</v>
      </c>
      <c r="C11" s="22" t="s">
        <v>1023</v>
      </c>
      <c r="D11" s="22" t="s">
        <v>1022</v>
      </c>
      <c r="E11" s="22" t="s">
        <v>1021</v>
      </c>
      <c r="F11" s="22" t="s">
        <v>998</v>
      </c>
      <c r="G11" s="22" t="s">
        <v>997</v>
      </c>
      <c r="H11" s="17" t="s">
        <v>30</v>
      </c>
      <c r="I11" s="22" t="s">
        <v>997</v>
      </c>
      <c r="J11" s="17" t="s">
        <v>30</v>
      </c>
      <c r="K11" s="28"/>
    </row>
    <row r="12" spans="1:11" ht="45" x14ac:dyDescent="0.25">
      <c r="A12" s="83"/>
      <c r="B12" s="22">
        <v>2</v>
      </c>
      <c r="C12" s="22" t="s">
        <v>1020</v>
      </c>
      <c r="D12" s="22" t="s">
        <v>1019</v>
      </c>
      <c r="E12" s="22" t="s">
        <v>1018</v>
      </c>
      <c r="F12" s="22" t="s">
        <v>932</v>
      </c>
      <c r="G12" s="22" t="s">
        <v>1011</v>
      </c>
      <c r="H12" s="17" t="s">
        <v>30</v>
      </c>
      <c r="I12" s="22" t="s">
        <v>1011</v>
      </c>
      <c r="J12" s="17" t="s">
        <v>30</v>
      </c>
      <c r="K12" s="28"/>
    </row>
    <row r="13" spans="1:11" ht="45" x14ac:dyDescent="0.25">
      <c r="A13" s="83"/>
      <c r="B13" s="22">
        <v>3</v>
      </c>
      <c r="C13" s="22" t="s">
        <v>1017</v>
      </c>
      <c r="D13" s="22" t="s">
        <v>1016</v>
      </c>
      <c r="E13" s="22" t="s">
        <v>1015</v>
      </c>
      <c r="F13" s="22" t="s">
        <v>932</v>
      </c>
      <c r="G13" s="22" t="s">
        <v>1011</v>
      </c>
      <c r="H13" s="17" t="s">
        <v>30</v>
      </c>
      <c r="I13" s="22" t="s">
        <v>1011</v>
      </c>
      <c r="J13" s="17" t="s">
        <v>30</v>
      </c>
      <c r="K13" s="28"/>
    </row>
    <row r="14" spans="1:11" ht="45" x14ac:dyDescent="0.25">
      <c r="A14" s="83"/>
      <c r="B14" s="22">
        <v>4</v>
      </c>
      <c r="C14" s="22" t="s">
        <v>1014</v>
      </c>
      <c r="D14" s="22" t="s">
        <v>1013</v>
      </c>
      <c r="E14" s="22" t="s">
        <v>1012</v>
      </c>
      <c r="F14" s="22" t="s">
        <v>932</v>
      </c>
      <c r="G14" s="22" t="s">
        <v>1011</v>
      </c>
      <c r="H14" s="17" t="s">
        <v>30</v>
      </c>
      <c r="I14" s="22" t="s">
        <v>1011</v>
      </c>
      <c r="J14" s="17" t="s">
        <v>30</v>
      </c>
      <c r="K14" s="28"/>
    </row>
    <row r="15" spans="1:11" ht="45" x14ac:dyDescent="0.25">
      <c r="A15" s="83"/>
      <c r="B15" s="22">
        <v>5</v>
      </c>
      <c r="C15" s="22" t="s">
        <v>1010</v>
      </c>
      <c r="D15" s="22" t="s">
        <v>1009</v>
      </c>
      <c r="E15" s="22" t="s">
        <v>1008</v>
      </c>
      <c r="F15" s="22" t="s">
        <v>998</v>
      </c>
      <c r="G15" s="22" t="s">
        <v>997</v>
      </c>
      <c r="H15" s="17" t="s">
        <v>30</v>
      </c>
      <c r="I15" s="22" t="s">
        <v>997</v>
      </c>
      <c r="J15" s="17" t="s">
        <v>30</v>
      </c>
      <c r="K15" s="28"/>
    </row>
    <row r="16" spans="1:11" ht="45" x14ac:dyDescent="0.25">
      <c r="A16" s="83"/>
      <c r="B16" s="22">
        <v>6</v>
      </c>
      <c r="C16" s="22" t="s">
        <v>1007</v>
      </c>
      <c r="D16" s="22" t="s">
        <v>1006</v>
      </c>
      <c r="E16" s="22" t="s">
        <v>1005</v>
      </c>
      <c r="F16" s="22" t="s">
        <v>998</v>
      </c>
      <c r="G16" s="22" t="s">
        <v>997</v>
      </c>
      <c r="H16" s="17" t="s">
        <v>30</v>
      </c>
      <c r="I16" s="22" t="s">
        <v>997</v>
      </c>
      <c r="J16" s="17" t="s">
        <v>30</v>
      </c>
      <c r="K16" s="28"/>
    </row>
    <row r="17" spans="1:11" ht="45" x14ac:dyDescent="0.25">
      <c r="A17" s="83"/>
      <c r="B17" s="22">
        <v>7</v>
      </c>
      <c r="C17" s="22" t="s">
        <v>1004</v>
      </c>
      <c r="D17" s="22" t="s">
        <v>1003</v>
      </c>
      <c r="E17" s="22" t="s">
        <v>1002</v>
      </c>
      <c r="F17" s="22" t="s">
        <v>998</v>
      </c>
      <c r="G17" s="22" t="s">
        <v>997</v>
      </c>
      <c r="H17" s="17" t="s">
        <v>30</v>
      </c>
      <c r="I17" s="22" t="s">
        <v>997</v>
      </c>
      <c r="J17" s="17" t="s">
        <v>30</v>
      </c>
      <c r="K17" s="28"/>
    </row>
    <row r="18" spans="1:11" ht="45" x14ac:dyDescent="0.25">
      <c r="A18" s="83"/>
      <c r="B18" s="22">
        <v>8</v>
      </c>
      <c r="C18" s="22" t="s">
        <v>1001</v>
      </c>
      <c r="D18" s="22" t="s">
        <v>1000</v>
      </c>
      <c r="E18" s="22" t="s">
        <v>999</v>
      </c>
      <c r="F18" s="22" t="s">
        <v>998</v>
      </c>
      <c r="G18" s="22" t="s">
        <v>997</v>
      </c>
      <c r="H18" s="17" t="s">
        <v>30</v>
      </c>
      <c r="I18" s="22" t="s">
        <v>997</v>
      </c>
      <c r="J18" s="17" t="s">
        <v>30</v>
      </c>
      <c r="K18" s="28"/>
    </row>
    <row r="19" spans="1:11" ht="45" x14ac:dyDescent="0.25">
      <c r="A19" s="83"/>
      <c r="B19" s="22">
        <v>9</v>
      </c>
      <c r="C19" s="22" t="s">
        <v>996</v>
      </c>
      <c r="D19" s="22" t="s">
        <v>995</v>
      </c>
      <c r="E19" s="22" t="s">
        <v>994</v>
      </c>
      <c r="F19" s="22" t="s">
        <v>942</v>
      </c>
      <c r="G19" s="22" t="s">
        <v>993</v>
      </c>
      <c r="H19" s="17" t="s">
        <v>30</v>
      </c>
      <c r="I19" s="22" t="s">
        <v>993</v>
      </c>
      <c r="J19" s="17" t="s">
        <v>30</v>
      </c>
      <c r="K19" s="28"/>
    </row>
    <row r="20" spans="1:11" ht="68.25" customHeight="1" x14ac:dyDescent="0.25">
      <c r="A20" s="83"/>
      <c r="B20" s="22">
        <v>10</v>
      </c>
      <c r="C20" s="22" t="s">
        <v>992</v>
      </c>
      <c r="D20" s="22" t="s">
        <v>991</v>
      </c>
      <c r="E20" s="22" t="s">
        <v>990</v>
      </c>
      <c r="F20" s="22" t="s">
        <v>989</v>
      </c>
      <c r="G20" s="22" t="s">
        <v>988</v>
      </c>
      <c r="H20" s="17" t="s">
        <v>30</v>
      </c>
      <c r="I20" s="22" t="s">
        <v>988</v>
      </c>
      <c r="J20" s="17" t="s">
        <v>30</v>
      </c>
      <c r="K20" s="28"/>
    </row>
    <row r="21" spans="1:11" ht="66.75" customHeight="1" x14ac:dyDescent="0.25">
      <c r="A21" s="83"/>
      <c r="B21" s="22">
        <v>11</v>
      </c>
      <c r="C21" s="22" t="s">
        <v>987</v>
      </c>
      <c r="D21" s="22" t="s">
        <v>986</v>
      </c>
      <c r="E21" s="22" t="s">
        <v>985</v>
      </c>
      <c r="F21" s="22" t="s">
        <v>980</v>
      </c>
      <c r="G21" s="22" t="s">
        <v>984</v>
      </c>
      <c r="H21" s="17" t="s">
        <v>30</v>
      </c>
      <c r="I21" s="22" t="s">
        <v>984</v>
      </c>
      <c r="J21" s="17" t="s">
        <v>30</v>
      </c>
      <c r="K21" s="28"/>
    </row>
    <row r="22" spans="1:11" ht="54" customHeight="1" x14ac:dyDescent="0.25">
      <c r="A22" s="83"/>
      <c r="B22" s="22">
        <v>12</v>
      </c>
      <c r="C22" s="22" t="s">
        <v>983</v>
      </c>
      <c r="D22" s="22" t="s">
        <v>982</v>
      </c>
      <c r="E22" s="22" t="s">
        <v>981</v>
      </c>
      <c r="F22" s="22" t="s">
        <v>980</v>
      </c>
      <c r="G22" s="22" t="s">
        <v>979</v>
      </c>
      <c r="H22" s="17" t="s">
        <v>30</v>
      </c>
      <c r="I22" s="22" t="s">
        <v>979</v>
      </c>
      <c r="J22" s="17" t="s">
        <v>30</v>
      </c>
      <c r="K22" s="28"/>
    </row>
    <row r="23" spans="1:11" ht="121.5" customHeight="1" x14ac:dyDescent="0.25">
      <c r="A23" s="83"/>
      <c r="B23" s="22">
        <v>13</v>
      </c>
      <c r="C23" s="22" t="s">
        <v>978</v>
      </c>
      <c r="D23" s="22" t="s">
        <v>977</v>
      </c>
      <c r="E23" s="22" t="s">
        <v>976</v>
      </c>
      <c r="F23" s="22" t="s">
        <v>975</v>
      </c>
      <c r="G23" s="22" t="s">
        <v>974</v>
      </c>
      <c r="H23" s="17" t="s">
        <v>30</v>
      </c>
      <c r="I23" s="22" t="s">
        <v>974</v>
      </c>
      <c r="J23" s="17" t="s">
        <v>30</v>
      </c>
      <c r="K23" s="28"/>
    </row>
    <row r="24" spans="1:11" ht="100.5" customHeight="1" x14ac:dyDescent="0.25">
      <c r="A24" s="83"/>
      <c r="B24" s="22">
        <v>14</v>
      </c>
      <c r="C24" s="22" t="s">
        <v>973</v>
      </c>
      <c r="D24" s="22" t="s">
        <v>972</v>
      </c>
      <c r="E24" s="22" t="s">
        <v>971</v>
      </c>
      <c r="F24" s="22" t="s">
        <v>970</v>
      </c>
      <c r="G24" s="22" t="s">
        <v>969</v>
      </c>
      <c r="H24" s="17" t="s">
        <v>30</v>
      </c>
      <c r="I24" s="22" t="s">
        <v>969</v>
      </c>
      <c r="J24" s="17" t="s">
        <v>30</v>
      </c>
      <c r="K24" s="28"/>
    </row>
    <row r="25" spans="1:11" ht="83.25" customHeight="1" x14ac:dyDescent="0.25">
      <c r="A25" s="83"/>
      <c r="B25" s="22">
        <v>15</v>
      </c>
      <c r="C25" s="22" t="s">
        <v>968</v>
      </c>
      <c r="D25" s="22" t="s">
        <v>967</v>
      </c>
      <c r="E25" s="22" t="s">
        <v>966</v>
      </c>
      <c r="F25" s="22" t="s">
        <v>965</v>
      </c>
      <c r="G25" s="22" t="s">
        <v>964</v>
      </c>
      <c r="H25" s="17" t="s">
        <v>30</v>
      </c>
      <c r="I25" s="22" t="s">
        <v>964</v>
      </c>
      <c r="J25" s="17" t="s">
        <v>30</v>
      </c>
      <c r="K25" s="28"/>
    </row>
    <row r="26" spans="1:11" ht="93.75" customHeight="1" x14ac:dyDescent="0.25">
      <c r="A26" s="83"/>
      <c r="B26" s="22">
        <v>16</v>
      </c>
      <c r="C26" s="22" t="s">
        <v>963</v>
      </c>
      <c r="D26" s="22" t="s">
        <v>962</v>
      </c>
      <c r="E26" s="22" t="s">
        <v>961</v>
      </c>
      <c r="F26" s="22" t="s">
        <v>947</v>
      </c>
      <c r="G26" s="22" t="s">
        <v>960</v>
      </c>
      <c r="H26" s="17" t="s">
        <v>30</v>
      </c>
      <c r="I26" s="22" t="s">
        <v>960</v>
      </c>
      <c r="J26" s="17" t="s">
        <v>30</v>
      </c>
      <c r="K26" s="28"/>
    </row>
    <row r="27" spans="1:11" ht="54.75" customHeight="1" x14ac:dyDescent="0.25">
      <c r="A27" s="83"/>
      <c r="B27" s="22">
        <v>17</v>
      </c>
      <c r="C27" s="22" t="s">
        <v>959</v>
      </c>
      <c r="D27" s="22" t="s">
        <v>958</v>
      </c>
      <c r="E27" s="22" t="s">
        <v>957</v>
      </c>
      <c r="F27" s="22" t="s">
        <v>956</v>
      </c>
      <c r="G27" s="22" t="s">
        <v>955</v>
      </c>
      <c r="H27" s="17" t="s">
        <v>30</v>
      </c>
      <c r="I27" s="22" t="s">
        <v>955</v>
      </c>
      <c r="J27" s="17" t="s">
        <v>30</v>
      </c>
      <c r="K27" s="28"/>
    </row>
    <row r="28" spans="1:11" ht="54" customHeight="1" x14ac:dyDescent="0.25">
      <c r="A28" s="83"/>
      <c r="B28" s="22">
        <v>18</v>
      </c>
      <c r="C28" s="22" t="s">
        <v>954</v>
      </c>
      <c r="D28" s="22" t="s">
        <v>953</v>
      </c>
      <c r="E28" s="22" t="s">
        <v>952</v>
      </c>
      <c r="F28" s="22" t="s">
        <v>947</v>
      </c>
      <c r="G28" s="22" t="s">
        <v>951</v>
      </c>
      <c r="H28" s="17" t="s">
        <v>30</v>
      </c>
      <c r="I28" s="22" t="s">
        <v>951</v>
      </c>
      <c r="J28" s="17" t="s">
        <v>30</v>
      </c>
      <c r="K28" s="28"/>
    </row>
    <row r="29" spans="1:11" ht="52.5" customHeight="1" x14ac:dyDescent="0.25">
      <c r="A29" s="83"/>
      <c r="B29" s="22">
        <v>19</v>
      </c>
      <c r="C29" s="22" t="s">
        <v>950</v>
      </c>
      <c r="D29" s="22" t="s">
        <v>949</v>
      </c>
      <c r="E29" s="22" t="s">
        <v>948</v>
      </c>
      <c r="F29" s="22" t="s">
        <v>947</v>
      </c>
      <c r="G29" s="22" t="s">
        <v>946</v>
      </c>
      <c r="H29" s="17" t="s">
        <v>30</v>
      </c>
      <c r="I29" s="22" t="s">
        <v>946</v>
      </c>
      <c r="J29" s="17" t="s">
        <v>30</v>
      </c>
      <c r="K29" s="28"/>
    </row>
    <row r="30" spans="1:11" ht="45" x14ac:dyDescent="0.25">
      <c r="A30" s="83"/>
      <c r="B30" s="22">
        <v>20</v>
      </c>
      <c r="C30" s="22" t="s">
        <v>945</v>
      </c>
      <c r="D30" s="22" t="s">
        <v>944</v>
      </c>
      <c r="E30" s="22" t="s">
        <v>943</v>
      </c>
      <c r="F30" s="22" t="s">
        <v>942</v>
      </c>
      <c r="G30" s="22" t="s">
        <v>941</v>
      </c>
      <c r="H30" s="17" t="s">
        <v>30</v>
      </c>
      <c r="I30" s="22" t="s">
        <v>941</v>
      </c>
      <c r="J30" s="17" t="s">
        <v>30</v>
      </c>
      <c r="K30" s="28"/>
    </row>
    <row r="31" spans="1:11" ht="67.5" customHeight="1" x14ac:dyDescent="0.25">
      <c r="A31" s="83"/>
      <c r="B31" s="22">
        <v>21</v>
      </c>
      <c r="C31" s="22" t="s">
        <v>940</v>
      </c>
      <c r="D31" s="22" t="s">
        <v>939</v>
      </c>
      <c r="E31" s="22" t="s">
        <v>938</v>
      </c>
      <c r="F31" s="22" t="s">
        <v>937</v>
      </c>
      <c r="G31" s="22" t="s">
        <v>936</v>
      </c>
      <c r="H31" s="17" t="s">
        <v>30</v>
      </c>
      <c r="I31" s="22" t="s">
        <v>936</v>
      </c>
      <c r="J31" s="17" t="s">
        <v>30</v>
      </c>
      <c r="K31" s="28"/>
    </row>
    <row r="32" spans="1:11" ht="30" x14ac:dyDescent="0.25">
      <c r="A32" s="83"/>
      <c r="B32" s="22">
        <v>22</v>
      </c>
      <c r="C32" s="22" t="s">
        <v>935</v>
      </c>
      <c r="D32" s="22" t="s">
        <v>934</v>
      </c>
      <c r="E32" s="22" t="s">
        <v>933</v>
      </c>
      <c r="F32" s="22" t="s">
        <v>932</v>
      </c>
      <c r="G32" s="22" t="s">
        <v>931</v>
      </c>
      <c r="H32" s="17" t="s">
        <v>30</v>
      </c>
      <c r="I32" s="22" t="s">
        <v>931</v>
      </c>
      <c r="J32" s="17" t="s">
        <v>30</v>
      </c>
      <c r="K32" s="28"/>
    </row>
    <row r="33" spans="1:11" ht="45" x14ac:dyDescent="0.25">
      <c r="A33" s="85" t="s">
        <v>930</v>
      </c>
      <c r="B33" s="22">
        <v>23</v>
      </c>
      <c r="C33" s="22" t="s">
        <v>929</v>
      </c>
      <c r="D33" s="22" t="s">
        <v>928</v>
      </c>
      <c r="E33" s="22" t="s">
        <v>927</v>
      </c>
      <c r="F33" s="22" t="s">
        <v>912</v>
      </c>
      <c r="G33" s="22" t="s">
        <v>923</v>
      </c>
      <c r="H33" s="17" t="s">
        <v>30</v>
      </c>
      <c r="I33" s="22" t="s">
        <v>923</v>
      </c>
      <c r="J33" s="17" t="s">
        <v>30</v>
      </c>
      <c r="K33" s="28"/>
    </row>
    <row r="34" spans="1:11" ht="45" x14ac:dyDescent="0.25">
      <c r="A34" s="85"/>
      <c r="B34" s="22">
        <v>24</v>
      </c>
      <c r="C34" s="22" t="s">
        <v>926</v>
      </c>
      <c r="D34" s="22" t="s">
        <v>925</v>
      </c>
      <c r="E34" s="22" t="s">
        <v>924</v>
      </c>
      <c r="F34" s="22" t="s">
        <v>912</v>
      </c>
      <c r="G34" s="22" t="s">
        <v>923</v>
      </c>
      <c r="H34" s="17" t="s">
        <v>30</v>
      </c>
      <c r="I34" s="22" t="s">
        <v>923</v>
      </c>
      <c r="J34" s="17" t="s">
        <v>30</v>
      </c>
      <c r="K34" s="28"/>
    </row>
    <row r="35" spans="1:11" ht="30" x14ac:dyDescent="0.25">
      <c r="A35" s="85"/>
      <c r="B35" s="22">
        <v>25</v>
      </c>
      <c r="C35" s="22" t="s">
        <v>922</v>
      </c>
      <c r="D35" s="22" t="s">
        <v>921</v>
      </c>
      <c r="E35" s="22" t="s">
        <v>920</v>
      </c>
      <c r="F35" s="22" t="s">
        <v>907</v>
      </c>
      <c r="G35" s="22" t="s">
        <v>906</v>
      </c>
      <c r="H35" s="17" t="s">
        <v>30</v>
      </c>
      <c r="I35" s="22" t="s">
        <v>906</v>
      </c>
      <c r="J35" s="17" t="s">
        <v>30</v>
      </c>
      <c r="K35" s="28"/>
    </row>
    <row r="36" spans="1:11" ht="45" x14ac:dyDescent="0.25">
      <c r="A36" s="85"/>
      <c r="B36" s="22">
        <v>26</v>
      </c>
      <c r="C36" s="22" t="s">
        <v>919</v>
      </c>
      <c r="D36" s="22" t="s">
        <v>918</v>
      </c>
      <c r="E36" s="22" t="s">
        <v>917</v>
      </c>
      <c r="F36" s="22" t="s">
        <v>907</v>
      </c>
      <c r="G36" s="22" t="s">
        <v>916</v>
      </c>
      <c r="H36" s="17" t="s">
        <v>30</v>
      </c>
      <c r="I36" s="22" t="s">
        <v>916</v>
      </c>
      <c r="J36" s="17" t="s">
        <v>30</v>
      </c>
      <c r="K36" s="28"/>
    </row>
    <row r="37" spans="1:11" ht="45" x14ac:dyDescent="0.25">
      <c r="A37" s="85"/>
      <c r="B37" s="22">
        <v>27</v>
      </c>
      <c r="C37" s="22" t="s">
        <v>915</v>
      </c>
      <c r="D37" s="22" t="s">
        <v>914</v>
      </c>
      <c r="E37" s="22" t="s">
        <v>913</v>
      </c>
      <c r="F37" s="22" t="s">
        <v>912</v>
      </c>
      <c r="G37" s="22" t="s">
        <v>911</v>
      </c>
      <c r="H37" s="17" t="s">
        <v>30</v>
      </c>
      <c r="I37" s="22" t="s">
        <v>911</v>
      </c>
      <c r="J37" s="17" t="s">
        <v>30</v>
      </c>
      <c r="K37" s="28"/>
    </row>
    <row r="38" spans="1:11" ht="30" x14ac:dyDescent="0.25">
      <c r="A38" s="85"/>
      <c r="B38" s="22">
        <v>28</v>
      </c>
      <c r="C38" s="22" t="s">
        <v>910</v>
      </c>
      <c r="D38" s="22" t="s">
        <v>909</v>
      </c>
      <c r="E38" s="22" t="s">
        <v>908</v>
      </c>
      <c r="F38" s="22" t="s">
        <v>907</v>
      </c>
      <c r="G38" s="22" t="s">
        <v>906</v>
      </c>
      <c r="H38" s="17" t="s">
        <v>30</v>
      </c>
      <c r="I38" s="22" t="s">
        <v>906</v>
      </c>
      <c r="J38" s="17" t="s">
        <v>30</v>
      </c>
      <c r="K38" s="28"/>
    </row>
    <row r="39" spans="1:11" ht="45" x14ac:dyDescent="0.25">
      <c r="A39" s="86" t="s">
        <v>905</v>
      </c>
      <c r="B39" s="22">
        <v>29</v>
      </c>
      <c r="C39" s="22" t="s">
        <v>904</v>
      </c>
      <c r="D39" s="22" t="s">
        <v>903</v>
      </c>
      <c r="E39" s="22" t="s">
        <v>902</v>
      </c>
      <c r="F39" s="22" t="s">
        <v>893</v>
      </c>
      <c r="G39" s="22" t="s">
        <v>878</v>
      </c>
      <c r="H39" s="17" t="s">
        <v>30</v>
      </c>
      <c r="I39" s="22" t="s">
        <v>878</v>
      </c>
      <c r="J39" s="17" t="s">
        <v>30</v>
      </c>
      <c r="K39" s="28"/>
    </row>
    <row r="40" spans="1:11" ht="60" x14ac:dyDescent="0.25">
      <c r="A40" s="86"/>
      <c r="B40" s="22">
        <v>30</v>
      </c>
      <c r="C40" s="22" t="s">
        <v>901</v>
      </c>
      <c r="D40" s="22" t="s">
        <v>900</v>
      </c>
      <c r="E40" s="22" t="s">
        <v>899</v>
      </c>
      <c r="F40" s="22" t="s">
        <v>898</v>
      </c>
      <c r="G40" s="22" t="s">
        <v>897</v>
      </c>
      <c r="H40" s="17" t="s">
        <v>30</v>
      </c>
      <c r="I40" s="22" t="s">
        <v>897</v>
      </c>
      <c r="J40" s="17" t="s">
        <v>30</v>
      </c>
      <c r="K40" s="28"/>
    </row>
    <row r="41" spans="1:11" ht="45" x14ac:dyDescent="0.25">
      <c r="A41" s="86"/>
      <c r="B41" s="22">
        <v>31</v>
      </c>
      <c r="C41" s="22" t="s">
        <v>896</v>
      </c>
      <c r="D41" s="22" t="s">
        <v>895</v>
      </c>
      <c r="E41" s="22" t="s">
        <v>894</v>
      </c>
      <c r="F41" s="22" t="s">
        <v>893</v>
      </c>
      <c r="G41" s="22" t="s">
        <v>878</v>
      </c>
      <c r="H41" s="17" t="s">
        <v>30</v>
      </c>
      <c r="I41" s="22" t="s">
        <v>878</v>
      </c>
      <c r="J41" s="17" t="s">
        <v>30</v>
      </c>
      <c r="K41" s="28"/>
    </row>
    <row r="42" spans="1:11" ht="105" x14ac:dyDescent="0.25">
      <c r="A42" s="86"/>
      <c r="B42" s="22">
        <v>32</v>
      </c>
      <c r="C42" s="22" t="s">
        <v>892</v>
      </c>
      <c r="D42" s="22" t="s">
        <v>891</v>
      </c>
      <c r="E42" s="22" t="s">
        <v>890</v>
      </c>
      <c r="F42" s="22" t="s">
        <v>889</v>
      </c>
      <c r="G42" s="22" t="s">
        <v>888</v>
      </c>
      <c r="H42" s="17" t="s">
        <v>30</v>
      </c>
      <c r="I42" s="22" t="s">
        <v>888</v>
      </c>
      <c r="J42" s="17" t="s">
        <v>30</v>
      </c>
      <c r="K42" s="28"/>
    </row>
    <row r="43" spans="1:11" ht="60" x14ac:dyDescent="0.25">
      <c r="A43" s="86"/>
      <c r="B43" s="22">
        <v>33</v>
      </c>
      <c r="C43" s="22" t="s">
        <v>887</v>
      </c>
      <c r="D43" s="22" t="s">
        <v>886</v>
      </c>
      <c r="E43" s="22" t="s">
        <v>885</v>
      </c>
      <c r="F43" s="22" t="s">
        <v>884</v>
      </c>
      <c r="G43" s="22" t="s">
        <v>883</v>
      </c>
      <c r="H43" s="17" t="s">
        <v>30</v>
      </c>
      <c r="I43" s="22" t="s">
        <v>883</v>
      </c>
      <c r="J43" s="17" t="s">
        <v>30</v>
      </c>
      <c r="K43" s="28"/>
    </row>
    <row r="44" spans="1:11" ht="60" x14ac:dyDescent="0.25">
      <c r="A44" s="86"/>
      <c r="B44" s="22">
        <v>34</v>
      </c>
      <c r="C44" s="22" t="s">
        <v>882</v>
      </c>
      <c r="D44" s="22" t="s">
        <v>881</v>
      </c>
      <c r="E44" s="22" t="s">
        <v>880</v>
      </c>
      <c r="F44" s="22" t="s">
        <v>879</v>
      </c>
      <c r="G44" s="22" t="s">
        <v>878</v>
      </c>
      <c r="H44" s="17" t="s">
        <v>30</v>
      </c>
      <c r="I44" s="22" t="s">
        <v>878</v>
      </c>
      <c r="J44" s="17" t="s">
        <v>30</v>
      </c>
      <c r="K44" s="28"/>
    </row>
    <row r="45" spans="1:11" ht="65.25" customHeight="1" x14ac:dyDescent="0.25">
      <c r="A45" s="87" t="s">
        <v>877</v>
      </c>
      <c r="B45" s="22">
        <v>35</v>
      </c>
      <c r="C45" s="22" t="s">
        <v>876</v>
      </c>
      <c r="D45" s="22" t="s">
        <v>875</v>
      </c>
      <c r="E45" s="22" t="s">
        <v>874</v>
      </c>
      <c r="F45" s="22" t="s">
        <v>859</v>
      </c>
      <c r="G45" s="22" t="s">
        <v>873</v>
      </c>
      <c r="H45" s="17" t="s">
        <v>30</v>
      </c>
      <c r="I45" s="22" t="s">
        <v>873</v>
      </c>
      <c r="J45" s="17" t="s">
        <v>30</v>
      </c>
      <c r="K45" s="28"/>
    </row>
    <row r="46" spans="1:11" ht="60" x14ac:dyDescent="0.25">
      <c r="A46" s="87"/>
      <c r="B46" s="22">
        <v>36</v>
      </c>
      <c r="C46" s="22" t="s">
        <v>872</v>
      </c>
      <c r="D46" s="22" t="s">
        <v>871</v>
      </c>
      <c r="E46" s="22" t="s">
        <v>870</v>
      </c>
      <c r="F46" s="22" t="s">
        <v>869</v>
      </c>
      <c r="G46" s="22" t="s">
        <v>868</v>
      </c>
      <c r="H46" s="17" t="s">
        <v>30</v>
      </c>
      <c r="I46" s="22" t="s">
        <v>868</v>
      </c>
      <c r="J46" s="17" t="s">
        <v>30</v>
      </c>
      <c r="K46" s="28"/>
    </row>
    <row r="47" spans="1:11" ht="120" x14ac:dyDescent="0.25">
      <c r="A47" s="87"/>
      <c r="B47" s="22">
        <v>37</v>
      </c>
      <c r="C47" s="22" t="s">
        <v>867</v>
      </c>
      <c r="D47" s="22" t="s">
        <v>866</v>
      </c>
      <c r="E47" s="22" t="s">
        <v>865</v>
      </c>
      <c r="F47" s="22" t="s">
        <v>864</v>
      </c>
      <c r="G47" s="22" t="s">
        <v>863</v>
      </c>
      <c r="H47" s="17" t="s">
        <v>30</v>
      </c>
      <c r="I47" s="22" t="s">
        <v>863</v>
      </c>
      <c r="J47" s="17" t="s">
        <v>30</v>
      </c>
      <c r="K47" s="28"/>
    </row>
    <row r="48" spans="1:11" ht="60" x14ac:dyDescent="0.25">
      <c r="A48" s="87"/>
      <c r="B48" s="22">
        <v>38</v>
      </c>
      <c r="C48" s="22" t="s">
        <v>862</v>
      </c>
      <c r="D48" s="22" t="s">
        <v>861</v>
      </c>
      <c r="E48" s="22" t="s">
        <v>860</v>
      </c>
      <c r="F48" s="22" t="s">
        <v>859</v>
      </c>
      <c r="G48" s="22" t="s">
        <v>858</v>
      </c>
      <c r="H48" s="17" t="s">
        <v>30</v>
      </c>
      <c r="I48" s="22" t="s">
        <v>858</v>
      </c>
      <c r="J48" s="17" t="s">
        <v>30</v>
      </c>
      <c r="K48" s="28"/>
    </row>
    <row r="49" spans="1:11" ht="45" x14ac:dyDescent="0.25">
      <c r="A49" s="87"/>
      <c r="B49" s="22">
        <v>39</v>
      </c>
      <c r="C49" s="22" t="s">
        <v>857</v>
      </c>
      <c r="D49" s="22" t="s">
        <v>856</v>
      </c>
      <c r="E49" s="22" t="s">
        <v>855</v>
      </c>
      <c r="F49" s="22" t="s">
        <v>851</v>
      </c>
      <c r="G49" s="22" t="s">
        <v>850</v>
      </c>
      <c r="H49" s="17" t="s">
        <v>30</v>
      </c>
      <c r="I49" s="22" t="s">
        <v>850</v>
      </c>
      <c r="J49" s="17" t="s">
        <v>30</v>
      </c>
      <c r="K49" s="28"/>
    </row>
    <row r="50" spans="1:11" ht="45" x14ac:dyDescent="0.25">
      <c r="A50" s="87"/>
      <c r="B50" s="22">
        <v>40</v>
      </c>
      <c r="C50" s="22" t="s">
        <v>854</v>
      </c>
      <c r="D50" s="22" t="s">
        <v>853</v>
      </c>
      <c r="E50" s="22" t="s">
        <v>852</v>
      </c>
      <c r="F50" s="22" t="s">
        <v>851</v>
      </c>
      <c r="G50" s="22" t="s">
        <v>850</v>
      </c>
      <c r="H50" s="17" t="s">
        <v>30</v>
      </c>
      <c r="I50" s="22" t="s">
        <v>850</v>
      </c>
      <c r="J50" s="17" t="s">
        <v>30</v>
      </c>
      <c r="K50" s="28"/>
    </row>
    <row r="51" spans="1:11" ht="60" x14ac:dyDescent="0.25">
      <c r="A51" s="76" t="s">
        <v>849</v>
      </c>
      <c r="B51" s="22">
        <v>41</v>
      </c>
      <c r="C51" s="22" t="s">
        <v>848</v>
      </c>
      <c r="D51" s="22" t="s">
        <v>847</v>
      </c>
      <c r="E51" s="22" t="s">
        <v>846</v>
      </c>
      <c r="F51" s="22" t="s">
        <v>845</v>
      </c>
      <c r="G51" s="22" t="s">
        <v>844</v>
      </c>
      <c r="H51" s="17" t="s">
        <v>30</v>
      </c>
      <c r="I51" s="22" t="s">
        <v>844</v>
      </c>
      <c r="J51" s="17" t="s">
        <v>30</v>
      </c>
      <c r="K51" s="28"/>
    </row>
    <row r="52" spans="1:11" ht="67.5" customHeight="1" x14ac:dyDescent="0.25">
      <c r="A52" s="76"/>
      <c r="B52" s="22">
        <v>42</v>
      </c>
      <c r="C52" s="22" t="s">
        <v>843</v>
      </c>
      <c r="D52" s="22" t="s">
        <v>842</v>
      </c>
      <c r="E52" s="22" t="s">
        <v>841</v>
      </c>
      <c r="F52" s="22" t="s">
        <v>840</v>
      </c>
      <c r="G52" s="22" t="s">
        <v>839</v>
      </c>
      <c r="H52" s="17" t="s">
        <v>30</v>
      </c>
      <c r="I52" s="22" t="s">
        <v>839</v>
      </c>
      <c r="J52" s="17" t="s">
        <v>30</v>
      </c>
      <c r="K52" s="28"/>
    </row>
    <row r="53" spans="1:11" ht="45" x14ac:dyDescent="0.25">
      <c r="A53" s="76"/>
      <c r="B53" s="22">
        <v>43</v>
      </c>
      <c r="C53" s="22" t="s">
        <v>838</v>
      </c>
      <c r="D53" s="22" t="s">
        <v>837</v>
      </c>
      <c r="E53" s="22" t="s">
        <v>836</v>
      </c>
      <c r="F53" s="22" t="s">
        <v>835</v>
      </c>
      <c r="G53" s="22" t="s">
        <v>834</v>
      </c>
      <c r="H53" s="17" t="s">
        <v>30</v>
      </c>
      <c r="I53" s="22" t="s">
        <v>834</v>
      </c>
      <c r="J53" s="17" t="s">
        <v>30</v>
      </c>
      <c r="K53" s="28"/>
    </row>
    <row r="54" spans="1:11" ht="30" x14ac:dyDescent="0.25">
      <c r="A54" s="76"/>
      <c r="B54" s="22">
        <v>44</v>
      </c>
      <c r="C54" s="22" t="s">
        <v>833</v>
      </c>
      <c r="D54" s="22" t="s">
        <v>832</v>
      </c>
      <c r="E54" s="22" t="s">
        <v>831</v>
      </c>
      <c r="F54" s="22" t="s">
        <v>827</v>
      </c>
      <c r="G54" s="22" t="s">
        <v>826</v>
      </c>
      <c r="H54" s="17" t="s">
        <v>30</v>
      </c>
      <c r="I54" s="22" t="s">
        <v>826</v>
      </c>
      <c r="J54" s="17" t="s">
        <v>30</v>
      </c>
      <c r="K54" s="28"/>
    </row>
    <row r="55" spans="1:11" ht="45" x14ac:dyDescent="0.25">
      <c r="A55" s="76"/>
      <c r="B55" s="22">
        <v>45</v>
      </c>
      <c r="C55" s="22" t="s">
        <v>830</v>
      </c>
      <c r="D55" s="22" t="s">
        <v>829</v>
      </c>
      <c r="E55" s="22" t="s">
        <v>828</v>
      </c>
      <c r="F55" s="22" t="s">
        <v>827</v>
      </c>
      <c r="G55" s="22" t="s">
        <v>826</v>
      </c>
      <c r="H55" s="17" t="s">
        <v>30</v>
      </c>
      <c r="I55" s="22" t="s">
        <v>826</v>
      </c>
      <c r="J55" s="17" t="s">
        <v>30</v>
      </c>
      <c r="K55" s="28"/>
    </row>
    <row r="56" spans="1:11" ht="101.25" customHeight="1" x14ac:dyDescent="0.25">
      <c r="A56" s="76"/>
      <c r="B56" s="22">
        <v>46</v>
      </c>
      <c r="C56" s="22" t="s">
        <v>825</v>
      </c>
      <c r="D56" s="22" t="s">
        <v>824</v>
      </c>
      <c r="E56" s="22" t="s">
        <v>823</v>
      </c>
      <c r="F56" s="22" t="s">
        <v>822</v>
      </c>
      <c r="G56" s="22" t="s">
        <v>821</v>
      </c>
      <c r="H56" s="17" t="s">
        <v>30</v>
      </c>
      <c r="I56" s="22" t="s">
        <v>821</v>
      </c>
      <c r="J56" s="17" t="s">
        <v>30</v>
      </c>
      <c r="K56" s="28"/>
    </row>
    <row r="57" spans="1:11" ht="45" x14ac:dyDescent="0.25">
      <c r="A57" s="84" t="s">
        <v>820</v>
      </c>
      <c r="B57" s="22">
        <v>47</v>
      </c>
      <c r="C57" s="22" t="s">
        <v>819</v>
      </c>
      <c r="D57" s="22" t="s">
        <v>818</v>
      </c>
      <c r="E57" s="22" t="s">
        <v>817</v>
      </c>
      <c r="F57" s="22" t="s">
        <v>807</v>
      </c>
      <c r="G57" s="22" t="s">
        <v>806</v>
      </c>
      <c r="H57" s="17" t="s">
        <v>30</v>
      </c>
      <c r="I57" s="22" t="s">
        <v>806</v>
      </c>
      <c r="J57" s="17" t="s">
        <v>30</v>
      </c>
      <c r="K57" s="28"/>
    </row>
    <row r="58" spans="1:11" ht="45" x14ac:dyDescent="0.25">
      <c r="A58" s="84"/>
      <c r="B58" s="22">
        <v>48</v>
      </c>
      <c r="C58" s="22" t="s">
        <v>816</v>
      </c>
      <c r="D58" s="22" t="s">
        <v>815</v>
      </c>
      <c r="E58" s="22" t="s">
        <v>814</v>
      </c>
      <c r="F58" s="22" t="s">
        <v>798</v>
      </c>
      <c r="G58" s="22" t="s">
        <v>797</v>
      </c>
      <c r="H58" s="17" t="s">
        <v>30</v>
      </c>
      <c r="I58" s="22" t="s">
        <v>797</v>
      </c>
      <c r="J58" s="17" t="s">
        <v>30</v>
      </c>
      <c r="K58" s="28"/>
    </row>
    <row r="59" spans="1:11" ht="30" x14ac:dyDescent="0.25">
      <c r="A59" s="84"/>
      <c r="B59" s="22">
        <v>49</v>
      </c>
      <c r="C59" s="22" t="s">
        <v>813</v>
      </c>
      <c r="D59" s="22" t="s">
        <v>812</v>
      </c>
      <c r="E59" s="22" t="s">
        <v>811</v>
      </c>
      <c r="F59" s="22" t="s">
        <v>807</v>
      </c>
      <c r="G59" s="22" t="s">
        <v>806</v>
      </c>
      <c r="H59" s="17" t="s">
        <v>30</v>
      </c>
      <c r="I59" s="22" t="s">
        <v>806</v>
      </c>
      <c r="J59" s="17" t="s">
        <v>30</v>
      </c>
      <c r="K59" s="28"/>
    </row>
    <row r="60" spans="1:11" ht="45" x14ac:dyDescent="0.25">
      <c r="A60" s="84"/>
      <c r="B60" s="22">
        <v>50</v>
      </c>
      <c r="C60" s="22" t="s">
        <v>810</v>
      </c>
      <c r="D60" s="22" t="s">
        <v>809</v>
      </c>
      <c r="E60" s="22" t="s">
        <v>808</v>
      </c>
      <c r="F60" s="22" t="s">
        <v>807</v>
      </c>
      <c r="G60" s="22" t="s">
        <v>806</v>
      </c>
      <c r="H60" s="17" t="s">
        <v>30</v>
      </c>
      <c r="I60" s="22" t="s">
        <v>806</v>
      </c>
      <c r="J60" s="17" t="s">
        <v>30</v>
      </c>
      <c r="K60" s="28"/>
    </row>
    <row r="61" spans="1:11" ht="45.75" customHeight="1" x14ac:dyDescent="0.25">
      <c r="A61" s="84"/>
      <c r="B61" s="22">
        <v>51</v>
      </c>
      <c r="C61" s="22" t="s">
        <v>805</v>
      </c>
      <c r="D61" s="22" t="s">
        <v>804</v>
      </c>
      <c r="E61" s="22" t="s">
        <v>803</v>
      </c>
      <c r="F61" s="22" t="s">
        <v>802</v>
      </c>
      <c r="G61" s="22" t="s">
        <v>797</v>
      </c>
      <c r="H61" s="17" t="s">
        <v>30</v>
      </c>
      <c r="I61" s="22" t="s">
        <v>797</v>
      </c>
      <c r="J61" s="17" t="s">
        <v>30</v>
      </c>
      <c r="K61" s="28"/>
    </row>
    <row r="62" spans="1:11" ht="45" x14ac:dyDescent="0.25">
      <c r="A62" s="84"/>
      <c r="B62" s="22">
        <v>52</v>
      </c>
      <c r="C62" s="22" t="s">
        <v>801</v>
      </c>
      <c r="D62" s="22" t="s">
        <v>800</v>
      </c>
      <c r="E62" s="22" t="s">
        <v>799</v>
      </c>
      <c r="F62" s="22" t="s">
        <v>798</v>
      </c>
      <c r="G62" s="22" t="s">
        <v>797</v>
      </c>
      <c r="H62" s="17" t="s">
        <v>30</v>
      </c>
      <c r="I62" s="22" t="s">
        <v>797</v>
      </c>
      <c r="J62" s="17" t="s">
        <v>30</v>
      </c>
      <c r="K62" s="28"/>
    </row>
  </sheetData>
  <mergeCells count="10">
    <mergeCell ref="I9:K9"/>
    <mergeCell ref="C1:F1"/>
    <mergeCell ref="G9:H9"/>
    <mergeCell ref="A11:A32"/>
    <mergeCell ref="A57:A62"/>
    <mergeCell ref="A33:A38"/>
    <mergeCell ref="A39:A44"/>
    <mergeCell ref="A45:A50"/>
    <mergeCell ref="A51:A56"/>
    <mergeCell ref="D2:F2"/>
  </mergeCells>
  <dataValidations count="1">
    <dataValidation type="list" allowBlank="1" showInputMessage="1" showErrorMessage="1" sqref="H11:H62 J11:J62">
      <formula1>"Pass, Fail, Partially Passed, Concern"</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zoomScale="90" zoomScaleNormal="90" workbookViewId="0">
      <selection activeCell="F12" sqref="F12"/>
    </sheetView>
  </sheetViews>
  <sheetFormatPr defaultRowHeight="15" x14ac:dyDescent="0.25"/>
  <cols>
    <col min="1" max="1" width="5.140625" style="2" customWidth="1"/>
    <col min="2" max="2" width="7.42578125" style="17" customWidth="1"/>
    <col min="3" max="3" width="33.28515625" style="2" customWidth="1"/>
    <col min="4" max="4" width="27.5703125" style="2" customWidth="1"/>
    <col min="5" max="5" width="30.7109375" style="2" customWidth="1"/>
    <col min="6" max="6" width="25.28515625" style="2" customWidth="1"/>
    <col min="7" max="7" width="24.140625" style="2" customWidth="1"/>
    <col min="8" max="8" width="15.85546875" style="2" customWidth="1"/>
    <col min="9" max="9" width="23.5703125" style="2" customWidth="1"/>
    <col min="10" max="10" width="18.42578125" style="2" customWidth="1"/>
    <col min="11" max="11" width="26" style="2" customWidth="1"/>
    <col min="12" max="16384" width="9.140625" style="2"/>
  </cols>
  <sheetData>
    <row r="1" spans="1:11" ht="18.75" customHeight="1" x14ac:dyDescent="0.25">
      <c r="C1" s="60" t="s">
        <v>1414</v>
      </c>
      <c r="D1" s="60"/>
      <c r="E1" s="60"/>
      <c r="F1" s="60"/>
    </row>
    <row r="2" spans="1:11" ht="45" customHeight="1" x14ac:dyDescent="0.25">
      <c r="D2" s="90" t="s">
        <v>1413</v>
      </c>
      <c r="E2" s="89"/>
      <c r="F2" s="89"/>
    </row>
    <row r="3" spans="1:11" ht="30" x14ac:dyDescent="0.25">
      <c r="C3" s="6" t="s">
        <v>31</v>
      </c>
      <c r="E3" s="6" t="s">
        <v>38</v>
      </c>
    </row>
    <row r="4" spans="1:11" x14ac:dyDescent="0.25">
      <c r="C4" s="2" t="s">
        <v>32</v>
      </c>
      <c r="D4" s="2">
        <f>COUNT(Image_table310[])</f>
        <v>9</v>
      </c>
      <c r="E4" s="2" t="s">
        <v>32</v>
      </c>
      <c r="F4" s="2">
        <f>COUNT(Image_table310[])</f>
        <v>9</v>
      </c>
    </row>
    <row r="5" spans="1:11" x14ac:dyDescent="0.25">
      <c r="C5" s="2" t="s">
        <v>33</v>
      </c>
      <c r="D5" s="2">
        <f>COUNTIF(Image_table310[C2C Status], "Pass")</f>
        <v>9</v>
      </c>
      <c r="E5" s="2" t="s">
        <v>33</v>
      </c>
      <c r="F5" s="2">
        <f>COUNTIF(Image_table310[Aliyun Status], "Pass")</f>
        <v>9</v>
      </c>
    </row>
    <row r="6" spans="1:11" x14ac:dyDescent="0.25">
      <c r="C6" s="2" t="s">
        <v>34</v>
      </c>
      <c r="D6" s="2">
        <f>COUNTIF(Image_table310[C2C Status], "Fail")</f>
        <v>0</v>
      </c>
      <c r="E6" s="2" t="s">
        <v>34</v>
      </c>
      <c r="F6" s="2">
        <f>COUNTIF(Image_table310[Aliyun Status], "Fail")</f>
        <v>0</v>
      </c>
    </row>
    <row r="7" spans="1:11" x14ac:dyDescent="0.25">
      <c r="C7" s="2" t="s">
        <v>36</v>
      </c>
      <c r="D7" s="2">
        <f>COUNTIF(Image_table310[C2C Status], "Concern")</f>
        <v>0</v>
      </c>
      <c r="E7" s="2" t="s">
        <v>36</v>
      </c>
      <c r="F7" s="2">
        <f>COUNTIF(Image_table310[Aliyun Status], "Partially Passed")</f>
        <v>0</v>
      </c>
    </row>
    <row r="8" spans="1:11" x14ac:dyDescent="0.25">
      <c r="C8" s="2" t="s">
        <v>35</v>
      </c>
      <c r="D8" s="2">
        <f>COUNTIF(Image_table310[C2C Status], "Concern")</f>
        <v>0</v>
      </c>
      <c r="E8" s="2" t="s">
        <v>35</v>
      </c>
      <c r="F8" s="2">
        <f>COUNTIF(Image_table310[Aliyun Status], "Concern")</f>
        <v>0</v>
      </c>
    </row>
    <row r="9" spans="1:11" ht="21.75" customHeight="1" x14ac:dyDescent="0.25">
      <c r="G9" s="71" t="s">
        <v>5</v>
      </c>
      <c r="H9" s="71"/>
      <c r="I9" s="73" t="s">
        <v>6</v>
      </c>
      <c r="J9" s="74"/>
      <c r="K9" s="74"/>
    </row>
    <row r="10" spans="1:11" s="12" customFormat="1" x14ac:dyDescent="0.25">
      <c r="B10" s="17" t="s">
        <v>0</v>
      </c>
      <c r="C10" s="12" t="s">
        <v>1</v>
      </c>
      <c r="D10" s="12" t="s">
        <v>2</v>
      </c>
      <c r="E10" s="12" t="s">
        <v>3</v>
      </c>
      <c r="F10" s="12" t="s">
        <v>4</v>
      </c>
      <c r="G10" s="12" t="s">
        <v>10</v>
      </c>
      <c r="H10" s="12" t="s">
        <v>9</v>
      </c>
      <c r="I10" s="12" t="s">
        <v>11</v>
      </c>
      <c r="J10" s="12" t="s">
        <v>12</v>
      </c>
      <c r="K10" s="12" t="s">
        <v>1025</v>
      </c>
    </row>
    <row r="11" spans="1:11" ht="107.25" customHeight="1" x14ac:dyDescent="0.25">
      <c r="A11" s="27" t="s">
        <v>1412</v>
      </c>
      <c r="B11" s="20">
        <v>1</v>
      </c>
      <c r="C11" s="17" t="s">
        <v>1411</v>
      </c>
      <c r="D11" s="17" t="s">
        <v>1410</v>
      </c>
      <c r="E11" s="17" t="s">
        <v>1409</v>
      </c>
      <c r="F11" s="20" t="s">
        <v>1408</v>
      </c>
      <c r="G11" s="55" t="s">
        <v>1407</v>
      </c>
      <c r="H11" s="17" t="s">
        <v>30</v>
      </c>
      <c r="I11" s="55" t="s">
        <v>1407</v>
      </c>
      <c r="J11" s="17" t="s">
        <v>30</v>
      </c>
      <c r="K11" s="28"/>
    </row>
    <row r="12" spans="1:11" ht="103.5" customHeight="1" x14ac:dyDescent="0.25">
      <c r="A12" s="91" t="s">
        <v>1406</v>
      </c>
      <c r="B12" s="17">
        <v>2</v>
      </c>
      <c r="C12" s="17" t="s">
        <v>1405</v>
      </c>
      <c r="D12" s="17" t="s">
        <v>1404</v>
      </c>
      <c r="E12" s="17" t="s">
        <v>1403</v>
      </c>
      <c r="F12" s="17" t="s">
        <v>1402</v>
      </c>
      <c r="G12" s="55" t="s">
        <v>1401</v>
      </c>
      <c r="H12" s="17" t="s">
        <v>30</v>
      </c>
      <c r="I12" s="55" t="s">
        <v>1401</v>
      </c>
      <c r="J12" s="17" t="s">
        <v>30</v>
      </c>
      <c r="K12" s="28"/>
    </row>
    <row r="13" spans="1:11" ht="105" x14ac:dyDescent="0.25">
      <c r="A13" s="91"/>
      <c r="B13" s="17">
        <v>3</v>
      </c>
      <c r="C13" s="17" t="s">
        <v>1400</v>
      </c>
      <c r="D13" s="17" t="s">
        <v>1399</v>
      </c>
      <c r="E13" s="17" t="s">
        <v>1398</v>
      </c>
      <c r="F13" s="17" t="s">
        <v>1397</v>
      </c>
      <c r="G13" s="55" t="s">
        <v>1396</v>
      </c>
      <c r="H13" s="17" t="s">
        <v>30</v>
      </c>
      <c r="I13" s="55" t="s">
        <v>1396</v>
      </c>
      <c r="J13" s="17" t="s">
        <v>30</v>
      </c>
      <c r="K13" s="28"/>
    </row>
    <row r="14" spans="1:11" ht="105" x14ac:dyDescent="0.25">
      <c r="A14" s="91"/>
      <c r="B14" s="20">
        <v>4</v>
      </c>
      <c r="C14" s="17" t="s">
        <v>1395</v>
      </c>
      <c r="D14" s="17" t="s">
        <v>1394</v>
      </c>
      <c r="E14" s="17" t="s">
        <v>1393</v>
      </c>
      <c r="F14" s="17" t="s">
        <v>1392</v>
      </c>
      <c r="G14" s="55" t="s">
        <v>1391</v>
      </c>
      <c r="H14" s="17" t="s">
        <v>30</v>
      </c>
      <c r="I14" s="55" t="s">
        <v>1391</v>
      </c>
      <c r="J14" s="17" t="s">
        <v>30</v>
      </c>
      <c r="K14" s="28"/>
    </row>
    <row r="15" spans="1:11" ht="150" customHeight="1" x14ac:dyDescent="0.25">
      <c r="A15" s="91"/>
      <c r="B15" s="17">
        <v>5</v>
      </c>
      <c r="C15" s="17" t="s">
        <v>1390</v>
      </c>
      <c r="D15" s="17" t="s">
        <v>1389</v>
      </c>
      <c r="E15" s="17" t="s">
        <v>1388</v>
      </c>
      <c r="F15" s="17" t="s">
        <v>1387</v>
      </c>
      <c r="G15" s="55" t="s">
        <v>1386</v>
      </c>
      <c r="H15" s="17" t="s">
        <v>30</v>
      </c>
      <c r="I15" s="55" t="s">
        <v>1386</v>
      </c>
      <c r="J15" s="17" t="s">
        <v>30</v>
      </c>
      <c r="K15" s="28"/>
    </row>
    <row r="16" spans="1:11" ht="70.5" customHeight="1" x14ac:dyDescent="0.25">
      <c r="A16" s="58" t="s">
        <v>1385</v>
      </c>
      <c r="B16" s="17">
        <v>6</v>
      </c>
      <c r="C16" s="17" t="s">
        <v>1384</v>
      </c>
      <c r="D16" s="17" t="s">
        <v>1383</v>
      </c>
      <c r="E16" s="17" t="s">
        <v>1382</v>
      </c>
      <c r="F16" s="17" t="s">
        <v>1381</v>
      </c>
      <c r="G16" s="55" t="s">
        <v>1380</v>
      </c>
      <c r="H16" s="17" t="s">
        <v>30</v>
      </c>
      <c r="I16" s="55" t="s">
        <v>1380</v>
      </c>
      <c r="J16" s="17" t="s">
        <v>30</v>
      </c>
      <c r="K16" s="28"/>
    </row>
    <row r="17" spans="1:11" ht="222" customHeight="1" x14ac:dyDescent="0.25">
      <c r="A17" s="56" t="s">
        <v>1379</v>
      </c>
      <c r="B17" s="17">
        <v>7</v>
      </c>
      <c r="C17" s="17" t="s">
        <v>1378</v>
      </c>
      <c r="D17" s="17" t="s">
        <v>1377</v>
      </c>
      <c r="E17" s="17" t="s">
        <v>1376</v>
      </c>
      <c r="F17" s="17" t="s">
        <v>1375</v>
      </c>
      <c r="G17" s="55" t="s">
        <v>1374</v>
      </c>
      <c r="H17" s="17" t="s">
        <v>30</v>
      </c>
      <c r="I17" s="55" t="s">
        <v>1374</v>
      </c>
      <c r="J17" s="17" t="s">
        <v>30</v>
      </c>
      <c r="K17" s="28"/>
    </row>
    <row r="18" spans="1:11" ht="189" x14ac:dyDescent="0.25">
      <c r="A18" s="57" t="s">
        <v>1373</v>
      </c>
      <c r="B18" s="17">
        <v>8</v>
      </c>
      <c r="C18" s="17" t="s">
        <v>1372</v>
      </c>
      <c r="D18" s="17" t="s">
        <v>1371</v>
      </c>
      <c r="E18" s="17" t="s">
        <v>1370</v>
      </c>
      <c r="F18" s="17" t="s">
        <v>1369</v>
      </c>
      <c r="G18" s="55" t="s">
        <v>1368</v>
      </c>
      <c r="H18" s="17" t="s">
        <v>30</v>
      </c>
      <c r="I18" s="55" t="s">
        <v>1368</v>
      </c>
      <c r="J18" s="17" t="s">
        <v>30</v>
      </c>
      <c r="K18" s="28"/>
    </row>
    <row r="19" spans="1:11" ht="140.25" x14ac:dyDescent="0.25">
      <c r="A19" s="56" t="s">
        <v>1367</v>
      </c>
      <c r="B19" s="17">
        <v>9</v>
      </c>
      <c r="C19" s="17" t="s">
        <v>1366</v>
      </c>
      <c r="D19" s="17" t="s">
        <v>1365</v>
      </c>
      <c r="E19" s="17" t="s">
        <v>1364</v>
      </c>
      <c r="F19" s="17" t="s">
        <v>1363</v>
      </c>
      <c r="G19" s="55" t="s">
        <v>1362</v>
      </c>
      <c r="H19" s="17" t="s">
        <v>30</v>
      </c>
      <c r="I19" s="55" t="s">
        <v>1362</v>
      </c>
      <c r="J19" s="17" t="s">
        <v>30</v>
      </c>
      <c r="K19" s="28"/>
    </row>
    <row r="21" spans="1:11" x14ac:dyDescent="0.25">
      <c r="E21" s="54"/>
    </row>
    <row r="22" spans="1:11" x14ac:dyDescent="0.25">
      <c r="E22" s="54"/>
    </row>
  </sheetData>
  <mergeCells count="5">
    <mergeCell ref="D2:F2"/>
    <mergeCell ref="A12:A15"/>
    <mergeCell ref="C1:F1"/>
    <mergeCell ref="G9:H9"/>
    <mergeCell ref="I9:K9"/>
  </mergeCells>
  <dataValidations count="1">
    <dataValidation type="list" allowBlank="1" showInputMessage="1" showErrorMessage="1" sqref="H11:H19 J11:J19">
      <formula1>"Pass, Fail, Partially Passed, Concern"</formula1>
    </dataValidation>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A16" zoomScale="90" zoomScaleNormal="90" workbookViewId="0">
      <selection activeCell="G20" sqref="G20"/>
    </sheetView>
  </sheetViews>
  <sheetFormatPr defaultRowHeight="15" x14ac:dyDescent="0.25"/>
  <cols>
    <col min="1" max="1" width="5.140625" style="2" customWidth="1"/>
    <col min="2" max="2" width="7.42578125" style="17" customWidth="1"/>
    <col min="3" max="3" width="33.28515625" style="2" customWidth="1"/>
    <col min="4" max="4" width="27.5703125" style="2" customWidth="1"/>
    <col min="5" max="5" width="30.7109375" style="2" customWidth="1"/>
    <col min="6" max="6" width="25.28515625" style="2" customWidth="1"/>
    <col min="7" max="7" width="24.140625" style="2" customWidth="1"/>
    <col min="8" max="8" width="15.85546875" style="2" customWidth="1"/>
    <col min="9" max="9" width="23.5703125" style="2" customWidth="1"/>
    <col min="10" max="10" width="18.42578125" style="2" customWidth="1"/>
    <col min="11" max="11" width="15.140625" style="2" customWidth="1"/>
    <col min="12" max="16384" width="9.140625" style="2"/>
  </cols>
  <sheetData>
    <row r="1" spans="1:11" ht="18.75" customHeight="1" x14ac:dyDescent="0.25">
      <c r="C1" s="60" t="s">
        <v>1361</v>
      </c>
      <c r="D1" s="60"/>
      <c r="E1" s="60"/>
      <c r="F1" s="60"/>
    </row>
    <row r="3" spans="1:11" ht="30" x14ac:dyDescent="0.25">
      <c r="C3" s="6" t="s">
        <v>31</v>
      </c>
      <c r="E3" s="6" t="s">
        <v>38</v>
      </c>
    </row>
    <row r="4" spans="1:11" x14ac:dyDescent="0.25">
      <c r="C4" s="2" t="s">
        <v>32</v>
      </c>
      <c r="D4" s="2">
        <f>COUNT(Image_table349[])</f>
        <v>11</v>
      </c>
      <c r="E4" s="2" t="s">
        <v>32</v>
      </c>
      <c r="F4" s="2">
        <f>COUNT(Image_table349[])</f>
        <v>11</v>
      </c>
    </row>
    <row r="5" spans="1:11" x14ac:dyDescent="0.25">
      <c r="C5" s="2" t="s">
        <v>33</v>
      </c>
      <c r="D5" s="2">
        <f>COUNTIF(Image_table349[C2C Status], "Pass")</f>
        <v>11</v>
      </c>
      <c r="E5" s="2" t="s">
        <v>33</v>
      </c>
      <c r="F5" s="2">
        <f>COUNTIF(Image_table349[Aliyun Status], "Pass")</f>
        <v>11</v>
      </c>
    </row>
    <row r="6" spans="1:11" x14ac:dyDescent="0.25">
      <c r="C6" s="2" t="s">
        <v>34</v>
      </c>
      <c r="D6" s="2">
        <f>COUNTIF(Image_table349[C2C Status], "Fail")</f>
        <v>0</v>
      </c>
      <c r="E6" s="2" t="s">
        <v>34</v>
      </c>
      <c r="F6" s="2">
        <f>COUNTIF(Image_table349[Aliyun Status], "Fail")</f>
        <v>0</v>
      </c>
    </row>
    <row r="7" spans="1:11" x14ac:dyDescent="0.25">
      <c r="C7" s="2" t="s">
        <v>36</v>
      </c>
      <c r="D7" s="2">
        <f>COUNTIF(Image_table349[C2C Status], "Concern")</f>
        <v>0</v>
      </c>
      <c r="E7" s="2" t="s">
        <v>36</v>
      </c>
      <c r="F7" s="2">
        <f>COUNTIF(Image_table349[Aliyun Status], "Partially Passed")</f>
        <v>0</v>
      </c>
    </row>
    <row r="8" spans="1:11" x14ac:dyDescent="0.25">
      <c r="C8" s="2" t="s">
        <v>35</v>
      </c>
      <c r="D8" s="2">
        <f>COUNTIF(Image_table349[C2C Status], "Concern")</f>
        <v>0</v>
      </c>
      <c r="E8" s="2" t="s">
        <v>35</v>
      </c>
      <c r="F8" s="2">
        <f>COUNTIF(Image_table349[Aliyun Status], "Concern")</f>
        <v>0</v>
      </c>
    </row>
    <row r="9" spans="1:11" ht="21.75" customHeight="1" x14ac:dyDescent="0.25">
      <c r="G9" s="71" t="s">
        <v>5</v>
      </c>
      <c r="H9" s="71"/>
      <c r="I9" s="73" t="s">
        <v>6</v>
      </c>
      <c r="J9" s="74"/>
      <c r="K9" s="74"/>
    </row>
    <row r="10" spans="1:11" s="12" customFormat="1" ht="30" x14ac:dyDescent="0.25">
      <c r="B10" s="17" t="s">
        <v>0</v>
      </c>
      <c r="C10" s="12" t="s">
        <v>1</v>
      </c>
      <c r="D10" s="12" t="s">
        <v>2</v>
      </c>
      <c r="E10" s="12" t="s">
        <v>3</v>
      </c>
      <c r="F10" s="12" t="s">
        <v>4</v>
      </c>
      <c r="G10" s="12" t="s">
        <v>10</v>
      </c>
      <c r="H10" s="12" t="s">
        <v>9</v>
      </c>
      <c r="I10" s="12" t="s">
        <v>11</v>
      </c>
      <c r="J10" s="12" t="s">
        <v>12</v>
      </c>
      <c r="K10" s="12" t="s">
        <v>1025</v>
      </c>
    </row>
    <row r="11" spans="1:11" ht="74.25" customHeight="1" x14ac:dyDescent="0.25">
      <c r="A11" s="64" t="s">
        <v>1360</v>
      </c>
      <c r="B11" s="17">
        <v>1</v>
      </c>
      <c r="C11" s="52" t="s">
        <v>1359</v>
      </c>
      <c r="D11" s="52" t="s">
        <v>1358</v>
      </c>
      <c r="E11" s="22" t="s">
        <v>1357</v>
      </c>
      <c r="F11" s="52" t="s">
        <v>1356</v>
      </c>
      <c r="G11" s="52" t="s">
        <v>1355</v>
      </c>
      <c r="H11" s="17" t="s">
        <v>30</v>
      </c>
      <c r="I11" s="52" t="s">
        <v>1355</v>
      </c>
      <c r="J11" s="17" t="s">
        <v>30</v>
      </c>
      <c r="K11" s="28"/>
    </row>
    <row r="12" spans="1:11" ht="135" x14ac:dyDescent="0.25">
      <c r="A12" s="64"/>
      <c r="B12" s="17">
        <v>2</v>
      </c>
      <c r="C12" s="52" t="s">
        <v>1354</v>
      </c>
      <c r="D12" s="52" t="s">
        <v>1353</v>
      </c>
      <c r="E12" s="22" t="s">
        <v>1352</v>
      </c>
      <c r="F12" s="52" t="s">
        <v>1351</v>
      </c>
      <c r="G12" s="52" t="s">
        <v>1350</v>
      </c>
      <c r="H12" s="17" t="s">
        <v>30</v>
      </c>
      <c r="I12" s="52" t="s">
        <v>1350</v>
      </c>
      <c r="J12" s="17" t="s">
        <v>30</v>
      </c>
      <c r="K12" s="28"/>
    </row>
    <row r="13" spans="1:11" ht="107.25" customHeight="1" x14ac:dyDescent="0.25">
      <c r="A13" s="64"/>
      <c r="B13" s="17">
        <v>3</v>
      </c>
      <c r="C13" s="52" t="s">
        <v>1349</v>
      </c>
      <c r="D13" s="52" t="s">
        <v>1348</v>
      </c>
      <c r="E13" s="22" t="s">
        <v>1347</v>
      </c>
      <c r="F13" s="52" t="s">
        <v>1346</v>
      </c>
      <c r="G13" s="52" t="s">
        <v>1345</v>
      </c>
      <c r="H13" s="17" t="s">
        <v>30</v>
      </c>
      <c r="I13" s="52" t="s">
        <v>1345</v>
      </c>
      <c r="J13" s="17" t="s">
        <v>30</v>
      </c>
      <c r="K13" s="28"/>
    </row>
    <row r="14" spans="1:11" ht="135.75" customHeight="1" x14ac:dyDescent="0.25">
      <c r="A14" s="64"/>
      <c r="B14" s="17">
        <v>4</v>
      </c>
      <c r="C14" s="52" t="s">
        <v>1344</v>
      </c>
      <c r="D14" s="52" t="s">
        <v>1343</v>
      </c>
      <c r="E14" s="22" t="s">
        <v>1342</v>
      </c>
      <c r="F14" s="52" t="s">
        <v>1341</v>
      </c>
      <c r="G14" s="52" t="s">
        <v>1340</v>
      </c>
      <c r="H14" s="17" t="s">
        <v>30</v>
      </c>
      <c r="I14" s="52" t="s">
        <v>1340</v>
      </c>
      <c r="J14" s="17" t="s">
        <v>30</v>
      </c>
      <c r="K14" s="28"/>
    </row>
    <row r="15" spans="1:11" ht="120" customHeight="1" x14ac:dyDescent="0.25">
      <c r="A15" s="53" t="s">
        <v>1339</v>
      </c>
      <c r="B15" s="17">
        <v>5</v>
      </c>
      <c r="C15" s="52" t="s">
        <v>1338</v>
      </c>
      <c r="D15" s="22" t="s">
        <v>1337</v>
      </c>
      <c r="E15" s="22" t="s">
        <v>1336</v>
      </c>
      <c r="F15" s="22" t="s">
        <v>1335</v>
      </c>
      <c r="G15" s="52" t="s">
        <v>1334</v>
      </c>
      <c r="H15" s="17" t="s">
        <v>30</v>
      </c>
      <c r="I15" s="52" t="s">
        <v>1334</v>
      </c>
      <c r="J15" s="17" t="s">
        <v>30</v>
      </c>
      <c r="K15" s="28"/>
    </row>
    <row r="16" spans="1:11" ht="150" x14ac:dyDescent="0.25">
      <c r="A16" s="92" t="s">
        <v>1333</v>
      </c>
      <c r="B16" s="17">
        <v>6</v>
      </c>
      <c r="C16" s="52" t="s">
        <v>1332</v>
      </c>
      <c r="D16" s="22" t="s">
        <v>1331</v>
      </c>
      <c r="E16" s="22" t="s">
        <v>1330</v>
      </c>
      <c r="F16" s="22" t="s">
        <v>1329</v>
      </c>
      <c r="G16" s="52" t="s">
        <v>1328</v>
      </c>
      <c r="H16" s="17" t="s">
        <v>30</v>
      </c>
      <c r="I16" s="52" t="s">
        <v>1328</v>
      </c>
      <c r="J16" s="17" t="s">
        <v>30</v>
      </c>
      <c r="K16" s="28"/>
    </row>
    <row r="17" spans="1:11" ht="105.75" customHeight="1" x14ac:dyDescent="0.25">
      <c r="A17" s="92"/>
      <c r="B17" s="17">
        <v>7</v>
      </c>
      <c r="C17" s="52" t="s">
        <v>1327</v>
      </c>
      <c r="D17" s="22" t="s">
        <v>1326</v>
      </c>
      <c r="E17" s="22" t="s">
        <v>1325</v>
      </c>
      <c r="F17" s="22" t="s">
        <v>1324</v>
      </c>
      <c r="G17" s="52" t="s">
        <v>1323</v>
      </c>
      <c r="H17" s="17" t="s">
        <v>30</v>
      </c>
      <c r="I17" s="52" t="s">
        <v>1323</v>
      </c>
      <c r="J17" s="17" t="s">
        <v>30</v>
      </c>
      <c r="K17" s="28"/>
    </row>
    <row r="18" spans="1:11" ht="61.5" customHeight="1" x14ac:dyDescent="0.25">
      <c r="A18" s="92"/>
      <c r="B18" s="17">
        <v>8</v>
      </c>
      <c r="C18" s="52" t="s">
        <v>1322</v>
      </c>
      <c r="D18" s="22" t="s">
        <v>1321</v>
      </c>
      <c r="E18" s="22" t="s">
        <v>1320</v>
      </c>
      <c r="F18" s="22" t="s">
        <v>1319</v>
      </c>
      <c r="G18" s="52" t="s">
        <v>1318</v>
      </c>
      <c r="H18" s="17" t="s">
        <v>30</v>
      </c>
      <c r="I18" s="52" t="s">
        <v>1318</v>
      </c>
      <c r="J18" s="17" t="s">
        <v>30</v>
      </c>
      <c r="K18" s="28"/>
    </row>
    <row r="19" spans="1:11" ht="60" x14ac:dyDescent="0.25">
      <c r="A19" s="86" t="s">
        <v>1317</v>
      </c>
      <c r="B19" s="17">
        <v>9</v>
      </c>
      <c r="C19" s="22" t="s">
        <v>1316</v>
      </c>
      <c r="D19" s="22" t="s">
        <v>1315</v>
      </c>
      <c r="E19" s="22" t="s">
        <v>1314</v>
      </c>
      <c r="F19" s="22" t="s">
        <v>1313</v>
      </c>
      <c r="G19" s="51" t="s">
        <v>1312</v>
      </c>
      <c r="H19" s="17" t="s">
        <v>30</v>
      </c>
      <c r="I19" s="51" t="s">
        <v>1312</v>
      </c>
      <c r="J19" s="17" t="s">
        <v>30</v>
      </c>
      <c r="K19" s="28"/>
    </row>
    <row r="20" spans="1:11" ht="90" x14ac:dyDescent="0.25">
      <c r="A20" s="86"/>
      <c r="B20" s="17">
        <v>10</v>
      </c>
      <c r="C20" s="22" t="s">
        <v>1311</v>
      </c>
      <c r="D20" s="22" t="s">
        <v>1310</v>
      </c>
      <c r="E20" s="22" t="s">
        <v>1309</v>
      </c>
      <c r="F20" s="22" t="s">
        <v>1304</v>
      </c>
      <c r="G20" s="51" t="s">
        <v>1308</v>
      </c>
      <c r="H20" s="17" t="s">
        <v>30</v>
      </c>
      <c r="I20" s="51" t="s">
        <v>1308</v>
      </c>
      <c r="J20" s="17" t="s">
        <v>30</v>
      </c>
      <c r="K20" s="28"/>
    </row>
    <row r="21" spans="1:11" ht="90" x14ac:dyDescent="0.25">
      <c r="A21" s="86"/>
      <c r="B21" s="17">
        <v>11</v>
      </c>
      <c r="C21" s="22" t="s">
        <v>1307</v>
      </c>
      <c r="D21" s="22" t="s">
        <v>1306</v>
      </c>
      <c r="E21" s="22" t="s">
        <v>1305</v>
      </c>
      <c r="F21" s="22" t="s">
        <v>1304</v>
      </c>
      <c r="G21" s="51" t="s">
        <v>1303</v>
      </c>
      <c r="H21" s="17" t="s">
        <v>30</v>
      </c>
      <c r="I21" s="51" t="s">
        <v>1303</v>
      </c>
      <c r="J21" s="17" t="s">
        <v>30</v>
      </c>
      <c r="K21" s="28"/>
    </row>
  </sheetData>
  <mergeCells count="6">
    <mergeCell ref="I9:K9"/>
    <mergeCell ref="A19:A21"/>
    <mergeCell ref="A16:A18"/>
    <mergeCell ref="C1:F1"/>
    <mergeCell ref="G9:H9"/>
    <mergeCell ref="A11:A14"/>
  </mergeCells>
  <dataValidations count="1">
    <dataValidation type="list" allowBlank="1" showInputMessage="1" showErrorMessage="1" sqref="H11:H21 J11:J21">
      <formula1>"Pass, Fail, Partially Passed, Concern"</formula1>
    </dataValidation>
  </dataValidation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selection activeCell="E12" sqref="E12"/>
    </sheetView>
  </sheetViews>
  <sheetFormatPr defaultRowHeight="15" x14ac:dyDescent="0.25"/>
  <cols>
    <col min="1" max="1" width="7.28515625" customWidth="1"/>
    <col min="3" max="3" width="58.7109375" bestFit="1" customWidth="1"/>
    <col min="4" max="4" width="51" customWidth="1"/>
    <col min="5" max="5" width="44.140625" style="31" customWidth="1"/>
    <col min="6" max="6" width="36.7109375" bestFit="1" customWidth="1"/>
    <col min="7" max="7" width="20" customWidth="1"/>
    <col min="8" max="8" width="22.42578125" customWidth="1"/>
    <col min="9" max="9" width="50.85546875" style="31" customWidth="1"/>
    <col min="10" max="11" width="25.140625" customWidth="1"/>
    <col min="12" max="12" width="17.28515625" customWidth="1"/>
    <col min="13" max="13" width="9.140625" customWidth="1"/>
  </cols>
  <sheetData>
    <row r="1" spans="1:12" ht="18.75" x14ac:dyDescent="0.25">
      <c r="A1" s="2"/>
      <c r="B1" s="17"/>
      <c r="C1" s="60" t="s">
        <v>1158</v>
      </c>
      <c r="D1" s="60"/>
      <c r="E1" s="60"/>
      <c r="F1" s="60"/>
      <c r="G1" s="2"/>
      <c r="H1" s="2"/>
      <c r="I1" s="2"/>
      <c r="J1" s="2"/>
      <c r="K1" s="2"/>
      <c r="L1" s="2"/>
    </row>
    <row r="2" spans="1:12" ht="18.75" x14ac:dyDescent="0.25">
      <c r="A2" s="2"/>
      <c r="B2" s="17"/>
      <c r="C2" s="60" t="s">
        <v>1157</v>
      </c>
      <c r="D2" s="60"/>
      <c r="E2" s="60"/>
      <c r="F2" s="60"/>
      <c r="G2" s="2"/>
      <c r="H2" s="2"/>
      <c r="I2" s="2"/>
      <c r="J2" s="2"/>
      <c r="K2" s="2"/>
      <c r="L2" s="2"/>
    </row>
    <row r="3" spans="1:12" ht="18.75" customHeight="1" x14ac:dyDescent="0.25">
      <c r="A3" s="2"/>
      <c r="B3" s="17"/>
      <c r="C3" s="6" t="s">
        <v>31</v>
      </c>
      <c r="D3" s="2"/>
      <c r="E3" s="6" t="s">
        <v>38</v>
      </c>
      <c r="F3" s="2"/>
      <c r="G3" s="2"/>
      <c r="H3" s="2"/>
      <c r="I3" s="2"/>
      <c r="J3" s="2"/>
      <c r="K3" s="2"/>
      <c r="L3" s="2"/>
    </row>
    <row r="4" spans="1:12" x14ac:dyDescent="0.25">
      <c r="A4" s="2"/>
      <c r="B4" s="17"/>
      <c r="C4" s="2" t="s">
        <v>32</v>
      </c>
      <c r="D4" s="2">
        <f>COUNT(Image_table346['#])</f>
        <v>26</v>
      </c>
      <c r="E4" s="2" t="s">
        <v>32</v>
      </c>
      <c r="F4" s="2">
        <f>COUNT(Image_table346['#])</f>
        <v>26</v>
      </c>
      <c r="G4" s="2"/>
      <c r="H4" s="2"/>
      <c r="I4" s="2"/>
      <c r="J4" s="2"/>
      <c r="K4" s="2"/>
      <c r="L4" s="2"/>
    </row>
    <row r="5" spans="1:12" x14ac:dyDescent="0.25">
      <c r="A5" s="2"/>
      <c r="B5" s="17"/>
      <c r="C5" s="2" t="s">
        <v>33</v>
      </c>
      <c r="D5" s="2">
        <f>COUNTIF(Image_table346[C2C Status], "Pass")</f>
        <v>26</v>
      </c>
      <c r="E5" s="2" t="s">
        <v>33</v>
      </c>
      <c r="F5" s="2">
        <f>COUNTIF(Image_table346[Aliyun Status], "Pass")</f>
        <v>26</v>
      </c>
      <c r="G5" s="2"/>
      <c r="H5" s="2"/>
      <c r="I5" s="2"/>
      <c r="J5" s="2"/>
      <c r="K5" s="2"/>
      <c r="L5" s="2"/>
    </row>
    <row r="6" spans="1:12" x14ac:dyDescent="0.25">
      <c r="A6" s="2"/>
      <c r="B6" s="17"/>
      <c r="C6" s="2" t="s">
        <v>34</v>
      </c>
      <c r="D6" s="2">
        <f>COUNTIF(Image_table346[C2C Status], "Fail")</f>
        <v>0</v>
      </c>
      <c r="E6" s="2" t="s">
        <v>34</v>
      </c>
      <c r="F6" s="2">
        <f>COUNTIF(Image_table346[Aliyun Status], "Fail")</f>
        <v>0</v>
      </c>
      <c r="G6" s="2"/>
      <c r="H6" s="2"/>
      <c r="I6" s="2"/>
      <c r="J6" s="2"/>
      <c r="K6" s="2"/>
      <c r="L6" s="2"/>
    </row>
    <row r="7" spans="1:12" x14ac:dyDescent="0.25">
      <c r="A7" s="2"/>
      <c r="B7" s="17"/>
      <c r="C7" s="2" t="s">
        <v>36</v>
      </c>
      <c r="D7" s="2">
        <f>COUNTIF(Image_table346[C2C Status], "Concern")</f>
        <v>0</v>
      </c>
      <c r="E7" s="2" t="s">
        <v>36</v>
      </c>
      <c r="F7" s="2">
        <f>COUNTIF(Image_table346[Aliyun Status], "Partially Passed")</f>
        <v>0</v>
      </c>
      <c r="G7" s="2"/>
      <c r="H7" s="2"/>
      <c r="I7" s="2"/>
      <c r="J7" s="2"/>
      <c r="K7" s="2"/>
      <c r="L7" s="2"/>
    </row>
    <row r="8" spans="1:12" x14ac:dyDescent="0.25">
      <c r="A8" s="2"/>
      <c r="B8" s="17"/>
      <c r="C8" s="2" t="s">
        <v>35</v>
      </c>
      <c r="D8" s="2">
        <f>COUNTIF(Image_table346[C2C Status], "Concern")</f>
        <v>0</v>
      </c>
      <c r="E8" s="2" t="s">
        <v>35</v>
      </c>
      <c r="F8" s="2">
        <f>COUNTIF(Image_table346[Aliyun Status], "Concern")</f>
        <v>0</v>
      </c>
      <c r="G8" s="2"/>
      <c r="H8" s="2"/>
      <c r="I8" s="2"/>
      <c r="J8" s="2"/>
      <c r="K8" s="2"/>
      <c r="L8" s="2"/>
    </row>
    <row r="9" spans="1:12" ht="15" customHeight="1" x14ac:dyDescent="0.25">
      <c r="A9" s="2"/>
      <c r="B9" s="17"/>
      <c r="C9" s="2"/>
      <c r="D9" s="2"/>
      <c r="E9" s="2"/>
      <c r="F9" s="2"/>
      <c r="G9" s="71" t="s">
        <v>5</v>
      </c>
      <c r="H9" s="71"/>
      <c r="I9" s="72"/>
      <c r="J9" s="73" t="s">
        <v>6</v>
      </c>
      <c r="K9" s="74"/>
      <c r="L9" s="74"/>
    </row>
    <row r="10" spans="1:12" ht="30" x14ac:dyDescent="0.25">
      <c r="A10" s="12"/>
      <c r="B10" s="17" t="s">
        <v>0</v>
      </c>
      <c r="C10" s="12" t="s">
        <v>1</v>
      </c>
      <c r="D10" s="12" t="s">
        <v>2</v>
      </c>
      <c r="E10" s="12" t="s">
        <v>3</v>
      </c>
      <c r="F10" s="12" t="s">
        <v>4</v>
      </c>
      <c r="G10" s="12" t="s">
        <v>10</v>
      </c>
      <c r="H10" s="12" t="s">
        <v>9</v>
      </c>
      <c r="I10" s="12" t="s">
        <v>1156</v>
      </c>
      <c r="J10" s="12" t="s">
        <v>11</v>
      </c>
      <c r="K10" s="12" t="s">
        <v>12</v>
      </c>
      <c r="L10" s="12" t="s">
        <v>1155</v>
      </c>
    </row>
    <row r="11" spans="1:12" ht="61.5" customHeight="1" x14ac:dyDescent="0.25">
      <c r="A11" s="64" t="s">
        <v>1154</v>
      </c>
      <c r="B11" s="17">
        <v>1</v>
      </c>
      <c r="C11" s="41" t="s">
        <v>1153</v>
      </c>
      <c r="D11" s="41" t="s">
        <v>1152</v>
      </c>
      <c r="E11" s="40" t="s">
        <v>1151</v>
      </c>
      <c r="F11" s="31" t="s">
        <v>1150</v>
      </c>
      <c r="G11" s="31" t="s">
        <v>1149</v>
      </c>
      <c r="H11" s="38" t="s">
        <v>30</v>
      </c>
      <c r="I11" s="42"/>
      <c r="J11" s="31" t="s">
        <v>1149</v>
      </c>
      <c r="K11" s="38" t="s">
        <v>30</v>
      </c>
      <c r="L11" s="2"/>
    </row>
    <row r="12" spans="1:12" ht="137.25" customHeight="1" x14ac:dyDescent="0.25">
      <c r="A12" s="64"/>
      <c r="B12" s="17">
        <v>2</v>
      </c>
      <c r="C12" s="41" t="s">
        <v>1148</v>
      </c>
      <c r="D12" s="41" t="s">
        <v>1147</v>
      </c>
      <c r="E12" s="40" t="s">
        <v>1146</v>
      </c>
      <c r="F12" s="31" t="s">
        <v>1145</v>
      </c>
      <c r="G12" s="31" t="s">
        <v>1144</v>
      </c>
      <c r="H12" s="38" t="s">
        <v>30</v>
      </c>
      <c r="I12" s="42"/>
      <c r="J12" s="31" t="s">
        <v>1144</v>
      </c>
      <c r="K12" s="38" t="s">
        <v>30</v>
      </c>
      <c r="L12" s="2"/>
    </row>
    <row r="13" spans="1:12" ht="51" customHeight="1" x14ac:dyDescent="0.25">
      <c r="A13" s="64"/>
      <c r="B13" s="17">
        <v>3</v>
      </c>
      <c r="C13" s="41" t="s">
        <v>1143</v>
      </c>
      <c r="D13" s="41" t="s">
        <v>1142</v>
      </c>
      <c r="E13" s="40" t="s">
        <v>1141</v>
      </c>
      <c r="F13" s="31" t="s">
        <v>1137</v>
      </c>
      <c r="G13" s="31" t="s">
        <v>1057</v>
      </c>
      <c r="H13" s="38" t="s">
        <v>30</v>
      </c>
      <c r="I13" s="42"/>
      <c r="J13" s="31" t="s">
        <v>1057</v>
      </c>
      <c r="K13" s="38" t="s">
        <v>30</v>
      </c>
      <c r="L13" s="2"/>
    </row>
    <row r="14" spans="1:12" ht="50.25" customHeight="1" x14ac:dyDescent="0.25">
      <c r="A14" s="64"/>
      <c r="B14" s="17">
        <v>4</v>
      </c>
      <c r="C14" s="41" t="s">
        <v>1140</v>
      </c>
      <c r="D14" s="41" t="s">
        <v>1139</v>
      </c>
      <c r="E14" s="40" t="s">
        <v>1138</v>
      </c>
      <c r="F14" s="31" t="s">
        <v>1137</v>
      </c>
      <c r="G14" s="31" t="s">
        <v>1057</v>
      </c>
      <c r="H14" s="38" t="s">
        <v>30</v>
      </c>
      <c r="I14" s="42"/>
      <c r="J14" s="31" t="s">
        <v>1057</v>
      </c>
      <c r="K14" s="38" t="s">
        <v>30</v>
      </c>
      <c r="L14" s="2"/>
    </row>
    <row r="15" spans="1:12" ht="140.25" customHeight="1" x14ac:dyDescent="0.25">
      <c r="A15" s="64"/>
      <c r="B15" s="17">
        <v>5</v>
      </c>
      <c r="C15" s="41" t="s">
        <v>1136</v>
      </c>
      <c r="D15" s="41" t="s">
        <v>1135</v>
      </c>
      <c r="E15" s="40" t="s">
        <v>1134</v>
      </c>
      <c r="F15" s="31" t="s">
        <v>1133</v>
      </c>
      <c r="G15" s="31" t="s">
        <v>1132</v>
      </c>
      <c r="H15" s="38" t="s">
        <v>30</v>
      </c>
      <c r="I15" s="42"/>
      <c r="J15" s="31" t="s">
        <v>1132</v>
      </c>
      <c r="K15" s="38" t="s">
        <v>30</v>
      </c>
      <c r="L15" s="2"/>
    </row>
    <row r="16" spans="1:12" ht="198.75" customHeight="1" x14ac:dyDescent="0.25">
      <c r="A16" s="64"/>
      <c r="B16" s="17">
        <v>6</v>
      </c>
      <c r="C16" s="41" t="s">
        <v>1131</v>
      </c>
      <c r="D16" s="41" t="s">
        <v>1130</v>
      </c>
      <c r="E16" s="40" t="s">
        <v>1129</v>
      </c>
      <c r="F16" s="31" t="s">
        <v>1128</v>
      </c>
      <c r="G16" s="31" t="s">
        <v>1127</v>
      </c>
      <c r="H16" s="38" t="s">
        <v>30</v>
      </c>
      <c r="I16" s="42"/>
      <c r="J16" s="31" t="s">
        <v>1127</v>
      </c>
      <c r="K16" s="38" t="s">
        <v>30</v>
      </c>
      <c r="L16" s="2"/>
    </row>
    <row r="17" spans="1:12" ht="45" x14ac:dyDescent="0.25">
      <c r="A17" s="64"/>
      <c r="B17" s="17">
        <v>7</v>
      </c>
      <c r="C17" s="41" t="s">
        <v>1126</v>
      </c>
      <c r="D17" s="41" t="s">
        <v>1125</v>
      </c>
      <c r="E17" s="40" t="s">
        <v>1124</v>
      </c>
      <c r="F17" s="31" t="s">
        <v>1123</v>
      </c>
      <c r="G17" s="31" t="s">
        <v>1122</v>
      </c>
      <c r="H17" s="38" t="s">
        <v>30</v>
      </c>
      <c r="I17" s="42"/>
      <c r="J17" s="31" t="s">
        <v>1122</v>
      </c>
      <c r="K17" s="38" t="s">
        <v>30</v>
      </c>
      <c r="L17" s="2"/>
    </row>
    <row r="18" spans="1:12" ht="45" x14ac:dyDescent="0.25">
      <c r="A18" s="64"/>
      <c r="B18" s="17">
        <v>8</v>
      </c>
      <c r="C18" s="41" t="s">
        <v>1121</v>
      </c>
      <c r="D18" s="41" t="s">
        <v>1120</v>
      </c>
      <c r="E18" s="40" t="s">
        <v>1119</v>
      </c>
      <c r="F18" s="31" t="s">
        <v>1118</v>
      </c>
      <c r="G18" s="31" t="s">
        <v>1117</v>
      </c>
      <c r="H18" s="38" t="s">
        <v>30</v>
      </c>
      <c r="I18" s="42"/>
      <c r="J18" s="31" t="s">
        <v>1117</v>
      </c>
      <c r="K18" s="38" t="s">
        <v>30</v>
      </c>
      <c r="L18" s="2"/>
    </row>
    <row r="19" spans="1:12" ht="30" x14ac:dyDescent="0.25">
      <c r="A19" s="64"/>
      <c r="B19" s="17">
        <v>9</v>
      </c>
      <c r="C19" s="41" t="s">
        <v>1116</v>
      </c>
      <c r="D19" s="41" t="s">
        <v>1115</v>
      </c>
      <c r="E19" s="40" t="s">
        <v>1114</v>
      </c>
      <c r="F19" t="s">
        <v>1110</v>
      </c>
      <c r="G19" t="s">
        <v>1109</v>
      </c>
      <c r="H19" s="38" t="s">
        <v>30</v>
      </c>
      <c r="I19" s="42"/>
      <c r="J19" t="s">
        <v>1109</v>
      </c>
      <c r="K19" s="38" t="s">
        <v>30</v>
      </c>
      <c r="L19" s="2"/>
    </row>
    <row r="20" spans="1:12" ht="30" x14ac:dyDescent="0.25">
      <c r="A20" s="64"/>
      <c r="B20" s="17">
        <v>10</v>
      </c>
      <c r="C20" s="41" t="s">
        <v>1113</v>
      </c>
      <c r="D20" s="41" t="s">
        <v>1112</v>
      </c>
      <c r="E20" s="40" t="s">
        <v>1111</v>
      </c>
      <c r="F20" t="s">
        <v>1110</v>
      </c>
      <c r="G20" t="s">
        <v>1109</v>
      </c>
      <c r="H20" s="38" t="s">
        <v>30</v>
      </c>
      <c r="I20" s="39"/>
      <c r="J20" t="s">
        <v>1109</v>
      </c>
      <c r="K20" s="38" t="s">
        <v>30</v>
      </c>
      <c r="L20" s="2"/>
    </row>
    <row r="21" spans="1:12" ht="44.25" customHeight="1" x14ac:dyDescent="0.25">
      <c r="A21" s="94" t="s">
        <v>1108</v>
      </c>
      <c r="B21" s="17">
        <v>11</v>
      </c>
      <c r="C21" s="22" t="s">
        <v>1107</v>
      </c>
      <c r="D21" s="22" t="s">
        <v>1106</v>
      </c>
      <c r="E21" s="22" t="s">
        <v>1105</v>
      </c>
      <c r="F21" s="22" t="s">
        <v>1104</v>
      </c>
      <c r="G21" s="22" t="s">
        <v>1103</v>
      </c>
      <c r="H21" s="33" t="s">
        <v>30</v>
      </c>
      <c r="I21" s="23"/>
      <c r="J21" s="22" t="s">
        <v>1103</v>
      </c>
      <c r="K21" s="33" t="s">
        <v>30</v>
      </c>
      <c r="L21" s="2"/>
    </row>
    <row r="22" spans="1:12" ht="89.25" customHeight="1" x14ac:dyDescent="0.25">
      <c r="A22" s="94"/>
      <c r="B22" s="17">
        <v>12</v>
      </c>
      <c r="C22" s="22" t="s">
        <v>1102</v>
      </c>
      <c r="D22" s="22" t="s">
        <v>1101</v>
      </c>
      <c r="E22" s="22" t="s">
        <v>1100</v>
      </c>
      <c r="F22" s="22" t="s">
        <v>1099</v>
      </c>
      <c r="G22" s="22" t="s">
        <v>1098</v>
      </c>
      <c r="H22" s="33" t="s">
        <v>30</v>
      </c>
      <c r="I22" s="23"/>
      <c r="J22" s="22" t="s">
        <v>1098</v>
      </c>
      <c r="K22" s="33" t="s">
        <v>30</v>
      </c>
      <c r="L22" s="2"/>
    </row>
    <row r="23" spans="1:12" ht="90" x14ac:dyDescent="0.25">
      <c r="A23" s="94"/>
      <c r="B23" s="17">
        <v>13</v>
      </c>
      <c r="C23" s="22" t="s">
        <v>1097</v>
      </c>
      <c r="D23" s="22" t="s">
        <v>1096</v>
      </c>
      <c r="E23" s="22" t="s">
        <v>1095</v>
      </c>
      <c r="F23" s="22" t="s">
        <v>1094</v>
      </c>
      <c r="G23" s="22" t="s">
        <v>1093</v>
      </c>
      <c r="H23" s="33" t="s">
        <v>30</v>
      </c>
      <c r="I23" s="23"/>
      <c r="J23" s="22" t="s">
        <v>1093</v>
      </c>
      <c r="K23" s="33" t="s">
        <v>30</v>
      </c>
      <c r="L23" s="2"/>
    </row>
    <row r="24" spans="1:12" ht="60" x14ac:dyDescent="0.25">
      <c r="A24" s="94"/>
      <c r="B24" s="17">
        <v>14</v>
      </c>
      <c r="C24" s="22" t="s">
        <v>1092</v>
      </c>
      <c r="D24" s="22" t="s">
        <v>1091</v>
      </c>
      <c r="E24" s="22" t="s">
        <v>1090</v>
      </c>
      <c r="F24" s="22" t="s">
        <v>1089</v>
      </c>
      <c r="G24" s="22" t="s">
        <v>1088</v>
      </c>
      <c r="H24" s="33" t="s">
        <v>30</v>
      </c>
      <c r="I24" s="23"/>
      <c r="J24" s="22" t="s">
        <v>1088</v>
      </c>
      <c r="K24" s="33" t="s">
        <v>30</v>
      </c>
      <c r="L24" s="2"/>
    </row>
    <row r="25" spans="1:12" ht="102.75" x14ac:dyDescent="0.25">
      <c r="A25" s="37" t="s">
        <v>1087</v>
      </c>
      <c r="B25" s="17">
        <v>15</v>
      </c>
      <c r="C25" s="22" t="s">
        <v>1086</v>
      </c>
      <c r="D25" s="22" t="s">
        <v>1085</v>
      </c>
      <c r="E25" s="22" t="s">
        <v>1084</v>
      </c>
      <c r="F25" s="22" t="s">
        <v>1083</v>
      </c>
      <c r="G25" s="22" t="s">
        <v>1082</v>
      </c>
      <c r="H25" s="33" t="s">
        <v>30</v>
      </c>
      <c r="I25" s="21"/>
      <c r="J25" s="22" t="s">
        <v>1082</v>
      </c>
      <c r="K25" s="33" t="s">
        <v>30</v>
      </c>
      <c r="L25" s="2"/>
    </row>
    <row r="26" spans="1:12" ht="30" x14ac:dyDescent="0.25">
      <c r="A26" s="93" t="s">
        <v>1081</v>
      </c>
      <c r="B26" s="17">
        <v>16</v>
      </c>
      <c r="C26" s="22" t="s">
        <v>1080</v>
      </c>
      <c r="D26" s="22" t="s">
        <v>1079</v>
      </c>
      <c r="E26" s="22" t="s">
        <v>1078</v>
      </c>
      <c r="F26" s="22" t="s">
        <v>1077</v>
      </c>
      <c r="G26" s="22" t="s">
        <v>1076</v>
      </c>
      <c r="H26" s="33" t="s">
        <v>30</v>
      </c>
      <c r="I26" s="23"/>
      <c r="J26" s="22" t="s">
        <v>1076</v>
      </c>
      <c r="K26" s="33" t="s">
        <v>30</v>
      </c>
      <c r="L26" s="2"/>
    </row>
    <row r="27" spans="1:12" ht="60" x14ac:dyDescent="0.25">
      <c r="A27" s="93"/>
      <c r="B27" s="17">
        <v>17</v>
      </c>
      <c r="C27" s="22" t="s">
        <v>1075</v>
      </c>
      <c r="D27" s="22" t="s">
        <v>1074</v>
      </c>
      <c r="E27" s="22" t="s">
        <v>1073</v>
      </c>
      <c r="F27" s="22" t="s">
        <v>1058</v>
      </c>
      <c r="G27" s="22" t="s">
        <v>1057</v>
      </c>
      <c r="H27" s="33" t="s">
        <v>30</v>
      </c>
      <c r="I27" s="23"/>
      <c r="J27" s="22" t="s">
        <v>1057</v>
      </c>
      <c r="K27" s="33" t="s">
        <v>30</v>
      </c>
      <c r="L27" s="2"/>
    </row>
    <row r="28" spans="1:12" ht="60" x14ac:dyDescent="0.25">
      <c r="A28" s="93"/>
      <c r="B28" s="17">
        <v>18</v>
      </c>
      <c r="C28" s="22" t="s">
        <v>1072</v>
      </c>
      <c r="D28" s="22" t="s">
        <v>1071</v>
      </c>
      <c r="E28" s="22" t="s">
        <v>1070</v>
      </c>
      <c r="F28" s="22" t="s">
        <v>1058</v>
      </c>
      <c r="G28" s="22" t="s">
        <v>1057</v>
      </c>
      <c r="H28" s="33" t="s">
        <v>30</v>
      </c>
      <c r="I28" s="23"/>
      <c r="J28" s="22" t="s">
        <v>1057</v>
      </c>
      <c r="K28" s="33" t="s">
        <v>30</v>
      </c>
      <c r="L28" s="2"/>
    </row>
    <row r="29" spans="1:12" x14ac:dyDescent="0.25">
      <c r="A29" s="93"/>
      <c r="B29" s="17">
        <v>19</v>
      </c>
      <c r="C29" s="22" t="s">
        <v>1069</v>
      </c>
      <c r="D29" s="22" t="s">
        <v>1068</v>
      </c>
      <c r="E29" s="22" t="s">
        <v>1067</v>
      </c>
      <c r="F29" s="22" t="s">
        <v>1063</v>
      </c>
      <c r="G29" s="22" t="s">
        <v>1062</v>
      </c>
      <c r="H29" s="33" t="s">
        <v>30</v>
      </c>
      <c r="I29" s="23"/>
      <c r="J29" s="22" t="s">
        <v>1062</v>
      </c>
      <c r="K29" s="33" t="s">
        <v>30</v>
      </c>
      <c r="L29" s="2"/>
    </row>
    <row r="30" spans="1:12" ht="30" x14ac:dyDescent="0.25">
      <c r="A30" s="93"/>
      <c r="B30" s="17">
        <v>20</v>
      </c>
      <c r="C30" s="22" t="s">
        <v>1066</v>
      </c>
      <c r="D30" s="22" t="s">
        <v>1065</v>
      </c>
      <c r="E30" s="22" t="s">
        <v>1064</v>
      </c>
      <c r="F30" s="22" t="s">
        <v>1063</v>
      </c>
      <c r="G30" s="22" t="s">
        <v>1062</v>
      </c>
      <c r="H30" s="33" t="s">
        <v>30</v>
      </c>
      <c r="I30" s="21"/>
      <c r="J30" s="22" t="s">
        <v>1062</v>
      </c>
      <c r="K30" s="33" t="s">
        <v>30</v>
      </c>
      <c r="L30" s="2"/>
    </row>
    <row r="31" spans="1:12" ht="60" x14ac:dyDescent="0.25">
      <c r="A31" s="93"/>
      <c r="B31" s="17">
        <v>21</v>
      </c>
      <c r="C31" s="22" t="s">
        <v>1061</v>
      </c>
      <c r="D31" s="22" t="s">
        <v>1060</v>
      </c>
      <c r="E31" s="22" t="s">
        <v>1059</v>
      </c>
      <c r="F31" s="22" t="s">
        <v>1058</v>
      </c>
      <c r="G31" s="22" t="s">
        <v>1057</v>
      </c>
      <c r="H31" s="33" t="s">
        <v>30</v>
      </c>
      <c r="I31" s="23"/>
      <c r="J31" s="22" t="s">
        <v>1057</v>
      </c>
      <c r="K31" s="33" t="s">
        <v>30</v>
      </c>
      <c r="L31" s="2"/>
    </row>
    <row r="32" spans="1:12" ht="30" x14ac:dyDescent="0.25">
      <c r="A32" s="93"/>
      <c r="B32" s="17">
        <v>22</v>
      </c>
      <c r="C32" s="22" t="s">
        <v>1056</v>
      </c>
      <c r="D32" s="22" t="s">
        <v>1055</v>
      </c>
      <c r="E32" s="22" t="s">
        <v>1054</v>
      </c>
      <c r="F32" s="22" t="s">
        <v>1053</v>
      </c>
      <c r="G32" s="22" t="s">
        <v>1052</v>
      </c>
      <c r="H32" s="33" t="s">
        <v>30</v>
      </c>
      <c r="I32" s="23"/>
      <c r="J32" s="22" t="s">
        <v>1052</v>
      </c>
      <c r="K32" s="33" t="s">
        <v>30</v>
      </c>
      <c r="L32" s="2"/>
    </row>
    <row r="33" spans="1:12" ht="90" x14ac:dyDescent="0.25">
      <c r="A33" s="36" t="s">
        <v>1051</v>
      </c>
      <c r="B33" s="17">
        <v>23</v>
      </c>
      <c r="C33" s="22" t="s">
        <v>1050</v>
      </c>
      <c r="D33" s="22" t="s">
        <v>1049</v>
      </c>
      <c r="E33" s="22" t="s">
        <v>1048</v>
      </c>
      <c r="F33" s="22" t="s">
        <v>1047</v>
      </c>
      <c r="G33" s="22" t="s">
        <v>1046</v>
      </c>
      <c r="H33" s="33" t="s">
        <v>30</v>
      </c>
      <c r="I33" s="23"/>
      <c r="J33" s="22" t="s">
        <v>1046</v>
      </c>
      <c r="K33" s="33" t="s">
        <v>30</v>
      </c>
      <c r="L33" s="2"/>
    </row>
    <row r="34" spans="1:12" ht="105.75" x14ac:dyDescent="0.25">
      <c r="A34" s="35" t="s">
        <v>1045</v>
      </c>
      <c r="B34" s="17">
        <v>24</v>
      </c>
      <c r="C34" s="22" t="s">
        <v>1044</v>
      </c>
      <c r="D34" s="22" t="s">
        <v>1043</v>
      </c>
      <c r="E34" s="22" t="s">
        <v>1042</v>
      </c>
      <c r="F34" s="22" t="s">
        <v>1041</v>
      </c>
      <c r="G34" s="22" t="s">
        <v>1040</v>
      </c>
      <c r="H34" s="33" t="s">
        <v>30</v>
      </c>
      <c r="I34" s="23"/>
      <c r="J34" s="22" t="s">
        <v>1040</v>
      </c>
      <c r="K34" s="33" t="s">
        <v>30</v>
      </c>
      <c r="L34" s="2"/>
    </row>
    <row r="35" spans="1:12" ht="120" x14ac:dyDescent="0.25">
      <c r="A35" s="34" t="s">
        <v>1039</v>
      </c>
      <c r="B35" s="17">
        <v>25</v>
      </c>
      <c r="C35" s="22" t="s">
        <v>1038</v>
      </c>
      <c r="D35" s="22" t="s">
        <v>1037</v>
      </c>
      <c r="E35" s="22" t="s">
        <v>1036</v>
      </c>
      <c r="F35" s="22" t="s">
        <v>1035</v>
      </c>
      <c r="G35" s="22" t="s">
        <v>1034</v>
      </c>
      <c r="H35" s="33" t="s">
        <v>30</v>
      </c>
      <c r="I35" s="21"/>
      <c r="J35" s="22" t="s">
        <v>1034</v>
      </c>
      <c r="K35" s="33" t="s">
        <v>30</v>
      </c>
      <c r="L35" s="2"/>
    </row>
    <row r="36" spans="1:12" ht="105" x14ac:dyDescent="0.25">
      <c r="A36" s="32" t="s">
        <v>1033</v>
      </c>
      <c r="B36" s="17">
        <v>26</v>
      </c>
      <c r="C36" s="23" t="s">
        <v>1032</v>
      </c>
      <c r="D36" s="23" t="s">
        <v>1031</v>
      </c>
      <c r="E36" s="23" t="s">
        <v>1030</v>
      </c>
      <c r="F36" s="23" t="s">
        <v>1029</v>
      </c>
      <c r="G36" s="23" t="s">
        <v>1028</v>
      </c>
      <c r="H36" s="21" t="s">
        <v>30</v>
      </c>
      <c r="I36" s="21"/>
      <c r="J36" s="23" t="s">
        <v>1028</v>
      </c>
      <c r="K36" s="21" t="s">
        <v>30</v>
      </c>
      <c r="L36" s="2"/>
    </row>
  </sheetData>
  <mergeCells count="7">
    <mergeCell ref="A26:A32"/>
    <mergeCell ref="C1:F1"/>
    <mergeCell ref="J9:L9"/>
    <mergeCell ref="C2:F2"/>
    <mergeCell ref="A11:A20"/>
    <mergeCell ref="A21:A24"/>
    <mergeCell ref="G9:I9"/>
  </mergeCells>
  <dataValidations count="1">
    <dataValidation type="list" allowBlank="1" showInputMessage="1" showErrorMessage="1" sqref="H11:H36 K11:K36">
      <formula1>"Pass, Fail, Partially Passed, Concern"</formula1>
    </dataValidation>
  </dataValidation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abSelected="1" workbookViewId="0">
      <selection activeCell="D13" sqref="D13"/>
    </sheetView>
  </sheetViews>
  <sheetFormatPr defaultRowHeight="15" x14ac:dyDescent="0.25"/>
  <cols>
    <col min="3" max="3" width="43.5703125" style="31" customWidth="1"/>
    <col min="4" max="4" width="44.140625" bestFit="1" customWidth="1"/>
    <col min="5" max="5" width="39.140625" style="31" customWidth="1"/>
    <col min="6" max="6" width="27.7109375" style="31" customWidth="1"/>
    <col min="7" max="7" width="20.42578125" customWidth="1"/>
    <col min="8" max="8" width="18.5703125" style="43" customWidth="1"/>
    <col min="9" max="9" width="40.140625" style="43" customWidth="1"/>
    <col min="10" max="11" width="22.7109375" customWidth="1"/>
    <col min="12" max="12" width="17.85546875" customWidth="1"/>
  </cols>
  <sheetData>
    <row r="1" spans="1:12" ht="18.75" x14ac:dyDescent="0.25">
      <c r="A1" s="2"/>
      <c r="B1" s="17"/>
      <c r="C1" s="60" t="s">
        <v>1302</v>
      </c>
      <c r="D1" s="60"/>
      <c r="E1" s="60"/>
      <c r="F1" s="60"/>
      <c r="G1" s="2"/>
      <c r="H1" s="12"/>
      <c r="I1" s="12"/>
      <c r="J1" s="2"/>
      <c r="K1" s="2"/>
      <c r="L1" s="2"/>
    </row>
    <row r="2" spans="1:12" ht="18.75" x14ac:dyDescent="0.25">
      <c r="A2" s="2"/>
      <c r="B2" s="17"/>
      <c r="C2" s="60" t="s">
        <v>1301</v>
      </c>
      <c r="D2" s="60"/>
      <c r="E2" s="60"/>
      <c r="F2" s="60"/>
      <c r="G2" s="2"/>
      <c r="H2" s="12"/>
      <c r="I2" s="12"/>
      <c r="J2" s="2"/>
      <c r="K2" s="2"/>
      <c r="L2" s="2"/>
    </row>
    <row r="3" spans="1:12" x14ac:dyDescent="0.25">
      <c r="A3" s="2"/>
      <c r="B3" s="17"/>
      <c r="C3" s="6" t="s">
        <v>31</v>
      </c>
      <c r="D3" s="2"/>
      <c r="E3" s="6" t="s">
        <v>38</v>
      </c>
      <c r="F3" s="2"/>
      <c r="G3" s="2"/>
      <c r="H3" s="12"/>
      <c r="I3" s="12"/>
      <c r="J3" s="2"/>
      <c r="K3" s="2"/>
      <c r="L3" s="2"/>
    </row>
    <row r="4" spans="1:12" x14ac:dyDescent="0.25">
      <c r="A4" s="2"/>
      <c r="B4" s="17"/>
      <c r="C4" s="2" t="s">
        <v>32</v>
      </c>
      <c r="D4" s="2">
        <f>COUNT(Table6[])</f>
        <v>35</v>
      </c>
      <c r="E4" s="2" t="s">
        <v>32</v>
      </c>
      <c r="F4" s="2">
        <f>COUNT(Table6[])</f>
        <v>35</v>
      </c>
      <c r="G4" s="2"/>
      <c r="H4" s="12"/>
      <c r="I4" s="12"/>
      <c r="J4" s="2"/>
      <c r="K4" s="2"/>
      <c r="L4" s="2"/>
    </row>
    <row r="5" spans="1:12" x14ac:dyDescent="0.25">
      <c r="A5" s="2"/>
      <c r="B5" s="17"/>
      <c r="C5" s="2" t="s">
        <v>33</v>
      </c>
      <c r="D5" s="2">
        <f>COUNTIF(Table6[C2C Status], "Pass")</f>
        <v>35</v>
      </c>
      <c r="E5" s="2" t="s">
        <v>33</v>
      </c>
      <c r="F5" s="2">
        <f>COUNTIF(Table6[Aliyun Status], "Pass")</f>
        <v>35</v>
      </c>
      <c r="G5" s="2"/>
      <c r="H5" s="12"/>
      <c r="I5" s="12"/>
      <c r="J5" s="2"/>
      <c r="K5" s="2"/>
      <c r="L5" s="2"/>
    </row>
    <row r="6" spans="1:12" x14ac:dyDescent="0.25">
      <c r="A6" s="2"/>
      <c r="B6" s="17"/>
      <c r="C6" s="2" t="s">
        <v>34</v>
      </c>
      <c r="D6" s="2">
        <f>COUNTIF(Table6[C2C Status], "Fail")</f>
        <v>0</v>
      </c>
      <c r="E6" s="2" t="s">
        <v>34</v>
      </c>
      <c r="F6" s="2">
        <f>COUNTIF(Table6[Aliyun Status], "Fail")</f>
        <v>0</v>
      </c>
      <c r="G6" s="2"/>
      <c r="H6" s="12"/>
      <c r="I6" s="12"/>
      <c r="J6" s="2"/>
      <c r="K6" s="2"/>
      <c r="L6" s="2"/>
    </row>
    <row r="7" spans="1:12" x14ac:dyDescent="0.25">
      <c r="A7" s="2"/>
      <c r="B7" s="17"/>
      <c r="C7" s="2" t="s">
        <v>36</v>
      </c>
      <c r="D7" s="2">
        <f>COUNTIF(Table6[C2C Status], "Concern")</f>
        <v>0</v>
      </c>
      <c r="E7" s="2" t="s">
        <v>36</v>
      </c>
      <c r="F7" s="2">
        <f>COUNTIF(Table6[Aliyun Status], "Partially Passed")</f>
        <v>0</v>
      </c>
      <c r="G7" s="2"/>
      <c r="H7" s="12"/>
      <c r="I7" s="12"/>
      <c r="J7" s="2"/>
      <c r="K7" s="2"/>
      <c r="L7" s="2"/>
    </row>
    <row r="8" spans="1:12" x14ac:dyDescent="0.25">
      <c r="A8" s="2"/>
      <c r="B8" s="17"/>
      <c r="C8" s="2" t="s">
        <v>35</v>
      </c>
      <c r="D8" s="2">
        <f>COUNTIF(Table6[C2C Status], "Concern")</f>
        <v>0</v>
      </c>
      <c r="E8" s="2" t="s">
        <v>35</v>
      </c>
      <c r="F8" s="2">
        <f>COUNTIF(Table6[Aliyun Status], "Concern")</f>
        <v>0</v>
      </c>
      <c r="G8" s="2"/>
      <c r="H8" s="12"/>
      <c r="I8" s="12"/>
      <c r="J8" s="2"/>
      <c r="K8" s="2"/>
      <c r="L8" s="2"/>
    </row>
    <row r="9" spans="1:12" ht="15" customHeight="1" x14ac:dyDescent="0.25">
      <c r="A9" s="2"/>
      <c r="B9" s="17"/>
      <c r="C9" s="2"/>
      <c r="D9" s="2"/>
      <c r="E9" s="2"/>
      <c r="F9" s="2"/>
      <c r="G9" s="71" t="s">
        <v>5</v>
      </c>
      <c r="H9" s="71"/>
      <c r="I9" s="72"/>
      <c r="J9" s="73" t="s">
        <v>6</v>
      </c>
      <c r="K9" s="74"/>
      <c r="L9" s="74"/>
    </row>
    <row r="10" spans="1:12" ht="36" customHeight="1" x14ac:dyDescent="0.25">
      <c r="A10" s="12"/>
      <c r="B10" s="50" t="s">
        <v>0</v>
      </c>
      <c r="C10" s="50" t="s">
        <v>1</v>
      </c>
      <c r="D10" s="50" t="s">
        <v>2</v>
      </c>
      <c r="E10" s="50" t="s">
        <v>3</v>
      </c>
      <c r="F10" s="50" t="s">
        <v>4</v>
      </c>
      <c r="G10" s="50" t="s">
        <v>10</v>
      </c>
      <c r="H10" s="50" t="s">
        <v>9</v>
      </c>
      <c r="I10" s="50" t="s">
        <v>1156</v>
      </c>
      <c r="J10" s="50" t="s">
        <v>11</v>
      </c>
      <c r="K10" s="50" t="s">
        <v>12</v>
      </c>
      <c r="L10" s="49" t="s">
        <v>1155</v>
      </c>
    </row>
    <row r="11" spans="1:12" ht="30" x14ac:dyDescent="0.25">
      <c r="A11" s="96" t="s">
        <v>1300</v>
      </c>
      <c r="B11" s="38">
        <v>1</v>
      </c>
      <c r="C11" s="42" t="s">
        <v>1299</v>
      </c>
      <c r="D11" s="47" t="s">
        <v>1298</v>
      </c>
      <c r="E11" s="42" t="s">
        <v>1297</v>
      </c>
      <c r="F11" s="42" t="s">
        <v>1296</v>
      </c>
      <c r="G11" s="45" t="s">
        <v>1295</v>
      </c>
      <c r="H11" s="44" t="s">
        <v>30</v>
      </c>
      <c r="I11" s="46"/>
      <c r="J11" s="45" t="s">
        <v>1295</v>
      </c>
      <c r="K11" s="44" t="s">
        <v>30</v>
      </c>
    </row>
    <row r="12" spans="1:12" ht="108.75" customHeight="1" x14ac:dyDescent="0.25">
      <c r="A12" s="96"/>
      <c r="B12" s="38">
        <v>2</v>
      </c>
      <c r="C12" s="42" t="s">
        <v>1294</v>
      </c>
      <c r="D12" s="47" t="s">
        <v>1293</v>
      </c>
      <c r="E12" s="42" t="s">
        <v>1292</v>
      </c>
      <c r="F12" s="45" t="s">
        <v>1282</v>
      </c>
      <c r="G12" s="45" t="s">
        <v>1281</v>
      </c>
      <c r="H12" s="44" t="s">
        <v>30</v>
      </c>
      <c r="I12" s="46"/>
      <c r="J12" s="45" t="s">
        <v>1281</v>
      </c>
      <c r="K12" s="44" t="s">
        <v>30</v>
      </c>
    </row>
    <row r="13" spans="1:12" ht="105" x14ac:dyDescent="0.25">
      <c r="A13" s="96"/>
      <c r="B13" s="38">
        <v>3</v>
      </c>
      <c r="C13" s="42" t="s">
        <v>1291</v>
      </c>
      <c r="D13" s="47" t="s">
        <v>1290</v>
      </c>
      <c r="E13" s="42" t="s">
        <v>1289</v>
      </c>
      <c r="F13" s="45" t="s">
        <v>1282</v>
      </c>
      <c r="G13" s="45" t="s">
        <v>1281</v>
      </c>
      <c r="H13" s="44" t="s">
        <v>30</v>
      </c>
      <c r="I13" s="46"/>
      <c r="J13" s="45" t="s">
        <v>1281</v>
      </c>
      <c r="K13" s="44" t="s">
        <v>30</v>
      </c>
    </row>
    <row r="14" spans="1:12" ht="105" x14ac:dyDescent="0.25">
      <c r="A14" s="96"/>
      <c r="B14" s="38">
        <v>4</v>
      </c>
      <c r="C14" s="42" t="s">
        <v>1288</v>
      </c>
      <c r="D14" s="47" t="s">
        <v>1287</v>
      </c>
      <c r="E14" s="42" t="s">
        <v>1286</v>
      </c>
      <c r="F14" s="45" t="s">
        <v>1282</v>
      </c>
      <c r="G14" s="45" t="s">
        <v>1281</v>
      </c>
      <c r="H14" s="44" t="s">
        <v>30</v>
      </c>
      <c r="I14" s="46"/>
      <c r="J14" s="45" t="s">
        <v>1281</v>
      </c>
      <c r="K14" s="44" t="s">
        <v>30</v>
      </c>
    </row>
    <row r="15" spans="1:12" ht="105" x14ac:dyDescent="0.25">
      <c r="A15" s="96"/>
      <c r="B15" s="38">
        <v>5</v>
      </c>
      <c r="C15" s="42" t="s">
        <v>1285</v>
      </c>
      <c r="D15" s="47" t="s">
        <v>1284</v>
      </c>
      <c r="E15" s="42" t="s">
        <v>1283</v>
      </c>
      <c r="F15" s="45" t="s">
        <v>1282</v>
      </c>
      <c r="G15" s="45" t="s">
        <v>1281</v>
      </c>
      <c r="H15" s="44" t="s">
        <v>30</v>
      </c>
      <c r="I15" s="46"/>
      <c r="J15" s="45" t="s">
        <v>1281</v>
      </c>
      <c r="K15" s="44" t="s">
        <v>30</v>
      </c>
    </row>
    <row r="16" spans="1:12" ht="30" x14ac:dyDescent="0.25">
      <c r="A16" s="96"/>
      <c r="B16" s="38">
        <v>6</v>
      </c>
      <c r="C16" s="42" t="s">
        <v>1280</v>
      </c>
      <c r="D16" s="47" t="s">
        <v>1279</v>
      </c>
      <c r="E16" s="42" t="s">
        <v>1278</v>
      </c>
      <c r="F16" s="42" t="s">
        <v>1277</v>
      </c>
      <c r="G16" s="45" t="s">
        <v>1276</v>
      </c>
      <c r="H16" s="44" t="s">
        <v>30</v>
      </c>
      <c r="I16" s="46"/>
      <c r="J16" s="45" t="s">
        <v>1276</v>
      </c>
      <c r="K16" s="44" t="s">
        <v>30</v>
      </c>
    </row>
    <row r="17" spans="1:11" ht="30" x14ac:dyDescent="0.25">
      <c r="A17" s="96"/>
      <c r="B17" s="38">
        <v>7</v>
      </c>
      <c r="C17" s="42" t="s">
        <v>1275</v>
      </c>
      <c r="D17" s="47" t="s">
        <v>1274</v>
      </c>
      <c r="E17" s="42" t="s">
        <v>1273</v>
      </c>
      <c r="F17" s="42" t="s">
        <v>1272</v>
      </c>
      <c r="G17" s="45" t="s">
        <v>1271</v>
      </c>
      <c r="H17" s="44" t="s">
        <v>30</v>
      </c>
      <c r="I17" s="46"/>
      <c r="J17" s="45" t="s">
        <v>1271</v>
      </c>
      <c r="K17" s="44" t="s">
        <v>30</v>
      </c>
    </row>
    <row r="18" spans="1:11" ht="30" x14ac:dyDescent="0.25">
      <c r="A18" s="96"/>
      <c r="B18" s="38">
        <v>8</v>
      </c>
      <c r="C18" s="42" t="s">
        <v>1270</v>
      </c>
      <c r="D18" s="47" t="s">
        <v>1269</v>
      </c>
      <c r="E18" s="42" t="s">
        <v>1268</v>
      </c>
      <c r="F18" s="42" t="s">
        <v>1267</v>
      </c>
      <c r="G18" s="45" t="s">
        <v>1266</v>
      </c>
      <c r="H18" s="44" t="s">
        <v>30</v>
      </c>
      <c r="I18" s="45"/>
      <c r="J18" s="45" t="s">
        <v>1266</v>
      </c>
      <c r="K18" s="44" t="s">
        <v>30</v>
      </c>
    </row>
    <row r="19" spans="1:11" ht="30" x14ac:dyDescent="0.25">
      <c r="A19" s="96"/>
      <c r="B19" s="38">
        <v>9</v>
      </c>
      <c r="C19" s="42" t="s">
        <v>1265</v>
      </c>
      <c r="D19" s="47" t="s">
        <v>1264</v>
      </c>
      <c r="E19" s="42" t="s">
        <v>1263</v>
      </c>
      <c r="F19" s="42" t="s">
        <v>1259</v>
      </c>
      <c r="G19" s="45" t="s">
        <v>1258</v>
      </c>
      <c r="H19" s="44" t="s">
        <v>30</v>
      </c>
      <c r="I19" s="45"/>
      <c r="J19" s="45" t="s">
        <v>1258</v>
      </c>
      <c r="K19" s="44" t="s">
        <v>30</v>
      </c>
    </row>
    <row r="20" spans="1:11" ht="30" x14ac:dyDescent="0.25">
      <c r="A20" s="96"/>
      <c r="B20" s="38">
        <v>10</v>
      </c>
      <c r="C20" s="42" t="s">
        <v>1262</v>
      </c>
      <c r="D20" s="47" t="s">
        <v>1261</v>
      </c>
      <c r="E20" s="42" t="s">
        <v>1260</v>
      </c>
      <c r="F20" s="42" t="s">
        <v>1259</v>
      </c>
      <c r="G20" s="45" t="s">
        <v>1258</v>
      </c>
      <c r="H20" s="44" t="s">
        <v>30</v>
      </c>
      <c r="I20" s="45"/>
      <c r="J20" s="45" t="s">
        <v>1258</v>
      </c>
      <c r="K20" s="44" t="s">
        <v>30</v>
      </c>
    </row>
    <row r="21" spans="1:11" ht="45" x14ac:dyDescent="0.25">
      <c r="A21" s="96"/>
      <c r="B21" s="38">
        <v>11</v>
      </c>
      <c r="C21" s="42" t="s">
        <v>1257</v>
      </c>
      <c r="D21" s="47" t="s">
        <v>1256</v>
      </c>
      <c r="E21" s="42" t="s">
        <v>1255</v>
      </c>
      <c r="F21" s="42" t="s">
        <v>1254</v>
      </c>
      <c r="G21" s="45" t="s">
        <v>1253</v>
      </c>
      <c r="H21" s="44" t="s">
        <v>30</v>
      </c>
      <c r="I21" s="46"/>
      <c r="J21" s="45" t="s">
        <v>1253</v>
      </c>
      <c r="K21" s="44" t="s">
        <v>30</v>
      </c>
    </row>
    <row r="22" spans="1:11" ht="105" x14ac:dyDescent="0.25">
      <c r="A22" s="97" t="s">
        <v>1252</v>
      </c>
      <c r="B22" s="38">
        <v>12</v>
      </c>
      <c r="C22" s="42" t="s">
        <v>1251</v>
      </c>
      <c r="D22" s="47" t="s">
        <v>1250</v>
      </c>
      <c r="E22" s="42" t="s">
        <v>1249</v>
      </c>
      <c r="F22" s="45" t="s">
        <v>1239</v>
      </c>
      <c r="G22" s="45" t="s">
        <v>1238</v>
      </c>
      <c r="H22" s="44" t="s">
        <v>30</v>
      </c>
      <c r="I22" s="46"/>
      <c r="J22" s="45" t="s">
        <v>1238</v>
      </c>
      <c r="K22" s="44" t="s">
        <v>30</v>
      </c>
    </row>
    <row r="23" spans="1:11" ht="105" x14ac:dyDescent="0.25">
      <c r="A23" s="97"/>
      <c r="B23" s="38">
        <v>13</v>
      </c>
      <c r="C23" s="42" t="s">
        <v>1248</v>
      </c>
      <c r="D23" s="47" t="s">
        <v>1247</v>
      </c>
      <c r="E23" s="42" t="s">
        <v>1246</v>
      </c>
      <c r="F23" s="45" t="s">
        <v>1239</v>
      </c>
      <c r="G23" s="45" t="s">
        <v>1238</v>
      </c>
      <c r="H23" s="44" t="s">
        <v>30</v>
      </c>
      <c r="I23" s="46"/>
      <c r="J23" s="45" t="s">
        <v>1238</v>
      </c>
      <c r="K23" s="44" t="s">
        <v>30</v>
      </c>
    </row>
    <row r="24" spans="1:11" ht="105" x14ac:dyDescent="0.25">
      <c r="A24" s="97"/>
      <c r="B24" s="38">
        <v>14</v>
      </c>
      <c r="C24" s="42" t="s">
        <v>1245</v>
      </c>
      <c r="D24" s="47" t="s">
        <v>1244</v>
      </c>
      <c r="E24" s="42" t="s">
        <v>1243</v>
      </c>
      <c r="F24" s="45" t="s">
        <v>1239</v>
      </c>
      <c r="G24" s="45" t="s">
        <v>1238</v>
      </c>
      <c r="H24" s="44" t="s">
        <v>30</v>
      </c>
      <c r="I24" s="46"/>
      <c r="J24" s="45" t="s">
        <v>1238</v>
      </c>
      <c r="K24" s="44" t="s">
        <v>30</v>
      </c>
    </row>
    <row r="25" spans="1:11" ht="105" x14ac:dyDescent="0.25">
      <c r="A25" s="97"/>
      <c r="B25" s="38">
        <v>15</v>
      </c>
      <c r="C25" s="42" t="s">
        <v>1242</v>
      </c>
      <c r="D25" s="47" t="s">
        <v>1241</v>
      </c>
      <c r="E25" s="42" t="s">
        <v>1240</v>
      </c>
      <c r="F25" s="45" t="s">
        <v>1239</v>
      </c>
      <c r="G25" s="45" t="s">
        <v>1238</v>
      </c>
      <c r="H25" s="44" t="s">
        <v>30</v>
      </c>
      <c r="I25" s="46"/>
      <c r="J25" s="45" t="s">
        <v>1238</v>
      </c>
      <c r="K25" s="44" t="s">
        <v>30</v>
      </c>
    </row>
    <row r="26" spans="1:11" ht="30" x14ac:dyDescent="0.25">
      <c r="A26" s="97"/>
      <c r="B26" s="38">
        <v>16</v>
      </c>
      <c r="C26" s="42" t="s">
        <v>1237</v>
      </c>
      <c r="D26" s="47" t="s">
        <v>1236</v>
      </c>
      <c r="E26" s="42" t="s">
        <v>1235</v>
      </c>
      <c r="F26" s="42" t="s">
        <v>1231</v>
      </c>
      <c r="G26" s="48" t="s">
        <v>1230</v>
      </c>
      <c r="H26" s="44" t="s">
        <v>30</v>
      </c>
      <c r="I26" s="46"/>
      <c r="J26" s="48" t="s">
        <v>1230</v>
      </c>
      <c r="K26" s="44" t="s">
        <v>30</v>
      </c>
    </row>
    <row r="27" spans="1:11" ht="30" x14ac:dyDescent="0.25">
      <c r="A27" s="97"/>
      <c r="B27" s="38">
        <v>17</v>
      </c>
      <c r="C27" s="42" t="s">
        <v>1234</v>
      </c>
      <c r="D27" s="47" t="s">
        <v>1233</v>
      </c>
      <c r="E27" s="42" t="s">
        <v>1232</v>
      </c>
      <c r="F27" s="42" t="s">
        <v>1231</v>
      </c>
      <c r="G27" s="48" t="s">
        <v>1230</v>
      </c>
      <c r="H27" s="44" t="s">
        <v>30</v>
      </c>
      <c r="I27" s="46"/>
      <c r="J27" s="48" t="s">
        <v>1230</v>
      </c>
      <c r="K27" s="44" t="s">
        <v>30</v>
      </c>
    </row>
    <row r="28" spans="1:11" ht="105" x14ac:dyDescent="0.25">
      <c r="A28" s="98" t="s">
        <v>1229</v>
      </c>
      <c r="B28" s="38">
        <v>18</v>
      </c>
      <c r="C28" s="42" t="s">
        <v>1228</v>
      </c>
      <c r="D28" s="47" t="s">
        <v>1227</v>
      </c>
      <c r="E28" s="42" t="s">
        <v>1226</v>
      </c>
      <c r="F28" s="45" t="s">
        <v>1216</v>
      </c>
      <c r="G28" s="45" t="s">
        <v>1215</v>
      </c>
      <c r="H28" s="44" t="s">
        <v>30</v>
      </c>
      <c r="I28" s="46"/>
      <c r="J28" s="45" t="s">
        <v>1215</v>
      </c>
      <c r="K28" s="44" t="s">
        <v>30</v>
      </c>
    </row>
    <row r="29" spans="1:11" ht="105" x14ac:dyDescent="0.25">
      <c r="A29" s="98"/>
      <c r="B29" s="38">
        <v>19</v>
      </c>
      <c r="C29" s="42" t="s">
        <v>1225</v>
      </c>
      <c r="D29" s="47" t="s">
        <v>1224</v>
      </c>
      <c r="E29" s="42" t="s">
        <v>1223</v>
      </c>
      <c r="F29" s="45" t="s">
        <v>1216</v>
      </c>
      <c r="G29" s="45" t="s">
        <v>1215</v>
      </c>
      <c r="H29" s="44" t="s">
        <v>30</v>
      </c>
      <c r="I29" s="46"/>
      <c r="J29" s="45" t="s">
        <v>1215</v>
      </c>
      <c r="K29" s="44" t="s">
        <v>30</v>
      </c>
    </row>
    <row r="30" spans="1:11" ht="105" x14ac:dyDescent="0.25">
      <c r="A30" s="98"/>
      <c r="B30" s="38">
        <v>20</v>
      </c>
      <c r="C30" s="42" t="s">
        <v>1222</v>
      </c>
      <c r="D30" s="47" t="s">
        <v>1221</v>
      </c>
      <c r="E30" s="42" t="s">
        <v>1220</v>
      </c>
      <c r="F30" s="45" t="s">
        <v>1216</v>
      </c>
      <c r="G30" s="45" t="s">
        <v>1215</v>
      </c>
      <c r="H30" s="44" t="s">
        <v>30</v>
      </c>
      <c r="I30" s="46"/>
      <c r="J30" s="45" t="s">
        <v>1215</v>
      </c>
      <c r="K30" s="44" t="s">
        <v>30</v>
      </c>
    </row>
    <row r="31" spans="1:11" ht="105" x14ac:dyDescent="0.25">
      <c r="A31" s="98"/>
      <c r="B31" s="38">
        <v>21</v>
      </c>
      <c r="C31" s="42" t="s">
        <v>1219</v>
      </c>
      <c r="D31" s="47" t="s">
        <v>1218</v>
      </c>
      <c r="E31" s="42" t="s">
        <v>1217</v>
      </c>
      <c r="F31" s="45" t="s">
        <v>1216</v>
      </c>
      <c r="G31" s="45" t="s">
        <v>1215</v>
      </c>
      <c r="H31" s="44" t="s">
        <v>30</v>
      </c>
      <c r="I31" s="46"/>
      <c r="J31" s="45" t="s">
        <v>1215</v>
      </c>
      <c r="K31" s="44" t="s">
        <v>30</v>
      </c>
    </row>
    <row r="32" spans="1:11" ht="30" x14ac:dyDescent="0.25">
      <c r="A32" s="98"/>
      <c r="B32" s="38">
        <v>22</v>
      </c>
      <c r="C32" s="42" t="s">
        <v>1214</v>
      </c>
      <c r="D32" s="47" t="s">
        <v>1213</v>
      </c>
      <c r="E32" s="42" t="s">
        <v>1212</v>
      </c>
      <c r="F32" s="42" t="s">
        <v>1208</v>
      </c>
      <c r="G32" s="48" t="s">
        <v>1207</v>
      </c>
      <c r="H32" s="44" t="s">
        <v>30</v>
      </c>
      <c r="I32" s="45"/>
      <c r="J32" s="48" t="s">
        <v>1207</v>
      </c>
      <c r="K32" s="44" t="s">
        <v>30</v>
      </c>
    </row>
    <row r="33" spans="1:11" ht="30" x14ac:dyDescent="0.25">
      <c r="A33" s="98"/>
      <c r="B33" s="38">
        <v>23</v>
      </c>
      <c r="C33" s="42" t="s">
        <v>1211</v>
      </c>
      <c r="D33" s="47" t="s">
        <v>1210</v>
      </c>
      <c r="E33" s="42" t="s">
        <v>1209</v>
      </c>
      <c r="F33" s="42" t="s">
        <v>1208</v>
      </c>
      <c r="G33" s="48" t="s">
        <v>1207</v>
      </c>
      <c r="H33" s="44" t="s">
        <v>30</v>
      </c>
      <c r="I33" s="46"/>
      <c r="J33" s="48" t="s">
        <v>1207</v>
      </c>
      <c r="K33" s="44" t="s">
        <v>30</v>
      </c>
    </row>
    <row r="34" spans="1:11" ht="105" x14ac:dyDescent="0.25">
      <c r="A34" s="99" t="s">
        <v>1206</v>
      </c>
      <c r="B34" s="38">
        <v>24</v>
      </c>
      <c r="C34" s="42" t="s">
        <v>1205</v>
      </c>
      <c r="D34" s="47" t="s">
        <v>1204</v>
      </c>
      <c r="E34" s="42" t="s">
        <v>1203</v>
      </c>
      <c r="F34" s="45" t="s">
        <v>1199</v>
      </c>
      <c r="G34" s="45" t="s">
        <v>1198</v>
      </c>
      <c r="H34" s="44" t="s">
        <v>30</v>
      </c>
      <c r="I34" s="46"/>
      <c r="J34" s="45" t="s">
        <v>1198</v>
      </c>
      <c r="K34" s="44" t="s">
        <v>30</v>
      </c>
    </row>
    <row r="35" spans="1:11" ht="105" x14ac:dyDescent="0.25">
      <c r="A35" s="99"/>
      <c r="B35" s="38">
        <v>25</v>
      </c>
      <c r="C35" s="42" t="s">
        <v>1202</v>
      </c>
      <c r="D35" s="47" t="s">
        <v>1201</v>
      </c>
      <c r="E35" s="42" t="s">
        <v>1200</v>
      </c>
      <c r="F35" s="45" t="s">
        <v>1199</v>
      </c>
      <c r="G35" s="45" t="s">
        <v>1198</v>
      </c>
      <c r="H35" s="44" t="s">
        <v>30</v>
      </c>
      <c r="I35" s="46"/>
      <c r="J35" s="45" t="s">
        <v>1198</v>
      </c>
      <c r="K35" s="44" t="s">
        <v>30</v>
      </c>
    </row>
    <row r="36" spans="1:11" ht="105" x14ac:dyDescent="0.25">
      <c r="A36" s="99"/>
      <c r="B36" s="38">
        <v>26</v>
      </c>
      <c r="C36" s="42" t="s">
        <v>1197</v>
      </c>
      <c r="D36" s="47" t="s">
        <v>1196</v>
      </c>
      <c r="E36" s="42" t="s">
        <v>1195</v>
      </c>
      <c r="F36" s="45" t="s">
        <v>1191</v>
      </c>
      <c r="G36" s="45" t="s">
        <v>1190</v>
      </c>
      <c r="H36" s="44" t="s">
        <v>30</v>
      </c>
      <c r="I36" s="46"/>
      <c r="J36" s="45" t="s">
        <v>1190</v>
      </c>
      <c r="K36" s="44" t="s">
        <v>30</v>
      </c>
    </row>
    <row r="37" spans="1:11" ht="105" x14ac:dyDescent="0.25">
      <c r="A37" s="99"/>
      <c r="B37" s="38">
        <v>27</v>
      </c>
      <c r="C37" s="42" t="s">
        <v>1194</v>
      </c>
      <c r="D37" s="47" t="s">
        <v>1193</v>
      </c>
      <c r="E37" s="42" t="s">
        <v>1192</v>
      </c>
      <c r="F37" s="45" t="s">
        <v>1191</v>
      </c>
      <c r="G37" s="45" t="s">
        <v>1190</v>
      </c>
      <c r="H37" s="44" t="s">
        <v>30</v>
      </c>
      <c r="I37" s="46"/>
      <c r="J37" s="45" t="s">
        <v>1190</v>
      </c>
      <c r="K37" s="44" t="s">
        <v>30</v>
      </c>
    </row>
    <row r="38" spans="1:11" ht="30" x14ac:dyDescent="0.25">
      <c r="A38" s="99"/>
      <c r="B38" s="38">
        <v>28</v>
      </c>
      <c r="C38" s="42" t="s">
        <v>1189</v>
      </c>
      <c r="D38" s="47" t="s">
        <v>1188</v>
      </c>
      <c r="E38" s="42" t="s">
        <v>1187</v>
      </c>
      <c r="F38" s="42" t="s">
        <v>1183</v>
      </c>
      <c r="G38" s="48" t="s">
        <v>1182</v>
      </c>
      <c r="H38" s="44" t="s">
        <v>30</v>
      </c>
      <c r="I38" s="46"/>
      <c r="J38" s="48" t="s">
        <v>1182</v>
      </c>
      <c r="K38" s="44" t="s">
        <v>30</v>
      </c>
    </row>
    <row r="39" spans="1:11" ht="30" x14ac:dyDescent="0.25">
      <c r="A39" s="99"/>
      <c r="B39" s="38">
        <v>29</v>
      </c>
      <c r="C39" s="42" t="s">
        <v>1186</v>
      </c>
      <c r="D39" s="47" t="s">
        <v>1185</v>
      </c>
      <c r="E39" s="42" t="s">
        <v>1184</v>
      </c>
      <c r="F39" s="42" t="s">
        <v>1183</v>
      </c>
      <c r="G39" s="48" t="s">
        <v>1182</v>
      </c>
      <c r="H39" s="44" t="s">
        <v>30</v>
      </c>
      <c r="I39" s="46"/>
      <c r="J39" s="48" t="s">
        <v>1182</v>
      </c>
      <c r="K39" s="44" t="s">
        <v>30</v>
      </c>
    </row>
    <row r="40" spans="1:11" ht="105" x14ac:dyDescent="0.25">
      <c r="A40" s="95" t="s">
        <v>1181</v>
      </c>
      <c r="B40" s="38">
        <v>30</v>
      </c>
      <c r="C40" s="42" t="s">
        <v>1180</v>
      </c>
      <c r="D40" s="47" t="s">
        <v>1179</v>
      </c>
      <c r="E40" s="42" t="s">
        <v>1178</v>
      </c>
      <c r="F40" s="45" t="s">
        <v>1168</v>
      </c>
      <c r="G40" s="45" t="s">
        <v>1167</v>
      </c>
      <c r="H40" s="44" t="s">
        <v>30</v>
      </c>
      <c r="I40" s="46"/>
      <c r="J40" s="45" t="s">
        <v>1167</v>
      </c>
      <c r="K40" s="44" t="s">
        <v>30</v>
      </c>
    </row>
    <row r="41" spans="1:11" ht="105" x14ac:dyDescent="0.25">
      <c r="A41" s="95"/>
      <c r="B41" s="38">
        <v>31</v>
      </c>
      <c r="C41" s="42" t="s">
        <v>1177</v>
      </c>
      <c r="D41" s="47" t="s">
        <v>1176</v>
      </c>
      <c r="E41" s="42" t="s">
        <v>1175</v>
      </c>
      <c r="F41" s="45" t="s">
        <v>1168</v>
      </c>
      <c r="G41" s="45" t="s">
        <v>1167</v>
      </c>
      <c r="H41" s="44" t="s">
        <v>30</v>
      </c>
      <c r="I41" s="46"/>
      <c r="J41" s="45" t="s">
        <v>1167</v>
      </c>
      <c r="K41" s="44" t="s">
        <v>30</v>
      </c>
    </row>
    <row r="42" spans="1:11" ht="105" x14ac:dyDescent="0.25">
      <c r="A42" s="95"/>
      <c r="B42" s="38">
        <v>32</v>
      </c>
      <c r="C42" s="42" t="s">
        <v>1174</v>
      </c>
      <c r="D42" s="47" t="s">
        <v>1173</v>
      </c>
      <c r="E42" s="42" t="s">
        <v>1172</v>
      </c>
      <c r="F42" s="45" t="s">
        <v>1168</v>
      </c>
      <c r="G42" s="45" t="s">
        <v>1167</v>
      </c>
      <c r="H42" s="44" t="s">
        <v>30</v>
      </c>
      <c r="I42" s="46"/>
      <c r="J42" s="45" t="s">
        <v>1167</v>
      </c>
      <c r="K42" s="44" t="s">
        <v>30</v>
      </c>
    </row>
    <row r="43" spans="1:11" ht="105" x14ac:dyDescent="0.25">
      <c r="A43" s="95"/>
      <c r="B43" s="38">
        <v>33</v>
      </c>
      <c r="C43" s="42" t="s">
        <v>1171</v>
      </c>
      <c r="D43" s="47" t="s">
        <v>1170</v>
      </c>
      <c r="E43" s="42" t="s">
        <v>1169</v>
      </c>
      <c r="F43" s="45" t="s">
        <v>1168</v>
      </c>
      <c r="G43" s="45" t="s">
        <v>1167</v>
      </c>
      <c r="H43" s="44" t="s">
        <v>30</v>
      </c>
      <c r="I43" s="46"/>
      <c r="J43" s="45" t="s">
        <v>1167</v>
      </c>
      <c r="K43" s="44" t="s">
        <v>30</v>
      </c>
    </row>
    <row r="44" spans="1:11" ht="30" x14ac:dyDescent="0.25">
      <c r="A44" s="95"/>
      <c r="B44" s="38">
        <v>34</v>
      </c>
      <c r="C44" s="42" t="s">
        <v>1166</v>
      </c>
      <c r="D44" s="47" t="s">
        <v>1165</v>
      </c>
      <c r="E44" s="42" t="s">
        <v>1164</v>
      </c>
      <c r="F44" s="42" t="s">
        <v>1160</v>
      </c>
      <c r="G44" s="45" t="s">
        <v>1159</v>
      </c>
      <c r="H44" s="44" t="s">
        <v>30</v>
      </c>
      <c r="I44" s="45"/>
      <c r="J44" s="45" t="s">
        <v>1159</v>
      </c>
      <c r="K44" s="44" t="s">
        <v>30</v>
      </c>
    </row>
    <row r="45" spans="1:11" ht="30" x14ac:dyDescent="0.25">
      <c r="A45" s="95"/>
      <c r="B45" s="38">
        <v>35</v>
      </c>
      <c r="C45" s="42" t="s">
        <v>1163</v>
      </c>
      <c r="D45" s="47" t="s">
        <v>1162</v>
      </c>
      <c r="E45" s="42" t="s">
        <v>1161</v>
      </c>
      <c r="F45" s="42" t="s">
        <v>1160</v>
      </c>
      <c r="G45" s="45" t="s">
        <v>1159</v>
      </c>
      <c r="H45" s="44" t="s">
        <v>30</v>
      </c>
      <c r="I45" s="46"/>
      <c r="J45" s="45" t="s">
        <v>1159</v>
      </c>
      <c r="K45" s="44" t="s">
        <v>30</v>
      </c>
    </row>
  </sheetData>
  <mergeCells count="9">
    <mergeCell ref="A40:A45"/>
    <mergeCell ref="C1:F1"/>
    <mergeCell ref="C2:F2"/>
    <mergeCell ref="J9:L9"/>
    <mergeCell ref="A11:A21"/>
    <mergeCell ref="A22:A27"/>
    <mergeCell ref="A28:A33"/>
    <mergeCell ref="A34:A39"/>
    <mergeCell ref="G9:I9"/>
  </mergeCells>
  <dataValidations count="1">
    <dataValidation type="list" allowBlank="1" showInputMessage="1" showErrorMessage="1" sqref="H11:H45 K11:K45">
      <formula1>"Pass, Fail, Partially Passed, Concern"</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ECS Interface</vt:lpstr>
      <vt:lpstr>Disk Interface</vt:lpstr>
      <vt:lpstr>Security Group Interface</vt:lpstr>
      <vt:lpstr>Image Interface</vt:lpstr>
      <vt:lpstr>SLB Interface</vt:lpstr>
      <vt:lpstr>SLB Vserver Group Interface</vt:lpstr>
      <vt:lpstr>SLB Backend Server Interface</vt:lpstr>
      <vt:lpstr>VPC Interface</vt:lpstr>
      <vt:lpstr>VPC-EIP Interface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Shrutika Mendhe</dc:creator>
  <cp:lastModifiedBy>Sachin Jagtap</cp:lastModifiedBy>
  <dcterms:created xsi:type="dcterms:W3CDTF">2017-02-16T05:14:27Z</dcterms:created>
  <dcterms:modified xsi:type="dcterms:W3CDTF">2017-03-17T10:25:34Z</dcterms:modified>
</cp:coreProperties>
</file>