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case study\"/>
    </mc:Choice>
  </mc:AlternateContent>
  <xr:revisionPtr revIDLastSave="0" documentId="13_ncr:1_{6DFE98A7-37EF-4E16-A7DD-E425EAF163E5}" xr6:coauthVersionLast="47" xr6:coauthVersionMax="47" xr10:uidLastSave="{00000000-0000-0000-0000-000000000000}"/>
  <bookViews>
    <workbookView xWindow="-108" yWindow="-108" windowWidth="23256" windowHeight="12576" tabRatio="860" xr2:uid="{9FA671F9-0906-4B63-9B52-1364AF728D36}"/>
  </bookViews>
  <sheets>
    <sheet name="Case Study-HR" sheetId="1" r:id="rId1"/>
    <sheet name="Case Study-Accounts" sheetId="2" r:id="rId2"/>
    <sheet name="Case Study-Loan Emi" sheetId="3" r:id="rId3"/>
    <sheet name="Case Study-Data" sheetId="4" r:id="rId4"/>
    <sheet name="Case Study-Currency Conversion" sheetId="5" r:id="rId5"/>
    <sheet name="Case Study-Stock Listing" sheetId="6" r:id="rId6"/>
  </sheets>
  <definedNames>
    <definedName name="_xlnm._FilterDatabase" localSheetId="0" hidden="1">'Case Study-HR'!$D$7:$F$7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5" l="1" a="1"/>
  <c r="D20" i="5" s="1"/>
  <c r="A27" i="5"/>
  <c r="A26" i="5"/>
  <c r="A25" i="5"/>
  <c r="A24" i="5"/>
  <c r="A23" i="5"/>
  <c r="A22" i="5"/>
  <c r="A21" i="5"/>
  <c r="A20" i="5"/>
  <c r="F10" i="5"/>
  <c r="F11" i="5"/>
  <c r="F12" i="5"/>
  <c r="F13" i="5"/>
  <c r="F14" i="5"/>
  <c r="F15" i="5"/>
  <c r="F16" i="5"/>
  <c r="F9" i="5"/>
  <c r="E10" i="5"/>
  <c r="E11" i="5"/>
  <c r="E12" i="5"/>
  <c r="E13" i="5"/>
  <c r="E14" i="5"/>
  <c r="E15" i="5"/>
  <c r="E16" i="5"/>
  <c r="E9" i="5"/>
  <c r="D10" i="5"/>
  <c r="D11" i="5"/>
  <c r="D12" i="5"/>
  <c r="D13" i="5"/>
  <c r="D14" i="5"/>
  <c r="D15" i="5"/>
  <c r="D16" i="5"/>
  <c r="D9" i="5"/>
  <c r="A10" i="5"/>
  <c r="A11" i="5"/>
  <c r="A12" i="5"/>
  <c r="A13" i="5"/>
  <c r="A14" i="5"/>
  <c r="A15" i="5"/>
  <c r="A16" i="5"/>
  <c r="A9" i="5"/>
  <c r="E16" i="4"/>
  <c r="E17" i="4"/>
  <c r="E18" i="4"/>
  <c r="E19" i="4"/>
  <c r="E20" i="4"/>
  <c r="E21" i="4"/>
  <c r="E22" i="4"/>
  <c r="E23" i="4"/>
  <c r="E24" i="4"/>
  <c r="E25" i="4"/>
  <c r="E26" i="4"/>
  <c r="E27" i="4"/>
  <c r="E15" i="4"/>
  <c r="B16" i="4"/>
  <c r="B17" i="4"/>
  <c r="B18" i="4"/>
  <c r="B19" i="4"/>
  <c r="B20" i="4"/>
  <c r="B21" i="4"/>
  <c r="B22" i="4"/>
  <c r="B23" i="4"/>
  <c r="B24" i="4"/>
  <c r="B25" i="4"/>
  <c r="B26" i="4"/>
  <c r="B27" i="4"/>
  <c r="B15" i="4"/>
  <c r="B20" i="3"/>
  <c r="B12" i="3"/>
  <c r="B16" i="2"/>
  <c r="B13" i="2"/>
  <c r="B15" i="2" s="1"/>
  <c r="B18" i="2" s="1"/>
  <c r="B19" i="2" s="1"/>
  <c r="J9" i="1"/>
  <c r="J10" i="1"/>
  <c r="J11" i="1"/>
  <c r="J12" i="1"/>
  <c r="J13" i="1"/>
  <c r="J14" i="1"/>
  <c r="J15" i="1"/>
  <c r="J16" i="1"/>
  <c r="J8" i="1"/>
  <c r="H8" i="1"/>
  <c r="G8" i="1"/>
  <c r="A14" i="6" a="1"/>
  <c r="A14" i="6" l="1"/>
  <c r="B20" i="2"/>
  <c r="B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<sst xmlns="http://schemas.openxmlformats.org/spreadsheetml/2006/main" count="314" uniqueCount="208">
  <si>
    <t>Name</t>
  </si>
  <si>
    <t>Email</t>
  </si>
  <si>
    <t>Designation</t>
  </si>
  <si>
    <t>Anaya Nair</t>
  </si>
  <si>
    <t>Associate</t>
  </si>
  <si>
    <t>Aarav Mehta</t>
  </si>
  <si>
    <t>Analyst</t>
  </si>
  <si>
    <t>Lekisha Bledsoe</t>
  </si>
  <si>
    <t>Manager</t>
  </si>
  <si>
    <t>Rohan Iyer</t>
  </si>
  <si>
    <t>Partner</t>
  </si>
  <si>
    <t>Tanvi Kapoor</t>
  </si>
  <si>
    <t>Director</t>
  </si>
  <si>
    <t>Priya Sharma</t>
  </si>
  <si>
    <t>Assistant Vice President</t>
  </si>
  <si>
    <t>Aditi Rao</t>
  </si>
  <si>
    <t>Vivan Joshi</t>
  </si>
  <si>
    <t>Mira Gupta</t>
  </si>
  <si>
    <t>Vice President</t>
  </si>
  <si>
    <t>Ravi Verma</t>
  </si>
  <si>
    <t>Aryan Patel</t>
  </si>
  <si>
    <t>Neha Singh</t>
  </si>
  <si>
    <t>Akash Mishra</t>
  </si>
  <si>
    <t>Associate Director</t>
  </si>
  <si>
    <t>Sahil Desai</t>
  </si>
  <si>
    <t>Kavya Agarwal</t>
  </si>
  <si>
    <t>Ishita Chatterjee</t>
  </si>
  <si>
    <t>Arjun Kulkarni</t>
  </si>
  <si>
    <t>Sneha Reddy</t>
  </si>
  <si>
    <t>Karan Bhatia</t>
  </si>
  <si>
    <t>Diya Menon</t>
  </si>
  <si>
    <t>Rajni Seth</t>
  </si>
  <si>
    <t>Pooja Das</t>
  </si>
  <si>
    <t>Meera Kapoor</t>
  </si>
  <si>
    <t>Ayaan Saxena</t>
  </si>
  <si>
    <t>Isha Joshi</t>
  </si>
  <si>
    <t>Rishi Varma</t>
  </si>
  <si>
    <t>Tara Bansal</t>
  </si>
  <si>
    <t>Naina Sharma</t>
  </si>
  <si>
    <t>Jaya Khanna</t>
  </si>
  <si>
    <t>Rhea Nair</t>
  </si>
  <si>
    <t>Aishwarya Desai</t>
  </si>
  <si>
    <t>Vikram Mehta</t>
  </si>
  <si>
    <t>Avni Singh</t>
  </si>
  <si>
    <t>Intern</t>
  </si>
  <si>
    <t>Pranav Rao</t>
  </si>
  <si>
    <t>Varun Bhatia</t>
  </si>
  <si>
    <t>Ankit Sharma</t>
  </si>
  <si>
    <t>Sonal Patel</t>
  </si>
  <si>
    <t>Dev Limaye</t>
  </si>
  <si>
    <t>Trisha Gupta</t>
  </si>
  <si>
    <t>Esha Reddy</t>
  </si>
  <si>
    <t>Jaya Jain</t>
  </si>
  <si>
    <t>Saanvi Rao</t>
  </si>
  <si>
    <t>Kunal Mehra</t>
  </si>
  <si>
    <t>Sakshi Kapoor</t>
  </si>
  <si>
    <t>Raj Mayur</t>
  </si>
  <si>
    <t>Anaya Purohit</t>
  </si>
  <si>
    <t>Ananya Agarwal</t>
  </si>
  <si>
    <t>Riya Desai</t>
  </si>
  <si>
    <t>Swara Joshi</t>
  </si>
  <si>
    <t>Tanya Patil</t>
  </si>
  <si>
    <t>Task 1: Find out how many designations exist?</t>
  </si>
  <si>
    <t>Task 3: We have the names, can you create email ID?</t>
  </si>
  <si>
    <t>No of Analyst</t>
  </si>
  <si>
    <t>No of Associates</t>
  </si>
  <si>
    <t>No of Designations</t>
  </si>
  <si>
    <t>anaya.nair@gmail.com</t>
  </si>
  <si>
    <t>aarav.mehta@gmail.com</t>
  </si>
  <si>
    <t>lekisha.bledsoe@gmail.com</t>
  </si>
  <si>
    <t>rohan.iyer@gmail.com</t>
  </si>
  <si>
    <t>tanvi.kapoor@gmail.com</t>
  </si>
  <si>
    <t>priya.sharma@gmail.com</t>
  </si>
  <si>
    <t>aditi.rao@gmail.com</t>
  </si>
  <si>
    <t>vivan.joshi@gmail.com</t>
  </si>
  <si>
    <t>mira.gupta@gmail.com</t>
  </si>
  <si>
    <t>ravi.verma@gmail.com</t>
  </si>
  <si>
    <t>aryan.patel@gmail.com</t>
  </si>
  <si>
    <t>neha.singh@gmail.com</t>
  </si>
  <si>
    <t>akash.mishra@gmail.com</t>
  </si>
  <si>
    <t>sahil.desai@gmail.com</t>
  </si>
  <si>
    <t>kavya.agarwal@gmail.com</t>
  </si>
  <si>
    <t>ishita.chatterjee@gmail.com</t>
  </si>
  <si>
    <t>arjun.kulkarni@gmail.com</t>
  </si>
  <si>
    <t>sneha.reddy@gmail.com</t>
  </si>
  <si>
    <t>karan.bhatia@gmail.com</t>
  </si>
  <si>
    <t>diya.menon@gmail.com</t>
  </si>
  <si>
    <t>rajni.seth@gmail.com</t>
  </si>
  <si>
    <t>pooja.das@gmail.com</t>
  </si>
  <si>
    <t>meera.kapoor@gmail.com</t>
  </si>
  <si>
    <t>ayaan.saxena@gmail.com</t>
  </si>
  <si>
    <t>isha.joshi@gmail.com</t>
  </si>
  <si>
    <t>rishi.varma@gmail.com</t>
  </si>
  <si>
    <t>tara.bansal@gmail.com</t>
  </si>
  <si>
    <t>naina.sharma@gmail.com</t>
  </si>
  <si>
    <t>jaya.khanna@gmail.com</t>
  </si>
  <si>
    <t>rhea.nair@gmail.com</t>
  </si>
  <si>
    <t>aishwarya.desai@gmail.com</t>
  </si>
  <si>
    <t>vikram.mehta@gmail.com</t>
  </si>
  <si>
    <t>avni.singh@gmail.com</t>
  </si>
  <si>
    <t>pranav.rao@gmail.com</t>
  </si>
  <si>
    <t>varun.bhatia@gmail.com</t>
  </si>
  <si>
    <t>ankit.sharma@gmail.com</t>
  </si>
  <si>
    <t>sonal.patel@gmail.com</t>
  </si>
  <si>
    <t>dev.limaye@gmail.com</t>
  </si>
  <si>
    <t>trisha.gupta@gmail.com</t>
  </si>
  <si>
    <t>esha.reddy@gmail.com</t>
  </si>
  <si>
    <t>jaya.jain@gmail.com</t>
  </si>
  <si>
    <t>saanvi.rao@gmail.com</t>
  </si>
  <si>
    <t>kunal.mehra@gmail.com</t>
  </si>
  <si>
    <t>sakshi.kapoor@gmail.com</t>
  </si>
  <si>
    <t>raj.mayur@gmail.com</t>
  </si>
  <si>
    <t>anaya.purohit@gmail.com</t>
  </si>
  <si>
    <t>ananya.agarwal@gmail.com</t>
  </si>
  <si>
    <t>riya.desai@gmail.com</t>
  </si>
  <si>
    <t>swara.joshi@gmail.com</t>
  </si>
  <si>
    <t>tanya.patil@gmail.com</t>
  </si>
  <si>
    <t>Task 4: Calculate the amount of tax to be paid by the company</t>
  </si>
  <si>
    <t>Particulars</t>
  </si>
  <si>
    <t>Amount</t>
  </si>
  <si>
    <t>Sales/Revenue</t>
  </si>
  <si>
    <t xml:space="preserve">Cost of Goods Sold (COGS) incl. D&amp;A	</t>
  </si>
  <si>
    <t xml:space="preserve">Gross Income	</t>
  </si>
  <si>
    <t xml:space="preserve">SG&amp;A Expense	</t>
  </si>
  <si>
    <t>EBIT</t>
  </si>
  <si>
    <t>Non-Operating Interest Income</t>
  </si>
  <si>
    <t>Non Operating Expense</t>
  </si>
  <si>
    <t>Net Profit</t>
  </si>
  <si>
    <t>Method</t>
  </si>
  <si>
    <t>Methods</t>
  </si>
  <si>
    <t>Assumptions</t>
  </si>
  <si>
    <t>Taking tax rate for income tax</t>
  </si>
  <si>
    <t>Income Tax @28%</t>
  </si>
  <si>
    <t>MAX(0,B18*E11)</t>
  </si>
  <si>
    <t xml:space="preserve">Pretax Income </t>
  </si>
  <si>
    <t>If Net Profit @28% tax, then</t>
  </si>
  <si>
    <t>Task 6: What would be the EMI?</t>
  </si>
  <si>
    <t>My Education Loan</t>
  </si>
  <si>
    <t>Education Loan</t>
  </si>
  <si>
    <t>Tenure (Months)</t>
  </si>
  <si>
    <t>EMI</t>
  </si>
  <si>
    <t>Education Loan (1L Emi/Month)</t>
  </si>
  <si>
    <t>Interest Rate PA</t>
  </si>
  <si>
    <r>
      <t>Select Range-A22:B26+Data/</t>
    </r>
    <r>
      <rPr>
        <b/>
        <sz val="11"/>
        <color theme="1"/>
        <rFont val="Calibri"/>
        <family val="2"/>
        <scheme val="minor"/>
      </rPr>
      <t>Wha if analysis</t>
    </r>
    <r>
      <rPr>
        <sz val="11"/>
        <color theme="1"/>
        <rFont val="Calibri"/>
        <family val="2"/>
        <scheme val="minor"/>
      </rPr>
      <t>/data table/column input/E11</t>
    </r>
  </si>
  <si>
    <r>
      <t>Select Cell-B20 + Data/</t>
    </r>
    <r>
      <rPr>
        <b/>
        <sz val="11"/>
        <color theme="1"/>
        <rFont val="Calibri"/>
        <family val="2"/>
        <scheme val="minor"/>
      </rPr>
      <t>What if analysis</t>
    </r>
    <r>
      <rPr>
        <sz val="11"/>
        <color theme="1"/>
        <rFont val="Calibri"/>
        <family val="2"/>
        <scheme val="minor"/>
      </rPr>
      <t>/Goal seek/[Set value(B20)-To value(-100000)-By changing(B19)]</t>
    </r>
  </si>
  <si>
    <t>Chinmay,Male,Hyd,24</t>
  </si>
  <si>
    <t>Harjas,Male,Mohali,21</t>
  </si>
  <si>
    <t>Harsh,Male,Hyd,27</t>
  </si>
  <si>
    <t>Sanika,Female,Mohali,22</t>
  </si>
  <si>
    <t>Sakshi,Female,Hyd,33</t>
  </si>
  <si>
    <t>Ankita,Female,Mohali,24</t>
  </si>
  <si>
    <t>Priyank,Male,Hyd,42</t>
  </si>
  <si>
    <t>Task 8: Can you separate Name, Location and Age data points</t>
  </si>
  <si>
    <t>Task 10: There are gaps in roll numbers, can you fix it?</t>
  </si>
  <si>
    <t>09465584195</t>
  </si>
  <si>
    <t>+919736192848</t>
  </si>
  <si>
    <t>+91 8177924769</t>
  </si>
  <si>
    <t>01254978742</t>
  </si>
  <si>
    <t>Chinmay</t>
  </si>
  <si>
    <t>Male</t>
  </si>
  <si>
    <t>Hyd</t>
  </si>
  <si>
    <t>Harjas</t>
  </si>
  <si>
    <t>Mohali</t>
  </si>
  <si>
    <t>Harsh</t>
  </si>
  <si>
    <t>Sanika</t>
  </si>
  <si>
    <t>Female</t>
  </si>
  <si>
    <t>Sakshi</t>
  </si>
  <si>
    <t>Ankita</t>
  </si>
  <si>
    <t>Priyank</t>
  </si>
  <si>
    <t>Data/Txt to column/comma</t>
  </si>
  <si>
    <t>Right(A15,10)</t>
  </si>
  <si>
    <t>PGPSM 023</t>
  </si>
  <si>
    <t>Substitute(D15," ","")</t>
  </si>
  <si>
    <t>Task 11: Convert prices in USD to INR, Pound and Euro using exchange rate</t>
  </si>
  <si>
    <t>Task 12: Is there any alternative or faster way to execute task 11</t>
  </si>
  <si>
    <t>Sr. No.</t>
  </si>
  <si>
    <t>Part</t>
  </si>
  <si>
    <t>USD $</t>
  </si>
  <si>
    <t>INR</t>
  </si>
  <si>
    <t>GBP</t>
  </si>
  <si>
    <t>EUR</t>
  </si>
  <si>
    <t>Processor</t>
  </si>
  <si>
    <t>Motherboard</t>
  </si>
  <si>
    <t>GPU</t>
  </si>
  <si>
    <t>RAM</t>
  </si>
  <si>
    <t>SSD 1</t>
  </si>
  <si>
    <t>SSD 2</t>
  </si>
  <si>
    <t>Cabinet</t>
  </si>
  <si>
    <t>SMPS</t>
  </si>
  <si>
    <t>IND/USD</t>
  </si>
  <si>
    <t>GBP/USD</t>
  </si>
  <si>
    <t>EUR/USD</t>
  </si>
  <si>
    <t>Currency conversion Rates</t>
  </si>
  <si>
    <t>G2*$J$10 (lock currency conversion cell value)</t>
  </si>
  <si>
    <t>countif(E8:E57,"analyst")</t>
  </si>
  <si>
    <t>Data/Flash Fill</t>
  </si>
  <si>
    <t>Data/remove duplicate + countif($E$8:$E$57,I8)</t>
  </si>
  <si>
    <t>PMT(B10/12,B11,B9)</t>
  </si>
  <si>
    <t>Select Range(D20:F27)=Apply C20:C27*J10:L10</t>
  </si>
  <si>
    <t>Task 13: Extract stock market price of Nifty, Reliance, HDFC Bank directly</t>
  </si>
  <si>
    <t>TSLA</t>
  </si>
  <si>
    <t>Start Date</t>
  </si>
  <si>
    <t>End Date</t>
  </si>
  <si>
    <t>Interval</t>
  </si>
  <si>
    <t>STOCKHISTORY(B7,B8,B9,B10)</t>
  </si>
  <si>
    <t>Stock Script Name</t>
  </si>
  <si>
    <t>Task 9: Clean phone number format to a standardised list Check if the total characters are 10</t>
  </si>
  <si>
    <t>HR of a company working on Stock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</si>
</sst>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&quot;₹&quot;\ #,##0.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14999847407452621"/>
      </left>
      <right style="hair">
        <color theme="0" tint="-0.14999847407452621"/>
      </right>
      <top/>
      <bottom style="hair">
        <color theme="0" tint="-0.14999847407452621"/>
      </bottom>
      <diagonal/>
    </border>
    <border>
      <left/>
      <right style="hair">
        <color theme="0" tint="-0.14999847407452621"/>
      </right>
      <top/>
      <bottom style="hair">
        <color theme="0" tint="-0.14999847407452621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/>
      <diagonal/>
    </border>
    <border>
      <left style="hair">
        <color theme="0" tint="-0.14999847407452621"/>
      </left>
      <right style="hair">
        <color theme="0" tint="-0.249977111117893"/>
      </right>
      <top style="hair">
        <color theme="0" tint="-0.14999847407452621"/>
      </top>
      <bottom style="hair">
        <color theme="0" tint="-0.14999847407452621"/>
      </bottom>
      <diagonal/>
    </border>
    <border>
      <left/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/>
      <diagonal/>
    </border>
    <border>
      <left/>
      <right/>
      <top/>
      <bottom style="hair">
        <color theme="0" tint="-0.14999847407452621"/>
      </bottom>
      <diagonal/>
    </border>
    <border>
      <left style="hair">
        <color theme="0" tint="-0.1499984740745262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3" fillId="2" borderId="1" xfId="1" applyFill="1" applyBorder="1"/>
    <xf numFmtId="0" fontId="4" fillId="0" borderId="0" xfId="0" applyFont="1" applyFill="1" applyBorder="1"/>
    <xf numFmtId="0" fontId="0" fillId="0" borderId="0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Continuous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ill="1"/>
    <xf numFmtId="0" fontId="0" fillId="7" borderId="1" xfId="0" applyFill="1" applyBorder="1"/>
    <xf numFmtId="0" fontId="5" fillId="0" borderId="1" xfId="0" applyFont="1" applyBorder="1"/>
    <xf numFmtId="0" fontId="2" fillId="7" borderId="1" xfId="0" applyFont="1" applyFill="1" applyBorder="1"/>
    <xf numFmtId="0" fontId="4" fillId="5" borderId="1" xfId="0" applyFont="1" applyFill="1" applyBorder="1"/>
    <xf numFmtId="0" fontId="0" fillId="6" borderId="1" xfId="0" applyFill="1" applyBorder="1"/>
    <xf numFmtId="9" fontId="0" fillId="6" borderId="1" xfId="0" applyNumberFormat="1" applyFill="1" applyBorder="1"/>
    <xf numFmtId="9" fontId="0" fillId="7" borderId="1" xfId="0" applyNumberFormat="1" applyFill="1" applyBorder="1"/>
    <xf numFmtId="164" fontId="2" fillId="0" borderId="1" xfId="0" applyNumberFormat="1" applyFont="1" applyBorder="1"/>
    <xf numFmtId="164" fontId="5" fillId="0" borderId="1" xfId="0" applyNumberFormat="1" applyFont="1" applyBorder="1"/>
    <xf numFmtId="164" fontId="0" fillId="0" borderId="1" xfId="0" applyNumberFormat="1" applyBorder="1"/>
    <xf numFmtId="164" fontId="2" fillId="7" borderId="1" xfId="0" applyNumberFormat="1" applyFont="1" applyFill="1" applyBorder="1"/>
    <xf numFmtId="164" fontId="0" fillId="0" borderId="0" xfId="0" applyNumberFormat="1"/>
    <xf numFmtId="164" fontId="0" fillId="6" borderId="1" xfId="0" applyNumberFormat="1" applyFill="1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Fill="1" applyBorder="1"/>
    <xf numFmtId="0" fontId="1" fillId="0" borderId="4" xfId="0" applyFont="1" applyFill="1" applyBorder="1"/>
    <xf numFmtId="0" fontId="0" fillId="0" borderId="4" xfId="0" applyFill="1" applyBorder="1"/>
    <xf numFmtId="0" fontId="0" fillId="0" borderId="10" xfId="0" applyBorder="1"/>
    <xf numFmtId="0" fontId="1" fillId="0" borderId="10" xfId="0" applyFont="1" applyFill="1" applyBorder="1"/>
    <xf numFmtId="0" fontId="0" fillId="4" borderId="9" xfId="0" applyFill="1" applyBorder="1"/>
    <xf numFmtId="0" fontId="0" fillId="0" borderId="9" xfId="0" applyBorder="1"/>
    <xf numFmtId="0" fontId="1" fillId="0" borderId="9" xfId="0" applyFont="1" applyFill="1" applyBorder="1"/>
    <xf numFmtId="0" fontId="0" fillId="0" borderId="9" xfId="0" applyFill="1" applyBorder="1"/>
    <xf numFmtId="0" fontId="0" fillId="0" borderId="11" xfId="0" applyFill="1" applyBorder="1"/>
    <xf numFmtId="0" fontId="0" fillId="4" borderId="6" xfId="0" applyFill="1" applyBorder="1"/>
    <xf numFmtId="0" fontId="4" fillId="3" borderId="3" xfId="0" applyFont="1" applyFill="1" applyBorder="1"/>
    <xf numFmtId="0" fontId="0" fillId="0" borderId="12" xfId="0" applyBorder="1"/>
    <xf numFmtId="0" fontId="0" fillId="0" borderId="13" xfId="0" applyFill="1" applyBorder="1"/>
    <xf numFmtId="9" fontId="0" fillId="0" borderId="1" xfId="0" applyNumberFormat="1" applyBorder="1"/>
    <xf numFmtId="8" fontId="0" fillId="7" borderId="1" xfId="0" applyNumberFormat="1" applyFill="1" applyBorder="1"/>
    <xf numFmtId="0" fontId="0" fillId="7" borderId="0" xfId="0" applyFill="1"/>
    <xf numFmtId="8" fontId="0" fillId="6" borderId="1" xfId="0" applyNumberFormat="1" applyFill="1" applyBorder="1"/>
    <xf numFmtId="1" fontId="0" fillId="6" borderId="1" xfId="0" applyNumberFormat="1" applyFill="1" applyBorder="1"/>
    <xf numFmtId="1" fontId="0" fillId="0" borderId="1" xfId="0" applyNumberFormat="1" applyBorder="1"/>
    <xf numFmtId="1" fontId="0" fillId="0" borderId="1" xfId="0" quotePrefix="1" applyNumberFormat="1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8" borderId="1" xfId="0" applyFill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7" borderId="1" xfId="0" applyNumberFormat="1" applyFill="1" applyBorder="1"/>
    <xf numFmtId="0" fontId="0" fillId="6" borderId="1" xfId="0" applyNumberFormat="1" applyFill="1" applyBorder="1"/>
    <xf numFmtId="0" fontId="3" fillId="0" borderId="0" xfId="1"/>
    <xf numFmtId="0" fontId="6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/>
    <xf numFmtId="15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4" fillId="3" borderId="1" xfId="0" applyFont="1" applyFill="1" applyBorder="1"/>
    <xf numFmtId="0" fontId="0" fillId="4" borderId="1" xfId="0" applyFill="1" applyBorder="1"/>
    <xf numFmtId="0" fontId="4" fillId="3" borderId="3" xfId="0" applyFont="1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1" xfId="0" applyBorder="1"/>
    <xf numFmtId="0" fontId="4" fillId="3" borderId="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10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kash.mishra@gmail.com" TargetMode="External"/><Relationship Id="rId18" Type="http://schemas.openxmlformats.org/officeDocument/2006/relationships/hyperlink" Target="mailto:sneha.reddy@gmail.com" TargetMode="External"/><Relationship Id="rId26" Type="http://schemas.openxmlformats.org/officeDocument/2006/relationships/hyperlink" Target="mailto:rishi.varma@gmail.com" TargetMode="External"/><Relationship Id="rId39" Type="http://schemas.openxmlformats.org/officeDocument/2006/relationships/hyperlink" Target="mailto:trisha.gupta@gmail.com" TargetMode="External"/><Relationship Id="rId21" Type="http://schemas.openxmlformats.org/officeDocument/2006/relationships/hyperlink" Target="mailto:rajni.seth@gmail.com" TargetMode="External"/><Relationship Id="rId34" Type="http://schemas.openxmlformats.org/officeDocument/2006/relationships/hyperlink" Target="mailto:pranav.rao@gmail.com" TargetMode="External"/><Relationship Id="rId42" Type="http://schemas.openxmlformats.org/officeDocument/2006/relationships/hyperlink" Target="mailto:saanvi.rao@gmail.com" TargetMode="External"/><Relationship Id="rId47" Type="http://schemas.openxmlformats.org/officeDocument/2006/relationships/hyperlink" Target="mailto:ananya.agarwal@gmail.com" TargetMode="External"/><Relationship Id="rId50" Type="http://schemas.openxmlformats.org/officeDocument/2006/relationships/hyperlink" Target="mailto:tanya.patil@gmail.com" TargetMode="External"/><Relationship Id="rId7" Type="http://schemas.openxmlformats.org/officeDocument/2006/relationships/hyperlink" Target="mailto:aditi.rao@gmail.com" TargetMode="External"/><Relationship Id="rId2" Type="http://schemas.openxmlformats.org/officeDocument/2006/relationships/hyperlink" Target="mailto:aarav.mehta@gmail.com" TargetMode="External"/><Relationship Id="rId16" Type="http://schemas.openxmlformats.org/officeDocument/2006/relationships/hyperlink" Target="mailto:ishita.chatterjee@gmail.com" TargetMode="External"/><Relationship Id="rId29" Type="http://schemas.openxmlformats.org/officeDocument/2006/relationships/hyperlink" Target="mailto:jaya.khanna@gmail.com" TargetMode="External"/><Relationship Id="rId11" Type="http://schemas.openxmlformats.org/officeDocument/2006/relationships/hyperlink" Target="mailto:aryan.patel@gmail.com" TargetMode="External"/><Relationship Id="rId24" Type="http://schemas.openxmlformats.org/officeDocument/2006/relationships/hyperlink" Target="mailto:ayaan.saxena@gmail.com" TargetMode="External"/><Relationship Id="rId32" Type="http://schemas.openxmlformats.org/officeDocument/2006/relationships/hyperlink" Target="mailto:vikram.mehta@gmail.com" TargetMode="External"/><Relationship Id="rId37" Type="http://schemas.openxmlformats.org/officeDocument/2006/relationships/hyperlink" Target="mailto:sonal.patel@gmail.com" TargetMode="External"/><Relationship Id="rId40" Type="http://schemas.openxmlformats.org/officeDocument/2006/relationships/hyperlink" Target="mailto:esha.reddy@gmail.com" TargetMode="External"/><Relationship Id="rId45" Type="http://schemas.openxmlformats.org/officeDocument/2006/relationships/hyperlink" Target="mailto:raj.mayur@gmail.com" TargetMode="External"/><Relationship Id="rId5" Type="http://schemas.openxmlformats.org/officeDocument/2006/relationships/hyperlink" Target="mailto:tanvi.kapoor@gmail.com" TargetMode="External"/><Relationship Id="rId15" Type="http://schemas.openxmlformats.org/officeDocument/2006/relationships/hyperlink" Target="mailto:kavya.agarwal@gmail.com" TargetMode="External"/><Relationship Id="rId23" Type="http://schemas.openxmlformats.org/officeDocument/2006/relationships/hyperlink" Target="mailto:meera.kapoor@gmail.com" TargetMode="External"/><Relationship Id="rId28" Type="http://schemas.openxmlformats.org/officeDocument/2006/relationships/hyperlink" Target="mailto:naina.sharma@gmail.com" TargetMode="External"/><Relationship Id="rId36" Type="http://schemas.openxmlformats.org/officeDocument/2006/relationships/hyperlink" Target="mailto:ankit.sharma@gmail.com" TargetMode="External"/><Relationship Id="rId49" Type="http://schemas.openxmlformats.org/officeDocument/2006/relationships/hyperlink" Target="mailto:swara.joshi@gmail.com" TargetMode="External"/><Relationship Id="rId10" Type="http://schemas.openxmlformats.org/officeDocument/2006/relationships/hyperlink" Target="mailto:ravi.verma@gmail.com" TargetMode="External"/><Relationship Id="rId19" Type="http://schemas.openxmlformats.org/officeDocument/2006/relationships/hyperlink" Target="mailto:karan.bhatia@gmail.com" TargetMode="External"/><Relationship Id="rId31" Type="http://schemas.openxmlformats.org/officeDocument/2006/relationships/hyperlink" Target="mailto:aishwarya.desai@gmail.com" TargetMode="External"/><Relationship Id="rId44" Type="http://schemas.openxmlformats.org/officeDocument/2006/relationships/hyperlink" Target="mailto:sakshi.kapoor@gmail.com" TargetMode="External"/><Relationship Id="rId4" Type="http://schemas.openxmlformats.org/officeDocument/2006/relationships/hyperlink" Target="mailto:rohan.iyer@gmail.com" TargetMode="External"/><Relationship Id="rId9" Type="http://schemas.openxmlformats.org/officeDocument/2006/relationships/hyperlink" Target="mailto:mira.gupta@gmail.com" TargetMode="External"/><Relationship Id="rId14" Type="http://schemas.openxmlformats.org/officeDocument/2006/relationships/hyperlink" Target="mailto:sahil.desai@gmail.com" TargetMode="External"/><Relationship Id="rId22" Type="http://schemas.openxmlformats.org/officeDocument/2006/relationships/hyperlink" Target="mailto:pooja.das@gmail.com" TargetMode="External"/><Relationship Id="rId27" Type="http://schemas.openxmlformats.org/officeDocument/2006/relationships/hyperlink" Target="mailto:tara.bansal@gmail.com" TargetMode="External"/><Relationship Id="rId30" Type="http://schemas.openxmlformats.org/officeDocument/2006/relationships/hyperlink" Target="mailto:rhea.nair@gmail.com" TargetMode="External"/><Relationship Id="rId35" Type="http://schemas.openxmlformats.org/officeDocument/2006/relationships/hyperlink" Target="mailto:varun.bhatia@gmail.com" TargetMode="External"/><Relationship Id="rId43" Type="http://schemas.openxmlformats.org/officeDocument/2006/relationships/hyperlink" Target="mailto:kunal.mehra@gmail.com" TargetMode="External"/><Relationship Id="rId48" Type="http://schemas.openxmlformats.org/officeDocument/2006/relationships/hyperlink" Target="mailto:riya.desai@gmail.com" TargetMode="External"/><Relationship Id="rId8" Type="http://schemas.openxmlformats.org/officeDocument/2006/relationships/hyperlink" Target="mailto:vivan.joshi@gmail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lekisha.bledsoe@gmail.com" TargetMode="External"/><Relationship Id="rId12" Type="http://schemas.openxmlformats.org/officeDocument/2006/relationships/hyperlink" Target="mailto:neha.singh@gmail.com" TargetMode="External"/><Relationship Id="rId17" Type="http://schemas.openxmlformats.org/officeDocument/2006/relationships/hyperlink" Target="mailto:arjun.kulkarni@gmail.com" TargetMode="External"/><Relationship Id="rId25" Type="http://schemas.openxmlformats.org/officeDocument/2006/relationships/hyperlink" Target="mailto:isha.joshi@gmail.com" TargetMode="External"/><Relationship Id="rId33" Type="http://schemas.openxmlformats.org/officeDocument/2006/relationships/hyperlink" Target="mailto:avni.singh@gmail.com" TargetMode="External"/><Relationship Id="rId38" Type="http://schemas.openxmlformats.org/officeDocument/2006/relationships/hyperlink" Target="mailto:dev.limaye@gmail.com" TargetMode="External"/><Relationship Id="rId46" Type="http://schemas.openxmlformats.org/officeDocument/2006/relationships/hyperlink" Target="mailto:anaya.purohit@gmail.com" TargetMode="External"/><Relationship Id="rId20" Type="http://schemas.openxmlformats.org/officeDocument/2006/relationships/hyperlink" Target="mailto:diya.menon@gmail.com" TargetMode="External"/><Relationship Id="rId41" Type="http://schemas.openxmlformats.org/officeDocument/2006/relationships/hyperlink" Target="mailto:jaya.jain@gmail.com" TargetMode="External"/><Relationship Id="rId1" Type="http://schemas.openxmlformats.org/officeDocument/2006/relationships/hyperlink" Target="mailto:anaya.nair@gmail.com" TargetMode="External"/><Relationship Id="rId6" Type="http://schemas.openxmlformats.org/officeDocument/2006/relationships/hyperlink" Target="mailto:priya.shar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F7C6-5757-4766-89B6-3DA6C2001D34}">
  <dimension ref="A1:J57"/>
  <sheetViews>
    <sheetView tabSelected="1" workbookViewId="0">
      <selection activeCell="A6" sqref="A6"/>
    </sheetView>
  </sheetViews>
  <sheetFormatPr defaultRowHeight="14.4" x14ac:dyDescent="0.3"/>
  <cols>
    <col min="4" max="4" width="16.5546875" bestFit="1" customWidth="1"/>
    <col min="5" max="5" width="23.44140625" bestFit="1" customWidth="1"/>
    <col min="6" max="6" width="40.88671875" bestFit="1" customWidth="1"/>
    <col min="7" max="7" width="15.21875" bestFit="1" customWidth="1"/>
    <col min="8" max="8" width="18.5546875" bestFit="1" customWidth="1"/>
    <col min="9" max="9" width="21.109375" bestFit="1" customWidth="1"/>
  </cols>
  <sheetData>
    <row r="1" spans="1:10" ht="18" x14ac:dyDescent="0.35">
      <c r="A1" s="63" t="s">
        <v>207</v>
      </c>
      <c r="B1" s="63"/>
      <c r="C1" s="63"/>
      <c r="D1" s="63"/>
      <c r="E1" s="63"/>
      <c r="F1" s="6" t="s">
        <v>128</v>
      </c>
    </row>
    <row r="2" spans="1:10" x14ac:dyDescent="0.3">
      <c r="A2" s="64" t="s">
        <v>62</v>
      </c>
      <c r="B2" s="64"/>
      <c r="C2" s="64"/>
      <c r="D2" s="64"/>
      <c r="E2" s="64"/>
      <c r="F2" s="51" t="s">
        <v>196</v>
      </c>
    </row>
    <row r="3" spans="1:10" x14ac:dyDescent="0.3">
      <c r="A3" s="64" t="s">
        <v>206</v>
      </c>
      <c r="B3" s="64"/>
      <c r="C3" s="64"/>
      <c r="D3" s="64"/>
      <c r="E3" s="64"/>
      <c r="F3" s="15" t="s">
        <v>194</v>
      </c>
    </row>
    <row r="4" spans="1:10" x14ac:dyDescent="0.3">
      <c r="A4" s="64" t="s">
        <v>63</v>
      </c>
      <c r="B4" s="64"/>
      <c r="C4" s="64"/>
      <c r="D4" s="64"/>
      <c r="E4" s="64"/>
      <c r="F4" s="2" t="s">
        <v>195</v>
      </c>
    </row>
    <row r="7" spans="1:10" ht="18" x14ac:dyDescent="0.35">
      <c r="D7" s="6" t="s">
        <v>0</v>
      </c>
      <c r="E7" s="6" t="s">
        <v>2</v>
      </c>
      <c r="F7" s="6" t="s">
        <v>1</v>
      </c>
      <c r="G7" s="6" t="s">
        <v>64</v>
      </c>
      <c r="H7" s="6" t="s">
        <v>65</v>
      </c>
      <c r="I7" s="7" t="s">
        <v>66</v>
      </c>
      <c r="J7" s="7"/>
    </row>
    <row r="8" spans="1:10" ht="15.6" x14ac:dyDescent="0.3">
      <c r="D8" s="8" t="s">
        <v>3</v>
      </c>
      <c r="E8" s="9" t="s">
        <v>4</v>
      </c>
      <c r="F8" s="3" t="s">
        <v>67</v>
      </c>
      <c r="G8" s="15">
        <f>COUNTIF(E8:E57,"analyst")</f>
        <v>3</v>
      </c>
      <c r="H8" s="15">
        <f>COUNTIF(E8:E57,"*associate")</f>
        <v>13</v>
      </c>
      <c r="I8" s="51" t="s">
        <v>4</v>
      </c>
      <c r="J8" s="51">
        <f>COUNTIF($E$8:$E$57,I8)</f>
        <v>13</v>
      </c>
    </row>
    <row r="9" spans="1:10" ht="15.6" x14ac:dyDescent="0.3">
      <c r="D9" s="8" t="s">
        <v>5</v>
      </c>
      <c r="E9" s="9" t="s">
        <v>6</v>
      </c>
      <c r="F9" s="3" t="s">
        <v>68</v>
      </c>
      <c r="I9" s="51" t="s">
        <v>6</v>
      </c>
      <c r="J9" s="51">
        <f t="shared" ref="J9:J16" si="0">COUNTIF($E$8:$E$57,I9)</f>
        <v>3</v>
      </c>
    </row>
    <row r="10" spans="1:10" ht="15.6" x14ac:dyDescent="0.3">
      <c r="D10" s="8" t="s">
        <v>7</v>
      </c>
      <c r="E10" s="9" t="s">
        <v>8</v>
      </c>
      <c r="F10" s="3" t="s">
        <v>69</v>
      </c>
      <c r="I10" s="51" t="s">
        <v>8</v>
      </c>
      <c r="J10" s="51">
        <f t="shared" si="0"/>
        <v>10</v>
      </c>
    </row>
    <row r="11" spans="1:10" ht="15.6" x14ac:dyDescent="0.3">
      <c r="D11" s="8" t="s">
        <v>9</v>
      </c>
      <c r="E11" s="9" t="s">
        <v>10</v>
      </c>
      <c r="F11" s="3" t="s">
        <v>70</v>
      </c>
      <c r="I11" s="51" t="s">
        <v>10</v>
      </c>
      <c r="J11" s="51">
        <f t="shared" si="0"/>
        <v>2</v>
      </c>
    </row>
    <row r="12" spans="1:10" ht="15.6" x14ac:dyDescent="0.3">
      <c r="D12" s="8" t="s">
        <v>11</v>
      </c>
      <c r="E12" s="9" t="s">
        <v>12</v>
      </c>
      <c r="F12" s="3" t="s">
        <v>71</v>
      </c>
      <c r="I12" s="51" t="s">
        <v>12</v>
      </c>
      <c r="J12" s="51">
        <f t="shared" si="0"/>
        <v>2</v>
      </c>
    </row>
    <row r="13" spans="1:10" ht="15.6" x14ac:dyDescent="0.3">
      <c r="D13" s="8" t="s">
        <v>13</v>
      </c>
      <c r="E13" s="9" t="s">
        <v>14</v>
      </c>
      <c r="F13" s="3" t="s">
        <v>72</v>
      </c>
      <c r="I13" s="51" t="s">
        <v>14</v>
      </c>
      <c r="J13" s="51">
        <f t="shared" si="0"/>
        <v>9</v>
      </c>
    </row>
    <row r="14" spans="1:10" ht="15.6" x14ac:dyDescent="0.3">
      <c r="D14" s="8" t="s">
        <v>15</v>
      </c>
      <c r="E14" s="9" t="s">
        <v>8</v>
      </c>
      <c r="F14" s="3" t="s">
        <v>73</v>
      </c>
      <c r="I14" s="51" t="s">
        <v>18</v>
      </c>
      <c r="J14" s="51">
        <f t="shared" si="0"/>
        <v>5</v>
      </c>
    </row>
    <row r="15" spans="1:10" ht="15.6" x14ac:dyDescent="0.3">
      <c r="D15" s="8" t="s">
        <v>16</v>
      </c>
      <c r="E15" s="9" t="s">
        <v>4</v>
      </c>
      <c r="F15" s="3" t="s">
        <v>74</v>
      </c>
      <c r="I15" s="51" t="s">
        <v>23</v>
      </c>
      <c r="J15" s="51">
        <f t="shared" si="0"/>
        <v>4</v>
      </c>
    </row>
    <row r="16" spans="1:10" ht="15.6" x14ac:dyDescent="0.3">
      <c r="D16" s="8" t="s">
        <v>17</v>
      </c>
      <c r="E16" s="9" t="s">
        <v>18</v>
      </c>
      <c r="F16" s="3" t="s">
        <v>75</v>
      </c>
      <c r="I16" s="51" t="s">
        <v>44</v>
      </c>
      <c r="J16" s="51">
        <f t="shared" si="0"/>
        <v>2</v>
      </c>
    </row>
    <row r="17" spans="4:6" ht="15.6" x14ac:dyDescent="0.3">
      <c r="D17" s="8" t="s">
        <v>19</v>
      </c>
      <c r="E17" s="9" t="s">
        <v>4</v>
      </c>
      <c r="F17" s="3" t="s">
        <v>76</v>
      </c>
    </row>
    <row r="18" spans="4:6" ht="15.6" x14ac:dyDescent="0.3">
      <c r="D18" s="8" t="s">
        <v>20</v>
      </c>
      <c r="E18" s="9" t="s">
        <v>4</v>
      </c>
      <c r="F18" s="3" t="s">
        <v>77</v>
      </c>
    </row>
    <row r="19" spans="4:6" ht="15.6" x14ac:dyDescent="0.3">
      <c r="D19" s="8" t="s">
        <v>21</v>
      </c>
      <c r="E19" s="9" t="s">
        <v>12</v>
      </c>
      <c r="F19" s="3" t="s">
        <v>78</v>
      </c>
    </row>
    <row r="20" spans="4:6" ht="15.6" x14ac:dyDescent="0.3">
      <c r="D20" s="8" t="s">
        <v>22</v>
      </c>
      <c r="E20" s="9" t="s">
        <v>23</v>
      </c>
      <c r="F20" s="3" t="s">
        <v>79</v>
      </c>
    </row>
    <row r="21" spans="4:6" ht="15.6" x14ac:dyDescent="0.3">
      <c r="D21" s="8" t="s">
        <v>24</v>
      </c>
      <c r="E21" s="9" t="s">
        <v>4</v>
      </c>
      <c r="F21" s="3" t="s">
        <v>80</v>
      </c>
    </row>
    <row r="22" spans="4:6" ht="15.6" x14ac:dyDescent="0.3">
      <c r="D22" s="8" t="s">
        <v>25</v>
      </c>
      <c r="E22" s="9" t="s">
        <v>18</v>
      </c>
      <c r="F22" s="3" t="s">
        <v>81</v>
      </c>
    </row>
    <row r="23" spans="4:6" ht="15.6" x14ac:dyDescent="0.3">
      <c r="D23" s="8" t="s">
        <v>26</v>
      </c>
      <c r="E23" s="9" t="s">
        <v>14</v>
      </c>
      <c r="F23" s="3" t="s">
        <v>82</v>
      </c>
    </row>
    <row r="24" spans="4:6" ht="15.6" x14ac:dyDescent="0.3">
      <c r="D24" s="8" t="s">
        <v>27</v>
      </c>
      <c r="E24" s="9" t="s">
        <v>14</v>
      </c>
      <c r="F24" s="3" t="s">
        <v>83</v>
      </c>
    </row>
    <row r="25" spans="4:6" ht="15.6" x14ac:dyDescent="0.3">
      <c r="D25" s="8" t="s">
        <v>28</v>
      </c>
      <c r="E25" s="9" t="s">
        <v>8</v>
      </c>
      <c r="F25" s="3" t="s">
        <v>84</v>
      </c>
    </row>
    <row r="26" spans="4:6" ht="15.6" x14ac:dyDescent="0.3">
      <c r="D26" s="8" t="s">
        <v>29</v>
      </c>
      <c r="E26" s="9" t="s">
        <v>8</v>
      </c>
      <c r="F26" s="3" t="s">
        <v>85</v>
      </c>
    </row>
    <row r="27" spans="4:6" ht="15.6" x14ac:dyDescent="0.3">
      <c r="D27" s="8" t="s">
        <v>30</v>
      </c>
      <c r="E27" s="9" t="s">
        <v>8</v>
      </c>
      <c r="F27" s="3" t="s">
        <v>86</v>
      </c>
    </row>
    <row r="28" spans="4:6" ht="15.6" x14ac:dyDescent="0.3">
      <c r="D28" s="8" t="s">
        <v>31</v>
      </c>
      <c r="E28" s="9" t="s">
        <v>14</v>
      </c>
      <c r="F28" s="3" t="s">
        <v>87</v>
      </c>
    </row>
    <row r="29" spans="4:6" ht="15.6" x14ac:dyDescent="0.3">
      <c r="D29" s="8" t="s">
        <v>32</v>
      </c>
      <c r="E29" s="9" t="s">
        <v>4</v>
      </c>
      <c r="F29" s="3" t="s">
        <v>88</v>
      </c>
    </row>
    <row r="30" spans="4:6" ht="15.6" x14ac:dyDescent="0.3">
      <c r="D30" s="8" t="s">
        <v>33</v>
      </c>
      <c r="E30" s="9" t="s">
        <v>14</v>
      </c>
      <c r="F30" s="3" t="s">
        <v>89</v>
      </c>
    </row>
    <row r="31" spans="4:6" ht="15.6" x14ac:dyDescent="0.3">
      <c r="D31" s="8" t="s">
        <v>34</v>
      </c>
      <c r="E31" s="9" t="s">
        <v>18</v>
      </c>
      <c r="F31" s="3" t="s">
        <v>90</v>
      </c>
    </row>
    <row r="32" spans="4:6" ht="15.6" x14ac:dyDescent="0.3">
      <c r="D32" s="8" t="s">
        <v>35</v>
      </c>
      <c r="E32" s="9" t="s">
        <v>4</v>
      </c>
      <c r="F32" s="3" t="s">
        <v>91</v>
      </c>
    </row>
    <row r="33" spans="4:6" ht="15.6" x14ac:dyDescent="0.3">
      <c r="D33" s="8" t="s">
        <v>36</v>
      </c>
      <c r="E33" s="9" t="s">
        <v>4</v>
      </c>
      <c r="F33" s="3" t="s">
        <v>92</v>
      </c>
    </row>
    <row r="34" spans="4:6" ht="15.6" x14ac:dyDescent="0.3">
      <c r="D34" s="8" t="s">
        <v>37</v>
      </c>
      <c r="E34" s="9" t="s">
        <v>4</v>
      </c>
      <c r="F34" s="3" t="s">
        <v>93</v>
      </c>
    </row>
    <row r="35" spans="4:6" ht="15.6" x14ac:dyDescent="0.3">
      <c r="D35" s="8" t="s">
        <v>38</v>
      </c>
      <c r="E35" s="9" t="s">
        <v>18</v>
      </c>
      <c r="F35" s="3" t="s">
        <v>94</v>
      </c>
    </row>
    <row r="36" spans="4:6" ht="15.6" x14ac:dyDescent="0.3">
      <c r="D36" s="8" t="s">
        <v>39</v>
      </c>
      <c r="E36" s="9" t="s">
        <v>14</v>
      </c>
      <c r="F36" s="3" t="s">
        <v>95</v>
      </c>
    </row>
    <row r="37" spans="4:6" ht="15.6" x14ac:dyDescent="0.3">
      <c r="D37" s="8" t="s">
        <v>40</v>
      </c>
      <c r="E37" s="9" t="s">
        <v>14</v>
      </c>
      <c r="F37" s="3" t="s">
        <v>96</v>
      </c>
    </row>
    <row r="38" spans="4:6" ht="15.6" x14ac:dyDescent="0.3">
      <c r="D38" s="8" t="s">
        <v>41</v>
      </c>
      <c r="E38" s="9" t="s">
        <v>6</v>
      </c>
      <c r="F38" s="3" t="s">
        <v>97</v>
      </c>
    </row>
    <row r="39" spans="4:6" ht="15.6" x14ac:dyDescent="0.3">
      <c r="D39" s="8" t="s">
        <v>42</v>
      </c>
      <c r="E39" s="9" t="s">
        <v>18</v>
      </c>
      <c r="F39" s="3" t="s">
        <v>98</v>
      </c>
    </row>
    <row r="40" spans="4:6" ht="15.6" x14ac:dyDescent="0.3">
      <c r="D40" s="8" t="s">
        <v>43</v>
      </c>
      <c r="E40" s="9" t="s">
        <v>44</v>
      </c>
      <c r="F40" s="3" t="s">
        <v>99</v>
      </c>
    </row>
    <row r="41" spans="4:6" ht="15.6" x14ac:dyDescent="0.3">
      <c r="D41" s="8" t="s">
        <v>45</v>
      </c>
      <c r="E41" s="9" t="s">
        <v>8</v>
      </c>
      <c r="F41" s="3" t="s">
        <v>100</v>
      </c>
    </row>
    <row r="42" spans="4:6" ht="15.6" x14ac:dyDescent="0.3">
      <c r="D42" s="8" t="s">
        <v>46</v>
      </c>
      <c r="E42" s="9" t="s">
        <v>8</v>
      </c>
      <c r="F42" s="3" t="s">
        <v>101</v>
      </c>
    </row>
    <row r="43" spans="4:6" ht="15.6" x14ac:dyDescent="0.3">
      <c r="D43" s="8" t="s">
        <v>47</v>
      </c>
      <c r="E43" s="9" t="s">
        <v>23</v>
      </c>
      <c r="F43" s="3" t="s">
        <v>102</v>
      </c>
    </row>
    <row r="44" spans="4:6" ht="15.6" x14ac:dyDescent="0.3">
      <c r="D44" s="8" t="s">
        <v>48</v>
      </c>
      <c r="E44" s="9" t="s">
        <v>4</v>
      </c>
      <c r="F44" s="3" t="s">
        <v>103</v>
      </c>
    </row>
    <row r="45" spans="4:6" ht="15.6" x14ac:dyDescent="0.3">
      <c r="D45" s="8" t="s">
        <v>49</v>
      </c>
      <c r="E45" s="9" t="s">
        <v>6</v>
      </c>
      <c r="F45" s="3" t="s">
        <v>104</v>
      </c>
    </row>
    <row r="46" spans="4:6" ht="15.6" x14ac:dyDescent="0.3">
      <c r="D46" s="8" t="s">
        <v>50</v>
      </c>
      <c r="E46" s="9" t="s">
        <v>23</v>
      </c>
      <c r="F46" s="3" t="s">
        <v>105</v>
      </c>
    </row>
    <row r="47" spans="4:6" ht="15.6" x14ac:dyDescent="0.3">
      <c r="D47" s="8" t="s">
        <v>51</v>
      </c>
      <c r="E47" s="9" t="s">
        <v>14</v>
      </c>
      <c r="F47" s="3" t="s">
        <v>106</v>
      </c>
    </row>
    <row r="48" spans="4:6" ht="15.6" x14ac:dyDescent="0.3">
      <c r="D48" s="8" t="s">
        <v>52</v>
      </c>
      <c r="E48" s="9" t="s">
        <v>8</v>
      </c>
      <c r="F48" s="3" t="s">
        <v>107</v>
      </c>
    </row>
    <row r="49" spans="4:6" ht="15.6" x14ac:dyDescent="0.3">
      <c r="D49" s="8" t="s">
        <v>53</v>
      </c>
      <c r="E49" s="9" t="s">
        <v>4</v>
      </c>
      <c r="F49" s="3" t="s">
        <v>108</v>
      </c>
    </row>
    <row r="50" spans="4:6" ht="15.6" x14ac:dyDescent="0.3">
      <c r="D50" s="8" t="s">
        <v>54</v>
      </c>
      <c r="E50" s="9" t="s">
        <v>8</v>
      </c>
      <c r="F50" s="3" t="s">
        <v>109</v>
      </c>
    </row>
    <row r="51" spans="4:6" ht="15.6" x14ac:dyDescent="0.3">
      <c r="D51" s="8" t="s">
        <v>55</v>
      </c>
      <c r="E51" s="9" t="s">
        <v>23</v>
      </c>
      <c r="F51" s="3" t="s">
        <v>110</v>
      </c>
    </row>
    <row r="52" spans="4:6" ht="15.6" x14ac:dyDescent="0.3">
      <c r="D52" s="8" t="s">
        <v>56</v>
      </c>
      <c r="E52" s="9" t="s">
        <v>4</v>
      </c>
      <c r="F52" s="3" t="s">
        <v>111</v>
      </c>
    </row>
    <row r="53" spans="4:6" ht="15.6" x14ac:dyDescent="0.3">
      <c r="D53" s="8" t="s">
        <v>57</v>
      </c>
      <c r="E53" s="9" t="s">
        <v>8</v>
      </c>
      <c r="F53" s="3" t="s">
        <v>112</v>
      </c>
    </row>
    <row r="54" spans="4:6" ht="15.6" x14ac:dyDescent="0.3">
      <c r="D54" s="8" t="s">
        <v>58</v>
      </c>
      <c r="E54" s="9" t="s">
        <v>44</v>
      </c>
      <c r="F54" s="3" t="s">
        <v>113</v>
      </c>
    </row>
    <row r="55" spans="4:6" ht="15.6" x14ac:dyDescent="0.3">
      <c r="D55" s="8" t="s">
        <v>59</v>
      </c>
      <c r="E55" s="9" t="s">
        <v>10</v>
      </c>
      <c r="F55" s="3" t="s">
        <v>114</v>
      </c>
    </row>
    <row r="56" spans="4:6" ht="15.6" x14ac:dyDescent="0.3">
      <c r="D56" s="8" t="s">
        <v>60</v>
      </c>
      <c r="E56" s="9" t="s">
        <v>14</v>
      </c>
      <c r="F56" s="3" t="s">
        <v>115</v>
      </c>
    </row>
    <row r="57" spans="4:6" ht="15.6" x14ac:dyDescent="0.3">
      <c r="D57" s="8" t="s">
        <v>61</v>
      </c>
      <c r="E57" s="9" t="s">
        <v>4</v>
      </c>
      <c r="F57" s="3" t="s">
        <v>116</v>
      </c>
    </row>
  </sheetData>
  <mergeCells count="4">
    <mergeCell ref="A1:E1"/>
    <mergeCell ref="A2:E2"/>
    <mergeCell ref="A3:E3"/>
    <mergeCell ref="A4:E4"/>
  </mergeCells>
  <hyperlinks>
    <hyperlink ref="F8" r:id="rId1" xr:uid="{21B0B096-71E4-4810-B0C6-582EA1A5E51F}"/>
    <hyperlink ref="F9" r:id="rId2" xr:uid="{CC56D55B-A574-4917-AEAF-107EB26B6944}"/>
    <hyperlink ref="F10" r:id="rId3" xr:uid="{FB11C6B7-AB0D-47B4-B84F-ECA7063D1485}"/>
    <hyperlink ref="F11" r:id="rId4" xr:uid="{63B0CB90-0B4C-400F-8735-4B8C0EDD6E08}"/>
    <hyperlink ref="F12" r:id="rId5" xr:uid="{8EE0BEDA-A34D-429C-8260-24582FC6BC50}"/>
    <hyperlink ref="F13" r:id="rId6" xr:uid="{AFD2010E-7531-4373-B883-9047DABE5046}"/>
    <hyperlink ref="F14" r:id="rId7" xr:uid="{D2541FFB-5A10-4A60-A409-FB2036C1C4AE}"/>
    <hyperlink ref="F15" r:id="rId8" xr:uid="{7D0DDDE4-E3C3-4FBE-864C-EFE03B4102C9}"/>
    <hyperlink ref="F16" r:id="rId9" xr:uid="{F5679E8E-AEFE-4786-BD54-963DD8FD7243}"/>
    <hyperlink ref="F17" r:id="rId10" xr:uid="{F5C8A7C4-625B-430B-B634-A0D3E750886D}"/>
    <hyperlink ref="F18" r:id="rId11" xr:uid="{3DB64451-32C1-40DA-B773-FDF58E1FAE1F}"/>
    <hyperlink ref="F19" r:id="rId12" xr:uid="{71167C18-41E4-4741-BE2F-42BE5DCB45BE}"/>
    <hyperlink ref="F20" r:id="rId13" xr:uid="{CFAB6387-E6D0-4CD4-A881-4E3D1A2E6342}"/>
    <hyperlink ref="F21" r:id="rId14" xr:uid="{CE495B5A-DAAB-4F6D-98E3-807388FC8EE3}"/>
    <hyperlink ref="F22" r:id="rId15" xr:uid="{F8F2D03A-F073-4261-A485-A5813BE5C299}"/>
    <hyperlink ref="F23" r:id="rId16" xr:uid="{BE00BC15-E9CD-4A49-9563-BBED6C21EF45}"/>
    <hyperlink ref="F24" r:id="rId17" xr:uid="{5A5D070E-2D2B-4E10-AA93-06FDF7C9D7D3}"/>
    <hyperlink ref="F25" r:id="rId18" xr:uid="{7CA9696D-4C40-4733-8E6E-8CA4F0B2FE7D}"/>
    <hyperlink ref="F26" r:id="rId19" xr:uid="{E325CB3B-0289-430E-AF91-83962B06C7AB}"/>
    <hyperlink ref="F27" r:id="rId20" xr:uid="{5A0BBCDC-DC24-44DA-A513-427678E4E4F7}"/>
    <hyperlink ref="F28" r:id="rId21" xr:uid="{2FAC3897-5710-4F6A-8413-F33898EEB437}"/>
    <hyperlink ref="F29" r:id="rId22" xr:uid="{75CB81FF-EF9F-49B5-BBB5-B4B2F2A3BD67}"/>
    <hyperlink ref="F30" r:id="rId23" xr:uid="{FF77C67E-C237-45A5-A0DA-9D0CFD74F15C}"/>
    <hyperlink ref="F31" r:id="rId24" xr:uid="{55F9092B-395C-4828-BBE7-57D33B0785C5}"/>
    <hyperlink ref="F32" r:id="rId25" xr:uid="{36AE4CA8-0765-43A0-89D0-01F04BC125C4}"/>
    <hyperlink ref="F33" r:id="rId26" xr:uid="{7FF1D0AE-8D74-4C15-B5B3-84B5D4978AD6}"/>
    <hyperlink ref="F34" r:id="rId27" xr:uid="{E3AA24D5-3574-49F7-AB6B-D068E77B5A30}"/>
    <hyperlink ref="F35" r:id="rId28" xr:uid="{4E5BD7C4-7AB3-4877-B058-3667BC7E93A8}"/>
    <hyperlink ref="F36" r:id="rId29" xr:uid="{97C1DBFF-5B85-481C-8746-32E6F8F62D5F}"/>
    <hyperlink ref="F37" r:id="rId30" xr:uid="{5AD3D368-4C84-4ABF-928E-90DA92A98E8B}"/>
    <hyperlink ref="F38" r:id="rId31" xr:uid="{1C132438-3BE0-487D-9DAE-9305E3AD2995}"/>
    <hyperlink ref="F39" r:id="rId32" xr:uid="{2167521B-698E-49C9-989C-CB9543535E0E}"/>
    <hyperlink ref="F40" r:id="rId33" xr:uid="{A513364F-1C90-4953-972E-21E1E367B9D3}"/>
    <hyperlink ref="F41" r:id="rId34" xr:uid="{03EF1879-7D88-4CD1-89CD-FC1E2EF2230B}"/>
    <hyperlink ref="F42" r:id="rId35" xr:uid="{E63B60AF-188A-488A-8EF1-B2D2F01F6B0B}"/>
    <hyperlink ref="F43" r:id="rId36" xr:uid="{7B19E198-12CE-45DC-9DEF-6F1B5D3086A1}"/>
    <hyperlink ref="F44" r:id="rId37" xr:uid="{926B2A30-EBBC-479B-9F4E-680EEB417A82}"/>
    <hyperlink ref="F45" r:id="rId38" xr:uid="{ACABA61A-7540-4F66-9711-1C5156CAE629}"/>
    <hyperlink ref="F46" r:id="rId39" xr:uid="{BE3F1F20-7D81-4436-B31E-1649027E058D}"/>
    <hyperlink ref="F47" r:id="rId40" xr:uid="{02506458-B299-4158-8470-A816ABB969C8}"/>
    <hyperlink ref="F48" r:id="rId41" xr:uid="{0C18536F-E1EE-4E28-821D-3B6AA3EB31D9}"/>
    <hyperlink ref="F49" r:id="rId42" xr:uid="{FA4838C2-B9C7-4DA0-BC26-89BB0B4D3AFF}"/>
    <hyperlink ref="F50" r:id="rId43" xr:uid="{4FD80FE5-58A2-423D-8265-FDA726305220}"/>
    <hyperlink ref="F51" r:id="rId44" xr:uid="{277DA7FB-5116-4DDB-AA37-70BDC35A6C57}"/>
    <hyperlink ref="F52" r:id="rId45" xr:uid="{190DD9CD-4257-4F7F-AEBF-999D5377E81C}"/>
    <hyperlink ref="F53" r:id="rId46" xr:uid="{8737B557-40A8-4692-B92D-BDB8754A6A9C}"/>
    <hyperlink ref="F54" r:id="rId47" xr:uid="{30B19B30-9DFE-41D0-9535-7874F397D3FF}"/>
    <hyperlink ref="F55" r:id="rId48" xr:uid="{692AECCE-AE97-4ED6-B269-428F35B60911}"/>
    <hyperlink ref="F56" r:id="rId49" xr:uid="{7DB6AA22-6E5C-4228-BE98-75CEF40A739C}"/>
    <hyperlink ref="F57" r:id="rId50" xr:uid="{A1613E58-3AC1-4440-B3E2-884711257410}"/>
  </hyperlinks>
  <pageMargins left="0.7" right="0.7" top="0.75" bottom="0.75" header="0.3" footer="0.3"/>
  <pageSetup orientation="portrait" horizontalDpi="1200" verticalDpi="1200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BAA9-C7A2-4872-8148-2348FACE1F44}">
  <dimension ref="A1:J57"/>
  <sheetViews>
    <sheetView workbookViewId="0">
      <selection activeCell="A6" sqref="A6"/>
    </sheetView>
  </sheetViews>
  <sheetFormatPr defaultRowHeight="14.4" x14ac:dyDescent="0.3"/>
  <cols>
    <col min="1" max="1" width="49.5546875" customWidth="1"/>
    <col min="2" max="2" width="14.44140625" bestFit="1" customWidth="1"/>
    <col min="3" max="3" width="12.88671875" bestFit="1" customWidth="1"/>
    <col min="4" max="4" width="62" bestFit="1" customWidth="1"/>
  </cols>
  <sheetData>
    <row r="1" spans="1:10" ht="18" x14ac:dyDescent="0.35">
      <c r="A1" s="65" t="s">
        <v>207</v>
      </c>
      <c r="B1" s="65"/>
      <c r="C1" s="65"/>
      <c r="D1" s="40" t="s">
        <v>129</v>
      </c>
      <c r="E1" s="4"/>
      <c r="F1" s="4"/>
      <c r="G1" s="4"/>
      <c r="H1" s="4"/>
    </row>
    <row r="2" spans="1:10" x14ac:dyDescent="0.3">
      <c r="A2" s="64" t="s">
        <v>117</v>
      </c>
      <c r="B2" s="64"/>
      <c r="C2" s="64"/>
      <c r="D2" s="11" t="s">
        <v>133</v>
      </c>
      <c r="E2" s="5"/>
      <c r="F2" s="5"/>
      <c r="G2" s="5"/>
      <c r="H2" s="5"/>
    </row>
    <row r="3" spans="1:10" x14ac:dyDescent="0.3">
      <c r="A3" s="64" t="s">
        <v>206</v>
      </c>
      <c r="B3" s="64"/>
      <c r="C3" s="64"/>
      <c r="D3" s="15" t="s">
        <v>143</v>
      </c>
      <c r="E3" s="38"/>
      <c r="F3" s="29"/>
      <c r="G3" s="5"/>
      <c r="H3" s="5"/>
    </row>
    <row r="4" spans="1:10" s="27" customFormat="1" x14ac:dyDescent="0.3">
      <c r="A4" s="39"/>
      <c r="B4" s="39"/>
      <c r="C4" s="39"/>
      <c r="D4" s="39"/>
      <c r="E4" s="34"/>
      <c r="F4" s="32"/>
    </row>
    <row r="5" spans="1:10" s="27" customFormat="1" x14ac:dyDescent="0.3">
      <c r="A5" s="66"/>
      <c r="B5" s="66"/>
      <c r="C5" s="66"/>
      <c r="E5" s="35"/>
      <c r="F5" s="32"/>
    </row>
    <row r="6" spans="1:10" s="27" customFormat="1" x14ac:dyDescent="0.3">
      <c r="E6" s="35"/>
      <c r="F6" s="32"/>
    </row>
    <row r="7" spans="1:10" s="27" customFormat="1" x14ac:dyDescent="0.3">
      <c r="A7" s="66"/>
      <c r="B7" s="66"/>
      <c r="C7" s="66"/>
      <c r="D7" s="30"/>
      <c r="E7" s="36"/>
      <c r="F7" s="33"/>
      <c r="G7" s="30"/>
      <c r="H7" s="30"/>
      <c r="I7" s="30"/>
      <c r="J7" s="30"/>
    </row>
    <row r="8" spans="1:10" s="27" customFormat="1" x14ac:dyDescent="0.3">
      <c r="D8" s="31"/>
      <c r="E8" s="37"/>
      <c r="F8" s="32"/>
    </row>
    <row r="9" spans="1:10" x14ac:dyDescent="0.3">
      <c r="C9" s="26"/>
      <c r="D9" s="10"/>
      <c r="E9" s="42"/>
      <c r="F9" s="28"/>
    </row>
    <row r="10" spans="1:10" ht="18" x14ac:dyDescent="0.35">
      <c r="A10" s="6" t="s">
        <v>118</v>
      </c>
      <c r="B10" s="6" t="s">
        <v>119</v>
      </c>
      <c r="C10" s="24"/>
      <c r="D10" s="14" t="s">
        <v>130</v>
      </c>
      <c r="E10" s="14"/>
    </row>
    <row r="11" spans="1:10" ht="15.6" x14ac:dyDescent="0.3">
      <c r="A11" s="1" t="s">
        <v>120</v>
      </c>
      <c r="B11" s="18">
        <v>2000000</v>
      </c>
      <c r="C11" s="41"/>
      <c r="D11" s="11" t="s">
        <v>131</v>
      </c>
      <c r="E11" s="17">
        <v>0.28000000000000003</v>
      </c>
    </row>
    <row r="12" spans="1:10" ht="15.6" x14ac:dyDescent="0.3">
      <c r="A12" s="1" t="s">
        <v>121</v>
      </c>
      <c r="B12" s="18">
        <v>-52232</v>
      </c>
      <c r="D12" s="15" t="s">
        <v>131</v>
      </c>
      <c r="E12" s="16">
        <v>0</v>
      </c>
    </row>
    <row r="13" spans="1:10" ht="15.6" x14ac:dyDescent="0.3">
      <c r="A13" s="12" t="s">
        <v>122</v>
      </c>
      <c r="B13" s="19">
        <f>SUM(B11:B12)</f>
        <v>1947768</v>
      </c>
      <c r="D13" s="15" t="s">
        <v>131</v>
      </c>
      <c r="E13" s="16">
        <v>0.05</v>
      </c>
    </row>
    <row r="14" spans="1:10" ht="15.6" x14ac:dyDescent="0.3">
      <c r="A14" s="1" t="s">
        <v>123</v>
      </c>
      <c r="B14" s="18">
        <v>-45940</v>
      </c>
      <c r="D14" s="15" t="s">
        <v>131</v>
      </c>
      <c r="E14" s="16">
        <v>0.12</v>
      </c>
    </row>
    <row r="15" spans="1:10" ht="15.6" x14ac:dyDescent="0.3">
      <c r="A15" s="12" t="s">
        <v>124</v>
      </c>
      <c r="B15" s="19">
        <f>SUM(B13:B14)</f>
        <v>1901828</v>
      </c>
      <c r="D15" s="15" t="s">
        <v>131</v>
      </c>
      <c r="E15" s="16">
        <v>0.18</v>
      </c>
    </row>
    <row r="16" spans="1:10" ht="15.6" x14ac:dyDescent="0.3">
      <c r="A16" s="1" t="s">
        <v>125</v>
      </c>
      <c r="B16" s="20">
        <f>1044+357+2131</f>
        <v>3532</v>
      </c>
      <c r="D16" s="10"/>
      <c r="E16" s="10"/>
    </row>
    <row r="17" spans="1:5" ht="15.6" x14ac:dyDescent="0.3">
      <c r="A17" s="1" t="s">
        <v>126</v>
      </c>
      <c r="B17" s="18">
        <v>-2346</v>
      </c>
      <c r="D17" s="10"/>
      <c r="E17" s="10"/>
    </row>
    <row r="18" spans="1:5" ht="15.6" x14ac:dyDescent="0.3">
      <c r="A18" s="12" t="s">
        <v>134</v>
      </c>
      <c r="B18" s="19">
        <f>SUM(B15:B17)</f>
        <v>1903014</v>
      </c>
      <c r="D18" s="10"/>
      <c r="E18" s="10"/>
    </row>
    <row r="19" spans="1:5" ht="15.6" x14ac:dyDescent="0.3">
      <c r="A19" s="13" t="s">
        <v>132</v>
      </c>
      <c r="B19" s="21">
        <f>MAX(0,B18*E11)</f>
        <v>532843.92000000004</v>
      </c>
      <c r="C19" s="22"/>
      <c r="D19" s="10"/>
      <c r="E19" s="10"/>
    </row>
    <row r="20" spans="1:5" ht="15.6" x14ac:dyDescent="0.3">
      <c r="A20" s="12" t="s">
        <v>127</v>
      </c>
      <c r="B20" s="19">
        <f>B18-B19</f>
        <v>1370170.08</v>
      </c>
      <c r="C20" s="22"/>
      <c r="D20" s="10"/>
      <c r="E20" s="10"/>
    </row>
    <row r="21" spans="1:5" x14ac:dyDescent="0.3">
      <c r="D21" s="10"/>
      <c r="E21" s="10"/>
    </row>
    <row r="22" spans="1:5" x14ac:dyDescent="0.3">
      <c r="A22" s="15" t="s">
        <v>135</v>
      </c>
      <c r="B22" s="23">
        <f>B20</f>
        <v>1370170.08</v>
      </c>
      <c r="D22" s="10"/>
      <c r="E22" s="10"/>
    </row>
    <row r="23" spans="1:5" x14ac:dyDescent="0.3">
      <c r="A23" s="16">
        <v>0</v>
      </c>
      <c r="B23" s="23">
        <f t="dataTable" ref="B23:B26" dt2D="0" dtr="0" r1="E11"/>
        <v>1903014</v>
      </c>
      <c r="D23" s="10"/>
      <c r="E23" s="10"/>
    </row>
    <row r="24" spans="1:5" x14ac:dyDescent="0.3">
      <c r="A24" s="16">
        <v>0.05</v>
      </c>
      <c r="B24" s="23">
        <v>1807863.3</v>
      </c>
      <c r="D24" s="10"/>
      <c r="E24" s="10"/>
    </row>
    <row r="25" spans="1:5" x14ac:dyDescent="0.3">
      <c r="A25" s="16">
        <v>0.12</v>
      </c>
      <c r="B25" s="23">
        <v>1674652.32</v>
      </c>
      <c r="D25" s="10"/>
      <c r="E25" s="10"/>
    </row>
    <row r="26" spans="1:5" x14ac:dyDescent="0.3">
      <c r="A26" s="16">
        <v>0.28000000000000003</v>
      </c>
      <c r="B26" s="23">
        <v>1370170.08</v>
      </c>
      <c r="D26" s="10"/>
      <c r="E26" s="10"/>
    </row>
    <row r="27" spans="1:5" x14ac:dyDescent="0.3">
      <c r="D27" s="10"/>
      <c r="E27" s="10"/>
    </row>
    <row r="28" spans="1:5" x14ac:dyDescent="0.3">
      <c r="D28" s="10"/>
      <c r="E28" s="10"/>
    </row>
    <row r="29" spans="1:5" x14ac:dyDescent="0.3">
      <c r="D29" s="10"/>
      <c r="E29" s="10"/>
    </row>
    <row r="30" spans="1:5" x14ac:dyDescent="0.3">
      <c r="D30" s="10"/>
      <c r="E30" s="10"/>
    </row>
    <row r="31" spans="1:5" x14ac:dyDescent="0.3">
      <c r="D31" s="10"/>
      <c r="E31" s="10"/>
    </row>
    <row r="32" spans="1:5" x14ac:dyDescent="0.3">
      <c r="D32" s="10"/>
      <c r="E32" s="10"/>
    </row>
    <row r="33" spans="4:5" x14ac:dyDescent="0.3">
      <c r="D33" s="10"/>
      <c r="E33" s="10"/>
    </row>
    <row r="34" spans="4:5" x14ac:dyDescent="0.3">
      <c r="D34" s="10"/>
      <c r="E34" s="10"/>
    </row>
    <row r="35" spans="4:5" x14ac:dyDescent="0.3">
      <c r="D35" s="10"/>
      <c r="E35" s="10"/>
    </row>
    <row r="36" spans="4:5" x14ac:dyDescent="0.3">
      <c r="D36" s="10"/>
      <c r="E36" s="10"/>
    </row>
    <row r="37" spans="4:5" x14ac:dyDescent="0.3">
      <c r="D37" s="10"/>
      <c r="E37" s="10"/>
    </row>
    <row r="38" spans="4:5" x14ac:dyDescent="0.3">
      <c r="D38" s="10"/>
      <c r="E38" s="10"/>
    </row>
    <row r="39" spans="4:5" x14ac:dyDescent="0.3">
      <c r="D39" s="10"/>
      <c r="E39" s="10"/>
    </row>
    <row r="40" spans="4:5" x14ac:dyDescent="0.3">
      <c r="D40" s="10"/>
      <c r="E40" s="10"/>
    </row>
    <row r="41" spans="4:5" x14ac:dyDescent="0.3">
      <c r="D41" s="10"/>
      <c r="E41" s="10"/>
    </row>
    <row r="42" spans="4:5" x14ac:dyDescent="0.3">
      <c r="D42" s="10"/>
      <c r="E42" s="10"/>
    </row>
    <row r="43" spans="4:5" x14ac:dyDescent="0.3">
      <c r="D43" s="10"/>
      <c r="E43" s="10"/>
    </row>
    <row r="44" spans="4:5" x14ac:dyDescent="0.3">
      <c r="D44" s="10"/>
      <c r="E44" s="10"/>
    </row>
    <row r="45" spans="4:5" x14ac:dyDescent="0.3">
      <c r="D45" s="10"/>
      <c r="E45" s="10"/>
    </row>
    <row r="46" spans="4:5" x14ac:dyDescent="0.3">
      <c r="D46" s="10"/>
      <c r="E46" s="10"/>
    </row>
    <row r="47" spans="4:5" x14ac:dyDescent="0.3">
      <c r="D47" s="10"/>
      <c r="E47" s="10"/>
    </row>
    <row r="48" spans="4:5" x14ac:dyDescent="0.3">
      <c r="D48" s="10"/>
      <c r="E48" s="10"/>
    </row>
    <row r="49" spans="4:5" x14ac:dyDescent="0.3">
      <c r="D49" s="10"/>
      <c r="E49" s="10"/>
    </row>
    <row r="50" spans="4:5" x14ac:dyDescent="0.3">
      <c r="D50" s="10"/>
      <c r="E50" s="10"/>
    </row>
    <row r="51" spans="4:5" x14ac:dyDescent="0.3">
      <c r="D51" s="10"/>
      <c r="E51" s="10"/>
    </row>
    <row r="52" spans="4:5" x14ac:dyDescent="0.3">
      <c r="D52" s="10"/>
      <c r="E52" s="10"/>
    </row>
    <row r="53" spans="4:5" x14ac:dyDescent="0.3">
      <c r="D53" s="10"/>
      <c r="E53" s="10"/>
    </row>
    <row r="54" spans="4:5" x14ac:dyDescent="0.3">
      <c r="D54" s="10"/>
      <c r="E54" s="10"/>
    </row>
    <row r="55" spans="4:5" x14ac:dyDescent="0.3">
      <c r="D55" s="10"/>
      <c r="E55" s="10"/>
    </row>
    <row r="56" spans="4:5" x14ac:dyDescent="0.3">
      <c r="D56" s="10"/>
      <c r="E56" s="10"/>
    </row>
    <row r="57" spans="4:5" x14ac:dyDescent="0.3">
      <c r="D57" s="10"/>
      <c r="E57" s="10"/>
    </row>
  </sheetData>
  <mergeCells count="5">
    <mergeCell ref="A1:C1"/>
    <mergeCell ref="A2:C2"/>
    <mergeCell ref="A3:C3"/>
    <mergeCell ref="A7:C7"/>
    <mergeCell ref="A5:C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9983-68B6-458C-9CFB-A01B5D5FD5A9}">
  <dimension ref="A1:I20"/>
  <sheetViews>
    <sheetView workbookViewId="0">
      <selection activeCell="A6" sqref="A6"/>
    </sheetView>
  </sheetViews>
  <sheetFormatPr defaultRowHeight="14.4" x14ac:dyDescent="0.3"/>
  <cols>
    <col min="1" max="1" width="21.33203125" bestFit="1" customWidth="1"/>
    <col min="2" max="2" width="12.88671875" bestFit="1" customWidth="1"/>
    <col min="9" max="9" width="86.5546875" bestFit="1" customWidth="1"/>
  </cols>
  <sheetData>
    <row r="1" spans="1:9" ht="18" x14ac:dyDescent="0.35">
      <c r="A1" s="63" t="s">
        <v>207</v>
      </c>
      <c r="B1" s="63"/>
      <c r="C1" s="63"/>
      <c r="D1" s="63"/>
      <c r="E1" s="63"/>
      <c r="F1" s="63"/>
      <c r="G1" s="63"/>
      <c r="H1" s="63"/>
      <c r="I1" s="40" t="s">
        <v>128</v>
      </c>
    </row>
    <row r="2" spans="1:9" x14ac:dyDescent="0.3">
      <c r="A2" s="67" t="s">
        <v>136</v>
      </c>
      <c r="B2" s="67"/>
      <c r="C2" s="67"/>
      <c r="D2" s="67"/>
      <c r="E2" s="67"/>
      <c r="F2" s="67"/>
      <c r="G2" s="67"/>
      <c r="H2" s="67"/>
      <c r="I2" s="11" t="s">
        <v>197</v>
      </c>
    </row>
    <row r="3" spans="1:9" x14ac:dyDescent="0.3">
      <c r="A3" s="67" t="s">
        <v>206</v>
      </c>
      <c r="B3" s="67"/>
      <c r="C3" s="67"/>
      <c r="D3" s="67"/>
      <c r="E3" s="67"/>
      <c r="F3" s="67"/>
      <c r="G3" s="67"/>
      <c r="H3" s="67"/>
      <c r="I3" s="15" t="s">
        <v>144</v>
      </c>
    </row>
    <row r="5" spans="1:9" x14ac:dyDescent="0.3">
      <c r="B5" s="24"/>
      <c r="C5" s="24"/>
      <c r="D5" s="24"/>
      <c r="E5" s="24"/>
      <c r="F5" s="24"/>
      <c r="G5" s="24"/>
      <c r="H5" s="24"/>
    </row>
    <row r="6" spans="1:9" x14ac:dyDescent="0.3">
      <c r="B6" s="24"/>
      <c r="C6" s="24"/>
      <c r="D6" s="24"/>
      <c r="E6" s="24"/>
      <c r="F6" s="24"/>
      <c r="G6" s="24"/>
      <c r="H6" s="24"/>
    </row>
    <row r="7" spans="1:9" ht="18" x14ac:dyDescent="0.35">
      <c r="A7" s="63" t="s">
        <v>137</v>
      </c>
      <c r="B7" s="63"/>
      <c r="C7" s="4"/>
      <c r="D7" s="4"/>
      <c r="E7" s="4"/>
      <c r="F7" s="4"/>
      <c r="G7" s="4"/>
      <c r="H7" s="4"/>
    </row>
    <row r="8" spans="1:9" x14ac:dyDescent="0.3">
      <c r="A8" s="25"/>
      <c r="B8" s="25"/>
      <c r="C8" s="24"/>
      <c r="D8" s="24"/>
      <c r="E8" s="24"/>
      <c r="F8" s="24"/>
      <c r="G8" s="24"/>
      <c r="H8" s="24"/>
    </row>
    <row r="9" spans="1:9" x14ac:dyDescent="0.3">
      <c r="A9" s="25" t="s">
        <v>138</v>
      </c>
      <c r="B9" s="20">
        <v>4000000</v>
      </c>
      <c r="H9" s="24"/>
    </row>
    <row r="10" spans="1:9" x14ac:dyDescent="0.3">
      <c r="A10" s="25" t="s">
        <v>142</v>
      </c>
      <c r="B10" s="43">
        <v>0.09</v>
      </c>
      <c r="H10" s="24"/>
    </row>
    <row r="11" spans="1:9" x14ac:dyDescent="0.3">
      <c r="A11" s="25" t="s">
        <v>139</v>
      </c>
      <c r="B11" s="48">
        <v>60</v>
      </c>
    </row>
    <row r="12" spans="1:9" x14ac:dyDescent="0.3">
      <c r="A12" s="11" t="s">
        <v>140</v>
      </c>
      <c r="B12" s="44">
        <f>PMT(B10/12,B11,B9)</f>
        <v>-83033.420905416031</v>
      </c>
    </row>
    <row r="15" spans="1:9" ht="18" x14ac:dyDescent="0.35">
      <c r="A15" s="63" t="s">
        <v>141</v>
      </c>
      <c r="B15" s="63"/>
    </row>
    <row r="16" spans="1:9" x14ac:dyDescent="0.3">
      <c r="A16" s="25"/>
      <c r="B16" s="25"/>
    </row>
    <row r="17" spans="1:2" x14ac:dyDescent="0.3">
      <c r="A17" s="25" t="s">
        <v>138</v>
      </c>
      <c r="B17" s="20">
        <v>4000000</v>
      </c>
    </row>
    <row r="18" spans="1:2" x14ac:dyDescent="0.3">
      <c r="A18" s="25" t="s">
        <v>142</v>
      </c>
      <c r="B18" s="43">
        <v>0.09</v>
      </c>
    </row>
    <row r="19" spans="1:2" x14ac:dyDescent="0.3">
      <c r="A19" s="15" t="s">
        <v>139</v>
      </c>
      <c r="B19" s="47">
        <v>47.734774575868165</v>
      </c>
    </row>
    <row r="20" spans="1:2" x14ac:dyDescent="0.3">
      <c r="A20" s="15" t="s">
        <v>140</v>
      </c>
      <c r="B20" s="46">
        <f>PMT(B18/12,B19,B17)</f>
        <v>-99999.999996686282</v>
      </c>
    </row>
  </sheetData>
  <mergeCells count="5">
    <mergeCell ref="A15:B15"/>
    <mergeCell ref="A3:H3"/>
    <mergeCell ref="A2:H2"/>
    <mergeCell ref="A1:H1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6A47-5397-40B2-BFFE-E6F0DEE63F69}">
  <dimension ref="A1:I27"/>
  <sheetViews>
    <sheetView workbookViewId="0">
      <selection activeCell="A6" sqref="A6"/>
    </sheetView>
  </sheetViews>
  <sheetFormatPr defaultRowHeight="14.4" x14ac:dyDescent="0.3"/>
  <cols>
    <col min="1" max="1" width="21.44140625" bestFit="1" customWidth="1"/>
    <col min="2" max="2" width="11" bestFit="1" customWidth="1"/>
    <col min="4" max="5" width="10.21875" bestFit="1" customWidth="1"/>
    <col min="9" max="9" width="24.109375" bestFit="1" customWidth="1"/>
  </cols>
  <sheetData>
    <row r="1" spans="1:9" ht="18" x14ac:dyDescent="0.35">
      <c r="A1" s="63" t="s">
        <v>207</v>
      </c>
      <c r="B1" s="63"/>
      <c r="C1" s="63"/>
      <c r="D1" s="63"/>
      <c r="E1" s="63"/>
      <c r="F1" s="63"/>
      <c r="G1" s="63"/>
      <c r="H1" s="63"/>
      <c r="I1" s="6" t="s">
        <v>128</v>
      </c>
    </row>
    <row r="2" spans="1:9" x14ac:dyDescent="0.3">
      <c r="A2" s="68" t="s">
        <v>152</v>
      </c>
      <c r="B2" s="68"/>
      <c r="C2" s="68"/>
      <c r="D2" s="68"/>
      <c r="E2" s="68"/>
      <c r="F2" s="68"/>
      <c r="G2" s="68"/>
      <c r="H2" s="68"/>
      <c r="I2" s="11" t="s">
        <v>169</v>
      </c>
    </row>
    <row r="3" spans="1:9" x14ac:dyDescent="0.3">
      <c r="A3" s="68" t="s">
        <v>206</v>
      </c>
      <c r="B3" s="68"/>
      <c r="C3" s="68"/>
      <c r="D3" s="68"/>
      <c r="E3" s="68"/>
      <c r="F3" s="68"/>
      <c r="G3" s="68"/>
      <c r="H3" s="68"/>
      <c r="I3" s="15" t="s">
        <v>170</v>
      </c>
    </row>
    <row r="4" spans="1:9" x14ac:dyDescent="0.3">
      <c r="A4" s="68" t="s">
        <v>153</v>
      </c>
      <c r="B4" s="68"/>
      <c r="C4" s="68"/>
      <c r="D4" s="68"/>
      <c r="E4" s="68"/>
      <c r="F4" s="68"/>
      <c r="G4" s="68"/>
      <c r="H4" s="68"/>
      <c r="I4" s="51" t="s">
        <v>172</v>
      </c>
    </row>
    <row r="7" spans="1:9" x14ac:dyDescent="0.3">
      <c r="A7" s="25" t="s">
        <v>145</v>
      </c>
      <c r="B7" s="11" t="s">
        <v>158</v>
      </c>
      <c r="C7" s="11" t="s">
        <v>159</v>
      </c>
      <c r="D7" s="11" t="s">
        <v>160</v>
      </c>
      <c r="E7" s="11">
        <v>24</v>
      </c>
    </row>
    <row r="8" spans="1:9" x14ac:dyDescent="0.3">
      <c r="A8" s="25" t="s">
        <v>146</v>
      </c>
      <c r="B8" s="11" t="s">
        <v>161</v>
      </c>
      <c r="C8" s="11" t="s">
        <v>159</v>
      </c>
      <c r="D8" s="11" t="s">
        <v>162</v>
      </c>
      <c r="E8" s="11">
        <v>21</v>
      </c>
    </row>
    <row r="9" spans="1:9" x14ac:dyDescent="0.3">
      <c r="A9" s="25" t="s">
        <v>147</v>
      </c>
      <c r="B9" s="11" t="s">
        <v>163</v>
      </c>
      <c r="C9" s="11" t="s">
        <v>159</v>
      </c>
      <c r="D9" s="11" t="s">
        <v>160</v>
      </c>
      <c r="E9" s="11">
        <v>27</v>
      </c>
    </row>
    <row r="10" spans="1:9" x14ac:dyDescent="0.3">
      <c r="A10" s="25" t="s">
        <v>148</v>
      </c>
      <c r="B10" s="11" t="s">
        <v>164</v>
      </c>
      <c r="C10" s="11" t="s">
        <v>165</v>
      </c>
      <c r="D10" s="11" t="s">
        <v>162</v>
      </c>
      <c r="E10" s="11">
        <v>22</v>
      </c>
    </row>
    <row r="11" spans="1:9" x14ac:dyDescent="0.3">
      <c r="A11" s="25" t="s">
        <v>149</v>
      </c>
      <c r="B11" s="11" t="s">
        <v>166</v>
      </c>
      <c r="C11" s="11" t="s">
        <v>165</v>
      </c>
      <c r="D11" s="11" t="s">
        <v>160</v>
      </c>
      <c r="E11" s="11">
        <v>33</v>
      </c>
    </row>
    <row r="12" spans="1:9" x14ac:dyDescent="0.3">
      <c r="A12" s="25" t="s">
        <v>150</v>
      </c>
      <c r="B12" s="11" t="s">
        <v>167</v>
      </c>
      <c r="C12" s="11" t="s">
        <v>165</v>
      </c>
      <c r="D12" s="11" t="s">
        <v>162</v>
      </c>
      <c r="E12" s="11">
        <v>24</v>
      </c>
    </row>
    <row r="13" spans="1:9" x14ac:dyDescent="0.3">
      <c r="A13" s="25" t="s">
        <v>151</v>
      </c>
      <c r="B13" s="11" t="s">
        <v>168</v>
      </c>
      <c r="C13" s="11" t="s">
        <v>159</v>
      </c>
      <c r="D13" s="11" t="s">
        <v>160</v>
      </c>
      <c r="E13" s="11">
        <v>42</v>
      </c>
    </row>
    <row r="15" spans="1:9" x14ac:dyDescent="0.3">
      <c r="A15" s="49" t="s">
        <v>154</v>
      </c>
      <c r="B15" s="15" t="str">
        <f>RIGHT(A15,10)</f>
        <v>9465584195</v>
      </c>
      <c r="D15" s="25" t="s">
        <v>171</v>
      </c>
      <c r="E15" s="51" t="str">
        <f>SUBSTITUTE(D15," ","")</f>
        <v>PGPSM023</v>
      </c>
    </row>
    <row r="16" spans="1:9" x14ac:dyDescent="0.3">
      <c r="A16" s="49">
        <v>918394268627</v>
      </c>
      <c r="B16" s="15" t="str">
        <f t="shared" ref="B16:B27" si="0">RIGHT(A16,10)</f>
        <v>8394268627</v>
      </c>
      <c r="D16" s="25" t="s">
        <v>171</v>
      </c>
      <c r="E16" s="51" t="str">
        <f t="shared" ref="E16:E27" si="1">SUBSTITUTE(D16," ","")</f>
        <v>PGPSM023</v>
      </c>
    </row>
    <row r="17" spans="1:5" x14ac:dyDescent="0.3">
      <c r="A17" s="49" t="s">
        <v>155</v>
      </c>
      <c r="B17" s="15" t="str">
        <f t="shared" si="0"/>
        <v>9736192848</v>
      </c>
      <c r="D17" s="25" t="s">
        <v>171</v>
      </c>
      <c r="E17" s="51" t="str">
        <f t="shared" si="1"/>
        <v>PGPSM023</v>
      </c>
    </row>
    <row r="18" spans="1:5" x14ac:dyDescent="0.3">
      <c r="A18" s="50">
        <v>9747648117</v>
      </c>
      <c r="B18" s="15" t="str">
        <f t="shared" si="0"/>
        <v>9747648117</v>
      </c>
      <c r="D18" s="25" t="s">
        <v>171</v>
      </c>
      <c r="E18" s="51" t="str">
        <f t="shared" si="1"/>
        <v>PGPSM023</v>
      </c>
    </row>
    <row r="19" spans="1:5" x14ac:dyDescent="0.3">
      <c r="A19" s="49" t="s">
        <v>156</v>
      </c>
      <c r="B19" s="15" t="str">
        <f t="shared" si="0"/>
        <v>8177924769</v>
      </c>
      <c r="D19" s="25" t="s">
        <v>171</v>
      </c>
      <c r="E19" s="51" t="str">
        <f t="shared" si="1"/>
        <v>PGPSM023</v>
      </c>
    </row>
    <row r="20" spans="1:5" x14ac:dyDescent="0.3">
      <c r="A20" s="50">
        <v>6586666667</v>
      </c>
      <c r="B20" s="15" t="str">
        <f t="shared" si="0"/>
        <v>6586666667</v>
      </c>
      <c r="D20" s="25" t="s">
        <v>171</v>
      </c>
      <c r="E20" s="51" t="str">
        <f t="shared" si="1"/>
        <v>PGPSM023</v>
      </c>
    </row>
    <row r="21" spans="1:5" x14ac:dyDescent="0.3">
      <c r="A21" s="50">
        <v>6178191193</v>
      </c>
      <c r="B21" s="15" t="str">
        <f t="shared" si="0"/>
        <v>6178191193</v>
      </c>
      <c r="D21" s="25" t="s">
        <v>171</v>
      </c>
      <c r="E21" s="51" t="str">
        <f t="shared" si="1"/>
        <v>PGPSM023</v>
      </c>
    </row>
    <row r="22" spans="1:5" x14ac:dyDescent="0.3">
      <c r="A22" s="50">
        <v>6832313457</v>
      </c>
      <c r="B22" s="15" t="str">
        <f t="shared" si="0"/>
        <v>6832313457</v>
      </c>
      <c r="D22" s="25" t="s">
        <v>171</v>
      </c>
      <c r="E22" s="51" t="str">
        <f t="shared" si="1"/>
        <v>PGPSM023</v>
      </c>
    </row>
    <row r="23" spans="1:5" x14ac:dyDescent="0.3">
      <c r="A23" s="49" t="s">
        <v>157</v>
      </c>
      <c r="B23" s="15" t="str">
        <f t="shared" si="0"/>
        <v>1254978742</v>
      </c>
      <c r="D23" s="25" t="s">
        <v>171</v>
      </c>
      <c r="E23" s="51" t="str">
        <f t="shared" si="1"/>
        <v>PGPSM023</v>
      </c>
    </row>
    <row r="24" spans="1:5" x14ac:dyDescent="0.3">
      <c r="A24" s="50">
        <v>9339711696</v>
      </c>
      <c r="B24" s="15" t="str">
        <f t="shared" si="0"/>
        <v>9339711696</v>
      </c>
      <c r="D24" s="25" t="s">
        <v>171</v>
      </c>
      <c r="E24" s="51" t="str">
        <f t="shared" si="1"/>
        <v>PGPSM023</v>
      </c>
    </row>
    <row r="25" spans="1:5" x14ac:dyDescent="0.3">
      <c r="A25" s="50">
        <v>8315456678</v>
      </c>
      <c r="B25" s="15" t="str">
        <f t="shared" si="0"/>
        <v>8315456678</v>
      </c>
      <c r="D25" s="25" t="s">
        <v>171</v>
      </c>
      <c r="E25" s="51" t="str">
        <f t="shared" si="1"/>
        <v>PGPSM023</v>
      </c>
    </row>
    <row r="26" spans="1:5" x14ac:dyDescent="0.3">
      <c r="A26" s="50">
        <v>7353576182</v>
      </c>
      <c r="B26" s="15" t="str">
        <f t="shared" si="0"/>
        <v>7353576182</v>
      </c>
      <c r="D26" s="25" t="s">
        <v>171</v>
      </c>
      <c r="E26" s="51" t="str">
        <f t="shared" si="1"/>
        <v>PGPSM023</v>
      </c>
    </row>
    <row r="27" spans="1:5" x14ac:dyDescent="0.3">
      <c r="A27" s="50">
        <v>8613783337</v>
      </c>
      <c r="B27" s="15" t="str">
        <f t="shared" si="0"/>
        <v>8613783337</v>
      </c>
      <c r="D27" s="25" t="s">
        <v>171</v>
      </c>
      <c r="E27" s="51" t="str">
        <f t="shared" si="1"/>
        <v>PGPSM023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19A9-CC1C-4538-91F1-6A497D2A174F}">
  <dimension ref="A1:L27"/>
  <sheetViews>
    <sheetView workbookViewId="0">
      <selection activeCell="A6" sqref="A6"/>
    </sheetView>
  </sheetViews>
  <sheetFormatPr defaultRowHeight="14.4" x14ac:dyDescent="0.3"/>
  <cols>
    <col min="1" max="1" width="8" bestFit="1" customWidth="1"/>
    <col min="2" max="2" width="15.21875" customWidth="1"/>
    <col min="3" max="3" width="7.88671875" bestFit="1" customWidth="1"/>
    <col min="4" max="4" width="10.33203125" bestFit="1" customWidth="1"/>
    <col min="5" max="6" width="7.88671875" bestFit="1" customWidth="1"/>
    <col min="7" max="7" width="10.6640625" customWidth="1"/>
    <col min="8" max="8" width="39.33203125" bestFit="1" customWidth="1"/>
    <col min="10" max="10" width="9.6640625" customWidth="1"/>
    <col min="11" max="12" width="9.88671875" customWidth="1"/>
  </cols>
  <sheetData>
    <row r="1" spans="1:12" ht="18" x14ac:dyDescent="0.35">
      <c r="A1" s="63" t="s">
        <v>207</v>
      </c>
      <c r="B1" s="63"/>
      <c r="C1" s="63"/>
      <c r="D1" s="63"/>
      <c r="E1" s="63"/>
      <c r="F1" s="63"/>
      <c r="G1" s="63"/>
      <c r="H1" s="6" t="s">
        <v>128</v>
      </c>
    </row>
    <row r="2" spans="1:12" x14ac:dyDescent="0.3">
      <c r="A2" s="67" t="s">
        <v>173</v>
      </c>
      <c r="B2" s="67"/>
      <c r="C2" s="67"/>
      <c r="D2" s="67"/>
      <c r="E2" s="67"/>
      <c r="F2" s="67"/>
      <c r="G2" s="67"/>
      <c r="H2" s="11" t="s">
        <v>193</v>
      </c>
    </row>
    <row r="3" spans="1:12" x14ac:dyDescent="0.3">
      <c r="A3" s="67" t="s">
        <v>174</v>
      </c>
      <c r="B3" s="67"/>
      <c r="C3" s="67"/>
      <c r="D3" s="67"/>
      <c r="E3" s="67"/>
      <c r="F3" s="67"/>
      <c r="G3" s="67"/>
      <c r="H3" s="15" t="s">
        <v>198</v>
      </c>
    </row>
    <row r="8" spans="1:12" ht="18" x14ac:dyDescent="0.35">
      <c r="A8" s="6" t="s">
        <v>175</v>
      </c>
      <c r="B8" s="6" t="s">
        <v>176</v>
      </c>
      <c r="C8" s="6" t="s">
        <v>177</v>
      </c>
      <c r="D8" s="6" t="s">
        <v>178</v>
      </c>
      <c r="E8" s="6" t="s">
        <v>179</v>
      </c>
      <c r="F8" s="6" t="s">
        <v>180</v>
      </c>
      <c r="J8" s="69" t="s">
        <v>192</v>
      </c>
      <c r="K8" s="70"/>
      <c r="L8" s="71"/>
    </row>
    <row r="9" spans="1:12" x14ac:dyDescent="0.3">
      <c r="A9" s="25">
        <f>ROW(A1)</f>
        <v>1</v>
      </c>
      <c r="B9" s="25" t="s">
        <v>181</v>
      </c>
      <c r="C9" s="54">
        <v>40</v>
      </c>
      <c r="D9" s="55">
        <f>C9*$J$10</f>
        <v>3000</v>
      </c>
      <c r="E9" s="55">
        <f>C9*$K$10</f>
        <v>80</v>
      </c>
      <c r="F9" s="55">
        <f>C9*$L$10</f>
        <v>60</v>
      </c>
      <c r="J9" s="52" t="s">
        <v>189</v>
      </c>
      <c r="K9" s="52" t="s">
        <v>190</v>
      </c>
      <c r="L9" s="52" t="s">
        <v>191</v>
      </c>
    </row>
    <row r="10" spans="1:12" x14ac:dyDescent="0.3">
      <c r="A10" s="25">
        <f t="shared" ref="A10:A16" si="0">ROW(A2)</f>
        <v>2</v>
      </c>
      <c r="B10" s="25" t="s">
        <v>182</v>
      </c>
      <c r="C10" s="54">
        <v>15</v>
      </c>
      <c r="D10" s="55">
        <f t="shared" ref="D10:D16" si="1">C10*$J$10</f>
        <v>1125</v>
      </c>
      <c r="E10" s="55">
        <f t="shared" ref="E10:E16" si="2">C10*$K$10</f>
        <v>30</v>
      </c>
      <c r="F10" s="55">
        <f t="shared" ref="F10:F16" si="3">C10*$L$10</f>
        <v>22.5</v>
      </c>
      <c r="J10" s="53">
        <v>75</v>
      </c>
      <c r="K10" s="53">
        <v>2</v>
      </c>
      <c r="L10" s="53">
        <v>1.5</v>
      </c>
    </row>
    <row r="11" spans="1:12" x14ac:dyDescent="0.3">
      <c r="A11" s="25">
        <f t="shared" si="0"/>
        <v>3</v>
      </c>
      <c r="B11" s="25" t="s">
        <v>183</v>
      </c>
      <c r="C11" s="54">
        <v>17</v>
      </c>
      <c r="D11" s="55">
        <f t="shared" si="1"/>
        <v>1275</v>
      </c>
      <c r="E11" s="55">
        <f t="shared" si="2"/>
        <v>34</v>
      </c>
      <c r="F11" s="55">
        <f t="shared" si="3"/>
        <v>25.5</v>
      </c>
    </row>
    <row r="12" spans="1:12" x14ac:dyDescent="0.3">
      <c r="A12" s="25">
        <f t="shared" si="0"/>
        <v>4</v>
      </c>
      <c r="B12" s="25" t="s">
        <v>184</v>
      </c>
      <c r="C12" s="54">
        <v>6</v>
      </c>
      <c r="D12" s="55">
        <f t="shared" si="1"/>
        <v>450</v>
      </c>
      <c r="E12" s="55">
        <f t="shared" si="2"/>
        <v>12</v>
      </c>
      <c r="F12" s="55">
        <f t="shared" si="3"/>
        <v>9</v>
      </c>
    </row>
    <row r="13" spans="1:12" x14ac:dyDescent="0.3">
      <c r="A13" s="25">
        <f t="shared" si="0"/>
        <v>5</v>
      </c>
      <c r="B13" s="25" t="s">
        <v>185</v>
      </c>
      <c r="C13" s="54">
        <v>5</v>
      </c>
      <c r="D13" s="55">
        <f t="shared" si="1"/>
        <v>375</v>
      </c>
      <c r="E13" s="55">
        <f t="shared" si="2"/>
        <v>10</v>
      </c>
      <c r="F13" s="55">
        <f t="shared" si="3"/>
        <v>7.5</v>
      </c>
    </row>
    <row r="14" spans="1:12" x14ac:dyDescent="0.3">
      <c r="A14" s="25">
        <f t="shared" si="0"/>
        <v>6</v>
      </c>
      <c r="B14" s="25" t="s">
        <v>186</v>
      </c>
      <c r="C14" s="54">
        <v>5</v>
      </c>
      <c r="D14" s="55">
        <f t="shared" si="1"/>
        <v>375</v>
      </c>
      <c r="E14" s="55">
        <f t="shared" si="2"/>
        <v>10</v>
      </c>
      <c r="F14" s="55">
        <f t="shared" si="3"/>
        <v>7.5</v>
      </c>
    </row>
    <row r="15" spans="1:12" x14ac:dyDescent="0.3">
      <c r="A15" s="25">
        <f t="shared" si="0"/>
        <v>7</v>
      </c>
      <c r="B15" s="25" t="s">
        <v>187</v>
      </c>
      <c r="C15" s="54">
        <v>5</v>
      </c>
      <c r="D15" s="55">
        <f t="shared" si="1"/>
        <v>375</v>
      </c>
      <c r="E15" s="55">
        <f t="shared" si="2"/>
        <v>10</v>
      </c>
      <c r="F15" s="55">
        <f t="shared" si="3"/>
        <v>7.5</v>
      </c>
    </row>
    <row r="16" spans="1:12" x14ac:dyDescent="0.3">
      <c r="A16" s="25">
        <f t="shared" si="0"/>
        <v>8</v>
      </c>
      <c r="B16" s="25" t="s">
        <v>188</v>
      </c>
      <c r="C16" s="54">
        <v>4</v>
      </c>
      <c r="D16" s="55">
        <f t="shared" si="1"/>
        <v>300</v>
      </c>
      <c r="E16" s="55">
        <f t="shared" si="2"/>
        <v>8</v>
      </c>
      <c r="F16" s="55">
        <f t="shared" si="3"/>
        <v>6</v>
      </c>
    </row>
    <row r="19" spans="1:6" ht="18" x14ac:dyDescent="0.35">
      <c r="A19" s="6" t="s">
        <v>175</v>
      </c>
      <c r="B19" s="6" t="s">
        <v>176</v>
      </c>
      <c r="C19" s="6" t="s">
        <v>177</v>
      </c>
      <c r="D19" s="6" t="s">
        <v>178</v>
      </c>
      <c r="E19" s="6" t="s">
        <v>179</v>
      </c>
      <c r="F19" s="6" t="s">
        <v>180</v>
      </c>
    </row>
    <row r="20" spans="1:6" x14ac:dyDescent="0.3">
      <c r="A20" s="25">
        <f>ROW(A12)</f>
        <v>12</v>
      </c>
      <c r="B20" s="25" t="s">
        <v>181</v>
      </c>
      <c r="C20" s="54">
        <v>40</v>
      </c>
      <c r="D20" s="56" cm="1">
        <f t="array" ref="D20:F27">C20:C27*J10:L10</f>
        <v>3000</v>
      </c>
      <c r="E20" s="56">
        <v>80</v>
      </c>
      <c r="F20" s="56">
        <v>60</v>
      </c>
    </row>
    <row r="21" spans="1:6" x14ac:dyDescent="0.3">
      <c r="A21" s="25">
        <f t="shared" ref="A21:A27" si="4">ROW(A13)</f>
        <v>13</v>
      </c>
      <c r="B21" s="25" t="s">
        <v>182</v>
      </c>
      <c r="C21" s="54">
        <v>15</v>
      </c>
      <c r="D21" s="56">
        <v>1125</v>
      </c>
      <c r="E21" s="56">
        <v>30</v>
      </c>
      <c r="F21" s="56">
        <v>22.5</v>
      </c>
    </row>
    <row r="22" spans="1:6" x14ac:dyDescent="0.3">
      <c r="A22" s="25">
        <f t="shared" si="4"/>
        <v>14</v>
      </c>
      <c r="B22" s="25" t="s">
        <v>183</v>
      </c>
      <c r="C22" s="54">
        <v>17</v>
      </c>
      <c r="D22" s="56">
        <v>1275</v>
      </c>
      <c r="E22" s="56">
        <v>34</v>
      </c>
      <c r="F22" s="56">
        <v>25.5</v>
      </c>
    </row>
    <row r="23" spans="1:6" x14ac:dyDescent="0.3">
      <c r="A23" s="25">
        <f t="shared" si="4"/>
        <v>15</v>
      </c>
      <c r="B23" s="25" t="s">
        <v>184</v>
      </c>
      <c r="C23" s="54">
        <v>6</v>
      </c>
      <c r="D23" s="56">
        <v>450</v>
      </c>
      <c r="E23" s="56">
        <v>12</v>
      </c>
      <c r="F23" s="56">
        <v>9</v>
      </c>
    </row>
    <row r="24" spans="1:6" x14ac:dyDescent="0.3">
      <c r="A24" s="25">
        <f t="shared" si="4"/>
        <v>16</v>
      </c>
      <c r="B24" s="25" t="s">
        <v>185</v>
      </c>
      <c r="C24" s="54">
        <v>5</v>
      </c>
      <c r="D24" s="56">
        <v>375</v>
      </c>
      <c r="E24" s="56">
        <v>10</v>
      </c>
      <c r="F24" s="56">
        <v>7.5</v>
      </c>
    </row>
    <row r="25" spans="1:6" x14ac:dyDescent="0.3">
      <c r="A25" s="25">
        <f t="shared" si="4"/>
        <v>17</v>
      </c>
      <c r="B25" s="25" t="s">
        <v>186</v>
      </c>
      <c r="C25" s="54">
        <v>5</v>
      </c>
      <c r="D25" s="56">
        <v>375</v>
      </c>
      <c r="E25" s="56">
        <v>10</v>
      </c>
      <c r="F25" s="56">
        <v>7.5</v>
      </c>
    </row>
    <row r="26" spans="1:6" x14ac:dyDescent="0.3">
      <c r="A26" s="25">
        <f t="shared" si="4"/>
        <v>18</v>
      </c>
      <c r="B26" s="25" t="s">
        <v>187</v>
      </c>
      <c r="C26" s="54">
        <v>5</v>
      </c>
      <c r="D26" s="56">
        <v>375</v>
      </c>
      <c r="E26" s="56">
        <v>10</v>
      </c>
      <c r="F26" s="56">
        <v>7.5</v>
      </c>
    </row>
    <row r="27" spans="1:6" x14ac:dyDescent="0.3">
      <c r="A27" s="25">
        <f t="shared" si="4"/>
        <v>19</v>
      </c>
      <c r="B27" s="25" t="s">
        <v>188</v>
      </c>
      <c r="C27" s="54">
        <v>4</v>
      </c>
      <c r="D27" s="56">
        <v>300</v>
      </c>
      <c r="E27" s="56">
        <v>8</v>
      </c>
      <c r="F27" s="56">
        <v>6</v>
      </c>
    </row>
  </sheetData>
  <mergeCells count="4">
    <mergeCell ref="A2:G2"/>
    <mergeCell ref="A3:G3"/>
    <mergeCell ref="A1:G1"/>
    <mergeCell ref="J8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30D3-56C4-472B-98EF-6155BF749F32}">
  <dimension ref="A1:I14"/>
  <sheetViews>
    <sheetView workbookViewId="0">
      <selection activeCell="A6" sqref="A6"/>
    </sheetView>
  </sheetViews>
  <sheetFormatPr defaultRowHeight="14.4" x14ac:dyDescent="0.3"/>
  <cols>
    <col min="1" max="1" width="16.44140625" bestFit="1" customWidth="1"/>
    <col min="2" max="2" width="10.33203125" customWidth="1"/>
    <col min="8" max="8" width="25.77734375" bestFit="1" customWidth="1"/>
  </cols>
  <sheetData>
    <row r="1" spans="1:9" ht="18" x14ac:dyDescent="0.35">
      <c r="A1" s="63" t="s">
        <v>207</v>
      </c>
      <c r="B1" s="63"/>
      <c r="C1" s="63"/>
      <c r="D1" s="63"/>
      <c r="E1" s="63"/>
      <c r="F1" s="63"/>
      <c r="G1" s="63"/>
      <c r="H1" s="6" t="s">
        <v>128</v>
      </c>
    </row>
    <row r="2" spans="1:9" x14ac:dyDescent="0.3">
      <c r="A2" s="68" t="s">
        <v>199</v>
      </c>
      <c r="B2" s="68"/>
      <c r="C2" s="68"/>
      <c r="D2" s="68"/>
      <c r="E2" s="68"/>
      <c r="F2" s="68"/>
      <c r="G2" s="68"/>
      <c r="H2" s="11" t="s">
        <v>204</v>
      </c>
    </row>
    <row r="3" spans="1:9" x14ac:dyDescent="0.3">
      <c r="A3" s="24"/>
      <c r="B3" s="24"/>
      <c r="C3" s="24"/>
      <c r="D3" s="24"/>
      <c r="E3" s="24"/>
      <c r="F3" s="24"/>
      <c r="G3" s="24"/>
      <c r="H3" s="24"/>
      <c r="I3" s="24"/>
    </row>
    <row r="4" spans="1:9" x14ac:dyDescent="0.3">
      <c r="A4" s="24"/>
      <c r="B4" s="24"/>
      <c r="C4" s="24"/>
      <c r="D4" s="24"/>
      <c r="E4" s="24"/>
      <c r="F4" s="24"/>
      <c r="G4" s="24"/>
      <c r="H4" s="24"/>
    </row>
    <row r="5" spans="1:9" x14ac:dyDescent="0.3">
      <c r="A5" s="24"/>
      <c r="B5" s="24"/>
      <c r="C5" s="24"/>
      <c r="D5" s="24"/>
      <c r="E5" s="24"/>
      <c r="F5" s="24"/>
      <c r="G5" s="24"/>
      <c r="H5" s="24"/>
    </row>
    <row r="7" spans="1:9" x14ac:dyDescent="0.3">
      <c r="A7" s="58" t="s">
        <v>205</v>
      </c>
      <c r="B7" s="59" t="s">
        <v>200</v>
      </c>
    </row>
    <row r="8" spans="1:9" x14ac:dyDescent="0.3">
      <c r="A8" s="60" t="s">
        <v>201</v>
      </c>
      <c r="B8" s="61">
        <v>43710</v>
      </c>
    </row>
    <row r="9" spans="1:9" x14ac:dyDescent="0.3">
      <c r="A9" s="60" t="s">
        <v>202</v>
      </c>
      <c r="B9" s="61">
        <v>44441</v>
      </c>
    </row>
    <row r="10" spans="1:9" x14ac:dyDescent="0.3">
      <c r="A10" s="60" t="s">
        <v>203</v>
      </c>
      <c r="B10" s="62">
        <v>2</v>
      </c>
    </row>
    <row r="12" spans="1:9" x14ac:dyDescent="0.3">
      <c r="A12" s="57"/>
    </row>
    <row r="14" spans="1:9" x14ac:dyDescent="0.3">
      <c r="A14" s="45" t="e" cm="1" vm="1">
        <f t="array" aca="1" ref="A14" ca="1">_xlfn.STOCKHISTORY(B7,B8,B9,B10)</f>
        <v>#VALUE!</v>
      </c>
    </row>
  </sheetData>
  <mergeCells count="2">
    <mergeCell ref="A2:G2"/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Study-HR</vt:lpstr>
      <vt:lpstr>Case Study-Accounts</vt:lpstr>
      <vt:lpstr>Case Study-Loan Emi</vt:lpstr>
      <vt:lpstr>Case Study-Data</vt:lpstr>
      <vt:lpstr>Case Study-Currency Conversion</vt:lpstr>
      <vt:lpstr>Case Study-Stock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SINGHANIA</dc:creator>
  <cp:lastModifiedBy>SACHIN SINGHANIA</cp:lastModifiedBy>
  <dcterms:created xsi:type="dcterms:W3CDTF">2024-07-25T12:09:58Z</dcterms:created>
  <dcterms:modified xsi:type="dcterms:W3CDTF">2024-07-26T14:33:56Z</dcterms:modified>
</cp:coreProperties>
</file>