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29624a9b04913/Documents/PRSTRT/Research/"/>
    </mc:Choice>
  </mc:AlternateContent>
  <xr:revisionPtr revIDLastSave="0" documentId="8_{B5925710-704B-446F-8E29-A1DA8C90B8BA}" xr6:coauthVersionLast="45" xr6:coauthVersionMax="45" xr10:uidLastSave="{00000000-0000-0000-0000-000000000000}"/>
  <bookViews>
    <workbookView xWindow="45972" yWindow="-108" windowWidth="23256" windowHeight="12576" xr2:uid="{773F4F9F-3F11-4189-A5D8-C026B8B1CE9F}"/>
  </bookViews>
  <sheets>
    <sheet name="Resultados" sheetId="1" r:id="rId1"/>
    <sheet name="3-26 to 3-29" sheetId="4" r:id="rId2"/>
    <sheet name=" 3-30 to 4-05" sheetId="5" r:id="rId3"/>
    <sheet name="4-06 to 4-12" sheetId="8" r:id="rId4"/>
    <sheet name="4-13 to 4-19" sheetId="11" r:id="rId5"/>
    <sheet name="4-20 to 4-26" sheetId="13" r:id="rId6"/>
    <sheet name="4-27 5-03" sheetId="19" r:id="rId7"/>
    <sheet name="5-04 to 5-10" sheetId="20" r:id="rId8"/>
    <sheet name="5-11 to 5-17" sheetId="21" r:id="rId9"/>
    <sheet name="5-18 to 5-24" sheetId="23" r:id="rId10"/>
    <sheet name="5-25 to 5-31" sheetId="24" r:id="rId11"/>
    <sheet name="6-1 to 6-7" sheetId="25" r:id="rId12"/>
    <sheet name="6-8 to 6-14" sheetId="26" r:id="rId13"/>
    <sheet name="6-15 to 6-21" sheetId="27" r:id="rId14"/>
    <sheet name="6-22 to 6-28" sheetId="28" r:id="rId15"/>
    <sheet name="6-29 to 7-5" sheetId="29" r:id="rId16"/>
    <sheet name="Sheet4" sheetId="30" r:id="rId17"/>
    <sheet name="Sheet16" sheetId="16" r:id="rId18"/>
    <sheet name="Sheet1" sheetId="22" r:id="rId19"/>
    <sheet name="Recovered_Sheet1" sheetId="17" r:id="rId20"/>
    <sheet name="Sheet2" sheetId="2" r:id="rId21"/>
    <sheet name="Sheet5" sheetId="31" r:id="rId22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13" i="28"/>
  <c r="E15" i="28"/>
  <c r="F13" i="29"/>
  <c r="E13" i="29"/>
  <c r="F16" i="29"/>
  <c r="D13" i="29"/>
  <c r="D15" i="29"/>
  <c r="C13" i="29"/>
  <c r="D16" i="29"/>
  <c r="E15" i="29"/>
  <c r="G13" i="29"/>
  <c r="H10" i="29"/>
  <c r="H8" i="29"/>
  <c r="H7" i="29"/>
  <c r="H6" i="29"/>
  <c r="H5" i="29"/>
  <c r="H4" i="29"/>
  <c r="H3" i="29"/>
  <c r="C13" i="28"/>
  <c r="C52" i="1"/>
  <c r="E13" i="27"/>
  <c r="E15" i="27"/>
  <c r="E13" i="26"/>
  <c r="E15" i="26"/>
  <c r="C13" i="27"/>
  <c r="C50" i="1"/>
  <c r="F13" i="28"/>
  <c r="F16" i="28"/>
  <c r="D13" i="28"/>
  <c r="D15" i="28"/>
  <c r="D16" i="28"/>
  <c r="G13" i="28"/>
  <c r="H10" i="28"/>
  <c r="H8" i="28"/>
  <c r="H7" i="28"/>
  <c r="H6" i="28"/>
  <c r="H5" i="28"/>
  <c r="H4" i="28"/>
  <c r="H3" i="28"/>
  <c r="D13" i="27"/>
  <c r="D15" i="27"/>
  <c r="D16" i="27"/>
  <c r="G13" i="27"/>
  <c r="F13" i="27"/>
  <c r="F16" i="27"/>
  <c r="H10" i="27"/>
  <c r="H8" i="27"/>
  <c r="H7" i="27"/>
  <c r="H6" i="27"/>
  <c r="H5" i="27"/>
  <c r="H4" i="27"/>
  <c r="H3" i="27"/>
  <c r="G13" i="26"/>
  <c r="F13" i="26"/>
  <c r="D13" i="26"/>
  <c r="D15" i="26"/>
  <c r="C13" i="26"/>
  <c r="C48" i="1"/>
  <c r="H10" i="26"/>
  <c r="H8" i="26"/>
  <c r="H7" i="26"/>
  <c r="H6" i="26"/>
  <c r="H5" i="26"/>
  <c r="H4" i="26"/>
  <c r="H3" i="26"/>
  <c r="D16" i="26"/>
  <c r="F16" i="26"/>
  <c r="G13" i="25"/>
  <c r="F13" i="25"/>
  <c r="E13" i="25"/>
  <c r="E15" i="25"/>
  <c r="D13" i="25"/>
  <c r="D15" i="25"/>
  <c r="C13" i="25"/>
  <c r="C46" i="1"/>
  <c r="H10" i="25"/>
  <c r="H8" i="25"/>
  <c r="H7" i="25"/>
  <c r="H6" i="25"/>
  <c r="H5" i="25"/>
  <c r="H4" i="25"/>
  <c r="H3" i="25"/>
  <c r="F16" i="25"/>
  <c r="D16" i="25"/>
  <c r="H4" i="24"/>
  <c r="H5" i="24"/>
  <c r="H6" i="24"/>
  <c r="H7" i="24"/>
  <c r="H8" i="24"/>
  <c r="H10" i="24"/>
  <c r="H3" i="24"/>
  <c r="D13" i="24"/>
  <c r="D15" i="24"/>
  <c r="C13" i="24"/>
  <c r="C44" i="1"/>
  <c r="D16" i="24"/>
  <c r="E13" i="24"/>
  <c r="E15" i="24"/>
  <c r="G13" i="24"/>
  <c r="F13" i="24"/>
  <c r="C12" i="23"/>
  <c r="C42" i="1"/>
  <c r="E12" i="23"/>
  <c r="E15" i="23"/>
  <c r="G12" i="23"/>
  <c r="F12" i="23"/>
  <c r="D12" i="23"/>
  <c r="C12" i="21"/>
  <c r="C40" i="1"/>
  <c r="D12" i="21"/>
  <c r="E12" i="21"/>
  <c r="E15" i="21"/>
  <c r="G12" i="21"/>
  <c r="F12" i="21"/>
  <c r="E15" i="16"/>
  <c r="C12" i="20"/>
  <c r="C38" i="1"/>
  <c r="C12" i="13"/>
  <c r="C34" i="1"/>
  <c r="C12" i="11"/>
  <c r="C32" i="1"/>
  <c r="C12" i="8"/>
  <c r="C30" i="1"/>
  <c r="C12" i="5"/>
  <c r="C28" i="1"/>
  <c r="C12" i="4"/>
  <c r="C26" i="1"/>
  <c r="C12" i="19"/>
  <c r="C36" i="1"/>
  <c r="E12" i="20"/>
  <c r="E15" i="20"/>
  <c r="G12" i="20"/>
  <c r="F12" i="20"/>
  <c r="D12" i="20"/>
  <c r="E12" i="19"/>
  <c r="E15" i="19"/>
  <c r="G12" i="19"/>
  <c r="F12" i="19"/>
  <c r="D12" i="19"/>
  <c r="E12" i="17"/>
  <c r="E15" i="17"/>
  <c r="G12" i="17"/>
  <c r="F12" i="17"/>
  <c r="D12" i="17"/>
  <c r="C6" i="17"/>
  <c r="C12" i="17"/>
  <c r="E12" i="13"/>
  <c r="E15" i="13"/>
  <c r="G12" i="13"/>
  <c r="F12" i="13"/>
  <c r="D12" i="13"/>
  <c r="E12" i="11"/>
  <c r="E15" i="11"/>
  <c r="G12" i="11"/>
  <c r="F12" i="11"/>
  <c r="D12" i="11"/>
  <c r="E12" i="8"/>
  <c r="E15" i="8"/>
  <c r="G12" i="8"/>
  <c r="F12" i="8"/>
  <c r="D12" i="8"/>
  <c r="E12" i="5"/>
  <c r="E15" i="5"/>
  <c r="G12" i="5"/>
  <c r="F12" i="5"/>
  <c r="D12" i="5"/>
  <c r="E12" i="4"/>
  <c r="E15" i="4"/>
  <c r="G12" i="4"/>
  <c r="F12" i="4"/>
  <c r="D12" i="4"/>
  <c r="F1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tc={79D616D5-493C-4CF6-AAC0-C3197D739403}</author>
  </authors>
  <commentList>
    <comment ref="C13" authorId="0" shapeId="0" xr:uid="{79D616D5-493C-4CF6-AAC0-C3197D739403}">
      <text>
        <t>[Threaded comment]
Your version of Excel allows you to read this threaded comment; however, any edits to it will get removed if the file is opened in a newer version of Excel. Learn more: https://go.microsoft.com/fwlink/?linkid=870924
Comment:
    @Dr. Marcos López Casillas Tenemos sobre 190,000 pruebas sin CorePlus y Ponce</t>
      </text>
    </comment>
  </commentList>
</comments>
</file>

<file path=xl/sharedStrings.xml><?xml version="1.0" encoding="utf-8"?>
<sst xmlns="http://schemas.openxmlformats.org/spreadsheetml/2006/main" count="734" uniqueCount="276">
  <si>
    <t xml:space="preserve"> </t>
  </si>
  <si>
    <t xml:space="preserve">week ending </t>
  </si>
  <si>
    <t>cumilative tests</t>
  </si>
  <si>
    <t>weekly tests</t>
  </si>
  <si>
    <t>Positive tests (total)</t>
  </si>
  <si>
    <t>% Positives (pos/cum)</t>
  </si>
  <si>
    <t>% Pos (pos/weekly)</t>
  </si>
  <si>
    <t>(This ends on 5-10)</t>
  </si>
  <si>
    <t>March 26 to March 29 - 2020</t>
  </si>
  <si>
    <t>Laboratory</t>
  </si>
  <si>
    <t>Total Tested  by PCR (accumulated)</t>
  </si>
  <si>
    <t>Total PCR Pos (accumulated)</t>
  </si>
  <si>
    <t>Total Tested by PCR Week 3-27-20</t>
  </si>
  <si>
    <t>Total Pos Week 3-27-20</t>
  </si>
  <si>
    <t>Current PCR Capacity per week</t>
  </si>
  <si>
    <t>Borinquen</t>
  </si>
  <si>
    <t>Immuno Reference</t>
  </si>
  <si>
    <t>Core Plus</t>
  </si>
  <si>
    <t>Toledo</t>
  </si>
  <si>
    <t>Ponce</t>
  </si>
  <si>
    <t>Quest</t>
  </si>
  <si>
    <t>UPR-RCM</t>
  </si>
  <si>
    <t>CDC</t>
  </si>
  <si>
    <t>PRDH</t>
  </si>
  <si>
    <t>Total</t>
  </si>
  <si>
    <t>3/16 - 3/27</t>
  </si>
  <si>
    <t># Positive</t>
  </si>
  <si>
    <t># Total</t>
  </si>
  <si>
    <t>% Positive</t>
  </si>
  <si>
    <t>March 30 to April 5 - 2020</t>
  </si>
  <si>
    <t>Total Tested by PCR Week 3-30-20</t>
  </si>
  <si>
    <t>Total Pos Week 3-30-20</t>
  </si>
  <si>
    <t>Toledo empezó a validar el MagnaPure en preparación a conseguir reactivos</t>
  </si>
  <si>
    <t>April 6 to April 12 - 2020</t>
  </si>
  <si>
    <t>Total Tested by PCR Week 4-08-20</t>
  </si>
  <si>
    <t>Total Pos Week 4-08-20</t>
  </si>
  <si>
    <t>A few laboratories start to collect samples (Nasopharyngeal )</t>
  </si>
  <si>
    <t>3/30 - 4/10</t>
  </si>
  <si>
    <t>April 13 to April 19 - 2020</t>
  </si>
  <si>
    <t>Total Tested by PCR Week 4-17-20</t>
  </si>
  <si>
    <t>Total Pos Week 4-17-20</t>
  </si>
  <si>
    <t>April 20 to April 26 - 2020</t>
  </si>
  <si>
    <t>Total Tested by PCR Week 4-22-20</t>
  </si>
  <si>
    <t>Total Pos Week 4-22-20</t>
  </si>
  <si>
    <t>4/13 - 4/24</t>
  </si>
  <si>
    <t>Semana del 4/21-4/24  (COBAS6800)</t>
  </si>
  <si>
    <t>644  pacientes</t>
  </si>
  <si>
    <t>   14 positivos</t>
  </si>
  <si>
    <t>April 27 to May 3 - 2020</t>
  </si>
  <si>
    <t>Total Tested by PCR Week 5-01-20</t>
  </si>
  <si>
    <t>Total Pos Week 5-01-20</t>
  </si>
  <si>
    <t>per day</t>
  </si>
  <si>
    <t>Quest hasta 05/01/20</t>
  </si>
  <si>
    <t>Total Tested by PCR Week 4-27-20</t>
  </si>
  <si>
    <t>Total Pos Week 4-27-20</t>
  </si>
  <si>
    <t>Immuno Reference hasta 5/5/20</t>
  </si>
  <si>
    <t>Semana del 4/27-5/2  (COBAS6800)</t>
  </si>
  <si>
    <t>926  pacientes</t>
  </si>
  <si>
    <t>  14  positivos</t>
  </si>
  <si>
    <t>May 4 to May 10 - 2020</t>
  </si>
  <si>
    <t>Total Tested by PCR Week 5-04-20</t>
  </si>
  <si>
    <t>Total Pos Week 5-04-20</t>
  </si>
  <si>
    <t xml:space="preserve">376 hechas </t>
  </si>
  <si>
    <t>hologic validado, empiezan hoy</t>
  </si>
  <si>
    <t>Abbott IgG a validarse</t>
  </si>
  <si>
    <t>Thermo Software</t>
  </si>
  <si>
    <t>Atila validando</t>
  </si>
  <si>
    <t>Quest*</t>
  </si>
  <si>
    <t>Quest* (83 repeticiones)</t>
  </si>
  <si>
    <t>Quest hasta 5/7/20</t>
  </si>
  <si>
    <t>Total Tested by PCR Week 5/4 / 5/8-20</t>
  </si>
  <si>
    <t>Total Pos Week 5/4 / 5/8-20</t>
  </si>
  <si>
    <t>386 (83 repeticiones)</t>
  </si>
  <si>
    <t>92 (14 repeticiones)</t>
  </si>
  <si>
    <t>Estamos refiriendo diariamente el exceso de nuestra capacidad a nuestros laboratorios en US para TAT de 48 – 72 hrs.</t>
  </si>
  <si>
    <t>4/27 - 5/8</t>
  </si>
  <si>
    <t>Borinquen hasta 5/5/20</t>
  </si>
  <si>
    <t>Total Tested by PCR Week  5/4 / 5/8-20</t>
  </si>
  <si>
    <t>Total Pos Week  5/4 / 5/8-20</t>
  </si>
  <si>
    <t>over 3,000</t>
  </si>
  <si>
    <t>05/04/2020  (COBAS6800)</t>
  </si>
  <si>
    <t>187  pacientes</t>
  </si>
  <si>
    <t>    5  positivos</t>
  </si>
  <si>
    <t>GRAN TOTAL PCRs     1773 Reportados</t>
  </si>
  <si>
    <t>                                          34 Positivos</t>
  </si>
  <si>
    <t>Week of May 11 to May 17</t>
  </si>
  <si>
    <t>Total Tested by PCR Week 5-11 to 5-17</t>
  </si>
  <si>
    <t>Total Pos Week5-11 to 5-17</t>
  </si>
  <si>
    <t>enviando a otros labs</t>
  </si>
  <si>
    <t>10% duplicados</t>
  </si>
  <si>
    <t>208 por procesar</t>
  </si>
  <si>
    <t>IgG 680 pruebas 1 pos Ortho</t>
  </si>
  <si>
    <t>Total Tested by PCR Week 5/8 - 5/14-2020</t>
  </si>
  <si>
    <t>Total Pos Week 5/8 - 5/14-2020</t>
  </si>
  <si>
    <t>414 (93 repeticiones)</t>
  </si>
  <si>
    <t>*9,464</t>
  </si>
  <si>
    <t>28 (10 repeticiones)</t>
  </si>
  <si>
    <t>Immuno Reference hasta 5/16/20</t>
  </si>
  <si>
    <t>Semana 5/11</t>
  </si>
  <si>
    <t>2700 pruebas</t>
  </si>
  <si>
    <t>13 positivos</t>
  </si>
  <si>
    <t>semana 5/18 todavia </t>
  </si>
  <si>
    <t>Gran total por PCR hasta  5/16/2020</t>
  </si>
  <si>
    <t>  5408 pruebas</t>
  </si>
  <si>
    <t>70 positivos</t>
  </si>
  <si>
    <t>Week of May 18 to May 24 (numbers - 5.25.2020)</t>
  </si>
  <si>
    <t>Total Tested by PCR Week 5-18 to 5-24</t>
  </si>
  <si>
    <t>Total Pos Week5-18 to 5-24</t>
  </si>
  <si>
    <t>127 hoy</t>
  </si>
  <si>
    <t>10 repetidas</t>
  </si>
  <si>
    <t>PRDoH</t>
  </si>
  <si>
    <t>Inno Diagnostics</t>
  </si>
  <si>
    <t xml:space="preserve">Esta tabla tiene los números mencionados en la reunión del lunes  5-18 </t>
  </si>
  <si>
    <t>Ponce Health Sciences University</t>
  </si>
  <si>
    <t>La mayor parte de estos numeros eran de la semana anterior…</t>
  </si>
  <si>
    <t>Descripción</t>
  </si>
  <si>
    <t>Cantidad</t>
  </si>
  <si>
    <t xml:space="preserve">Tiene los números de CorePlus. </t>
  </si>
  <si>
    <t>Muestras recibidas/colectadas</t>
  </si>
  <si>
    <t xml:space="preserve">Faltan los de Quest </t>
  </si>
  <si>
    <t>Muestras procesadas</t>
  </si>
  <si>
    <t>Casos positivos</t>
  </si>
  <si>
    <t>Casos negativos</t>
  </si>
  <si>
    <t>Casos inconclusos</t>
  </si>
  <si>
    <t>From maribel to Me:  (Privately) 09:44 AM</t>
  </si>
  <si>
    <t>Muestras pendientes de ser procesadas</t>
  </si>
  <si>
    <t>total hasta ahora 8221 con 79 positivos</t>
  </si>
  <si>
    <t>(Resultados de viernes 23 a lunes 26)</t>
  </si>
  <si>
    <t>Semana: 05/18/2020 a 05/23/2020</t>
  </si>
  <si>
    <t>Total Tested by PCR Week 5/22 - 5/25-2020</t>
  </si>
  <si>
    <t>Total Pos Week 5/22 - 5/25-2020</t>
  </si>
  <si>
    <t>Quest PCR</t>
  </si>
  <si>
    <t>480 (108)</t>
  </si>
  <si>
    <t>32 (11)</t>
  </si>
  <si>
    <t>Quest IgG Ortho</t>
  </si>
  <si>
    <t>Muestras recibidas/colectadas</t>
  </si>
  <si>
    <r>
      <t> </t>
    </r>
    <r>
      <rPr>
        <sz val="11"/>
        <color theme="1"/>
        <rFont val="Calibri"/>
        <family val="2"/>
      </rPr>
      <t>3098</t>
    </r>
  </si>
  <si>
    <r>
      <t> </t>
    </r>
    <r>
      <rPr>
        <sz val="11"/>
        <color theme="1"/>
        <rFont val="Calibri"/>
        <family val="2"/>
      </rPr>
      <t>7</t>
    </r>
  </si>
  <si>
    <r>
      <t> </t>
    </r>
    <r>
      <rPr>
        <sz val="11"/>
        <color theme="1"/>
        <rFont val="Calibri"/>
        <family val="2"/>
      </rPr>
      <t>1459</t>
    </r>
  </si>
  <si>
    <r>
      <t> </t>
    </r>
    <r>
      <rPr>
        <sz val="11"/>
        <color theme="1"/>
        <rFont val="Calibri"/>
        <family val="2"/>
      </rPr>
      <t>5</t>
    </r>
  </si>
  <si>
    <t xml:space="preserve">Week of May 25 to May 30-31 </t>
  </si>
  <si>
    <t>% semanal</t>
  </si>
  <si>
    <t>Reunión 1ro de junio</t>
  </si>
  <si>
    <t>último día</t>
  </si>
  <si>
    <t>Total Tested by PCR Week 5-25 to 5-31</t>
  </si>
  <si>
    <t>Total Pos Week5-25 to 5-31</t>
  </si>
  <si>
    <t>% positive per week</t>
  </si>
  <si>
    <t>3 seguimiento (4)</t>
  </si>
  <si>
    <t>ausente</t>
  </si>
  <si>
    <t xml:space="preserve"> (118) y (13) repetidas</t>
  </si>
  <si>
    <t>esperando master mix…</t>
  </si>
  <si>
    <t>HRP</t>
  </si>
  <si>
    <t>10% menos</t>
  </si>
  <si>
    <t>Tests per day</t>
  </si>
  <si>
    <t>% of + per week</t>
  </si>
  <si>
    <t xml:space="preserve">en 6.5 días </t>
  </si>
  <si>
    <t>Informe acumulativo 4/15/2020 hasta 5/30/82020</t>
  </si>
  <si>
    <t xml:space="preserve">Ponce </t>
  </si>
  <si>
    <t>Muestras Recibidas/Colectadas</t>
  </si>
  <si>
    <t>Informe del 25 al 30 de mayo de 2020</t>
  </si>
  <si>
    <t>Muestras Recibidas/Procesadas</t>
  </si>
  <si>
    <t>Quest 5/25 to 5/31</t>
  </si>
  <si>
    <r>
      <t>Total Tested  by </t>
    </r>
    <r>
      <rPr>
        <sz val="11"/>
        <color rgb="FF1F497D"/>
        <rFont val="Calibri"/>
        <family val="2"/>
      </rPr>
      <t>(</t>
    </r>
    <r>
      <rPr>
        <sz val="11"/>
        <color rgb="FF000000"/>
        <rFont val="Calibri"/>
        <family val="2"/>
      </rPr>
      <t>accumulated)</t>
    </r>
  </si>
  <si>
    <t>Total Pos (accumulated)</t>
  </si>
  <si>
    <t>Total Tested Week</t>
  </si>
  <si>
    <r>
      <t>Total Pos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</si>
  <si>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Current Capacity per week</t>
  </si>
  <si>
    <t>509 (118)</t>
  </si>
  <si>
    <t>47 (13)</t>
  </si>
  <si>
    <t>178 test/hrs</t>
  </si>
  <si>
    <t>Week of June 1 to June 7 (4 days as of June 8)</t>
  </si>
  <si>
    <t>Reunión 8 de junio</t>
  </si>
  <si>
    <t>Total PCR Tested Week 6-1 to 6-7</t>
  </si>
  <si>
    <t>Total Pos Week 6-1 to 6-7</t>
  </si>
  <si>
    <t>Esperando reactivos</t>
  </si>
  <si>
    <t>2 repetidos</t>
  </si>
  <si>
    <t>124 repetidos</t>
  </si>
  <si>
    <t>5 repetidos</t>
  </si>
  <si>
    <t xml:space="preserve">en 7 días </t>
  </si>
  <si>
    <t>Ponce Inno Diag.</t>
  </si>
  <si>
    <t>Acumulativo: 4-15-2020 hasta 6-6-2020</t>
  </si>
  <si>
    <t>Muestras pendientes a procesar</t>
  </si>
  <si>
    <t>Semana del 1 al 6 de junio</t>
  </si>
  <si>
    <t>Quest 6/1 to 6/7</t>
  </si>
  <si>
    <t>563 (124)</t>
  </si>
  <si>
    <t>54 (5)</t>
  </si>
  <si>
    <t>11  </t>
  </si>
  <si>
    <t>Week of June 8 to June 14 (7 days as of June 14)</t>
  </si>
  <si>
    <t>Reunión 15 de junio</t>
  </si>
  <si>
    <t>Total PCR Tested Week 6-8 to 6-14</t>
  </si>
  <si>
    <t>Total Pos Week 6-8 to 6-14</t>
  </si>
  <si>
    <t>3kits al día</t>
  </si>
  <si>
    <t>2 kits al día</t>
  </si>
  <si>
    <t>1503 fuera</t>
  </si>
  <si>
    <t>total fuera</t>
  </si>
  <si>
    <t>Cephid no estan enviando</t>
  </si>
  <si>
    <t>133 repetidos y 9 repetidos</t>
  </si>
  <si>
    <t xml:space="preserve">en 4 días </t>
  </si>
  <si>
    <t xml:space="preserve">               </t>
  </si>
  <si>
    <t>nforme del 8 al 13 de junio de 2020</t>
  </si>
  <si>
    <t>Muestras Recibidas</t>
  </si>
  <si>
    <t>Muestras pendientes para procesar</t>
  </si>
  <si>
    <t>Informe del 4/15/2020 hasta 6/13/2020</t>
  </si>
  <si>
    <t>Quest 6/8 to 6/14</t>
  </si>
  <si>
    <t>Total Inconclusive (accumulated)</t>
  </si>
  <si>
    <t>595 (133)</t>
  </si>
  <si>
    <t>33 (9)</t>
  </si>
  <si>
    <t>-</t>
  </si>
  <si>
    <t>COREPLUS</t>
  </si>
  <si>
    <t>MONTHS</t>
  </si>
  <si>
    <t>TOTAL PCR</t>
  </si>
  <si>
    <t>POS</t>
  </si>
  <si>
    <t>TOTAL RT</t>
  </si>
  <si>
    <t>NEG</t>
  </si>
  <si>
    <t>+IgM</t>
  </si>
  <si>
    <t>+IgG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</si>
  <si>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</si>
  <si>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</si>
  <si>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</si>
  <si>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</si>
  <si>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</si>
  <si>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</si>
  <si>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</si>
  <si>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</si>
  <si>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</si>
  <si>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Aqui las estadisticas de IMRL que le están faltando;</t>
  </si>
  <si>
    <t>semana del 06/08/2020 al 06/14/2020 _________________ 3420            8 pos</t>
  </si>
  <si>
    <t>semana  del 06/15/2020 al 06/17/2020 _________________1438            12 pos</t>
  </si>
  <si>
    <t>Week of June 15 to June 21 (4 days as of June 22)</t>
  </si>
  <si>
    <t>Total PCR Tested Week 6-15 to 6-21</t>
  </si>
  <si>
    <t>Total Pos Week 6-15 to 6-21</t>
  </si>
  <si>
    <t>11semanas</t>
  </si>
  <si>
    <t>141 y 7 repetidos</t>
  </si>
  <si>
    <t>Reporte semanal  15 - 19 de junio 2020</t>
  </si>
  <si>
    <t>Informe acumulativo 4/15/2020 al 6/19/2020</t>
  </si>
  <si>
    <t>casos inconclusos</t>
  </si>
  <si>
    <t>Sin procesar</t>
  </si>
  <si>
    <t>Quest 6/15 to 6/21</t>
  </si>
  <si>
    <r>
      <t>Total Inconclusive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</si>
  <si>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622(141)</t>
  </si>
  <si>
    <t>35 (7)</t>
  </si>
  <si>
    <t>12  </t>
  </si>
  <si>
    <t>Toledo Pruebas al 5-24 se actualiza la tabla hasta 5-21</t>
  </si>
  <si>
    <t>Week of June 22 to June 28 (7 days as of June 29 )</t>
  </si>
  <si>
    <t>Reunión 29 de junio</t>
  </si>
  <si>
    <t>Total PCR Tested Week 6-22 to 6-29</t>
  </si>
  <si>
    <t>Total Pos Week 6-22 to 6-29</t>
  </si>
  <si>
    <t>1repetido</t>
  </si>
  <si>
    <t>familia visitantes</t>
  </si>
  <si>
    <t xml:space="preserve">familia 14 </t>
  </si>
  <si>
    <t>146 repetidos</t>
  </si>
  <si>
    <t>validando ABI 7500 (freeze thawing issue en incoloras)</t>
  </si>
  <si>
    <t>697(146)</t>
  </si>
  <si>
    <t>nforme semanal 6/22/2020 al 6/27/2020</t>
  </si>
  <si>
    <r>
      <t>Descripci</t>
    </r>
    <r>
      <rPr>
        <b/>
        <sz val="11"/>
        <color theme="1"/>
        <rFont val="Calibri"/>
        <family val="2"/>
        <scheme val="minor"/>
      </rPr>
      <t>ó</t>
    </r>
    <r>
      <rPr>
        <b/>
        <sz val="11"/>
        <color rgb="FF000000"/>
        <rFont val="Calibri"/>
        <family val="2"/>
        <scheme val="minor"/>
      </rPr>
      <t>n</t>
    </r>
  </si>
  <si>
    <r>
      <t>Muestras Recibidas</t>
    </r>
    <r>
      <rPr>
        <sz val="11"/>
        <color theme="1"/>
        <rFont val="Calibri"/>
        <family val="2"/>
        <scheme val="minor"/>
      </rPr>
      <t>/Colectadas</t>
    </r>
  </si>
  <si>
    <r>
      <t>C</t>
    </r>
    <r>
      <rPr>
        <sz val="11"/>
        <color rgb="FF000000"/>
        <rFont val="Calibri"/>
        <family val="2"/>
        <scheme val="minor"/>
      </rPr>
      <t>asos inconclusos</t>
    </r>
  </si>
  <si>
    <r>
      <t>M</t>
    </r>
    <r>
      <rPr>
        <sz val="11"/>
        <color rgb="FF000000"/>
        <rFont val="Calibri"/>
        <family val="2"/>
        <scheme val="minor"/>
      </rPr>
      <t>uestras </t>
    </r>
    <r>
      <rPr>
        <sz val="11"/>
        <color theme="1"/>
        <rFont val="Calibri"/>
        <family val="2"/>
        <scheme val="minor"/>
      </rPr>
      <t>pendientes de</t>
    </r>
    <r>
      <rPr>
        <sz val="11"/>
        <color rgb="FF000000"/>
        <rFont val="Calibri"/>
        <family val="2"/>
        <scheme val="minor"/>
      </rPr>
      <t> procesar</t>
    </r>
  </si>
  <si>
    <t>Informe acumulativo 4/15/2020 hasta 6/27/2020</t>
  </si>
  <si>
    <r>
      <t>Muestras </t>
    </r>
    <r>
      <rPr>
        <sz val="11"/>
        <color theme="1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ecibidas</t>
    </r>
    <r>
      <rPr>
        <sz val="11"/>
        <color theme="1"/>
        <rFont val="Calibri"/>
        <family val="2"/>
        <scheme val="minor"/>
      </rPr>
      <t>/colectadas</t>
    </r>
  </si>
  <si>
    <t>Week of June 29 to July 5 (4 days as of July 3 )</t>
  </si>
  <si>
    <t>Reunión 3 de julio</t>
  </si>
  <si>
    <t>Total PCR Tested Week 6-29 to 7-3</t>
  </si>
  <si>
    <t>Total Pos Week 6-29 to 7-3</t>
  </si>
  <si>
    <t>Ponce Inno Diag</t>
  </si>
  <si>
    <t>Acumulativo: 04-15-2020 a 06-25-2020</t>
  </si>
  <si>
    <t>Informe Semanal: 06-22-2020 a 06-25-2020</t>
  </si>
  <si>
    <t>Muestras pendientes a procesar</t>
  </si>
  <si>
    <t xml:space="preserve">Week of May 11, 2020 - PCR Test results </t>
  </si>
  <si>
    <t>Total Tested by PCR Week 5-11-20 to 5=17=20</t>
  </si>
  <si>
    <t>Total Pos Week 5-11-20 to 5-17-20</t>
  </si>
  <si>
    <t>pruebas moleculares</t>
  </si>
  <si>
    <t xml:space="preserve">Poblacion de PR </t>
  </si>
  <si>
    <t>x</t>
  </si>
  <si>
    <t>x=</t>
  </si>
  <si>
    <t xml:space="preserve">Week of April 27, 2020 - PCR Test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</si>
</sst>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201F1E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rgb="FF201F1E"/>
      <name val="ControlIcons"/>
    </font>
    <font>
      <sz val="11"/>
      <color rgb="FF323130"/>
      <name val="Segoe UI"/>
      <family val="2"/>
    </font>
    <font>
      <b/>
      <sz val="11"/>
      <color rgb="FF000000"/>
      <name val="Calibri"/>
      <family val="2"/>
    </font>
    <font>
      <sz val="11"/>
      <color rgb="FF323130"/>
      <name val="Calibri"/>
      <family val="2"/>
      <scheme val="minor"/>
    </font>
    <font>
      <sz val="11"/>
      <color rgb="FF201F1E"/>
      <name val="Segoe UI"/>
      <family val="2"/>
    </font>
    <font>
      <b/>
      <sz val="12"/>
      <color rgb="FF323130"/>
      <name val="Calibri"/>
      <family val="2"/>
      <scheme val="minor"/>
    </font>
    <font>
      <b/>
      <sz val="16"/>
      <color rgb="FFFF0000"/>
      <name val="Calibri"/>
      <family val="2"/>
    </font>
    <font>
      <sz val="11"/>
      <name val="Calibri"/>
      <family val="2"/>
      <scheme val="minor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1F1E"/>
      <name val="Calibri"/>
      <family val="2"/>
    </font>
    <font>
      <sz val="12"/>
      <color rgb="FF000000"/>
      <name val="Inherit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u/>
      <sz val="11"/>
      <color rgb="FF000000"/>
      <name val="Inherit"/>
    </font>
    <font>
      <sz val="11"/>
      <color rgb="FF000000"/>
      <name val="Inherit"/>
    </font>
    <font>
      <b/>
      <sz val="11"/>
      <color rgb="FF000000"/>
      <name val="Inherit"/>
    </font>
    <font>
      <sz val="11"/>
      <color rgb="FF201F1E"/>
      <name val="Inherit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201F1E"/>
      <name val="Calibri"/>
      <family val="2"/>
      <scheme val="minor"/>
    </font>
    <font>
      <sz val="12"/>
      <color rgb="FF000000"/>
      <name val="ControlIcons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/>
      <top/>
      <bottom style="medium">
        <color rgb="FFD4D4D4"/>
      </bottom>
      <diagonal/>
    </border>
  </borders>
  <cellStyleXfs count="1">
    <xf numFmtId="0" fontId="0" fillId="0" borderId="0"/>
  </cellStyleXfs>
  <cellXfs count="151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64" fontId="0" fillId="0" borderId="0" xfId="0" applyNumberFormat="1"/>
    <xf numFmtId="14" fontId="1" fillId="0" borderId="3" xfId="0" applyNumberFormat="1" applyFont="1" applyBorder="1" applyAlignment="1">
      <alignment vertical="center" wrapText="1"/>
    </xf>
    <xf numFmtId="16" fontId="0" fillId="0" borderId="0" xfId="0" applyNumberFormat="1"/>
    <xf numFmtId="9" fontId="0" fillId="0" borderId="0" xfId="0" applyNumberFormat="1"/>
    <xf numFmtId="0" fontId="7" fillId="0" borderId="0" xfId="0" applyFont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3" fontId="0" fillId="0" borderId="0" xfId="0" applyNumberFormat="1"/>
    <xf numFmtId="0" fontId="9" fillId="3" borderId="0" xfId="0" applyFont="1" applyFill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10" fontId="1" fillId="0" borderId="5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3" fontId="1" fillId="3" borderId="4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0" fontId="0" fillId="0" borderId="0" xfId="0" applyBorder="1"/>
    <xf numFmtId="0" fontId="0" fillId="0" borderId="5" xfId="0" applyBorder="1"/>
    <xf numFmtId="0" fontId="12" fillId="0" borderId="9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9" xfId="0" applyBorder="1"/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0" fillId="0" borderId="4" xfId="0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6" xfId="0" applyBorder="1"/>
    <xf numFmtId="0" fontId="0" fillId="0" borderId="10" xfId="0" applyBorder="1"/>
    <xf numFmtId="165" fontId="0" fillId="0" borderId="0" xfId="0" applyNumberFormat="1"/>
    <xf numFmtId="3" fontId="18" fillId="3" borderId="4" xfId="0" applyNumberFormat="1" applyFont="1" applyFill="1" applyBorder="1" applyAlignment="1">
      <alignment horizontal="right" vertical="center" wrapText="1"/>
    </xf>
    <xf numFmtId="0" fontId="17" fillId="0" borderId="6" xfId="0" applyFont="1" applyBorder="1"/>
    <xf numFmtId="0" fontId="17" fillId="0" borderId="9" xfId="0" applyFont="1" applyBorder="1"/>
    <xf numFmtId="0" fontId="0" fillId="0" borderId="12" xfId="0" applyBorder="1"/>
    <xf numFmtId="0" fontId="19" fillId="0" borderId="0" xfId="0" applyFont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right" vertical="center" wrapText="1"/>
    </xf>
    <xf numFmtId="14" fontId="19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3" fontId="1" fillId="3" borderId="16" xfId="0" applyNumberFormat="1" applyFont="1" applyFill="1" applyBorder="1" applyAlignment="1">
      <alignment vertical="center" wrapText="1"/>
    </xf>
    <xf numFmtId="0" fontId="18" fillId="3" borderId="16" xfId="0" applyFont="1" applyFill="1" applyBorder="1" applyAlignment="1">
      <alignment horizontal="right" vertical="center" wrapText="1"/>
    </xf>
    <xf numFmtId="3" fontId="18" fillId="3" borderId="16" xfId="0" applyNumberFormat="1" applyFont="1" applyFill="1" applyBorder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0" borderId="0" xfId="0" applyFont="1"/>
    <xf numFmtId="10" fontId="21" fillId="0" borderId="0" xfId="0" applyNumberFormat="1" applyFont="1"/>
    <xf numFmtId="10" fontId="26" fillId="0" borderId="5" xfId="0" applyNumberFormat="1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27" fillId="0" borderId="0" xfId="0" applyFont="1" applyAlignment="1">
      <alignment horizontal="right"/>
    </xf>
    <xf numFmtId="2" fontId="0" fillId="0" borderId="0" xfId="0" applyNumberFormat="1"/>
    <xf numFmtId="2" fontId="17" fillId="0" borderId="0" xfId="0" applyNumberFormat="1" applyFont="1"/>
    <xf numFmtId="164" fontId="0" fillId="0" borderId="0" xfId="0" applyNumberFormat="1" applyAlignment="1">
      <alignment horizontal="right"/>
    </xf>
    <xf numFmtId="1" fontId="17" fillId="0" borderId="0" xfId="0" applyNumberFormat="1" applyFont="1"/>
    <xf numFmtId="0" fontId="28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4" fillId="3" borderId="18" xfId="0" applyFont="1" applyFill="1" applyBorder="1" applyAlignment="1">
      <alignment vertical="center" wrapText="1"/>
    </xf>
    <xf numFmtId="0" fontId="24" fillId="3" borderId="19" xfId="0" applyFont="1" applyFill="1" applyBorder="1" applyAlignment="1">
      <alignment vertical="center" wrapText="1"/>
    </xf>
    <xf numFmtId="0" fontId="23" fillId="3" borderId="20" xfId="0" applyFont="1" applyFill="1" applyBorder="1" applyAlignment="1">
      <alignment vertical="center" wrapText="1"/>
    </xf>
    <xf numFmtId="0" fontId="23" fillId="3" borderId="21" xfId="0" applyFont="1" applyFill="1" applyBorder="1" applyAlignment="1">
      <alignment horizontal="right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6" fontId="1" fillId="0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 wrapText="1"/>
    </xf>
    <xf numFmtId="0" fontId="18" fillId="3" borderId="15" xfId="0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0" fontId="26" fillId="0" borderId="0" xfId="0" applyNumberFormat="1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22" fillId="0" borderId="0" xfId="0" applyFont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4" xfId="0" applyFont="1" applyFill="1" applyBorder="1" applyAlignment="1">
      <alignment horizontal="right" vertical="center" wrapText="1"/>
    </xf>
    <xf numFmtId="0" fontId="1" fillId="2" borderId="22" xfId="0" applyFont="1" applyFill="1" applyBorder="1" applyAlignment="1">
      <alignment horizontal="center" vertical="center" wrapText="1"/>
    </xf>
    <xf numFmtId="3" fontId="20" fillId="3" borderId="16" xfId="0" applyNumberFormat="1" applyFont="1" applyFill="1" applyBorder="1" applyAlignment="1">
      <alignment horizontal="right" vertical="center" wrapText="1"/>
    </xf>
    <xf numFmtId="0" fontId="20" fillId="3" borderId="16" xfId="0" applyFont="1" applyFill="1" applyBorder="1" applyAlignment="1">
      <alignment horizontal="right" vertical="center" wrapText="1"/>
    </xf>
    <xf numFmtId="0" fontId="20" fillId="3" borderId="23" xfId="0" applyFont="1" applyFill="1" applyBorder="1" applyAlignment="1">
      <alignment horizontal="right" vertical="center" wrapText="1"/>
    </xf>
    <xf numFmtId="0" fontId="20" fillId="3" borderId="15" xfId="0" applyFont="1" applyFill="1" applyBorder="1" applyAlignment="1">
      <alignment vertical="center" wrapText="1"/>
    </xf>
    <xf numFmtId="3" fontId="28" fillId="3" borderId="4" xfId="0" applyNumberFormat="1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vertical="center" wrapText="1"/>
    </xf>
    <xf numFmtId="3" fontId="20" fillId="3" borderId="0" xfId="0" applyNumberFormat="1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right" vertical="center" wrapText="1"/>
    </xf>
    <xf numFmtId="16" fontId="21" fillId="0" borderId="0" xfId="0" applyNumberFormat="1" applyFont="1" applyAlignment="1">
      <alignment horizontal="center"/>
    </xf>
    <xf numFmtId="0" fontId="31" fillId="0" borderId="0" xfId="0" applyFont="1" applyAlignment="1">
      <alignment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3" fontId="1" fillId="3" borderId="16" xfId="0" applyNumberFormat="1" applyFont="1" applyFill="1" applyBorder="1" applyAlignment="1">
      <alignment horizontal="right" vertical="center" wrapText="1"/>
    </xf>
    <xf numFmtId="0" fontId="1" fillId="3" borderId="16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18" fillId="3" borderId="17" xfId="0" applyFont="1" applyFill="1" applyBorder="1" applyAlignment="1">
      <alignment horizontal="right" vertical="center" wrapText="1"/>
    </xf>
    <xf numFmtId="0" fontId="18" fillId="3" borderId="15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3" fontId="1" fillId="3" borderId="17" xfId="0" applyNumberFormat="1" applyFont="1" applyFill="1" applyBorder="1" applyAlignment="1">
      <alignment vertical="center" wrapText="1"/>
    </xf>
    <xf numFmtId="3" fontId="1" fillId="3" borderId="1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43AB-B485-97344B66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A-42E6-81FE-B2ED83DF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% Positive Cases in Puerto Rico</a:t>
            </a:r>
          </a:p>
        </c:rich>
      </c:tx>
      <c:layout>
        <c:manualLayout>
          <c:xMode val="edge"/>
          <c:yMode val="edge"/>
          <c:x val="0.15984229742352288"/>
          <c:y val="4.18540003938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875270101487"/>
          <c:y val="0.10974234248930786"/>
          <c:w val="0.85030880917277496"/>
          <c:h val="0.7146941321185786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1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xVal>
          <c:yVal>
            <c:numRef>
              <c:f>Resultados!$G$26:$G$52</c:f>
              <c:numCache>
                <c:formatCode>General</c:formatCode>
                <c:ptCount val="27"/>
                <c:pt idx="0">
                  <c:v>7.4109720885466803</c:v>
                </c:pt>
                <c:pt idx="2">
                  <c:v>7.4074074074074066</c:v>
                </c:pt>
                <c:pt idx="4">
                  <c:v>5.289330922242315</c:v>
                </c:pt>
                <c:pt idx="6">
                  <c:v>4.2364195421933717</c:v>
                </c:pt>
                <c:pt idx="8">
                  <c:v>3.3815789473684208</c:v>
                </c:pt>
                <c:pt idx="10">
                  <c:v>1.6563581088164379</c:v>
                </c:pt>
                <c:pt idx="12">
                  <c:v>0.99238645313730645</c:v>
                </c:pt>
                <c:pt idx="14">
                  <c:v>0.44064417982479143</c:v>
                </c:pt>
                <c:pt idx="16">
                  <c:v>0.46638997047623121</c:v>
                </c:pt>
                <c:pt idx="18">
                  <c:v>0.43834841628959276</c:v>
                </c:pt>
                <c:pt idx="20">
                  <c:v>0.34622529978044247</c:v>
                </c:pt>
                <c:pt idx="22">
                  <c:v>0.2972913455186082</c:v>
                </c:pt>
                <c:pt idx="24">
                  <c:v>0.86948686759472005</c:v>
                </c:pt>
                <c:pt idx="26">
                  <c:v>0.25053962380511874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0-471C-900C-C777969C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75039"/>
        <c:axId val="598635647"/>
      </c:scatterChart>
      <c:val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635647"/>
        <c:crosses val="autoZero"/>
        <c:crossBetween val="midCat"/>
        <c:majorUnit val="5"/>
      </c:valAx>
      <c:valAx>
        <c:axId val="59863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% POSITIVE CASES [positive cases/tot cases]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57503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Resultados!$B$26:$B$40</c:f>
              <c:numCache>
                <c:formatCode>m/d/yyyy</c:formatCode>
                <c:ptCount val="1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</c:numCache>
            </c:numRef>
          </c:cat>
          <c:val>
            <c:numRef>
              <c:f>Resultados!$C$26:$C$40</c:f>
              <c:numCache>
                <c:formatCode>General</c:formatCode>
                <c:ptCount val="1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731-BD47-2FAC7096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Resultados!$B$26:$B$42</c:f>
              <c:numCache>
                <c:formatCode>m/d/yyyy</c:formatCode>
                <c:ptCount val="1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</c:numCache>
            </c:numRef>
          </c:cat>
          <c:val>
            <c:numRef>
              <c:f>Resultados!$C$26:$C$42</c:f>
              <c:numCache>
                <c:formatCode>General</c:formatCode>
                <c:ptCount val="1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4B58-B61F-11D19817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Resultados!$B$26:$B$44</c:f>
              <c:numCache>
                <c:formatCode>m/d/yyyy</c:formatCode>
                <c:ptCount val="19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</c:numCache>
            </c:numRef>
          </c:cat>
          <c:val>
            <c:numRef>
              <c:f>Resultados!$C$26:$C$44</c:f>
              <c:numCache>
                <c:formatCode>General</c:formatCode>
                <c:ptCount val="19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5F1-978D-D4BC176C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Resultados!$B$26:$B$46</c:f>
              <c:numCache>
                <c:formatCode>m/d/yyyy</c:formatCode>
                <c:ptCount val="21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</c:numCache>
            </c:numRef>
          </c:cat>
          <c:val>
            <c:numRef>
              <c:f>Resultados!$C$26:$C$46</c:f>
              <c:numCache>
                <c:formatCode>General</c:formatCode>
                <c:ptCount val="21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10E-9EA2-B057C953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Resultados!$B$26:$B$48</c:f>
              <c:numCache>
                <c:formatCode>m/d/yyyy</c:formatCode>
                <c:ptCount val="23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</c:numCache>
            </c:numRef>
          </c:cat>
          <c:val>
            <c:numRef>
              <c:f>Resultados!$C$26:$C$48</c:f>
              <c:numCache>
                <c:formatCode>General</c:formatCode>
                <c:ptCount val="23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76F-B64D-6B15E682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layout>
            <c:manualLayout>
              <c:xMode val="edge"/>
              <c:yMode val="edge"/>
              <c:x val="0.46029489203335155"/>
              <c:y val="0.9373602833961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Resultados!$B$26:$B$50</c:f>
              <c:numCache>
                <c:formatCode>m/d/yyyy</c:formatCode>
                <c:ptCount val="2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</c:numCache>
            </c:numRef>
          </c:cat>
          <c:val>
            <c:numRef>
              <c:f>Resultados!$C$26:$C$50</c:f>
              <c:numCache>
                <c:formatCode>General</c:formatCode>
                <c:ptCount val="2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5-4889-AF78-B8BB4658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F8B-82B6-95FD7A2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38099</xdr:rowOff>
    </xdr:from>
    <xdr:to>
      <xdr:col>5</xdr:col>
      <xdr:colOff>657224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16424-5606-41CC-878B-18C58491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22229</xdr:colOff>
      <xdr:row>0</xdr:row>
      <xdr:rowOff>141514</xdr:rowOff>
    </xdr:from>
    <xdr:to>
      <xdr:col>10</xdr:col>
      <xdr:colOff>428352</xdr:colOff>
      <xdr:row>22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3919D-8775-4EFC-92E5-3D1436B3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0A23C-9114-438A-9677-688D61E9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2049" name="x_x_Chart 1">
          <a:extLst>
            <a:ext uri="{FF2B5EF4-FFF2-40B4-BE49-F238E27FC236}">
              <a16:creationId xmlns:a16="http://schemas.microsoft.com/office/drawing/2014/main" id="{2E416BD4-BD1B-48A1-8E13-B59678E35065}"/>
            </a:ext>
          </a:extLst>
        </xdr:cNvPr>
        <xdr:cNvSpPr>
          <a:spLocks noChangeAspect="1" noChangeArrowheads="1"/>
        </xdr:cNvSpPr>
      </xdr:nvSpPr>
      <xdr:spPr bwMode="auto">
        <a:xfrm>
          <a:off x="371475" y="77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6D72-DFCC-4889-B0AA-D4CCB372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742950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D2090-7B3B-45CD-9D47-11CC539B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3662-04AC-4A7A-AE86-0FE84DD2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4B723-2539-4661-9D46-D9A40D0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92449</xdr:rowOff>
    </xdr:from>
    <xdr:to>
      <xdr:col>6</xdr:col>
      <xdr:colOff>428625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A3C00-F99A-4F27-B3A3-FD352530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171450</xdr:rowOff>
    </xdr:from>
    <xdr:to>
      <xdr:col>5</xdr:col>
      <xdr:colOff>371474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CBBD6-7C45-448E-9178-C982FD1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66675</xdr:colOff>
      <xdr:row>65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86FC39-3C5B-4B58-8DBE-0D9D6B0B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0810875"/>
          <a:ext cx="44291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B46A3-E678-476D-BF89-047C4B3A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Montoya" id="{33CE97C9-35C8-455F-9416-49B8A89DD3D9}" userId="Martin Montoy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0-06-25T16:16:12.23" personId="{33CE97C9-35C8-455F-9416-49B8A89DD3D9}" id="{79D616D5-493C-4CF6-AAC0-C3197D739403}">
    <text>@Dr. Marcos López Casillas Tenemos sobre 190,000 pruebas sin CorePlus y Ponce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171-F5FC-46D8-BD01-BA6152FCF168}">
  <dimension ref="A1:G52"/>
  <sheetViews>
    <sheetView tabSelected="1" zoomScale="70" zoomScaleNormal="70" workbookViewId="0">
      <selection activeCell="N22" sqref="N22"/>
    </sheetView>
  </sheetViews>
  <sheetFormatPr defaultRowHeight="14.45"/>
  <cols>
    <col min="1" max="1" width="18.285156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="2" customFormat="1"/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pans="2:7" s="2" customFormat="1"/>
    <row r="18" spans="2:7" s="2" customFormat="1">
      <c r="G18" s="2" t="s">
        <v>0</v>
      </c>
    </row>
    <row r="19" spans="2:7" s="2" customFormat="1"/>
    <row r="20" spans="2:7" s="2" customFormat="1"/>
    <row r="21" spans="2:7" s="2" customFormat="1"/>
    <row r="22" spans="2:7" s="2" customFormat="1"/>
    <row r="23" spans="2:7" ht="20.65" thickBot="1">
      <c r="B23" s="11"/>
      <c r="C23" s="2"/>
      <c r="D23" s="2"/>
      <c r="E23" s="2"/>
      <c r="F23" s="2"/>
      <c r="G23" s="2"/>
    </row>
    <row r="24" spans="2:7" ht="29.1" thickBot="1">
      <c r="B24" s="3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</row>
    <row r="25" spans="2:7" ht="14.65" thickBot="1">
      <c r="B25" s="15"/>
      <c r="C25" s="6"/>
      <c r="D25" s="6"/>
      <c r="E25" s="6"/>
      <c r="F25" s="6"/>
      <c r="G25" s="6"/>
    </row>
    <row r="26" spans="2:7" ht="14.65" thickBot="1">
      <c r="B26" s="15">
        <v>43917</v>
      </c>
      <c r="C26" s="6">
        <f>'3-26 to 3-29'!C12</f>
        <v>1440</v>
      </c>
      <c r="D26" s="6">
        <f>'3-26 to 3-29'!E12</f>
        <v>2078</v>
      </c>
      <c r="E26" s="6">
        <f>'3-26 to 3-29'!F12</f>
        <v>154</v>
      </c>
      <c r="F26" s="6">
        <f>(E26/C26)*100</f>
        <v>10.694444444444445</v>
      </c>
      <c r="G26" s="6">
        <f>(E26/D26)*100</f>
        <v>7.4109720885466803</v>
      </c>
    </row>
    <row r="27" spans="2:7" ht="14.65" thickBot="1">
      <c r="B27" s="15"/>
      <c r="C27" s="6"/>
      <c r="D27" s="6"/>
      <c r="E27" s="6"/>
      <c r="F27" s="6"/>
      <c r="G27" s="6"/>
    </row>
    <row r="28" spans="2:7" ht="14.65" thickBot="1">
      <c r="B28" s="15">
        <v>43926</v>
      </c>
      <c r="C28" s="6">
        <f>' 3-30 to 4-05'!C12</f>
        <v>3195</v>
      </c>
      <c r="D28" s="6">
        <f>' 3-30 to 4-05'!E12</f>
        <v>1755</v>
      </c>
      <c r="E28" s="6">
        <f>' 3-30 to 4-05'!F12</f>
        <v>130</v>
      </c>
      <c r="F28" s="6">
        <f>(E28/C28)*100</f>
        <v>4.0688575899843507</v>
      </c>
      <c r="G28" s="6">
        <f>(E28/D28)*100</f>
        <v>7.4074074074074066</v>
      </c>
    </row>
    <row r="29" spans="2:7" ht="14.65" thickBot="1">
      <c r="B29" s="15"/>
      <c r="C29" s="6"/>
      <c r="D29" s="6"/>
      <c r="E29" s="6"/>
      <c r="F29" s="6"/>
      <c r="G29" s="6"/>
    </row>
    <row r="30" spans="2:7" ht="14.65" thickBot="1">
      <c r="B30" s="15">
        <v>43933</v>
      </c>
      <c r="C30" s="6">
        <f>'4-06 to 4-12'!C12</f>
        <v>6177</v>
      </c>
      <c r="D30" s="6">
        <f>'4-06 to 4-12'!E12</f>
        <v>4424</v>
      </c>
      <c r="E30" s="6">
        <f>'4-06 to 4-12'!F12</f>
        <v>234</v>
      </c>
      <c r="F30" s="6">
        <f>(E30/C30)*100</f>
        <v>3.7882467217095677</v>
      </c>
      <c r="G30" s="6">
        <f>(E30/D30)*100</f>
        <v>5.289330922242315</v>
      </c>
    </row>
    <row r="31" spans="2:7" ht="14.65" thickBot="1">
      <c r="B31" s="15"/>
      <c r="C31" s="6"/>
      <c r="D31" s="6"/>
      <c r="E31" s="6"/>
      <c r="F31" s="6"/>
      <c r="G31" s="6"/>
    </row>
    <row r="32" spans="2:7" ht="14.65" thickBot="1">
      <c r="B32" s="15">
        <v>43940</v>
      </c>
      <c r="C32" s="6">
        <f>'4-13 to 4-19'!C12</f>
        <v>9052</v>
      </c>
      <c r="D32" s="6">
        <f>'4-13 to 4-19'!E12</f>
        <v>2927</v>
      </c>
      <c r="E32" s="6">
        <f>'4-13 to 4-19'!F12</f>
        <v>124</v>
      </c>
      <c r="F32" s="6">
        <f>(E32/C32)*100</f>
        <v>1.3698630136986301</v>
      </c>
      <c r="G32" s="6">
        <f>(E32/D32)*100</f>
        <v>4.2364195421933717</v>
      </c>
    </row>
    <row r="33" spans="1:7" ht="14.65" thickBot="1">
      <c r="A33" s="2"/>
      <c r="B33" s="15"/>
      <c r="C33" s="6"/>
      <c r="D33" s="6"/>
      <c r="E33" s="6"/>
      <c r="F33" s="6"/>
      <c r="G33" s="6"/>
    </row>
    <row r="34" spans="1:7" ht="14.65" thickBot="1">
      <c r="A34" s="2"/>
      <c r="B34" s="1">
        <v>43947</v>
      </c>
      <c r="C34" s="2">
        <f>'4-20 to 4-26'!C12</f>
        <v>13875</v>
      </c>
      <c r="D34" s="2">
        <f>'4-20 to 4-26'!E12</f>
        <v>7600</v>
      </c>
      <c r="E34" s="2">
        <f>'4-20 to 4-26'!F12</f>
        <v>257</v>
      </c>
      <c r="F34" s="6">
        <f>(E34/C34)*100</f>
        <v>1.8522522522522522</v>
      </c>
      <c r="G34" s="6">
        <f>(E34/D34)*100</f>
        <v>3.3815789473684208</v>
      </c>
    </row>
    <row r="35" spans="1:7">
      <c r="A35" s="2"/>
      <c r="B35" s="1"/>
      <c r="C35" s="2"/>
      <c r="D35" s="2"/>
      <c r="E35" s="14"/>
      <c r="F35" s="2"/>
      <c r="G35" s="2"/>
    </row>
    <row r="36" spans="1:7" ht="14.65" thickBot="1">
      <c r="A36" s="2"/>
      <c r="B36" s="1">
        <v>43954</v>
      </c>
      <c r="C36" s="2">
        <f>'4-27 5-03'!C12</f>
        <v>27050</v>
      </c>
      <c r="D36" s="2">
        <f>'4-27 5-03'!E12</f>
        <v>9539</v>
      </c>
      <c r="E36" s="2">
        <f>'4-27 5-03'!F12</f>
        <v>158</v>
      </c>
      <c r="F36" s="6">
        <f>(E36/C36)*100</f>
        <v>0.58410351201478738</v>
      </c>
      <c r="G36" s="6">
        <f>(E36/D36)*100</f>
        <v>1.6563581088164379</v>
      </c>
    </row>
    <row r="37" spans="1:7">
      <c r="A37" s="2"/>
      <c r="B37" s="1"/>
      <c r="C37" s="2"/>
      <c r="D37" s="2"/>
      <c r="E37" s="2"/>
      <c r="F37" s="2"/>
      <c r="G37" s="2"/>
    </row>
    <row r="38" spans="1:7" ht="14.65" thickBot="1">
      <c r="A38" s="2" t="s">
        <v>7</v>
      </c>
      <c r="B38" s="1">
        <v>43961</v>
      </c>
      <c r="C38" s="2">
        <f>'5-04 to 5-10'!C12</f>
        <v>40088</v>
      </c>
      <c r="D38" s="2">
        <f>'5-04 to 5-10'!E12</f>
        <v>19045</v>
      </c>
      <c r="E38" s="2">
        <f>'5-04 to 5-10'!F12</f>
        <v>189</v>
      </c>
      <c r="F38" s="6">
        <f>(E38/C38)*100</f>
        <v>0.47146278187986435</v>
      </c>
      <c r="G38" s="6">
        <f>(E38/D38)*100</f>
        <v>0.99238645313730645</v>
      </c>
    </row>
    <row r="40" spans="1:7" ht="14.65" thickBot="1">
      <c r="A40" s="2"/>
      <c r="B40" s="1">
        <v>43968</v>
      </c>
      <c r="C40" s="2">
        <f>'5-11 to 5-17'!C12</f>
        <v>63552</v>
      </c>
      <c r="D40" s="2">
        <f>'5-11 to 5-17'!E12</f>
        <v>19063</v>
      </c>
      <c r="E40" s="2">
        <f>'5-11 to 5-17'!F12</f>
        <v>84</v>
      </c>
      <c r="F40" s="6">
        <f>(E40/C40)*100</f>
        <v>0.13217522658610273</v>
      </c>
      <c r="G40" s="6">
        <f>(E40/D40)*100</f>
        <v>0.44064417982479143</v>
      </c>
    </row>
    <row r="42" spans="1:7" ht="14.65" thickBot="1">
      <c r="A42" s="2"/>
      <c r="B42" s="1">
        <v>43976</v>
      </c>
      <c r="C42" s="2">
        <f>'5-18 to 5-24'!C12</f>
        <v>89768</v>
      </c>
      <c r="D42" s="2">
        <f>'5-18 to 5-24'!E12</f>
        <v>23371</v>
      </c>
      <c r="E42" s="2">
        <f>'5-18 to 5-24'!F12</f>
        <v>109</v>
      </c>
      <c r="F42" s="6">
        <f>(E42/C42)*100</f>
        <v>0.12142411549772747</v>
      </c>
      <c r="G42" s="6">
        <f>(E42/D42)*100</f>
        <v>0.46638997047623121</v>
      </c>
    </row>
    <row r="44" spans="1:7" ht="14.65" thickBot="1">
      <c r="A44" s="2"/>
      <c r="B44" s="1">
        <v>43983</v>
      </c>
      <c r="C44" s="2">
        <f>'5-25 to 5-31'!C13</f>
        <v>112319</v>
      </c>
      <c r="D44" s="2">
        <f>'5-25 to 5-31'!E13</f>
        <v>21216</v>
      </c>
      <c r="E44" s="2">
        <f>'6-1 to 6-7'!F13</f>
        <v>93</v>
      </c>
      <c r="F44" s="6">
        <f>(E44/C44)*100</f>
        <v>8.2799882477586156E-2</v>
      </c>
      <c r="G44" s="6">
        <f>(E44/D44)*100</f>
        <v>0.43834841628959276</v>
      </c>
    </row>
    <row r="46" spans="1:7" ht="14.65" thickBot="1">
      <c r="A46" s="2"/>
      <c r="B46" s="1">
        <v>43990</v>
      </c>
      <c r="C46" s="2">
        <f>'6-1 to 6-7'!C13</f>
        <v>135650</v>
      </c>
      <c r="D46" s="2">
        <f>'6-1 to 6-7'!E13</f>
        <v>23684</v>
      </c>
      <c r="E46" s="2">
        <f>'6-8 to 6-14'!F13</f>
        <v>82</v>
      </c>
      <c r="F46" s="6">
        <f>(E46/C46)*100</f>
        <v>6.0449686693697019E-2</v>
      </c>
      <c r="G46" s="6">
        <f>(E46/D46)*100</f>
        <v>0.34622529978044247</v>
      </c>
    </row>
    <row r="48" spans="1:7" ht="14.65" thickBot="1">
      <c r="A48" s="2"/>
      <c r="B48" s="1">
        <v>43997</v>
      </c>
      <c r="C48" s="2">
        <f>'6-8 to 6-14'!$C$13</f>
        <v>167067</v>
      </c>
      <c r="D48" s="2">
        <f>'6-8 to 6-14'!E13</f>
        <v>27246</v>
      </c>
      <c r="E48" s="2">
        <f>'6-15 to 6-21'!F13</f>
        <v>81</v>
      </c>
      <c r="F48" s="6">
        <f>(E48/C48)*100</f>
        <v>4.8483542530840917E-2</v>
      </c>
      <c r="G48" s="6">
        <f>(E48/D48)*100</f>
        <v>0.2972913455186082</v>
      </c>
    </row>
    <row r="50" spans="2:7" ht="14.65" thickBot="1">
      <c r="B50" s="1">
        <v>44003</v>
      </c>
      <c r="C50" s="2">
        <f>'6-15 to 6-21'!C13</f>
        <v>191653</v>
      </c>
      <c r="D50" s="2">
        <f>'6-15 to 6-21'!E13</f>
        <v>22197</v>
      </c>
      <c r="E50" s="2">
        <f>'6-22 to 6-28'!$F$13</f>
        <v>193</v>
      </c>
      <c r="F50" s="6">
        <f>(E50/C50)*100</f>
        <v>0.10070283272372466</v>
      </c>
      <c r="G50" s="6">
        <f>(E50/D50)*100</f>
        <v>0.86948686759472005</v>
      </c>
    </row>
    <row r="52" spans="2:7" ht="14.65" thickBot="1">
      <c r="B52" s="1">
        <v>44011</v>
      </c>
      <c r="C52" s="2">
        <f>'6-22 to 6-28'!$C$13</f>
        <v>226111</v>
      </c>
      <c r="D52" s="2">
        <f>'6-22 to 6-28'!$E$13</f>
        <v>25944</v>
      </c>
      <c r="E52" s="2">
        <f>'6-29 to 7-5'!F13</f>
        <v>65</v>
      </c>
      <c r="F52" s="6">
        <f>(E52/C52)*100</f>
        <v>2.8746942873190604E-2</v>
      </c>
      <c r="G52" s="6">
        <f>(E52/D52)*100</f>
        <v>0.25053962380511874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AF7A-AE40-4840-A4AE-634E0F7679B9}">
  <dimension ref="A1:M62"/>
  <sheetViews>
    <sheetView zoomScale="70" zoomScaleNormal="70" workbookViewId="0">
      <selection activeCell="C3" sqref="C3:D12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  <col min="9" max="9" width="35.42578125" customWidth="1"/>
    <col min="10" max="10" width="11.7109375" customWidth="1"/>
  </cols>
  <sheetData>
    <row r="1" spans="1:13" ht="20.65" thickBot="1">
      <c r="A1" s="2"/>
      <c r="B1" s="61" t="s">
        <v>105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43.5" thickBot="1">
      <c r="A2" s="2"/>
      <c r="B2" s="3" t="s">
        <v>9</v>
      </c>
      <c r="C2" s="4" t="s">
        <v>10</v>
      </c>
      <c r="D2" s="4" t="s">
        <v>11</v>
      </c>
      <c r="E2" s="4" t="s">
        <v>106</v>
      </c>
      <c r="F2" s="4" t="s">
        <v>107</v>
      </c>
      <c r="G2" s="4" t="s">
        <v>14</v>
      </c>
      <c r="H2" s="2"/>
      <c r="I2" s="2"/>
      <c r="J2" s="2"/>
      <c r="K2" s="2"/>
      <c r="L2" s="2"/>
      <c r="M2" s="2"/>
    </row>
    <row r="3" spans="1:13" ht="14.65" thickBot="1">
      <c r="A3" s="2"/>
      <c r="B3" s="5" t="s">
        <v>15</v>
      </c>
      <c r="C3" s="6">
        <v>9205</v>
      </c>
      <c r="D3" s="6">
        <v>40</v>
      </c>
      <c r="E3" s="6">
        <v>1692</v>
      </c>
      <c r="F3" s="6">
        <v>2</v>
      </c>
      <c r="G3" s="6">
        <v>3000</v>
      </c>
      <c r="H3" s="34"/>
      <c r="I3" s="2"/>
      <c r="J3" s="36">
        <v>752</v>
      </c>
      <c r="K3" s="2"/>
      <c r="L3" s="2"/>
      <c r="M3" s="2"/>
    </row>
    <row r="4" spans="1:13" ht="29.1" thickBot="1">
      <c r="A4" s="2"/>
      <c r="B4" s="5" t="s">
        <v>16</v>
      </c>
      <c r="C4" s="6">
        <v>9125</v>
      </c>
      <c r="D4" s="6">
        <v>81</v>
      </c>
      <c r="E4" s="6">
        <v>3717</v>
      </c>
      <c r="F4" s="6">
        <v>11</v>
      </c>
      <c r="G4" s="6">
        <v>1288</v>
      </c>
      <c r="H4" s="34"/>
      <c r="I4" s="2"/>
      <c r="J4" s="2"/>
      <c r="K4" s="2"/>
      <c r="L4" s="2"/>
      <c r="M4" s="2"/>
    </row>
    <row r="5" spans="1:13" ht="14.65" thickBot="1">
      <c r="A5" s="2"/>
      <c r="B5" s="5" t="s">
        <v>17</v>
      </c>
      <c r="C5" s="6">
        <v>3098</v>
      </c>
      <c r="D5" s="6">
        <v>7</v>
      </c>
      <c r="E5" s="6">
        <v>1459</v>
      </c>
      <c r="F5" s="6">
        <v>5</v>
      </c>
      <c r="G5" s="6">
        <v>1288</v>
      </c>
      <c r="H5" s="35"/>
      <c r="I5" s="2"/>
      <c r="J5" s="2"/>
      <c r="K5" s="2"/>
      <c r="L5" s="2"/>
      <c r="M5" s="2"/>
    </row>
    <row r="6" spans="1:13" ht="14.65" thickBot="1">
      <c r="A6" s="2"/>
      <c r="B6" s="5" t="s">
        <v>18</v>
      </c>
      <c r="C6" s="6">
        <v>33724</v>
      </c>
      <c r="D6" s="6">
        <v>808</v>
      </c>
      <c r="E6" s="6">
        <v>6649</v>
      </c>
      <c r="F6" s="6">
        <v>11</v>
      </c>
      <c r="G6" s="6">
        <v>4500</v>
      </c>
      <c r="H6" s="64"/>
      <c r="I6" s="2"/>
      <c r="J6" s="2"/>
      <c r="K6" s="2"/>
      <c r="L6" s="36"/>
      <c r="M6" s="2"/>
    </row>
    <row r="7" spans="1:13" ht="14.65" thickBot="1">
      <c r="A7" s="2"/>
      <c r="B7" s="5" t="s">
        <v>19</v>
      </c>
      <c r="C7" s="6">
        <v>2848</v>
      </c>
      <c r="D7" s="6">
        <v>32</v>
      </c>
      <c r="E7" s="6">
        <v>685</v>
      </c>
      <c r="F7" s="6">
        <v>4</v>
      </c>
      <c r="G7" s="6">
        <v>800</v>
      </c>
      <c r="H7" s="2"/>
      <c r="I7" s="16">
        <v>43972</v>
      </c>
      <c r="J7" s="2" t="s">
        <v>108</v>
      </c>
      <c r="K7" s="2"/>
      <c r="L7" s="2"/>
      <c r="M7" s="2"/>
    </row>
    <row r="8" spans="1:13" ht="14.65" thickBot="1">
      <c r="A8" s="2"/>
      <c r="B8" s="5" t="s">
        <v>67</v>
      </c>
      <c r="C8" s="65">
        <v>31768</v>
      </c>
      <c r="D8" s="6">
        <v>480</v>
      </c>
      <c r="E8" s="6">
        <v>9169</v>
      </c>
      <c r="F8" s="6">
        <v>76</v>
      </c>
      <c r="G8" s="6">
        <v>3000</v>
      </c>
      <c r="H8" s="34"/>
      <c r="I8" s="2"/>
      <c r="J8" s="2"/>
      <c r="K8" s="2"/>
      <c r="L8" s="36"/>
      <c r="M8" s="2" t="s">
        <v>109</v>
      </c>
    </row>
    <row r="9" spans="1:13" ht="14.65" thickBot="1">
      <c r="A9" s="2"/>
      <c r="B9" s="5" t="s">
        <v>21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ht="14.65" thickBot="1">
      <c r="A10" s="2"/>
      <c r="B10" s="5" t="s">
        <v>22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ht="14.65" thickBot="1">
      <c r="A11" s="2"/>
      <c r="B11" s="5" t="s">
        <v>110</v>
      </c>
      <c r="C11" s="6"/>
      <c r="D11" s="6"/>
      <c r="E11" s="6"/>
      <c r="F11" s="6"/>
      <c r="G11" s="6">
        <v>400</v>
      </c>
      <c r="H11" s="2"/>
      <c r="I11" s="2"/>
      <c r="J11" s="2"/>
      <c r="K11" s="2"/>
      <c r="L11" s="2"/>
      <c r="M11" s="2"/>
    </row>
    <row r="12" spans="1:13" ht="14.65" thickBot="1">
      <c r="A12" s="2"/>
      <c r="B12" s="5" t="s">
        <v>24</v>
      </c>
      <c r="C12" s="6">
        <f>SUM(C3:C11)</f>
        <v>89768</v>
      </c>
      <c r="D12" s="6">
        <f>SUM(D3:D11)</f>
        <v>1448</v>
      </c>
      <c r="E12" s="6">
        <f>SUM(E3:E11)</f>
        <v>23371</v>
      </c>
      <c r="F12" s="6">
        <f>SUM(F3:F11)</f>
        <v>109</v>
      </c>
      <c r="G12" s="6">
        <f>SUM(G3:G11)</f>
        <v>14276</v>
      </c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14">
        <f>E12/7</f>
        <v>3338.7142857142858</v>
      </c>
      <c r="F15" s="2" t="s">
        <v>51</v>
      </c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4.6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66" t="s">
        <v>111</v>
      </c>
      <c r="J34" s="47"/>
      <c r="K34" s="2"/>
    </row>
    <row r="35" spans="1:11">
      <c r="A35" s="2"/>
      <c r="B35" s="2" t="s">
        <v>112</v>
      </c>
      <c r="C35" s="2"/>
      <c r="D35" s="2"/>
      <c r="E35" s="2"/>
      <c r="F35" s="2"/>
      <c r="G35" s="2"/>
      <c r="H35" s="2"/>
      <c r="I35" s="67" t="s">
        <v>113</v>
      </c>
      <c r="J35" s="50"/>
      <c r="K35" s="2"/>
    </row>
    <row r="36" spans="1:11">
      <c r="A36" s="2"/>
      <c r="B36" s="2" t="s">
        <v>114</v>
      </c>
      <c r="C36" s="2"/>
      <c r="D36" s="2"/>
      <c r="E36" s="2"/>
      <c r="F36" s="2"/>
      <c r="G36" s="2"/>
      <c r="H36" s="2"/>
      <c r="I36" s="68" t="s">
        <v>115</v>
      </c>
      <c r="J36" s="68" t="s">
        <v>116</v>
      </c>
      <c r="K36" s="2"/>
    </row>
    <row r="37" spans="1:11">
      <c r="A37" s="2"/>
      <c r="B37" s="2" t="s">
        <v>117</v>
      </c>
      <c r="C37" s="2"/>
      <c r="D37" s="2"/>
      <c r="E37" s="2"/>
      <c r="F37" s="2"/>
      <c r="G37" s="2"/>
      <c r="H37" s="2"/>
      <c r="I37" s="68" t="s">
        <v>118</v>
      </c>
      <c r="J37" s="68">
        <v>2848</v>
      </c>
      <c r="K37" s="2"/>
    </row>
    <row r="38" spans="1:11">
      <c r="A38" s="2"/>
      <c r="B38" s="2" t="s">
        <v>119</v>
      </c>
      <c r="C38" s="2"/>
      <c r="D38" s="2"/>
      <c r="E38" s="2"/>
      <c r="F38" s="2"/>
      <c r="G38" s="2"/>
      <c r="H38" s="2"/>
      <c r="I38" s="68" t="s">
        <v>120</v>
      </c>
      <c r="J38" s="68">
        <v>2831</v>
      </c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68" t="s">
        <v>121</v>
      </c>
      <c r="J39" s="68">
        <v>32</v>
      </c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68" t="s">
        <v>122</v>
      </c>
      <c r="J40" s="68">
        <v>2796</v>
      </c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68" t="s">
        <v>123</v>
      </c>
      <c r="J41" s="68">
        <v>3</v>
      </c>
      <c r="K41" s="2"/>
    </row>
    <row r="42" spans="1:11">
      <c r="A42" s="2"/>
      <c r="B42" s="2" t="s">
        <v>124</v>
      </c>
      <c r="C42" s="2"/>
      <c r="D42" s="2"/>
      <c r="E42" s="2"/>
      <c r="F42" s="2"/>
      <c r="G42" s="2"/>
      <c r="H42" s="2"/>
      <c r="I42" s="68" t="s">
        <v>125</v>
      </c>
      <c r="J42" s="68">
        <v>17</v>
      </c>
      <c r="K42" s="2"/>
    </row>
    <row r="43" spans="1:11">
      <c r="A43" s="2"/>
      <c r="B43" s="2" t="s">
        <v>126</v>
      </c>
      <c r="C43" s="2"/>
      <c r="D43" s="2"/>
      <c r="E43" s="2"/>
      <c r="F43" s="2"/>
      <c r="G43" s="2"/>
      <c r="H43" s="2"/>
      <c r="I43" s="53"/>
      <c r="J43" s="50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53"/>
      <c r="J44" s="50"/>
      <c r="K44" s="2"/>
    </row>
    <row r="45" spans="1:11" ht="14.65" thickBot="1">
      <c r="A45" s="2"/>
      <c r="B45" s="76">
        <v>43977</v>
      </c>
      <c r="C45" s="2"/>
      <c r="D45" s="2"/>
      <c r="E45" s="2" t="s">
        <v>127</v>
      </c>
      <c r="F45" s="2"/>
      <c r="G45" s="2"/>
      <c r="H45" s="2"/>
      <c r="I45" s="53" t="s">
        <v>128</v>
      </c>
      <c r="J45" s="50"/>
      <c r="K45" s="2"/>
    </row>
    <row r="46" spans="1:11" ht="43.5" thickBot="1">
      <c r="A46" s="2"/>
      <c r="B46" s="70" t="s">
        <v>9</v>
      </c>
      <c r="C46" s="71" t="s">
        <v>10</v>
      </c>
      <c r="D46" s="71" t="s">
        <v>11</v>
      </c>
      <c r="E46" s="71" t="s">
        <v>129</v>
      </c>
      <c r="F46" s="71" t="s">
        <v>130</v>
      </c>
      <c r="G46" s="71" t="s">
        <v>14</v>
      </c>
      <c r="H46" s="2"/>
      <c r="I46" s="53"/>
      <c r="J46" s="50"/>
      <c r="K46" s="2"/>
    </row>
    <row r="47" spans="1:11" ht="14.65" thickBot="1">
      <c r="A47" s="2"/>
      <c r="B47" s="144" t="s">
        <v>131</v>
      </c>
      <c r="C47" s="77">
        <v>31768</v>
      </c>
      <c r="D47" s="78" t="s">
        <v>132</v>
      </c>
      <c r="E47" s="79">
        <v>1764</v>
      </c>
      <c r="F47" s="78" t="s">
        <v>133</v>
      </c>
      <c r="G47" s="78">
        <v>3000</v>
      </c>
      <c r="H47" s="2"/>
      <c r="I47" s="68" t="s">
        <v>115</v>
      </c>
      <c r="J47" s="68" t="s">
        <v>116</v>
      </c>
      <c r="K47" s="2"/>
    </row>
    <row r="48" spans="1:11">
      <c r="A48" s="2"/>
      <c r="B48" s="147" t="s">
        <v>134</v>
      </c>
      <c r="C48" s="149">
        <v>3028</v>
      </c>
      <c r="D48" s="145">
        <v>8</v>
      </c>
      <c r="E48" s="145">
        <v>371</v>
      </c>
      <c r="F48" s="145">
        <v>1</v>
      </c>
      <c r="G48" s="145"/>
      <c r="H48" s="2"/>
      <c r="I48" s="68" t="s">
        <v>135</v>
      </c>
      <c r="J48" s="68">
        <v>685</v>
      </c>
      <c r="K48" s="2"/>
    </row>
    <row r="49" spans="2:10" ht="14.65" thickBot="1">
      <c r="B49" s="148"/>
      <c r="C49" s="150"/>
      <c r="D49" s="146"/>
      <c r="E49" s="146"/>
      <c r="F49" s="146"/>
      <c r="G49" s="146"/>
      <c r="H49" s="2"/>
      <c r="I49" s="68" t="s">
        <v>120</v>
      </c>
      <c r="J49" s="68">
        <v>668</v>
      </c>
    </row>
    <row r="50" spans="2:10">
      <c r="B50" s="2"/>
      <c r="C50" s="2"/>
      <c r="D50" s="2"/>
      <c r="E50" s="2"/>
      <c r="F50" s="2"/>
      <c r="G50" s="2"/>
      <c r="H50" s="2"/>
      <c r="I50" s="68" t="s">
        <v>121</v>
      </c>
      <c r="J50" s="68">
        <v>4</v>
      </c>
    </row>
    <row r="51" spans="2:10" ht="15.4" thickBot="1">
      <c r="B51" s="75">
        <v>43976</v>
      </c>
      <c r="C51" s="2"/>
      <c r="D51" s="2"/>
      <c r="E51" s="2"/>
      <c r="F51" s="2"/>
      <c r="G51" s="2"/>
      <c r="H51" s="2"/>
      <c r="I51" s="68" t="s">
        <v>122</v>
      </c>
      <c r="J51" s="68">
        <v>663</v>
      </c>
    </row>
    <row r="52" spans="2:10" ht="43.5" thickBot="1">
      <c r="B52" s="70" t="s">
        <v>9</v>
      </c>
      <c r="C52" s="71" t="s">
        <v>10</v>
      </c>
      <c r="D52" s="71" t="s">
        <v>11</v>
      </c>
      <c r="E52" s="71" t="s">
        <v>106</v>
      </c>
      <c r="F52" s="71" t="s">
        <v>107</v>
      </c>
      <c r="G52" s="71" t="s">
        <v>14</v>
      </c>
      <c r="H52" s="2"/>
      <c r="I52" s="68" t="s">
        <v>123</v>
      </c>
      <c r="J52" s="68">
        <v>1</v>
      </c>
    </row>
    <row r="53" spans="2:10" ht="14.65" thickBot="1">
      <c r="B53" s="72" t="s">
        <v>17</v>
      </c>
      <c r="C53" s="73" t="s">
        <v>136</v>
      </c>
      <c r="D53" s="73" t="s">
        <v>137</v>
      </c>
      <c r="E53" s="73" t="s">
        <v>138</v>
      </c>
      <c r="F53" s="73" t="s">
        <v>139</v>
      </c>
      <c r="G53" s="74">
        <v>1288</v>
      </c>
      <c r="H53" s="2"/>
      <c r="I53" s="68" t="s">
        <v>125</v>
      </c>
      <c r="J53" s="68">
        <v>17</v>
      </c>
    </row>
    <row r="54" spans="2:10" ht="15">
      <c r="B54" s="69"/>
      <c r="C54" s="2"/>
      <c r="D54" s="2"/>
      <c r="E54" s="2"/>
      <c r="F54" s="2"/>
      <c r="G54" s="2"/>
      <c r="H54" s="2"/>
      <c r="I54" s="2"/>
      <c r="J54" s="2"/>
    </row>
    <row r="58" spans="2:10" ht="14.65" thickBot="1">
      <c r="B58" s="18"/>
      <c r="C58" s="2"/>
      <c r="D58" s="2"/>
      <c r="E58" s="2"/>
      <c r="F58" s="2"/>
      <c r="G58" s="2"/>
      <c r="H58" s="2"/>
      <c r="I58" s="2"/>
      <c r="J58" s="2"/>
    </row>
    <row r="59" spans="2:10" ht="14.65" thickBot="1">
      <c r="B59" s="70"/>
      <c r="C59" s="71"/>
      <c r="D59" s="71"/>
      <c r="E59" s="71"/>
      <c r="F59" s="71"/>
      <c r="G59" s="71"/>
      <c r="H59" s="2"/>
      <c r="I59" s="2"/>
      <c r="J59" s="2"/>
    </row>
    <row r="60" spans="2:10" ht="14.65" thickBot="1">
      <c r="B60" s="144"/>
      <c r="C60" s="77"/>
      <c r="D60" s="78"/>
      <c r="E60" s="79"/>
      <c r="F60" s="78"/>
      <c r="G60" s="78"/>
      <c r="H60" s="2"/>
      <c r="I60" s="2"/>
      <c r="J60" s="2"/>
    </row>
    <row r="61" spans="2:10">
      <c r="B61" s="147"/>
      <c r="C61" s="149"/>
      <c r="D61" s="145"/>
      <c r="E61" s="145"/>
      <c r="F61" s="145"/>
      <c r="G61" s="145"/>
      <c r="H61" s="2"/>
      <c r="I61" s="2"/>
      <c r="J61" s="2"/>
    </row>
    <row r="62" spans="2:10" ht="14.65" thickBot="1">
      <c r="B62" s="148"/>
      <c r="C62" s="150"/>
      <c r="D62" s="146"/>
      <c r="E62" s="146"/>
      <c r="F62" s="146"/>
      <c r="G62" s="146"/>
      <c r="H62" s="2"/>
      <c r="I62" s="2"/>
      <c r="J62" s="2"/>
    </row>
  </sheetData>
  <mergeCells count="12">
    <mergeCell ref="G48:G49"/>
    <mergeCell ref="B61:B62"/>
    <mergeCell ref="C61:C62"/>
    <mergeCell ref="D61:D62"/>
    <mergeCell ref="E61:E62"/>
    <mergeCell ref="F61:F62"/>
    <mergeCell ref="G61:G62"/>
    <mergeCell ref="B48:B49"/>
    <mergeCell ref="C48:C49"/>
    <mergeCell ref="D48:D49"/>
    <mergeCell ref="E48:E49"/>
    <mergeCell ref="F48:F4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FC38-2B1E-479B-9B10-B6715091394C}">
  <dimension ref="A1:K43"/>
  <sheetViews>
    <sheetView zoomScale="90" zoomScaleNormal="90" workbookViewId="0">
      <selection activeCell="C5" sqref="C5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  <col min="8" max="8" width="14.7109375" style="2" customWidth="1"/>
    <col min="9" max="9" width="21.42578125" customWidth="1"/>
    <col min="10" max="10" width="16" customWidth="1"/>
  </cols>
  <sheetData>
    <row r="1" spans="1:11" ht="20.65" thickBot="1">
      <c r="A1" s="2"/>
      <c r="B1" s="61" t="s">
        <v>140</v>
      </c>
      <c r="C1" s="2"/>
      <c r="D1" s="2"/>
      <c r="E1" s="2"/>
      <c r="F1" s="2"/>
      <c r="G1" s="2"/>
      <c r="H1" s="2" t="s">
        <v>141</v>
      </c>
      <c r="I1" s="2" t="s">
        <v>142</v>
      </c>
      <c r="J1" s="2" t="s">
        <v>143</v>
      </c>
      <c r="K1" s="2"/>
    </row>
    <row r="2" spans="1:11" ht="43.5" thickBot="1">
      <c r="A2" s="2"/>
      <c r="B2" s="3" t="s">
        <v>9</v>
      </c>
      <c r="C2" s="4" t="s">
        <v>10</v>
      </c>
      <c r="D2" s="4" t="s">
        <v>11</v>
      </c>
      <c r="E2" s="4" t="s">
        <v>144</v>
      </c>
      <c r="F2" s="4" t="s">
        <v>145</v>
      </c>
      <c r="G2" s="4" t="s">
        <v>14</v>
      </c>
      <c r="H2" s="3" t="s">
        <v>146</v>
      </c>
      <c r="I2" s="2"/>
      <c r="J2" s="2"/>
      <c r="K2" s="2"/>
    </row>
    <row r="3" spans="1:11" ht="14.65" thickBot="1">
      <c r="A3" s="2"/>
      <c r="B3" s="5" t="s">
        <v>15</v>
      </c>
      <c r="C3" s="6">
        <v>11649</v>
      </c>
      <c r="D3" s="6">
        <v>46</v>
      </c>
      <c r="E3" s="85">
        <v>2755</v>
      </c>
      <c r="F3" s="6">
        <v>1</v>
      </c>
      <c r="G3" s="6">
        <v>3000</v>
      </c>
      <c r="H3" s="104">
        <f>(F3/E3)*100</f>
        <v>3.6297640653357527E-2</v>
      </c>
      <c r="I3" s="83">
        <v>1.6666666666666666E-3</v>
      </c>
      <c r="J3" s="16">
        <v>43982</v>
      </c>
      <c r="K3" s="2" t="s">
        <v>147</v>
      </c>
    </row>
    <row r="4" spans="1:11" ht="29.1" thickBot="1">
      <c r="A4" s="2"/>
      <c r="B4" s="5" t="s">
        <v>16</v>
      </c>
      <c r="C4" s="6">
        <v>12578</v>
      </c>
      <c r="D4" s="6">
        <v>88</v>
      </c>
      <c r="E4" s="6">
        <v>3453</v>
      </c>
      <c r="F4" s="6">
        <v>7</v>
      </c>
      <c r="G4" s="6">
        <v>1288</v>
      </c>
      <c r="H4" s="104">
        <f t="shared" ref="H4:H10" si="0">(F4/E4)*100</f>
        <v>0.20272227048942948</v>
      </c>
      <c r="I4" s="34">
        <v>4.7999999999999996E-3</v>
      </c>
      <c r="J4" s="16">
        <v>43981</v>
      </c>
      <c r="K4" s="2"/>
    </row>
    <row r="5" spans="1:11" ht="14.65" thickBot="1">
      <c r="A5" s="2"/>
      <c r="B5" s="5" t="s">
        <v>17</v>
      </c>
      <c r="C5" s="91">
        <v>4953</v>
      </c>
      <c r="D5" s="6">
        <v>12</v>
      </c>
      <c r="E5" s="6">
        <v>1855</v>
      </c>
      <c r="F5" s="6">
        <v>5</v>
      </c>
      <c r="G5" s="6">
        <v>1288</v>
      </c>
      <c r="H5" s="104">
        <f t="shared" si="0"/>
        <v>0.26954177897574128</v>
      </c>
      <c r="I5" s="84"/>
      <c r="J5" s="16">
        <v>43981</v>
      </c>
      <c r="K5" s="2"/>
    </row>
    <row r="6" spans="1:11" ht="14.65" thickBot="1">
      <c r="A6" s="2"/>
      <c r="B6" s="5" t="s">
        <v>18</v>
      </c>
      <c r="C6" s="6">
        <v>38702</v>
      </c>
      <c r="D6" s="6">
        <v>827</v>
      </c>
      <c r="E6" s="6">
        <v>4978</v>
      </c>
      <c r="F6" s="6">
        <v>19</v>
      </c>
      <c r="G6" s="6">
        <v>4500</v>
      </c>
      <c r="H6" s="104">
        <f t="shared" si="0"/>
        <v>0.38167938931297707</v>
      </c>
      <c r="I6" s="17"/>
      <c r="J6" s="100">
        <v>43981</v>
      </c>
      <c r="K6" s="36">
        <v>9</v>
      </c>
    </row>
    <row r="7" spans="1:11" ht="14.65" thickBot="1">
      <c r="A7" s="2"/>
      <c r="B7" s="5" t="s">
        <v>19</v>
      </c>
      <c r="C7" s="6">
        <v>4894</v>
      </c>
      <c r="D7" s="6">
        <v>32</v>
      </c>
      <c r="E7" s="6">
        <v>775</v>
      </c>
      <c r="F7" s="6">
        <v>1</v>
      </c>
      <c r="G7" s="6">
        <v>800</v>
      </c>
      <c r="H7" s="104">
        <f t="shared" si="0"/>
        <v>0.12903225806451613</v>
      </c>
      <c r="I7" s="2"/>
      <c r="J7" s="16">
        <v>43981</v>
      </c>
      <c r="K7" s="2"/>
    </row>
    <row r="8" spans="1:11" ht="14.65" thickBot="1">
      <c r="A8" s="2"/>
      <c r="B8" s="5" t="s">
        <v>67</v>
      </c>
      <c r="C8" s="65">
        <v>38543</v>
      </c>
      <c r="D8" s="6">
        <v>509</v>
      </c>
      <c r="E8" s="6">
        <v>7250</v>
      </c>
      <c r="F8" s="6">
        <v>47</v>
      </c>
      <c r="G8" s="6">
        <v>3000</v>
      </c>
      <c r="H8" s="104">
        <f t="shared" si="0"/>
        <v>0.64827586206896548</v>
      </c>
      <c r="I8" s="2" t="s">
        <v>148</v>
      </c>
      <c r="J8" s="100">
        <v>43982</v>
      </c>
      <c r="K8" s="34" t="s">
        <v>149</v>
      </c>
    </row>
    <row r="9" spans="1:11" ht="14.65" thickBot="1">
      <c r="A9" s="2"/>
      <c r="B9" s="5" t="s">
        <v>21</v>
      </c>
      <c r="C9" s="6"/>
      <c r="D9" s="6"/>
      <c r="E9" s="6"/>
      <c r="F9" s="6"/>
      <c r="G9" s="6"/>
      <c r="H9" s="104"/>
      <c r="I9" s="2" t="s">
        <v>150</v>
      </c>
      <c r="J9" s="2"/>
      <c r="K9" s="2"/>
    </row>
    <row r="10" spans="1:11" s="2" customFormat="1" ht="14.65" thickBot="1">
      <c r="B10" s="5" t="s">
        <v>151</v>
      </c>
      <c r="C10" s="6">
        <v>1000</v>
      </c>
      <c r="D10" s="6"/>
      <c r="E10" s="6">
        <v>150</v>
      </c>
      <c r="F10" s="6"/>
      <c r="G10" s="6"/>
      <c r="H10" s="104">
        <f t="shared" si="0"/>
        <v>0</v>
      </c>
      <c r="I10" s="2" t="s">
        <v>148</v>
      </c>
    </row>
    <row r="11" spans="1:11" ht="14.65" thickBot="1">
      <c r="A11" s="2"/>
      <c r="B11" s="5" t="s">
        <v>22</v>
      </c>
      <c r="C11" s="6"/>
      <c r="D11" s="6"/>
      <c r="E11" s="6"/>
      <c r="F11" s="6"/>
      <c r="G11" s="6"/>
      <c r="H11" s="103"/>
      <c r="I11" s="2"/>
      <c r="J11" s="2"/>
      <c r="K11" s="2"/>
    </row>
    <row r="12" spans="1:11" ht="14.65" thickBot="1">
      <c r="A12" s="2"/>
      <c r="B12" s="5" t="s">
        <v>110</v>
      </c>
      <c r="C12" s="6"/>
      <c r="D12" s="6"/>
      <c r="E12" s="6"/>
      <c r="F12" s="6"/>
      <c r="G12" s="6">
        <v>400</v>
      </c>
      <c r="H12" s="103"/>
      <c r="I12" s="2"/>
      <c r="J12" s="2"/>
      <c r="K12" s="2"/>
    </row>
    <row r="13" spans="1:11" ht="15.95" thickBot="1">
      <c r="A13" s="2"/>
      <c r="B13" s="5" t="s">
        <v>24</v>
      </c>
      <c r="C13" s="92">
        <f>SUM(C3:C12)</f>
        <v>112319</v>
      </c>
      <c r="D13" s="6">
        <f>SUM(D3:D12)</f>
        <v>1514</v>
      </c>
      <c r="E13" s="6">
        <f>SUM(E3:E12)</f>
        <v>21216</v>
      </c>
      <c r="F13" s="6">
        <f>SUM(F3:F12)</f>
        <v>80</v>
      </c>
      <c r="G13" s="6">
        <f>SUM(G3:G12)</f>
        <v>14276</v>
      </c>
      <c r="H13" s="103"/>
      <c r="I13" s="2"/>
      <c r="J13" s="2"/>
      <c r="K13" s="2"/>
    </row>
    <row r="14" spans="1:11">
      <c r="A14" s="2"/>
      <c r="B14" s="2"/>
      <c r="C14" s="2"/>
      <c r="D14" s="86" t="s">
        <v>152</v>
      </c>
      <c r="E14" s="86" t="s">
        <v>153</v>
      </c>
      <c r="F14" s="86" t="s">
        <v>154</v>
      </c>
      <c r="G14" s="2"/>
      <c r="I14" s="2"/>
      <c r="J14" s="2"/>
      <c r="K14" s="2"/>
    </row>
    <row r="15" spans="1:11">
      <c r="A15" s="2"/>
      <c r="B15" s="2"/>
      <c r="C15" s="2"/>
      <c r="D15" s="2">
        <f>D13*0.9</f>
        <v>1362.6000000000001</v>
      </c>
      <c r="E15" s="90">
        <f>E13/6.5</f>
        <v>3264</v>
      </c>
      <c r="F15" s="2"/>
      <c r="G15" s="2"/>
      <c r="I15" s="2"/>
      <c r="J15" s="2"/>
      <c r="K15" s="2"/>
    </row>
    <row r="16" spans="1:11">
      <c r="A16" s="2"/>
      <c r="B16" s="2"/>
      <c r="C16" s="2"/>
      <c r="D16" s="88">
        <f>(D15/C13)*100</f>
        <v>1.2131518264941819</v>
      </c>
      <c r="E16" s="89" t="s">
        <v>155</v>
      </c>
      <c r="F16" s="87">
        <f>(F13/E13)*100</f>
        <v>0.37707390648567118</v>
      </c>
      <c r="G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I19" s="99" t="s">
        <v>156</v>
      </c>
      <c r="J19" s="2"/>
      <c r="K19" s="2"/>
    </row>
    <row r="20" spans="1:11" ht="14.65" thickBot="1">
      <c r="A20" s="2"/>
      <c r="B20" s="2"/>
      <c r="C20" s="2"/>
      <c r="D20" s="2"/>
      <c r="E20" s="2"/>
      <c r="F20" s="2"/>
      <c r="G20" s="2"/>
      <c r="I20" s="106" t="s">
        <v>157</v>
      </c>
      <c r="J20" s="2"/>
      <c r="K20" s="2"/>
    </row>
    <row r="21" spans="1:11" ht="15" thickTop="1" thickBot="1">
      <c r="A21" s="2"/>
      <c r="B21" s="1"/>
      <c r="C21" s="2"/>
      <c r="D21" s="2"/>
      <c r="E21" s="2"/>
      <c r="F21" s="2"/>
      <c r="G21" s="2"/>
      <c r="I21" s="93" t="s">
        <v>115</v>
      </c>
      <c r="J21" s="94" t="s">
        <v>116</v>
      </c>
      <c r="K21" s="2"/>
    </row>
    <row r="22" spans="1:11" ht="28.15" thickTop="1" thickBot="1">
      <c r="A22" s="2"/>
      <c r="B22" s="2"/>
      <c r="C22" s="2"/>
      <c r="D22" s="2"/>
      <c r="E22" s="2"/>
      <c r="F22" s="2"/>
      <c r="G22" s="2"/>
      <c r="I22" s="95" t="s">
        <v>158</v>
      </c>
      <c r="J22" s="96">
        <v>4894</v>
      </c>
      <c r="K22" s="2"/>
    </row>
    <row r="23" spans="1:11" ht="15" thickTop="1" thickBot="1">
      <c r="A23" s="2"/>
      <c r="B23" s="2"/>
      <c r="C23" s="2"/>
      <c r="D23" s="2"/>
      <c r="E23" s="2"/>
      <c r="F23" s="2"/>
      <c r="G23" s="2"/>
      <c r="I23" s="95" t="s">
        <v>120</v>
      </c>
      <c r="J23" s="96">
        <v>4894</v>
      </c>
      <c r="K23" s="2"/>
    </row>
    <row r="24" spans="1:11" ht="15" thickTop="1" thickBot="1">
      <c r="A24" s="2"/>
      <c r="B24" s="2"/>
      <c r="C24" s="2"/>
      <c r="D24" s="2"/>
      <c r="E24" s="2"/>
      <c r="F24" s="2"/>
      <c r="G24" s="2"/>
      <c r="I24" s="95" t="s">
        <v>121</v>
      </c>
      <c r="J24" s="96">
        <v>32</v>
      </c>
      <c r="K24" s="2"/>
    </row>
    <row r="25" spans="1:11" ht="15" thickTop="1" thickBot="1">
      <c r="A25" s="2"/>
      <c r="B25" s="2"/>
      <c r="C25" s="2"/>
      <c r="D25" s="2"/>
      <c r="E25" s="2"/>
      <c r="F25" s="2"/>
      <c r="G25" s="2"/>
      <c r="I25" s="95" t="s">
        <v>122</v>
      </c>
      <c r="J25" s="96">
        <v>4859</v>
      </c>
      <c r="K25" s="2"/>
    </row>
    <row r="26" spans="1:11" ht="15" thickTop="1" thickBot="1">
      <c r="A26" s="2"/>
      <c r="B26" s="2"/>
      <c r="C26" s="2"/>
      <c r="D26" s="2"/>
      <c r="E26" s="2"/>
      <c r="F26" s="2"/>
      <c r="G26" s="2"/>
      <c r="I26" s="95" t="s">
        <v>123</v>
      </c>
      <c r="J26" s="96">
        <v>3</v>
      </c>
      <c r="K26" s="2"/>
    </row>
    <row r="27" spans="1:11" ht="14.65" thickTop="1">
      <c r="A27" s="2"/>
      <c r="B27" s="2"/>
      <c r="C27" s="2"/>
      <c r="D27" s="2"/>
      <c r="E27" s="2"/>
      <c r="F27" s="2"/>
      <c r="G27" s="2"/>
      <c r="I27" s="81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I28" s="99" t="s">
        <v>159</v>
      </c>
      <c r="J28" s="2"/>
      <c r="K28" s="2"/>
    </row>
    <row r="29" spans="1:11" ht="14.65" thickBot="1">
      <c r="A29" s="2"/>
      <c r="B29" s="2"/>
      <c r="C29" s="2"/>
      <c r="D29" s="2"/>
      <c r="E29" s="2"/>
      <c r="F29" s="2"/>
      <c r="G29" s="2"/>
      <c r="I29" s="80"/>
      <c r="J29" s="2"/>
      <c r="K29" s="2"/>
    </row>
    <row r="30" spans="1:11" ht="15" thickTop="1" thickBot="1">
      <c r="A30" s="2"/>
      <c r="B30" s="2"/>
      <c r="C30" s="2"/>
      <c r="D30" s="2"/>
      <c r="E30" s="2"/>
      <c r="F30" s="2"/>
      <c r="G30" s="2"/>
      <c r="I30" s="93" t="s">
        <v>115</v>
      </c>
      <c r="J30" s="97" t="s">
        <v>116</v>
      </c>
      <c r="K30" s="2"/>
    </row>
    <row r="31" spans="1:11" ht="28.15" thickTop="1" thickBot="1">
      <c r="A31" s="2"/>
      <c r="B31" s="2"/>
      <c r="C31" s="2"/>
      <c r="D31" s="2"/>
      <c r="E31" s="2"/>
      <c r="F31" s="2"/>
      <c r="G31" s="2"/>
      <c r="I31" s="95" t="s">
        <v>160</v>
      </c>
      <c r="J31" s="98">
        <v>775</v>
      </c>
      <c r="K31" s="2"/>
    </row>
    <row r="32" spans="1:11" ht="15" thickTop="1" thickBot="1">
      <c r="A32" s="2"/>
      <c r="B32" s="2"/>
      <c r="C32" s="2"/>
      <c r="D32" s="2"/>
      <c r="E32" s="2"/>
      <c r="F32" s="2"/>
      <c r="G32" s="2"/>
      <c r="I32" s="95" t="s">
        <v>120</v>
      </c>
      <c r="J32" s="96">
        <v>775</v>
      </c>
      <c r="K32" s="2"/>
    </row>
    <row r="33" spans="1:11" ht="15" thickTop="1" thickBot="1">
      <c r="A33" s="2"/>
      <c r="B33" s="2"/>
      <c r="C33" s="2"/>
      <c r="D33" s="2"/>
      <c r="E33" s="2"/>
      <c r="F33" s="2"/>
      <c r="G33" s="2"/>
      <c r="I33" s="95" t="s">
        <v>121</v>
      </c>
      <c r="J33" s="96">
        <v>1</v>
      </c>
      <c r="K33" s="2"/>
    </row>
    <row r="34" spans="1:11" ht="15" thickTop="1" thickBot="1">
      <c r="A34" s="2"/>
      <c r="B34" s="2"/>
      <c r="C34" s="2"/>
      <c r="D34" s="2"/>
      <c r="E34" s="2"/>
      <c r="F34" s="2"/>
      <c r="G34" s="2"/>
      <c r="I34" s="95" t="s">
        <v>122</v>
      </c>
      <c r="J34" s="96">
        <v>774</v>
      </c>
      <c r="K34" s="2"/>
    </row>
    <row r="35" spans="1:11" ht="15" thickTop="1" thickBot="1">
      <c r="A35" s="2"/>
      <c r="B35" s="2"/>
      <c r="C35" s="2"/>
      <c r="D35" s="2"/>
      <c r="E35" s="2"/>
      <c r="F35" s="2"/>
      <c r="G35" s="2"/>
      <c r="I35" s="95" t="s">
        <v>123</v>
      </c>
      <c r="J35" s="96">
        <v>0</v>
      </c>
      <c r="K35" s="2"/>
    </row>
    <row r="36" spans="1:11" ht="14.65" thickTop="1">
      <c r="A36" s="2"/>
      <c r="B36" s="2"/>
      <c r="C36" s="2"/>
      <c r="D36" s="2"/>
      <c r="E36" s="2"/>
      <c r="F36" s="2"/>
      <c r="G36" s="2"/>
      <c r="I36" s="80"/>
      <c r="J36" s="2"/>
      <c r="K36" s="2"/>
    </row>
    <row r="38" spans="1:11" ht="14.65" thickBot="1">
      <c r="A38" s="2"/>
      <c r="B38" s="2" t="s">
        <v>161</v>
      </c>
      <c r="C38" s="2"/>
      <c r="D38" s="2"/>
      <c r="E38" s="2"/>
      <c r="F38" s="2"/>
      <c r="G38" s="2"/>
      <c r="I38" s="2"/>
      <c r="J38" s="2"/>
      <c r="K38" s="2"/>
    </row>
    <row r="39" spans="1:11" ht="29.1" thickBot="1">
      <c r="A39" s="2"/>
      <c r="B39" s="70" t="s">
        <v>9</v>
      </c>
      <c r="C39" s="71" t="s">
        <v>162</v>
      </c>
      <c r="D39" s="71" t="s">
        <v>163</v>
      </c>
      <c r="E39" s="71" t="s">
        <v>164</v>
      </c>
      <c r="F39" s="71" t="s">
        <v>165</v>
      </c>
      <c r="G39" s="71" t="s">
        <v>166</v>
      </c>
      <c r="H39" s="101"/>
      <c r="I39" s="2"/>
      <c r="J39" s="2"/>
      <c r="K39" s="2"/>
    </row>
    <row r="40" spans="1:11" ht="14.65" thickBot="1">
      <c r="A40" s="2"/>
      <c r="B40" s="144" t="s">
        <v>131</v>
      </c>
      <c r="C40" s="79">
        <v>38543</v>
      </c>
      <c r="D40" s="78" t="s">
        <v>167</v>
      </c>
      <c r="E40" s="79">
        <v>7250</v>
      </c>
      <c r="F40" s="78" t="s">
        <v>168</v>
      </c>
      <c r="G40" s="78">
        <v>3000</v>
      </c>
      <c r="H40" s="102"/>
      <c r="I40" s="2"/>
      <c r="J40" s="2"/>
      <c r="K40" s="2"/>
    </row>
    <row r="41" spans="1:11" ht="14.65" thickBot="1">
      <c r="A41" s="2"/>
      <c r="B41" s="105" t="s">
        <v>134</v>
      </c>
      <c r="C41" s="79">
        <v>3271</v>
      </c>
      <c r="D41" s="78">
        <v>10</v>
      </c>
      <c r="E41" s="78">
        <v>243</v>
      </c>
      <c r="F41" s="78">
        <v>1</v>
      </c>
      <c r="G41" s="78" t="s">
        <v>169</v>
      </c>
      <c r="H41" s="102"/>
      <c r="I41" s="2"/>
      <c r="J41" s="2"/>
      <c r="K41" s="2"/>
    </row>
    <row r="42" spans="1:11">
      <c r="A42" s="2"/>
      <c r="B42" s="18"/>
      <c r="C42" s="2"/>
      <c r="D42" s="2"/>
      <c r="E42" s="2"/>
      <c r="F42" s="2"/>
      <c r="G42" s="2"/>
      <c r="I42" s="2"/>
      <c r="J42" s="2"/>
      <c r="K42" s="2"/>
    </row>
    <row r="43" spans="1:11">
      <c r="A43" s="2"/>
      <c r="B43" s="18"/>
      <c r="C43" s="2"/>
      <c r="D43" s="2"/>
      <c r="E43" s="2"/>
      <c r="F43" s="2"/>
      <c r="G43" s="2"/>
      <c r="I43" s="2"/>
      <c r="J43" s="2"/>
      <c r="K43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AC0-8A12-4D23-B568-0ED0C05BB38A}">
  <dimension ref="A1:J43"/>
  <sheetViews>
    <sheetView zoomScale="80" zoomScaleNormal="80" workbookViewId="0">
      <selection activeCell="I50" sqref="I50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4.7109375" customWidth="1"/>
    <col min="7" max="7" width="19.5703125" customWidth="1"/>
    <col min="8" max="8" width="19" customWidth="1"/>
    <col min="9" max="9" width="16" customWidth="1"/>
    <col min="10" max="10" width="13.140625" customWidth="1"/>
  </cols>
  <sheetData>
    <row r="1" spans="1:10" ht="20.65" thickBot="1">
      <c r="A1" s="2"/>
      <c r="B1" s="59" t="s">
        <v>170</v>
      </c>
      <c r="C1" s="2"/>
      <c r="D1" s="2"/>
      <c r="E1" s="2"/>
      <c r="F1" s="2"/>
      <c r="G1" s="2"/>
      <c r="H1" s="2"/>
      <c r="I1" s="2" t="s">
        <v>171</v>
      </c>
      <c r="J1" s="2"/>
    </row>
    <row r="2" spans="1:10" ht="29.1" thickBot="1">
      <c r="A2" s="2"/>
      <c r="B2" s="3" t="s">
        <v>9</v>
      </c>
      <c r="C2" s="4" t="s">
        <v>10</v>
      </c>
      <c r="D2" s="4" t="s">
        <v>11</v>
      </c>
      <c r="E2" s="4" t="s">
        <v>172</v>
      </c>
      <c r="F2" s="4" t="s">
        <v>173</v>
      </c>
      <c r="G2" s="4" t="s">
        <v>14</v>
      </c>
      <c r="H2" s="3" t="s">
        <v>146</v>
      </c>
      <c r="I2" s="107" t="s">
        <v>174</v>
      </c>
      <c r="J2" s="49"/>
    </row>
    <row r="3" spans="1:10" ht="14.65" thickBot="1">
      <c r="A3" s="2"/>
      <c r="B3" s="5" t="s">
        <v>15</v>
      </c>
      <c r="C3" s="6">
        <v>15513</v>
      </c>
      <c r="D3" s="6">
        <v>46</v>
      </c>
      <c r="E3" s="91">
        <v>4218</v>
      </c>
      <c r="F3" s="6">
        <v>5</v>
      </c>
      <c r="G3" s="6">
        <v>3000</v>
      </c>
      <c r="H3" s="104">
        <f>(F3/E3)*100</f>
        <v>0.11853959222380275</v>
      </c>
      <c r="I3" s="83"/>
      <c r="J3" s="49" t="s">
        <v>175</v>
      </c>
    </row>
    <row r="4" spans="1:10" ht="29.1" thickBot="1">
      <c r="A4" s="2"/>
      <c r="B4" s="5" t="s">
        <v>16</v>
      </c>
      <c r="C4" s="85">
        <v>12578</v>
      </c>
      <c r="D4" s="85">
        <v>88</v>
      </c>
      <c r="E4" s="85"/>
      <c r="F4" s="85"/>
      <c r="G4" s="6">
        <v>1288</v>
      </c>
      <c r="H4" s="104" t="e">
        <f t="shared" ref="H4:H10" si="0">(F4/E4)*100</f>
        <v>#DIV/0!</v>
      </c>
      <c r="I4" s="34"/>
      <c r="J4" s="49"/>
    </row>
    <row r="5" spans="1:10" ht="14.65" thickBot="1">
      <c r="A5" s="2"/>
      <c r="B5" s="5" t="s">
        <v>17</v>
      </c>
      <c r="C5" s="85">
        <v>6622</v>
      </c>
      <c r="D5" s="6">
        <v>11</v>
      </c>
      <c r="E5" s="6">
        <v>1669</v>
      </c>
      <c r="F5" s="6">
        <v>5</v>
      </c>
      <c r="G5" s="6">
        <v>1288</v>
      </c>
      <c r="H5" s="104">
        <f t="shared" si="0"/>
        <v>0.29958058717795089</v>
      </c>
      <c r="I5" s="108"/>
      <c r="J5" s="49"/>
    </row>
    <row r="6" spans="1:10" ht="14.65" thickBot="1">
      <c r="A6" s="2"/>
      <c r="B6" s="5" t="s">
        <v>18</v>
      </c>
      <c r="C6" s="6">
        <v>44593</v>
      </c>
      <c r="D6" s="6">
        <v>860</v>
      </c>
      <c r="E6" s="6">
        <v>5891</v>
      </c>
      <c r="F6" s="6">
        <v>26</v>
      </c>
      <c r="G6" s="6">
        <v>4500</v>
      </c>
      <c r="H6" s="104">
        <f t="shared" si="0"/>
        <v>0.44135121371583774</v>
      </c>
      <c r="I6" s="17"/>
      <c r="J6" s="36">
        <v>2292</v>
      </c>
    </row>
    <row r="7" spans="1:10" ht="14.65" thickBot="1">
      <c r="A7" s="2"/>
      <c r="B7" s="5" t="s">
        <v>19</v>
      </c>
      <c r="C7" s="6">
        <v>5897</v>
      </c>
      <c r="D7" s="6">
        <v>35</v>
      </c>
      <c r="E7" s="6">
        <v>1002</v>
      </c>
      <c r="F7" s="6">
        <v>3</v>
      </c>
      <c r="G7" s="6">
        <v>1000</v>
      </c>
      <c r="H7" s="104">
        <f t="shared" si="0"/>
        <v>0.29940119760479045</v>
      </c>
      <c r="I7" s="2"/>
      <c r="J7" s="2"/>
    </row>
    <row r="8" spans="1:10" ht="14.65" thickBot="1">
      <c r="A8" s="2"/>
      <c r="B8" s="5" t="s">
        <v>67</v>
      </c>
      <c r="C8" s="65">
        <v>49447</v>
      </c>
      <c r="D8" s="6">
        <v>563</v>
      </c>
      <c r="E8" s="6">
        <v>10904</v>
      </c>
      <c r="F8" s="6">
        <v>54</v>
      </c>
      <c r="G8" s="6">
        <v>3000</v>
      </c>
      <c r="H8" s="104">
        <f t="shared" si="0"/>
        <v>0.49523110785033009</v>
      </c>
      <c r="I8" s="2" t="s">
        <v>176</v>
      </c>
      <c r="J8" s="2" t="s">
        <v>177</v>
      </c>
    </row>
    <row r="9" spans="1:10" ht="14.65" thickBot="1">
      <c r="A9" s="2"/>
      <c r="B9" s="5" t="s">
        <v>21</v>
      </c>
      <c r="C9" s="6"/>
      <c r="D9" s="6"/>
      <c r="E9" s="6"/>
      <c r="F9" s="6"/>
      <c r="G9" s="6"/>
      <c r="H9" s="104"/>
      <c r="I9" s="2"/>
      <c r="J9" s="2"/>
    </row>
    <row r="10" spans="1:10" ht="14.65" thickBot="1">
      <c r="A10" s="2"/>
      <c r="B10" s="5" t="s">
        <v>151</v>
      </c>
      <c r="C10" s="6">
        <v>1000</v>
      </c>
      <c r="D10" s="6"/>
      <c r="E10" s="6"/>
      <c r="F10" s="6"/>
      <c r="G10" s="6"/>
      <c r="H10" s="104" t="e">
        <f t="shared" si="0"/>
        <v>#DIV/0!</v>
      </c>
      <c r="I10" s="2"/>
      <c r="J10" s="2"/>
    </row>
    <row r="11" spans="1:10" ht="14.65" thickBot="1">
      <c r="A11" s="2"/>
      <c r="B11" s="5" t="s">
        <v>22</v>
      </c>
      <c r="C11" s="6"/>
      <c r="D11" s="6"/>
      <c r="E11" s="6"/>
      <c r="F11" s="6"/>
      <c r="G11" s="6"/>
      <c r="H11" s="103"/>
      <c r="I11" s="2"/>
      <c r="J11" s="2"/>
    </row>
    <row r="12" spans="1:10" ht="14.65" thickBot="1">
      <c r="A12" s="2"/>
      <c r="B12" s="5" t="s">
        <v>110</v>
      </c>
      <c r="C12" s="6"/>
      <c r="D12" s="6"/>
      <c r="E12" s="6"/>
      <c r="F12" s="6"/>
      <c r="G12" s="6">
        <v>400</v>
      </c>
      <c r="H12" s="103"/>
      <c r="I12" s="2"/>
      <c r="J12" s="2"/>
    </row>
    <row r="13" spans="1:10" ht="15.95" thickBot="1">
      <c r="A13" s="2"/>
      <c r="B13" s="5" t="s">
        <v>24</v>
      </c>
      <c r="C13" s="92">
        <f>SUM(C3:C12)</f>
        <v>135650</v>
      </c>
      <c r="D13" s="6">
        <f>SUM(D3:D12)</f>
        <v>1603</v>
      </c>
      <c r="E13" s="6">
        <f>SUM(E3:E12)</f>
        <v>23684</v>
      </c>
      <c r="F13" s="6">
        <f>SUM(F3:F12)</f>
        <v>93</v>
      </c>
      <c r="G13" s="6">
        <f>SUM(G3:G12)</f>
        <v>14476</v>
      </c>
      <c r="H13" s="103"/>
      <c r="I13" s="2"/>
      <c r="J13" s="2"/>
    </row>
    <row r="14" spans="1:10">
      <c r="A14" s="2"/>
      <c r="B14" s="2"/>
      <c r="C14" s="2"/>
      <c r="D14" s="86" t="s">
        <v>152</v>
      </c>
      <c r="E14" s="86" t="s">
        <v>153</v>
      </c>
      <c r="F14" s="86" t="s">
        <v>154</v>
      </c>
      <c r="G14" s="2"/>
      <c r="H14" s="2"/>
      <c r="I14" s="2"/>
      <c r="J14" s="2"/>
    </row>
    <row r="15" spans="1:10">
      <c r="A15" s="2"/>
      <c r="B15" s="2"/>
      <c r="C15" s="2"/>
      <c r="D15" s="2">
        <f>D13*0.9</f>
        <v>1442.7</v>
      </c>
      <c r="E15" s="90">
        <f>E13/7</f>
        <v>3383.4285714285716</v>
      </c>
      <c r="F15" s="2"/>
      <c r="G15" s="2"/>
      <c r="H15" s="2"/>
      <c r="I15" s="2"/>
      <c r="J15" s="2"/>
    </row>
    <row r="16" spans="1:10">
      <c r="A16" s="2"/>
      <c r="B16" s="2"/>
      <c r="C16" s="2"/>
      <c r="D16" s="88">
        <f>(D15/C13)*100</f>
        <v>1.0635458901584962</v>
      </c>
      <c r="E16" s="89" t="s">
        <v>178</v>
      </c>
      <c r="F16" s="87">
        <f>(F13/E13)*100</f>
        <v>0.3926701570680628</v>
      </c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 t="s">
        <v>179</v>
      </c>
      <c r="I17" s="2"/>
      <c r="J17" s="2"/>
    </row>
    <row r="18" spans="1:10">
      <c r="A18" s="2"/>
      <c r="B18" s="2"/>
      <c r="C18" s="2"/>
      <c r="D18" s="2"/>
      <c r="E18" s="2"/>
      <c r="F18" s="16"/>
      <c r="G18" s="2"/>
      <c r="H18" s="82" t="s">
        <v>180</v>
      </c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 t="s">
        <v>115</v>
      </c>
      <c r="I19" s="2" t="s">
        <v>116</v>
      </c>
      <c r="J19" s="2"/>
    </row>
    <row r="20" spans="1:10">
      <c r="A20" s="2"/>
      <c r="B20" s="2"/>
      <c r="C20" s="2"/>
      <c r="D20" s="2"/>
      <c r="E20" s="2"/>
      <c r="F20" s="2"/>
      <c r="G20" s="2"/>
      <c r="H20" s="2" t="s">
        <v>158</v>
      </c>
      <c r="I20" s="2">
        <v>6171</v>
      </c>
      <c r="J20" s="2"/>
    </row>
    <row r="21" spans="1:10">
      <c r="A21" s="2"/>
      <c r="B21" s="1"/>
      <c r="C21" s="2"/>
      <c r="D21" s="2"/>
      <c r="E21" s="2"/>
      <c r="F21" s="2"/>
      <c r="G21" s="2"/>
      <c r="H21" s="2" t="s">
        <v>120</v>
      </c>
      <c r="I21" s="2">
        <v>5897</v>
      </c>
      <c r="J21" s="2"/>
    </row>
    <row r="22" spans="1:10">
      <c r="A22" s="2"/>
      <c r="B22" s="2"/>
      <c r="C22" s="2"/>
      <c r="D22" s="2"/>
      <c r="E22" s="2"/>
      <c r="F22" s="2"/>
      <c r="G22" s="2"/>
      <c r="H22" s="82" t="s">
        <v>121</v>
      </c>
      <c r="I22" s="2">
        <v>35</v>
      </c>
      <c r="J22" s="2"/>
    </row>
    <row r="23" spans="1:10">
      <c r="A23" s="2"/>
      <c r="B23" s="2"/>
      <c r="C23" s="2"/>
      <c r="D23" s="2"/>
      <c r="E23" s="2"/>
      <c r="F23" s="2"/>
      <c r="G23" s="2"/>
      <c r="H23" s="2" t="s">
        <v>122</v>
      </c>
      <c r="I23" s="2">
        <v>5857</v>
      </c>
      <c r="J23" s="2"/>
    </row>
    <row r="24" spans="1:10">
      <c r="A24" s="2"/>
      <c r="B24" s="2"/>
      <c r="C24" s="2"/>
      <c r="D24" s="2"/>
      <c r="E24" s="2"/>
      <c r="F24" s="2"/>
      <c r="G24" s="2"/>
      <c r="H24" s="2" t="s">
        <v>123</v>
      </c>
      <c r="I24" s="2">
        <v>5</v>
      </c>
      <c r="J24" s="2"/>
    </row>
    <row r="25" spans="1:10">
      <c r="A25" s="2"/>
      <c r="B25" s="2"/>
      <c r="C25" s="2"/>
      <c r="D25" s="2"/>
      <c r="E25" s="2"/>
      <c r="F25" s="2"/>
      <c r="G25" s="2"/>
      <c r="H25" s="2" t="s">
        <v>181</v>
      </c>
      <c r="I25" s="2">
        <v>274</v>
      </c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 t="s">
        <v>182</v>
      </c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 t="s">
        <v>115</v>
      </c>
      <c r="I29" s="2" t="s">
        <v>116</v>
      </c>
      <c r="J29" s="2"/>
    </row>
    <row r="30" spans="1:10">
      <c r="A30" s="2"/>
      <c r="B30" s="2"/>
      <c r="C30" s="2"/>
      <c r="D30" s="2"/>
      <c r="E30" s="2"/>
      <c r="F30" s="2"/>
      <c r="G30" s="2"/>
      <c r="H30" s="2" t="s">
        <v>158</v>
      </c>
      <c r="I30" s="2">
        <v>1276</v>
      </c>
      <c r="J30" s="2"/>
    </row>
    <row r="31" spans="1:10">
      <c r="A31" s="2"/>
      <c r="B31" s="2"/>
      <c r="C31" s="2"/>
      <c r="D31" s="2"/>
      <c r="E31" s="2"/>
      <c r="F31" s="2"/>
      <c r="G31" s="2"/>
      <c r="H31" s="2" t="s">
        <v>120</v>
      </c>
      <c r="I31" s="2">
        <v>1002</v>
      </c>
      <c r="J31" s="2"/>
    </row>
    <row r="32" spans="1:10">
      <c r="A32" s="2"/>
      <c r="B32" s="2"/>
      <c r="C32" s="2"/>
      <c r="D32" s="2"/>
      <c r="E32" s="2"/>
      <c r="F32" s="2"/>
      <c r="G32" s="2"/>
      <c r="H32" s="2" t="s">
        <v>121</v>
      </c>
      <c r="I32" s="2">
        <v>3</v>
      </c>
      <c r="J32" s="2"/>
    </row>
    <row r="33" spans="1:10">
      <c r="A33" s="2"/>
      <c r="B33" s="2"/>
      <c r="C33" s="2"/>
      <c r="D33" s="2"/>
      <c r="E33" s="2"/>
      <c r="F33" s="2"/>
      <c r="G33" s="2"/>
      <c r="H33" s="2" t="s">
        <v>122</v>
      </c>
      <c r="I33" s="2">
        <v>997</v>
      </c>
      <c r="J33" s="2"/>
    </row>
    <row r="34" spans="1:10">
      <c r="A34" s="2"/>
      <c r="B34" s="2"/>
      <c r="C34" s="2"/>
      <c r="D34" s="2"/>
      <c r="E34" s="2"/>
      <c r="F34" s="2"/>
      <c r="G34" s="2"/>
      <c r="H34" s="2" t="s">
        <v>123</v>
      </c>
      <c r="I34" s="2">
        <v>2</v>
      </c>
      <c r="J34" s="2"/>
    </row>
    <row r="35" spans="1:10">
      <c r="A35" s="2"/>
      <c r="B35" s="2"/>
      <c r="C35" s="2"/>
      <c r="D35" s="2"/>
      <c r="E35" s="2"/>
      <c r="F35" s="2"/>
      <c r="G35" s="2"/>
      <c r="H35" s="2" t="s">
        <v>181</v>
      </c>
      <c r="I35" s="2">
        <v>274</v>
      </c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4.65" thickBot="1">
      <c r="A39" s="2"/>
      <c r="B39" s="2" t="s">
        <v>183</v>
      </c>
      <c r="C39" s="2"/>
      <c r="D39" s="2"/>
      <c r="E39" s="2"/>
      <c r="F39" s="2"/>
      <c r="G39" s="2"/>
      <c r="H39" s="2"/>
      <c r="I39" s="2"/>
      <c r="J39" s="2"/>
    </row>
    <row r="40" spans="1:10" ht="29.1" thickBot="1">
      <c r="A40" s="2"/>
      <c r="B40" s="70" t="s">
        <v>9</v>
      </c>
      <c r="C40" s="71" t="s">
        <v>162</v>
      </c>
      <c r="D40" s="71" t="s">
        <v>163</v>
      </c>
      <c r="E40" s="71" t="s">
        <v>164</v>
      </c>
      <c r="F40" s="71" t="s">
        <v>165</v>
      </c>
      <c r="G40" s="71" t="s">
        <v>166</v>
      </c>
      <c r="H40" s="2"/>
      <c r="I40" s="2"/>
      <c r="J40" s="2"/>
    </row>
    <row r="41" spans="1:10" ht="14.65" thickBot="1">
      <c r="A41" s="2"/>
      <c r="B41" s="144" t="s">
        <v>131</v>
      </c>
      <c r="C41" s="79">
        <v>49447</v>
      </c>
      <c r="D41" s="78" t="s">
        <v>184</v>
      </c>
      <c r="E41" s="79">
        <v>10904</v>
      </c>
      <c r="F41" s="78" t="s">
        <v>185</v>
      </c>
      <c r="G41" s="78">
        <v>3000</v>
      </c>
      <c r="H41" s="2"/>
      <c r="I41" s="2"/>
      <c r="J41" s="2"/>
    </row>
    <row r="42" spans="1:10" ht="14.65" thickBot="1">
      <c r="A42" s="2"/>
      <c r="B42" s="105" t="s">
        <v>134</v>
      </c>
      <c r="C42" s="79">
        <v>3379</v>
      </c>
      <c r="D42" s="78" t="s">
        <v>186</v>
      </c>
      <c r="E42" s="78">
        <v>102</v>
      </c>
      <c r="F42" s="78">
        <v>1</v>
      </c>
      <c r="G42" s="78" t="s">
        <v>169</v>
      </c>
      <c r="H42" s="2"/>
      <c r="I42" s="2"/>
      <c r="J42" s="2"/>
    </row>
    <row r="43" spans="1:10">
      <c r="A43" s="2"/>
      <c r="B43" s="18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F8C-FB94-4D6D-8F49-3296840E7562}">
  <dimension ref="B1:L58"/>
  <sheetViews>
    <sheetView zoomScale="80" zoomScaleNormal="80" workbookViewId="0">
      <selection activeCell="F16" sqref="F16"/>
    </sheetView>
  </sheetViews>
  <sheetFormatPr defaultColWidth="9.140625" defaultRowHeight="14.4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22.5703125" style="2" customWidth="1"/>
    <col min="10" max="10" width="13.85546875" style="2" customWidth="1"/>
    <col min="11" max="11" width="11.28515625" style="2" customWidth="1"/>
    <col min="12" max="12" width="10.42578125" style="110" customWidth="1"/>
    <col min="13" max="16384" width="9.140625" style="2"/>
  </cols>
  <sheetData>
    <row r="1" spans="2:12" ht="20.65" thickBot="1">
      <c r="B1" s="61" t="s">
        <v>187</v>
      </c>
      <c r="I1" s="2" t="s">
        <v>188</v>
      </c>
    </row>
    <row r="2" spans="2:12" ht="29.1" thickBot="1">
      <c r="B2" s="3" t="s">
        <v>9</v>
      </c>
      <c r="C2" s="4" t="s">
        <v>10</v>
      </c>
      <c r="D2" s="4" t="s">
        <v>11</v>
      </c>
      <c r="E2" s="4" t="s">
        <v>189</v>
      </c>
      <c r="F2" s="4" t="s">
        <v>190</v>
      </c>
      <c r="G2" s="4" t="s">
        <v>14</v>
      </c>
      <c r="H2" s="3" t="s">
        <v>146</v>
      </c>
      <c r="I2" s="107" t="s">
        <v>174</v>
      </c>
      <c r="J2" s="49"/>
    </row>
    <row r="3" spans="2:12" ht="14.65" thickBot="1">
      <c r="B3" s="5" t="s">
        <v>15</v>
      </c>
      <c r="C3" s="6">
        <v>21232</v>
      </c>
      <c r="D3" s="6">
        <v>59</v>
      </c>
      <c r="E3" s="91">
        <v>4568</v>
      </c>
      <c r="F3" s="6">
        <v>8</v>
      </c>
      <c r="G3" s="6">
        <v>3000</v>
      </c>
      <c r="H3" s="104">
        <f>(F3/E3)*100</f>
        <v>0.17513134851138354</v>
      </c>
      <c r="I3" s="83"/>
      <c r="J3" s="49" t="s">
        <v>191</v>
      </c>
    </row>
    <row r="4" spans="2:12" ht="29.1" thickBot="1">
      <c r="B4" s="5" t="s">
        <v>16</v>
      </c>
      <c r="C4" s="91">
        <v>19541</v>
      </c>
      <c r="D4" s="91">
        <v>101</v>
      </c>
      <c r="E4" s="91">
        <v>3420</v>
      </c>
      <c r="F4" s="91">
        <v>8</v>
      </c>
      <c r="G4" s="6">
        <v>1288</v>
      </c>
      <c r="H4" s="104">
        <f t="shared" ref="H4:H10" si="0">(F4/E4)*100</f>
        <v>0.23391812865497078</v>
      </c>
      <c r="I4" s="34"/>
      <c r="J4" s="49" t="s">
        <v>192</v>
      </c>
    </row>
    <row r="5" spans="2:12" ht="14.65" thickBot="1">
      <c r="B5" s="5" t="s">
        <v>17</v>
      </c>
      <c r="C5" s="91">
        <v>7848</v>
      </c>
      <c r="D5" s="91">
        <v>18</v>
      </c>
      <c r="E5" s="6">
        <v>2023</v>
      </c>
      <c r="F5" s="6">
        <v>10</v>
      </c>
      <c r="G5" s="6">
        <v>1288</v>
      </c>
      <c r="H5" s="104">
        <f t="shared" si="0"/>
        <v>0.49431537320810681</v>
      </c>
      <c r="I5" s="108"/>
      <c r="J5" s="49"/>
    </row>
    <row r="6" spans="2:12" ht="14.65" thickBot="1">
      <c r="B6" s="5" t="s">
        <v>18</v>
      </c>
      <c r="C6" s="6">
        <v>51093</v>
      </c>
      <c r="D6" s="6">
        <v>868</v>
      </c>
      <c r="E6" s="6">
        <v>6500</v>
      </c>
      <c r="F6" s="6">
        <v>17</v>
      </c>
      <c r="G6" s="6">
        <v>4500</v>
      </c>
      <c r="H6" s="104">
        <f t="shared" si="0"/>
        <v>0.26153846153846155</v>
      </c>
      <c r="I6" s="17" t="s">
        <v>193</v>
      </c>
      <c r="J6" s="36">
        <v>3592</v>
      </c>
      <c r="K6" s="2" t="s">
        <v>194</v>
      </c>
      <c r="L6" s="111" t="s">
        <v>195</v>
      </c>
    </row>
    <row r="7" spans="2:12" ht="14.65" thickBot="1">
      <c r="B7" s="5" t="s">
        <v>19</v>
      </c>
      <c r="C7" s="6">
        <v>6805</v>
      </c>
      <c r="D7" s="6">
        <v>41</v>
      </c>
      <c r="E7" s="6">
        <v>634</v>
      </c>
      <c r="F7" s="6">
        <v>6</v>
      </c>
      <c r="G7" s="6">
        <v>1000</v>
      </c>
      <c r="H7" s="104">
        <f t="shared" si="0"/>
        <v>0.94637223974763407</v>
      </c>
    </row>
    <row r="8" spans="2:12" ht="14.65" thickBot="1">
      <c r="B8" s="5" t="s">
        <v>67</v>
      </c>
      <c r="C8" s="122">
        <v>59548</v>
      </c>
      <c r="D8" s="91">
        <v>595</v>
      </c>
      <c r="E8" s="6">
        <v>10101</v>
      </c>
      <c r="F8" s="6">
        <v>33</v>
      </c>
      <c r="G8" s="6">
        <v>3000</v>
      </c>
      <c r="H8" s="104">
        <f t="shared" si="0"/>
        <v>0.32670032670032667</v>
      </c>
      <c r="I8" s="2" t="s">
        <v>196</v>
      </c>
    </row>
    <row r="9" spans="2:12" ht="14.65" thickBot="1">
      <c r="B9" s="5" t="s">
        <v>21</v>
      </c>
      <c r="C9" s="6"/>
      <c r="D9" s="6"/>
      <c r="E9" s="6"/>
      <c r="F9" s="6"/>
      <c r="G9" s="6"/>
      <c r="H9" s="104"/>
    </row>
    <row r="10" spans="2:12" ht="14.65" thickBot="1">
      <c r="B10" s="5" t="s">
        <v>151</v>
      </c>
      <c r="C10" s="85">
        <v>1000</v>
      </c>
      <c r="D10" s="6"/>
      <c r="E10" s="6"/>
      <c r="F10" s="6"/>
      <c r="G10" s="6"/>
      <c r="H10" s="104" t="e">
        <f t="shared" si="0"/>
        <v>#DIV/0!</v>
      </c>
    </row>
    <row r="11" spans="2:12" ht="14.65" thickBot="1">
      <c r="B11" s="5" t="s">
        <v>22</v>
      </c>
      <c r="C11" s="6"/>
      <c r="D11" s="6"/>
      <c r="E11" s="6"/>
      <c r="F11" s="6"/>
      <c r="G11" s="6"/>
      <c r="H11" s="103"/>
    </row>
    <row r="12" spans="2:12" ht="14.65" thickBot="1">
      <c r="B12" s="5" t="s">
        <v>110</v>
      </c>
      <c r="C12" s="6"/>
      <c r="D12" s="6"/>
      <c r="E12" s="6"/>
      <c r="F12" s="6"/>
      <c r="G12" s="6">
        <v>400</v>
      </c>
      <c r="H12" s="103"/>
    </row>
    <row r="13" spans="2:12" ht="15.95" thickBot="1">
      <c r="B13" s="5" t="s">
        <v>24</v>
      </c>
      <c r="C13" s="92">
        <f>SUM(C3:C12)</f>
        <v>167067</v>
      </c>
      <c r="D13" s="6">
        <f>SUM(D3:D12)</f>
        <v>1682</v>
      </c>
      <c r="E13" s="6">
        <f>SUM(E3:E12)</f>
        <v>27246</v>
      </c>
      <c r="F13" s="6">
        <f>SUM(F3:F12)</f>
        <v>82</v>
      </c>
      <c r="G13" s="6">
        <f>SUM(G3:G12)</f>
        <v>14476</v>
      </c>
      <c r="H13" s="103"/>
    </row>
    <row r="14" spans="2:12">
      <c r="D14" s="86" t="s">
        <v>152</v>
      </c>
      <c r="E14" s="86" t="s">
        <v>153</v>
      </c>
      <c r="F14" s="86" t="s">
        <v>154</v>
      </c>
    </row>
    <row r="15" spans="2:12">
      <c r="D15" s="2">
        <f>D13*0.9</f>
        <v>1513.8</v>
      </c>
      <c r="E15" s="90">
        <f>E13/7</f>
        <v>3892.2857142857142</v>
      </c>
    </row>
    <row r="16" spans="2:12">
      <c r="D16" s="88">
        <f>(D15/C13)*100</f>
        <v>0.90610353929860465</v>
      </c>
      <c r="E16" s="89" t="s">
        <v>197</v>
      </c>
      <c r="F16" s="87">
        <f>(F13/E13)*100</f>
        <v>0.30096160904352931</v>
      </c>
    </row>
    <row r="17" spans="2:10">
      <c r="J17" s="2" t="s">
        <v>198</v>
      </c>
    </row>
    <row r="18" spans="2:10">
      <c r="F18" s="16"/>
      <c r="I18" s="2" t="s">
        <v>179</v>
      </c>
    </row>
    <row r="19" spans="2:10" ht="28.15">
      <c r="I19" s="112" t="s">
        <v>199</v>
      </c>
    </row>
    <row r="20" spans="2:10" ht="14.65" thickBot="1">
      <c r="I20" s="80"/>
    </row>
    <row r="21" spans="2:10" ht="14.65" thickBot="1">
      <c r="B21" s="1"/>
      <c r="I21" s="113" t="s">
        <v>115</v>
      </c>
      <c r="J21" s="114" t="s">
        <v>116</v>
      </c>
    </row>
    <row r="22" spans="2:10" ht="14.65" thickBot="1">
      <c r="I22" s="115" t="s">
        <v>200</v>
      </c>
      <c r="J22" s="116">
        <v>1144</v>
      </c>
    </row>
    <row r="23" spans="2:10" ht="14.65" thickBot="1">
      <c r="I23" s="115" t="s">
        <v>120</v>
      </c>
      <c r="J23" s="116">
        <v>634</v>
      </c>
    </row>
    <row r="24" spans="2:10" ht="14.65" thickBot="1">
      <c r="I24" s="115" t="s">
        <v>121</v>
      </c>
      <c r="J24" s="116">
        <v>6</v>
      </c>
    </row>
    <row r="25" spans="2:10" ht="14.65" thickBot="1">
      <c r="I25" s="115" t="s">
        <v>122</v>
      </c>
      <c r="J25" s="116">
        <v>626</v>
      </c>
    </row>
    <row r="26" spans="2:10" ht="14.65" thickBot="1">
      <c r="I26" s="115" t="s">
        <v>123</v>
      </c>
      <c r="J26" s="116">
        <v>2</v>
      </c>
    </row>
    <row r="27" spans="2:10" ht="27.95" thickBot="1">
      <c r="I27" s="115" t="s">
        <v>201</v>
      </c>
      <c r="J27" s="116">
        <v>510</v>
      </c>
    </row>
    <row r="28" spans="2:10">
      <c r="I28" s="81"/>
    </row>
    <row r="29" spans="2:10" ht="28.15">
      <c r="I29" s="112" t="s">
        <v>202</v>
      </c>
    </row>
    <row r="30" spans="2:10" ht="14.65" thickBot="1">
      <c r="I30" s="80"/>
    </row>
    <row r="31" spans="2:10" ht="14.65" thickBot="1">
      <c r="I31" s="113" t="s">
        <v>115</v>
      </c>
      <c r="J31" s="114" t="s">
        <v>116</v>
      </c>
    </row>
    <row r="32" spans="2:10" ht="14.65" thickBot="1">
      <c r="I32" s="115" t="s">
        <v>200</v>
      </c>
      <c r="J32" s="116">
        <v>7315</v>
      </c>
    </row>
    <row r="33" spans="2:10" ht="14.65" thickBot="1">
      <c r="I33" s="115" t="s">
        <v>120</v>
      </c>
      <c r="J33" s="116">
        <v>6805</v>
      </c>
    </row>
    <row r="34" spans="2:10" ht="14.65" thickBot="1">
      <c r="I34" s="115" t="s">
        <v>121</v>
      </c>
      <c r="J34" s="116">
        <v>41</v>
      </c>
    </row>
    <row r="35" spans="2:10" ht="14.65" thickBot="1">
      <c r="I35" s="115" t="s">
        <v>122</v>
      </c>
      <c r="J35" s="116">
        <v>6757</v>
      </c>
    </row>
    <row r="36" spans="2:10" ht="14.65" thickBot="1">
      <c r="H36" s="109"/>
      <c r="I36" s="115" t="s">
        <v>123</v>
      </c>
      <c r="J36" s="116">
        <v>7</v>
      </c>
    </row>
    <row r="37" spans="2:10" ht="14.65" thickBot="1">
      <c r="B37" s="2" t="s">
        <v>203</v>
      </c>
    </row>
    <row r="38" spans="2:10" ht="29.1" thickBot="1">
      <c r="B38" s="70" t="s">
        <v>9</v>
      </c>
      <c r="C38" s="71" t="s">
        <v>162</v>
      </c>
      <c r="D38" s="71" t="s">
        <v>163</v>
      </c>
      <c r="E38" s="117" t="s">
        <v>204</v>
      </c>
      <c r="F38" s="71" t="s">
        <v>164</v>
      </c>
      <c r="G38" s="71" t="s">
        <v>165</v>
      </c>
    </row>
    <row r="39" spans="2:10" ht="20.25" customHeight="1" thickBot="1">
      <c r="B39" s="144" t="s">
        <v>131</v>
      </c>
      <c r="C39" s="118">
        <v>59548</v>
      </c>
      <c r="D39" s="119" t="s">
        <v>205</v>
      </c>
      <c r="E39" s="120">
        <v>14</v>
      </c>
      <c r="F39" s="118">
        <v>10101</v>
      </c>
      <c r="G39" s="119" t="s">
        <v>206</v>
      </c>
    </row>
    <row r="40" spans="2:10" ht="30" customHeight="1" thickBot="1">
      <c r="B40" s="121" t="s">
        <v>134</v>
      </c>
      <c r="C40" s="118">
        <v>3407</v>
      </c>
      <c r="D40" s="119" t="s">
        <v>186</v>
      </c>
      <c r="E40" s="120" t="s">
        <v>207</v>
      </c>
      <c r="F40" s="119">
        <v>28</v>
      </c>
      <c r="G40" s="119">
        <v>0</v>
      </c>
    </row>
    <row r="41" spans="2:10" ht="15.75" customHeight="1">
      <c r="B41" s="128"/>
      <c r="C41" s="129"/>
      <c r="D41" s="130"/>
      <c r="E41" s="130"/>
      <c r="F41" s="130"/>
      <c r="G41" s="130"/>
    </row>
    <row r="42" spans="2:10" ht="14.65" thickBot="1">
      <c r="B42" s="2" t="s">
        <v>208</v>
      </c>
    </row>
    <row r="43" spans="2:10" ht="14.65" thickBot="1">
      <c r="B43" s="123" t="s">
        <v>209</v>
      </c>
      <c r="C43" s="124" t="s">
        <v>210</v>
      </c>
      <c r="D43" s="124" t="s">
        <v>211</v>
      </c>
      <c r="E43" s="124" t="s">
        <v>212</v>
      </c>
      <c r="F43" s="124" t="s">
        <v>213</v>
      </c>
      <c r="G43" s="124" t="s">
        <v>211</v>
      </c>
      <c r="H43" s="124" t="s">
        <v>214</v>
      </c>
      <c r="I43" s="124" t="s">
        <v>215</v>
      </c>
    </row>
    <row r="44" spans="2:10" ht="14.65" thickBot="1">
      <c r="B44" s="42" t="s">
        <v>216</v>
      </c>
      <c r="C44" s="44">
        <v>4953</v>
      </c>
      <c r="D44" s="44">
        <v>11</v>
      </c>
      <c r="E44" s="44">
        <v>97</v>
      </c>
      <c r="F44" s="44">
        <v>92</v>
      </c>
      <c r="G44" s="44">
        <v>5</v>
      </c>
      <c r="H44" s="125"/>
      <c r="I44" s="125"/>
    </row>
    <row r="45" spans="2:10" ht="14.65" thickBot="1">
      <c r="B45" s="42" t="s">
        <v>217</v>
      </c>
      <c r="C45" s="44">
        <v>2895</v>
      </c>
      <c r="D45" s="44">
        <v>7</v>
      </c>
      <c r="E45" s="44">
        <v>36</v>
      </c>
      <c r="F45" s="44">
        <v>35</v>
      </c>
      <c r="G45" s="44">
        <v>1</v>
      </c>
      <c r="H45" s="125"/>
      <c r="I45" s="125"/>
    </row>
    <row r="46" spans="2:10" ht="14.65" thickBot="1">
      <c r="B46" s="42" t="s">
        <v>218</v>
      </c>
      <c r="C46" s="125"/>
      <c r="D46" s="125"/>
      <c r="E46" s="125"/>
      <c r="F46" s="125"/>
      <c r="G46" s="125"/>
      <c r="H46" s="125"/>
      <c r="I46" s="125"/>
    </row>
    <row r="47" spans="2:10" ht="14.65" thickBot="1">
      <c r="B47" s="42" t="s">
        <v>219</v>
      </c>
      <c r="C47" s="125"/>
      <c r="D47" s="125"/>
      <c r="E47" s="125"/>
      <c r="F47" s="125"/>
      <c r="G47" s="125"/>
      <c r="H47" s="125"/>
      <c r="I47" s="125"/>
    </row>
    <row r="48" spans="2:10" ht="14.65" thickBot="1">
      <c r="B48" s="42" t="s">
        <v>220</v>
      </c>
      <c r="C48" s="125"/>
      <c r="D48" s="125"/>
      <c r="E48" s="125"/>
      <c r="F48" s="125"/>
      <c r="G48" s="125"/>
      <c r="H48" s="125"/>
      <c r="I48" s="125"/>
    </row>
    <row r="49" spans="2:9" ht="14.65" thickBot="1">
      <c r="B49" s="42" t="s">
        <v>221</v>
      </c>
      <c r="C49" s="125"/>
      <c r="D49" s="125"/>
      <c r="E49" s="125"/>
      <c r="F49" s="125"/>
      <c r="G49" s="125"/>
      <c r="H49" s="125"/>
      <c r="I49" s="125"/>
    </row>
    <row r="50" spans="2:9" ht="14.65" thickBot="1">
      <c r="B50" s="42" t="s">
        <v>222</v>
      </c>
      <c r="C50" s="125"/>
      <c r="D50" s="125"/>
      <c r="E50" s="125"/>
      <c r="F50" s="125"/>
      <c r="G50" s="125"/>
      <c r="H50" s="125"/>
      <c r="I50" s="125"/>
    </row>
    <row r="51" spans="2:9" ht="14.65" thickBot="1">
      <c r="B51" s="42" t="s">
        <v>223</v>
      </c>
      <c r="C51" s="125"/>
      <c r="D51" s="125"/>
      <c r="E51" s="125"/>
      <c r="F51" s="125"/>
      <c r="G51" s="125"/>
      <c r="H51" s="125"/>
      <c r="I51" s="125"/>
    </row>
    <row r="52" spans="2:9" ht="14.65" thickBot="1">
      <c r="B52" s="126" t="s">
        <v>224</v>
      </c>
      <c r="C52" s="127">
        <v>7848</v>
      </c>
      <c r="D52" s="127">
        <v>18</v>
      </c>
      <c r="E52" s="127">
        <v>133</v>
      </c>
      <c r="F52" s="127">
        <v>127</v>
      </c>
      <c r="G52" s="127">
        <v>6</v>
      </c>
      <c r="H52" s="127">
        <v>0</v>
      </c>
      <c r="I52" s="127">
        <v>0</v>
      </c>
    </row>
    <row r="53" spans="2:9">
      <c r="B53" s="109"/>
    </row>
    <row r="56" spans="2:9">
      <c r="B56" s="2" t="s">
        <v>225</v>
      </c>
    </row>
    <row r="57" spans="2:9">
      <c r="B57" s="2" t="s">
        <v>226</v>
      </c>
    </row>
    <row r="58" spans="2:9">
      <c r="B58" s="2" t="s">
        <v>227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B5D-7F40-4C57-93F0-03523256B467}">
  <dimension ref="B1:L46"/>
  <sheetViews>
    <sheetView zoomScale="80" zoomScaleNormal="80" workbookViewId="0">
      <selection activeCell="H18" sqref="H18"/>
    </sheetView>
  </sheetViews>
  <sheetFormatPr defaultColWidth="9.140625" defaultRowHeight="14.45"/>
  <cols>
    <col min="1" max="1" width="5.5703125" style="2" customWidth="1"/>
    <col min="2" max="2" width="15.7109375" style="2" customWidth="1"/>
    <col min="3" max="3" width="17.570312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2" customWidth="1"/>
    <col min="10" max="10" width="13.140625" style="2" customWidth="1"/>
    <col min="11" max="11" width="11.28515625" style="2" customWidth="1"/>
    <col min="12" max="12" width="10.42578125" style="110" customWidth="1"/>
    <col min="13" max="16384" width="9.140625" style="2"/>
  </cols>
  <sheetData>
    <row r="1" spans="2:12" ht="20.65" thickBot="1">
      <c r="B1" s="59" t="s">
        <v>228</v>
      </c>
      <c r="I1" s="131">
        <v>44004</v>
      </c>
    </row>
    <row r="2" spans="2:12" ht="29.1" thickBot="1">
      <c r="B2" s="3" t="s">
        <v>9</v>
      </c>
      <c r="C2" s="4" t="s">
        <v>10</v>
      </c>
      <c r="D2" s="4" t="s">
        <v>11</v>
      </c>
      <c r="E2" s="4" t="s">
        <v>229</v>
      </c>
      <c r="F2" s="4" t="s">
        <v>230</v>
      </c>
      <c r="G2" s="4" t="s">
        <v>14</v>
      </c>
      <c r="H2" s="3" t="s">
        <v>146</v>
      </c>
      <c r="I2" s="107" t="s">
        <v>174</v>
      </c>
      <c r="J2" s="49"/>
    </row>
    <row r="3" spans="2:12" ht="14.65" thickBot="1">
      <c r="B3" s="5" t="s">
        <v>15</v>
      </c>
      <c r="C3" s="6">
        <v>24326</v>
      </c>
      <c r="D3" s="6">
        <v>67</v>
      </c>
      <c r="E3" s="91">
        <v>4215</v>
      </c>
      <c r="F3" s="6">
        <v>13</v>
      </c>
      <c r="G3" s="6">
        <v>3000</v>
      </c>
      <c r="H3" s="104">
        <f>(F3/E3)*100</f>
        <v>0.30842230130486359</v>
      </c>
      <c r="I3" s="83" t="s">
        <v>175</v>
      </c>
      <c r="J3" s="49" t="s">
        <v>191</v>
      </c>
      <c r="K3" s="2" t="s">
        <v>231</v>
      </c>
    </row>
    <row r="4" spans="2:12" ht="29.1" thickBot="1">
      <c r="B4" s="5" t="s">
        <v>16</v>
      </c>
      <c r="C4" s="91">
        <v>22496</v>
      </c>
      <c r="D4" s="91">
        <v>115</v>
      </c>
      <c r="E4" s="91">
        <v>2955</v>
      </c>
      <c r="F4" s="91">
        <v>14</v>
      </c>
      <c r="G4" s="6">
        <v>1288</v>
      </c>
      <c r="H4" s="104">
        <f t="shared" ref="H4:H10" si="0">(F4/E4)*100</f>
        <v>0.47377326565143824</v>
      </c>
      <c r="I4" s="34"/>
      <c r="J4" s="49" t="s">
        <v>192</v>
      </c>
    </row>
    <row r="5" spans="2:12" ht="14.65" thickBot="1">
      <c r="B5" s="5" t="s">
        <v>17</v>
      </c>
      <c r="C5" s="85">
        <v>7848</v>
      </c>
      <c r="D5" s="91">
        <v>18</v>
      </c>
      <c r="E5" s="6"/>
      <c r="F5" s="6"/>
      <c r="G5" s="6">
        <v>1288</v>
      </c>
      <c r="H5" s="104" t="e">
        <f t="shared" si="0"/>
        <v>#DIV/0!</v>
      </c>
      <c r="I5" s="108"/>
      <c r="J5" s="49"/>
    </row>
    <row r="6" spans="2:12" ht="14.65" thickBot="1">
      <c r="B6" s="5" t="s">
        <v>18</v>
      </c>
      <c r="C6" s="6">
        <v>59296</v>
      </c>
      <c r="D6" s="6">
        <v>888</v>
      </c>
      <c r="E6" s="6">
        <v>5203</v>
      </c>
      <c r="F6" s="6">
        <v>18</v>
      </c>
      <c r="G6" s="6">
        <v>4500</v>
      </c>
      <c r="H6" s="104">
        <f t="shared" si="0"/>
        <v>0.34595425715933115</v>
      </c>
      <c r="I6" s="17"/>
      <c r="J6" s="36">
        <v>3592</v>
      </c>
      <c r="K6" s="2" t="s">
        <v>194</v>
      </c>
      <c r="L6" s="111"/>
    </row>
    <row r="7" spans="2:12" ht="14.65" thickBot="1">
      <c r="B7" s="5" t="s">
        <v>19</v>
      </c>
      <c r="C7" s="6">
        <v>7507</v>
      </c>
      <c r="D7" s="6">
        <v>42</v>
      </c>
      <c r="E7" s="6">
        <v>192</v>
      </c>
      <c r="F7" s="6">
        <v>1</v>
      </c>
      <c r="G7" s="6">
        <v>1000</v>
      </c>
      <c r="H7" s="104">
        <f t="shared" si="0"/>
        <v>0.52083333333333326</v>
      </c>
    </row>
    <row r="8" spans="2:12" ht="14.65" thickBot="1">
      <c r="B8" s="5" t="s">
        <v>67</v>
      </c>
      <c r="C8" s="122">
        <v>69180</v>
      </c>
      <c r="D8" s="91">
        <v>622</v>
      </c>
      <c r="E8" s="6">
        <v>9632</v>
      </c>
      <c r="F8" s="6">
        <v>35</v>
      </c>
      <c r="G8" s="6">
        <v>3000</v>
      </c>
      <c r="H8" s="104">
        <f t="shared" si="0"/>
        <v>0.36337209302325579</v>
      </c>
      <c r="J8" s="2" t="s">
        <v>232</v>
      </c>
    </row>
    <row r="9" spans="2:12" ht="14.65" thickBot="1">
      <c r="B9" s="5" t="s">
        <v>21</v>
      </c>
      <c r="C9" s="6"/>
      <c r="D9" s="6"/>
      <c r="E9" s="6"/>
      <c r="F9" s="6"/>
      <c r="G9" s="6"/>
      <c r="H9" s="104"/>
    </row>
    <row r="10" spans="2:12" ht="14.65" thickBot="1">
      <c r="B10" s="5" t="s">
        <v>151</v>
      </c>
      <c r="C10" s="6">
        <v>1000</v>
      </c>
      <c r="D10" s="6"/>
      <c r="E10" s="6"/>
      <c r="F10" s="6"/>
      <c r="G10" s="6"/>
      <c r="H10" s="104" t="e">
        <f t="shared" si="0"/>
        <v>#DIV/0!</v>
      </c>
    </row>
    <row r="11" spans="2:12" ht="14.65" thickBot="1">
      <c r="B11" s="5" t="s">
        <v>22</v>
      </c>
      <c r="C11" s="6"/>
      <c r="D11" s="6"/>
      <c r="E11" s="6"/>
      <c r="F11" s="6"/>
      <c r="G11" s="6"/>
      <c r="H11" s="103"/>
    </row>
    <row r="12" spans="2:12" ht="14.65" thickBot="1">
      <c r="B12" s="5" t="s">
        <v>110</v>
      </c>
      <c r="C12" s="6"/>
      <c r="D12" s="6"/>
      <c r="E12" s="6"/>
      <c r="F12" s="6"/>
      <c r="G12" s="6">
        <v>400</v>
      </c>
      <c r="H12" s="103"/>
    </row>
    <row r="13" spans="2:12" ht="15.95" thickBot="1">
      <c r="B13" s="5" t="s">
        <v>24</v>
      </c>
      <c r="C13" s="92">
        <f>SUM(C3:C12)</f>
        <v>191653</v>
      </c>
      <c r="D13" s="6">
        <f>SUM(D3:D12)</f>
        <v>1752</v>
      </c>
      <c r="E13" s="6">
        <f>SUM(E3:E12)</f>
        <v>22197</v>
      </c>
      <c r="F13" s="6">
        <f>SUM(F3:F12)</f>
        <v>81</v>
      </c>
      <c r="G13" s="6">
        <f>SUM(G3:G12)</f>
        <v>14476</v>
      </c>
      <c r="H13" s="103"/>
    </row>
    <row r="14" spans="2:12">
      <c r="D14" s="86" t="s">
        <v>152</v>
      </c>
      <c r="E14" s="86" t="s">
        <v>153</v>
      </c>
      <c r="F14" s="86" t="s">
        <v>154</v>
      </c>
    </row>
    <row r="15" spans="2:12">
      <c r="D15" s="2">
        <f>D13*0.9</f>
        <v>1576.8</v>
      </c>
      <c r="E15" s="90">
        <f>E13/7</f>
        <v>3171</v>
      </c>
    </row>
    <row r="16" spans="2:12">
      <c r="D16" s="88">
        <f>(D15/C13)*100</f>
        <v>0.82273692558947675</v>
      </c>
      <c r="E16" s="89" t="s">
        <v>178</v>
      </c>
      <c r="F16" s="87">
        <f>(F13/E13)*100</f>
        <v>0.36491417759156647</v>
      </c>
      <c r="G16" s="2">
        <v>2958</v>
      </c>
    </row>
    <row r="18" spans="2:9">
      <c r="F18" s="16"/>
      <c r="H18" s="99" t="s">
        <v>233</v>
      </c>
    </row>
    <row r="19" spans="2:9" ht="14.65" thickBot="1">
      <c r="H19" s="80"/>
    </row>
    <row r="20" spans="2:9" ht="14.65" thickBot="1">
      <c r="H20" s="113" t="s">
        <v>115</v>
      </c>
      <c r="I20" s="114" t="s">
        <v>116</v>
      </c>
    </row>
    <row r="21" spans="2:9" ht="27.95" thickBot="1">
      <c r="B21" s="1"/>
      <c r="H21" s="115" t="s">
        <v>118</v>
      </c>
      <c r="I21" s="116">
        <v>289</v>
      </c>
    </row>
    <row r="22" spans="2:9" ht="14.65" thickBot="1">
      <c r="H22" s="115" t="s">
        <v>120</v>
      </c>
      <c r="I22" s="116">
        <v>192</v>
      </c>
    </row>
    <row r="23" spans="2:9" ht="14.65" thickBot="1">
      <c r="H23" s="115" t="s">
        <v>121</v>
      </c>
      <c r="I23" s="116">
        <v>1</v>
      </c>
    </row>
    <row r="24" spans="2:9" ht="14.65" thickBot="1">
      <c r="H24" s="115" t="s">
        <v>122</v>
      </c>
      <c r="I24" s="116">
        <v>188</v>
      </c>
    </row>
    <row r="25" spans="2:9" ht="14.65" thickBot="1">
      <c r="H25" s="115" t="s">
        <v>123</v>
      </c>
      <c r="I25" s="116">
        <v>3</v>
      </c>
    </row>
    <row r="26" spans="2:9" ht="27.95" thickBot="1">
      <c r="H26" s="115" t="s">
        <v>201</v>
      </c>
      <c r="I26" s="116">
        <v>97</v>
      </c>
    </row>
    <row r="27" spans="2:9">
      <c r="H27" s="80"/>
    </row>
    <row r="28" spans="2:9">
      <c r="H28" s="99" t="s">
        <v>234</v>
      </c>
    </row>
    <row r="29" spans="2:9" ht="14.65" thickBot="1">
      <c r="H29" s="80"/>
    </row>
    <row r="30" spans="2:9" ht="14.65" thickBot="1">
      <c r="H30" s="113" t="s">
        <v>115</v>
      </c>
      <c r="I30" s="114" t="s">
        <v>116</v>
      </c>
    </row>
    <row r="31" spans="2:9" ht="27.95" thickBot="1">
      <c r="H31" s="115" t="s">
        <v>118</v>
      </c>
      <c r="I31" s="116">
        <v>7604</v>
      </c>
    </row>
    <row r="32" spans="2:9" ht="14.65" thickBot="1">
      <c r="H32" s="115" t="s">
        <v>120</v>
      </c>
      <c r="I32" s="116">
        <v>7507</v>
      </c>
    </row>
    <row r="33" spans="2:9" ht="14.65" thickBot="1">
      <c r="H33" s="115" t="s">
        <v>121</v>
      </c>
      <c r="I33" s="116">
        <v>42</v>
      </c>
    </row>
    <row r="34" spans="2:9" ht="14.65" thickBot="1">
      <c r="H34" s="115" t="s">
        <v>122</v>
      </c>
      <c r="I34" s="116">
        <v>7455</v>
      </c>
    </row>
    <row r="35" spans="2:9" ht="14.65" thickBot="1">
      <c r="H35" s="115" t="s">
        <v>235</v>
      </c>
      <c r="I35" s="116">
        <v>10</v>
      </c>
    </row>
    <row r="36" spans="2:9" ht="14.65" thickBot="1">
      <c r="H36" s="115" t="s">
        <v>236</v>
      </c>
      <c r="I36" s="116">
        <v>97</v>
      </c>
    </row>
    <row r="37" spans="2:9">
      <c r="B37" s="2" t="s">
        <v>237</v>
      </c>
    </row>
    <row r="38" spans="2:9">
      <c r="B38" s="18"/>
    </row>
    <row r="39" spans="2:9" ht="15">
      <c r="B39" s="132"/>
    </row>
    <row r="40" spans="2:9" ht="15.4" thickBot="1">
      <c r="B40" s="132"/>
    </row>
    <row r="41" spans="2:9" ht="29.1" thickBot="1">
      <c r="B41" s="70" t="s">
        <v>9</v>
      </c>
      <c r="C41" s="71" t="s">
        <v>162</v>
      </c>
      <c r="D41" s="71" t="s">
        <v>163</v>
      </c>
      <c r="E41" s="117" t="s">
        <v>204</v>
      </c>
      <c r="F41" s="71" t="s">
        <v>164</v>
      </c>
      <c r="G41" s="71" t="s">
        <v>165</v>
      </c>
      <c r="H41" s="117" t="s">
        <v>238</v>
      </c>
      <c r="I41" s="71" t="s">
        <v>166</v>
      </c>
    </row>
    <row r="42" spans="2:9" ht="14.65" thickBot="1">
      <c r="B42" s="144" t="s">
        <v>131</v>
      </c>
      <c r="C42" s="118">
        <v>69180</v>
      </c>
      <c r="D42" s="119" t="s">
        <v>239</v>
      </c>
      <c r="E42" s="120">
        <v>22</v>
      </c>
      <c r="F42" s="119">
        <v>9.6319999999999997</v>
      </c>
      <c r="G42" s="119" t="s">
        <v>240</v>
      </c>
      <c r="H42" s="133">
        <v>1</v>
      </c>
      <c r="I42" s="119">
        <v>3000</v>
      </c>
    </row>
    <row r="43" spans="2:9" ht="30" customHeight="1" thickBot="1">
      <c r="B43" s="121" t="s">
        <v>134</v>
      </c>
      <c r="C43" s="118">
        <v>3437</v>
      </c>
      <c r="D43" s="119" t="s">
        <v>241</v>
      </c>
      <c r="E43" s="120" t="s">
        <v>207</v>
      </c>
      <c r="F43" s="119">
        <v>30</v>
      </c>
      <c r="G43" s="119">
        <v>1</v>
      </c>
      <c r="H43" s="133" t="s">
        <v>207</v>
      </c>
      <c r="I43" s="119" t="s">
        <v>169</v>
      </c>
    </row>
    <row r="44" spans="2:9">
      <c r="B44" s="18"/>
    </row>
    <row r="46" spans="2:9">
      <c r="B46" s="82" t="s">
        <v>242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0F4D-10E3-4DFB-94CB-A4807C98297E}">
  <dimension ref="B1:L63"/>
  <sheetViews>
    <sheetView zoomScale="90" zoomScaleNormal="90" workbookViewId="0">
      <selection activeCell="H20" sqref="H20"/>
    </sheetView>
  </sheetViews>
  <sheetFormatPr defaultColWidth="9.140625" defaultRowHeight="14.4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2" customWidth="1"/>
    <col min="10" max="10" width="13.140625" style="2" customWidth="1"/>
    <col min="11" max="11" width="11.28515625" style="2" customWidth="1"/>
    <col min="12" max="12" width="10.42578125" style="110" customWidth="1"/>
    <col min="13" max="16384" width="9.140625" style="2"/>
  </cols>
  <sheetData>
    <row r="1" spans="2:12" ht="20.65" thickBot="1">
      <c r="B1" s="59" t="s">
        <v>243</v>
      </c>
      <c r="I1" s="2" t="s">
        <v>244</v>
      </c>
    </row>
    <row r="2" spans="2:12" ht="29.1" thickBot="1">
      <c r="B2" s="3" t="s">
        <v>9</v>
      </c>
      <c r="C2" s="4" t="s">
        <v>10</v>
      </c>
      <c r="D2" s="4" t="s">
        <v>11</v>
      </c>
      <c r="E2" s="4" t="s">
        <v>245</v>
      </c>
      <c r="F2" s="4" t="s">
        <v>246</v>
      </c>
      <c r="G2" s="4" t="s">
        <v>14</v>
      </c>
      <c r="H2" s="3" t="s">
        <v>146</v>
      </c>
      <c r="I2" s="107" t="s">
        <v>174</v>
      </c>
      <c r="J2" s="49"/>
    </row>
    <row r="3" spans="2:12" ht="14.65" thickBot="1">
      <c r="B3" s="5" t="s">
        <v>15</v>
      </c>
      <c r="C3" s="6">
        <v>30068</v>
      </c>
      <c r="D3" s="6">
        <v>105</v>
      </c>
      <c r="E3" s="91">
        <v>4376</v>
      </c>
      <c r="F3" s="6">
        <v>30</v>
      </c>
      <c r="G3" s="6">
        <v>3000</v>
      </c>
      <c r="H3" s="104">
        <f>(F3/E3)*100</f>
        <v>0.68555758683729429</v>
      </c>
      <c r="I3" s="83" t="s">
        <v>247</v>
      </c>
      <c r="J3" s="49"/>
    </row>
    <row r="4" spans="2:12" ht="24" customHeight="1" thickBot="1">
      <c r="B4" s="5" t="s">
        <v>16</v>
      </c>
      <c r="C4" s="91">
        <v>36653</v>
      </c>
      <c r="D4" s="91">
        <v>149</v>
      </c>
      <c r="E4" s="91">
        <v>4160</v>
      </c>
      <c r="F4" s="91">
        <v>34</v>
      </c>
      <c r="G4" s="6">
        <v>8832</v>
      </c>
      <c r="H4" s="104">
        <f t="shared" ref="H4:H10" si="0">(F4/E4)*100</f>
        <v>0.8173076923076924</v>
      </c>
      <c r="I4" s="34"/>
      <c r="J4" s="49" t="s">
        <v>248</v>
      </c>
    </row>
    <row r="5" spans="2:12" ht="14.65" thickBot="1">
      <c r="B5" s="5" t="s">
        <v>17</v>
      </c>
      <c r="C5" s="91">
        <v>7848</v>
      </c>
      <c r="D5" s="91">
        <v>18</v>
      </c>
      <c r="E5" s="6"/>
      <c r="F5" s="6"/>
      <c r="G5" s="6">
        <v>1288</v>
      </c>
      <c r="H5" s="104" t="e">
        <f t="shared" si="0"/>
        <v>#DIV/0!</v>
      </c>
      <c r="I5" s="108"/>
      <c r="J5" s="49"/>
    </row>
    <row r="6" spans="2:12" ht="14.65" thickBot="1">
      <c r="B6" s="5" t="s">
        <v>18</v>
      </c>
      <c r="C6" s="6">
        <v>64520</v>
      </c>
      <c r="D6" s="6">
        <v>961</v>
      </c>
      <c r="E6" s="6">
        <v>8224</v>
      </c>
      <c r="F6" s="6">
        <v>73</v>
      </c>
      <c r="G6" s="6">
        <v>4500</v>
      </c>
      <c r="H6" s="104">
        <f t="shared" si="0"/>
        <v>0.88764591439688711</v>
      </c>
      <c r="I6" s="17" t="s">
        <v>249</v>
      </c>
      <c r="J6" s="36">
        <v>3592</v>
      </c>
      <c r="K6" s="2" t="s">
        <v>194</v>
      </c>
      <c r="L6" s="111" t="s">
        <v>195</v>
      </c>
    </row>
    <row r="7" spans="2:12" ht="14.65" thickBot="1">
      <c r="B7" s="5" t="s">
        <v>19</v>
      </c>
      <c r="C7" s="6">
        <v>8002</v>
      </c>
      <c r="D7" s="6">
        <v>45</v>
      </c>
      <c r="E7" s="6">
        <v>344</v>
      </c>
      <c r="F7" s="6">
        <v>3</v>
      </c>
      <c r="G7" s="6">
        <v>1000</v>
      </c>
      <c r="H7" s="104">
        <f t="shared" si="0"/>
        <v>0.87209302325581395</v>
      </c>
    </row>
    <row r="8" spans="2:12" ht="14.65" thickBot="1">
      <c r="B8" s="5" t="s">
        <v>67</v>
      </c>
      <c r="C8" s="122">
        <v>78020</v>
      </c>
      <c r="D8" s="91">
        <v>697</v>
      </c>
      <c r="E8" s="6">
        <v>8840</v>
      </c>
      <c r="F8" s="6">
        <v>53</v>
      </c>
      <c r="G8" s="6">
        <v>3000</v>
      </c>
      <c r="H8" s="104">
        <f t="shared" si="0"/>
        <v>0.59954751131221728</v>
      </c>
      <c r="I8" s="2" t="s">
        <v>250</v>
      </c>
    </row>
    <row r="9" spans="2:12" ht="14.65" thickBot="1">
      <c r="B9" s="5" t="s">
        <v>21</v>
      </c>
      <c r="C9" s="85"/>
      <c r="D9" s="6"/>
      <c r="E9" s="6"/>
      <c r="F9" s="6"/>
      <c r="G9" s="6"/>
      <c r="H9" s="104"/>
      <c r="I9" s="2" t="s">
        <v>251</v>
      </c>
    </row>
    <row r="10" spans="2:12" ht="14.65" thickBot="1">
      <c r="B10" s="5" t="s">
        <v>151</v>
      </c>
      <c r="C10" s="85">
        <v>1000</v>
      </c>
      <c r="D10" s="6"/>
      <c r="E10" s="6"/>
      <c r="F10" s="6"/>
      <c r="G10" s="6"/>
      <c r="H10" s="104" t="e">
        <f t="shared" si="0"/>
        <v>#DIV/0!</v>
      </c>
    </row>
    <row r="11" spans="2:12" ht="14.65" thickBot="1">
      <c r="B11" s="5" t="s">
        <v>22</v>
      </c>
      <c r="C11" s="6"/>
      <c r="D11" s="6"/>
      <c r="E11" s="6"/>
      <c r="F11" s="6"/>
      <c r="G11" s="6"/>
      <c r="H11" s="103"/>
    </row>
    <row r="12" spans="2:12" ht="14.65" thickBot="1">
      <c r="B12" s="5" t="s">
        <v>110</v>
      </c>
      <c r="C12" s="6"/>
      <c r="D12" s="6"/>
      <c r="E12" s="6"/>
      <c r="F12" s="6"/>
      <c r="G12" s="6">
        <v>400</v>
      </c>
      <c r="H12" s="103"/>
    </row>
    <row r="13" spans="2:12" ht="15.95" thickBot="1">
      <c r="B13" s="5" t="s">
        <v>24</v>
      </c>
      <c r="C13" s="92">
        <f>SUM(C3:C12)</f>
        <v>226111</v>
      </c>
      <c r="D13" s="6">
        <f>SUM(D3:D12)</f>
        <v>1975</v>
      </c>
      <c r="E13" s="6">
        <f>SUM(E3:E12)</f>
        <v>25944</v>
      </c>
      <c r="F13" s="6">
        <f>SUM(F3:F12)</f>
        <v>193</v>
      </c>
      <c r="G13" s="6">
        <f>SUM(G3:G12)</f>
        <v>22020</v>
      </c>
      <c r="H13" s="103"/>
    </row>
    <row r="14" spans="2:12">
      <c r="D14" s="86" t="s">
        <v>152</v>
      </c>
      <c r="E14" s="86" t="s">
        <v>153</v>
      </c>
      <c r="F14" s="86" t="s">
        <v>154</v>
      </c>
    </row>
    <row r="15" spans="2:12">
      <c r="D15" s="2">
        <f>D13*0.9</f>
        <v>1777.5</v>
      </c>
      <c r="E15" s="90">
        <f>E13/7</f>
        <v>3706.2857142857142</v>
      </c>
    </row>
    <row r="16" spans="2:12">
      <c r="D16" s="88">
        <f>(D15/C13)*100</f>
        <v>0.78611832241686597</v>
      </c>
      <c r="E16" s="89" t="s">
        <v>178</v>
      </c>
      <c r="F16" s="87">
        <f>(F13/E13)*100</f>
        <v>0.74390995991366016</v>
      </c>
    </row>
    <row r="17" spans="2:12">
      <c r="I17" s="110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10"/>
      <c r="L36" s="2"/>
    </row>
    <row r="37" spans="2:12">
      <c r="I37" s="110"/>
      <c r="L37" s="2"/>
    </row>
    <row r="38" spans="2:12">
      <c r="I38" s="110"/>
      <c r="L38" s="2"/>
    </row>
    <row r="39" spans="2:12">
      <c r="I39" s="110"/>
      <c r="L39" s="2"/>
    </row>
    <row r="40" spans="2:12">
      <c r="I40" s="110"/>
      <c r="L40" s="2"/>
    </row>
    <row r="41" spans="2:12" ht="14.65" thickBot="1">
      <c r="L41" s="2"/>
    </row>
    <row r="42" spans="2:12" ht="29.1" thickBot="1">
      <c r="B42" s="70" t="s">
        <v>9</v>
      </c>
      <c r="C42" s="71" t="s">
        <v>162</v>
      </c>
      <c r="D42" s="71" t="s">
        <v>163</v>
      </c>
      <c r="E42" s="117" t="s">
        <v>204</v>
      </c>
      <c r="F42" s="71" t="s">
        <v>164</v>
      </c>
      <c r="G42" s="71" t="s">
        <v>165</v>
      </c>
      <c r="H42" s="117" t="s">
        <v>238</v>
      </c>
      <c r="I42" s="71" t="s">
        <v>166</v>
      </c>
      <c r="L42" s="2"/>
    </row>
    <row r="43" spans="2:12" ht="14.65" thickBot="1">
      <c r="B43" s="144" t="s">
        <v>131</v>
      </c>
      <c r="C43" s="140">
        <v>78020</v>
      </c>
      <c r="D43" s="141" t="s">
        <v>252</v>
      </c>
      <c r="E43" s="142">
        <v>22</v>
      </c>
      <c r="F43" s="140">
        <v>8840</v>
      </c>
      <c r="G43" s="141">
        <v>53</v>
      </c>
      <c r="H43" s="143">
        <v>1</v>
      </c>
      <c r="I43" s="141">
        <v>3000</v>
      </c>
      <c r="L43" s="2"/>
    </row>
    <row r="44" spans="2:12" ht="14.65" thickBot="1">
      <c r="B44" s="144" t="s">
        <v>134</v>
      </c>
      <c r="C44" s="140">
        <v>3461</v>
      </c>
      <c r="D44" s="141" t="s">
        <v>241</v>
      </c>
      <c r="E44" s="142" t="s">
        <v>207</v>
      </c>
      <c r="F44" s="141">
        <v>24</v>
      </c>
      <c r="G44" s="141">
        <v>0</v>
      </c>
      <c r="H44" s="143" t="s">
        <v>207</v>
      </c>
      <c r="I44" s="141" t="s">
        <v>169</v>
      </c>
      <c r="L44" s="2"/>
    </row>
    <row r="45" spans="2:12">
      <c r="B45" s="18"/>
      <c r="L45" s="2"/>
    </row>
    <row r="46" spans="2:12" ht="14.65" thickBot="1">
      <c r="B46" s="105"/>
      <c r="C46" s="79"/>
      <c r="D46" s="78"/>
      <c r="E46" s="78"/>
      <c r="F46" s="78"/>
      <c r="G46" s="78"/>
    </row>
    <row r="47" spans="2:12">
      <c r="H47" s="136" t="s">
        <v>253</v>
      </c>
    </row>
    <row r="48" spans="2:12" ht="14.65" thickBot="1">
      <c r="H48" s="135"/>
    </row>
    <row r="49" spans="2:9" ht="14.65" thickBot="1">
      <c r="H49" s="137" t="s">
        <v>254</v>
      </c>
      <c r="I49" s="10" t="s">
        <v>116</v>
      </c>
    </row>
    <row r="50" spans="2:9" ht="29.1" thickBot="1">
      <c r="H50" s="40" t="s">
        <v>255</v>
      </c>
      <c r="I50" s="138">
        <v>377</v>
      </c>
    </row>
    <row r="51" spans="2:9" ht="14.65" thickBot="1">
      <c r="H51" s="40" t="s">
        <v>120</v>
      </c>
      <c r="I51" s="138">
        <v>344</v>
      </c>
    </row>
    <row r="52" spans="2:9" ht="14.65" thickBot="1">
      <c r="H52" s="40" t="s">
        <v>121</v>
      </c>
      <c r="I52" s="138">
        <v>3</v>
      </c>
    </row>
    <row r="53" spans="2:9" ht="14.65" thickBot="1">
      <c r="B53" s="18"/>
      <c r="H53" s="40" t="s">
        <v>122</v>
      </c>
      <c r="I53" s="138">
        <v>341</v>
      </c>
    </row>
    <row r="54" spans="2:9" ht="14.65" thickBot="1">
      <c r="H54" s="139" t="s">
        <v>256</v>
      </c>
      <c r="I54" s="138">
        <v>0</v>
      </c>
    </row>
    <row r="55" spans="2:9" ht="29.1" thickBot="1">
      <c r="H55" s="139" t="s">
        <v>257</v>
      </c>
      <c r="I55" s="138">
        <v>33</v>
      </c>
    </row>
    <row r="56" spans="2:9">
      <c r="H56" s="135"/>
    </row>
    <row r="57" spans="2:9">
      <c r="H57" s="135"/>
    </row>
    <row r="58" spans="2:9">
      <c r="H58" s="136" t="s">
        <v>258</v>
      </c>
    </row>
    <row r="59" spans="2:9" ht="14.65" thickBot="1">
      <c r="H59" s="135"/>
    </row>
    <row r="60" spans="2:9" ht="14.65" thickBot="1">
      <c r="H60" s="137" t="s">
        <v>254</v>
      </c>
      <c r="I60" s="10" t="s">
        <v>116</v>
      </c>
    </row>
    <row r="61" spans="2:9" ht="29.1" thickBot="1">
      <c r="H61" s="40" t="s">
        <v>259</v>
      </c>
      <c r="I61" s="138">
        <v>8035</v>
      </c>
    </row>
    <row r="62" spans="2:9" ht="14.65" thickBot="1">
      <c r="H62" s="40" t="s">
        <v>120</v>
      </c>
      <c r="I62" s="138">
        <v>8002</v>
      </c>
    </row>
    <row r="63" spans="2:9" ht="14.65" thickBot="1">
      <c r="H63" s="40" t="s">
        <v>121</v>
      </c>
      <c r="I63" s="138">
        <v>45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EF9E-4D92-4865-A46D-34624CFF5E10}">
  <dimension ref="B1:L61"/>
  <sheetViews>
    <sheetView workbookViewId="0">
      <selection activeCell="C7" sqref="C7"/>
    </sheetView>
  </sheetViews>
  <sheetFormatPr defaultColWidth="9.140625" defaultRowHeight="14.4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2" customWidth="1"/>
    <col min="10" max="10" width="13.140625" style="2" customWidth="1"/>
    <col min="11" max="11" width="11.28515625" style="2" customWidth="1"/>
    <col min="12" max="12" width="10.42578125" style="110" customWidth="1"/>
    <col min="13" max="16384" width="9.140625" style="2"/>
  </cols>
  <sheetData>
    <row r="1" spans="2:12" ht="20.65" thickBot="1">
      <c r="B1" s="59" t="s">
        <v>260</v>
      </c>
      <c r="I1" s="2" t="s">
        <v>261</v>
      </c>
    </row>
    <row r="2" spans="2:12" ht="29.1" thickBot="1">
      <c r="B2" s="3" t="s">
        <v>9</v>
      </c>
      <c r="C2" s="4" t="s">
        <v>10</v>
      </c>
      <c r="D2" s="4" t="s">
        <v>11</v>
      </c>
      <c r="E2" s="4" t="s">
        <v>262</v>
      </c>
      <c r="F2" s="4" t="s">
        <v>263</v>
      </c>
      <c r="G2" s="4" t="s">
        <v>14</v>
      </c>
      <c r="H2" s="3" t="s">
        <v>146</v>
      </c>
      <c r="I2" s="107" t="s">
        <v>174</v>
      </c>
      <c r="J2" s="49"/>
    </row>
    <row r="3" spans="2:12" ht="14.65" thickBot="1">
      <c r="B3" s="5" t="s">
        <v>15</v>
      </c>
      <c r="C3" s="6">
        <v>27404</v>
      </c>
      <c r="D3" s="6">
        <v>82</v>
      </c>
      <c r="E3" s="91">
        <v>3078</v>
      </c>
      <c r="F3" s="6">
        <v>15</v>
      </c>
      <c r="G3" s="6">
        <v>3000</v>
      </c>
      <c r="H3" s="104">
        <f>(F3/E3)*100</f>
        <v>0.48732943469785572</v>
      </c>
      <c r="I3" s="83" t="s">
        <v>247</v>
      </c>
      <c r="J3" s="49"/>
    </row>
    <row r="4" spans="2:12" ht="24" customHeight="1" thickBot="1">
      <c r="B4" s="5" t="s">
        <v>16</v>
      </c>
      <c r="C4" s="91">
        <v>25217</v>
      </c>
      <c r="D4" s="91">
        <v>122</v>
      </c>
      <c r="E4" s="91">
        <v>2724</v>
      </c>
      <c r="F4" s="91">
        <v>7</v>
      </c>
      <c r="G4" s="6">
        <v>8832</v>
      </c>
      <c r="H4" s="104">
        <f t="shared" ref="H4:H10" si="0">(F4/E4)*100</f>
        <v>0.25697503671071953</v>
      </c>
      <c r="I4" s="34"/>
      <c r="J4" s="49"/>
    </row>
    <row r="5" spans="2:12" ht="14.65" thickBot="1">
      <c r="B5" s="5" t="s">
        <v>17</v>
      </c>
      <c r="C5" s="91">
        <v>7848</v>
      </c>
      <c r="D5" s="91">
        <v>18</v>
      </c>
      <c r="E5" s="6"/>
      <c r="F5" s="6"/>
      <c r="G5" s="6">
        <v>1288</v>
      </c>
      <c r="H5" s="104" t="e">
        <f t="shared" si="0"/>
        <v>#DIV/0!</v>
      </c>
      <c r="I5" s="108"/>
      <c r="J5" s="49"/>
    </row>
    <row r="6" spans="2:12" ht="14.65" thickBot="1">
      <c r="B6" s="5" t="s">
        <v>18</v>
      </c>
      <c r="C6" s="6">
        <v>61623</v>
      </c>
      <c r="D6" s="6">
        <v>928</v>
      </c>
      <c r="E6" s="6">
        <v>5327</v>
      </c>
      <c r="F6" s="6">
        <v>40</v>
      </c>
      <c r="G6" s="6">
        <v>4500</v>
      </c>
      <c r="H6" s="104">
        <f t="shared" si="0"/>
        <v>0.75089168387460115</v>
      </c>
      <c r="I6" s="17"/>
      <c r="J6" s="36">
        <v>3592</v>
      </c>
      <c r="K6" s="2" t="s">
        <v>194</v>
      </c>
      <c r="L6" s="111" t="s">
        <v>195</v>
      </c>
    </row>
    <row r="7" spans="2:12" ht="14.65" thickBot="1">
      <c r="B7" s="5" t="s">
        <v>19</v>
      </c>
      <c r="C7" s="6">
        <v>7816</v>
      </c>
      <c r="D7" s="6">
        <v>45</v>
      </c>
      <c r="E7" s="6">
        <v>158</v>
      </c>
      <c r="F7" s="6">
        <v>3</v>
      </c>
      <c r="G7" s="6">
        <v>1000</v>
      </c>
      <c r="H7" s="104">
        <f t="shared" si="0"/>
        <v>1.89873417721519</v>
      </c>
    </row>
    <row r="8" spans="2:12" ht="14.65" thickBot="1">
      <c r="B8" s="5" t="s">
        <v>67</v>
      </c>
      <c r="C8" s="122">
        <v>69180</v>
      </c>
      <c r="D8" s="91">
        <v>622</v>
      </c>
      <c r="E8" s="6"/>
      <c r="F8" s="6"/>
      <c r="G8" s="6">
        <v>3000</v>
      </c>
      <c r="H8" s="104" t="e">
        <f t="shared" si="0"/>
        <v>#DIV/0!</v>
      </c>
    </row>
    <row r="9" spans="2:12" ht="14.65" thickBot="1">
      <c r="B9" s="5" t="s">
        <v>21</v>
      </c>
      <c r="C9" s="85"/>
      <c r="D9" s="6"/>
      <c r="E9" s="6"/>
      <c r="F9" s="6"/>
      <c r="G9" s="6"/>
      <c r="H9" s="104"/>
    </row>
    <row r="10" spans="2:12" ht="14.65" thickBot="1">
      <c r="B10" s="5" t="s">
        <v>151</v>
      </c>
      <c r="C10" s="85">
        <v>1000</v>
      </c>
      <c r="D10" s="6"/>
      <c r="E10" s="6"/>
      <c r="F10" s="6"/>
      <c r="G10" s="6"/>
      <c r="H10" s="104" t="e">
        <f t="shared" si="0"/>
        <v>#DIV/0!</v>
      </c>
    </row>
    <row r="11" spans="2:12" ht="14.65" thickBot="1">
      <c r="B11" s="5" t="s">
        <v>22</v>
      </c>
      <c r="C11" s="6"/>
      <c r="D11" s="6"/>
      <c r="E11" s="6"/>
      <c r="F11" s="6"/>
      <c r="G11" s="6"/>
      <c r="H11" s="103"/>
    </row>
    <row r="12" spans="2:12" ht="14.65" thickBot="1">
      <c r="B12" s="5" t="s">
        <v>110</v>
      </c>
      <c r="C12" s="6"/>
      <c r="D12" s="6"/>
      <c r="E12" s="6"/>
      <c r="F12" s="6"/>
      <c r="G12" s="6">
        <v>400</v>
      </c>
      <c r="H12" s="103"/>
    </row>
    <row r="13" spans="2:12" ht="15.95" thickBot="1">
      <c r="B13" s="5" t="s">
        <v>24</v>
      </c>
      <c r="C13" s="92">
        <f>SUM(C3:C12)</f>
        <v>200088</v>
      </c>
      <c r="D13" s="6">
        <f>SUM(D3:D12)</f>
        <v>1817</v>
      </c>
      <c r="E13" s="6">
        <f>SUM(E3:E12)</f>
        <v>11287</v>
      </c>
      <c r="F13" s="6">
        <f>SUM(F3:F12)</f>
        <v>65</v>
      </c>
      <c r="G13" s="6">
        <f>SUM(G3:G12)</f>
        <v>22020</v>
      </c>
      <c r="H13" s="103"/>
    </row>
    <row r="14" spans="2:12">
      <c r="D14" s="86" t="s">
        <v>152</v>
      </c>
      <c r="E14" s="86" t="s">
        <v>153</v>
      </c>
      <c r="F14" s="86" t="s">
        <v>154</v>
      </c>
    </row>
    <row r="15" spans="2:12">
      <c r="D15" s="2">
        <f>D13*0.9</f>
        <v>1635.3</v>
      </c>
      <c r="E15" s="90">
        <f>E13/4</f>
        <v>2821.75</v>
      </c>
    </row>
    <row r="16" spans="2:12">
      <c r="D16" s="88">
        <f>(D15/C13)*100</f>
        <v>0.81729039222741984</v>
      </c>
      <c r="E16" s="89" t="s">
        <v>197</v>
      </c>
      <c r="F16" s="87">
        <f>(F13/E13)*100</f>
        <v>0.57588376007796582</v>
      </c>
    </row>
    <row r="17" spans="2:12">
      <c r="I17" s="110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10"/>
      <c r="L36" s="2"/>
    </row>
    <row r="37" spans="2:12">
      <c r="I37" s="110"/>
      <c r="L37" s="2"/>
    </row>
    <row r="38" spans="2:12">
      <c r="I38" s="110"/>
      <c r="L38" s="2"/>
    </row>
    <row r="39" spans="2:12">
      <c r="I39" s="110"/>
      <c r="L39" s="2"/>
    </row>
    <row r="40" spans="2:12">
      <c r="I40" s="110"/>
      <c r="L40" s="2"/>
    </row>
    <row r="41" spans="2:12">
      <c r="I41" s="110"/>
      <c r="L41" s="2"/>
    </row>
    <row r="42" spans="2:12">
      <c r="I42" s="110"/>
      <c r="L42" s="2"/>
    </row>
    <row r="43" spans="2:12" ht="14.65" thickBot="1">
      <c r="B43" s="2" t="s">
        <v>203</v>
      </c>
      <c r="I43" s="110"/>
      <c r="L43" s="2"/>
    </row>
    <row r="44" spans="2:12" ht="29.1" thickBot="1">
      <c r="B44" s="70" t="s">
        <v>9</v>
      </c>
      <c r="C44" s="71" t="s">
        <v>162</v>
      </c>
      <c r="D44" s="71" t="s">
        <v>163</v>
      </c>
      <c r="E44" s="71" t="s">
        <v>164</v>
      </c>
      <c r="F44" s="71" t="s">
        <v>165</v>
      </c>
      <c r="G44" s="71" t="s">
        <v>166</v>
      </c>
      <c r="H44" s="2" t="s">
        <v>264</v>
      </c>
      <c r="I44" s="110"/>
      <c r="L44" s="2"/>
    </row>
    <row r="45" spans="2:12" ht="14.65" thickBot="1">
      <c r="B45" s="144" t="s">
        <v>131</v>
      </c>
      <c r="C45" s="79"/>
      <c r="D45" s="78"/>
      <c r="E45" s="79"/>
      <c r="F45" s="78"/>
      <c r="G45" s="78"/>
      <c r="H45" s="2" t="s">
        <v>265</v>
      </c>
      <c r="I45" s="110"/>
      <c r="L45" s="2"/>
    </row>
    <row r="46" spans="2:12" ht="14.65" thickBot="1">
      <c r="B46" s="105" t="s">
        <v>134</v>
      </c>
      <c r="C46" s="79"/>
      <c r="D46" s="78"/>
      <c r="E46" s="78"/>
      <c r="F46" s="78"/>
      <c r="G46" s="78"/>
      <c r="H46" s="2" t="s">
        <v>115</v>
      </c>
      <c r="I46" s="134" t="s">
        <v>116</v>
      </c>
    </row>
    <row r="47" spans="2:12">
      <c r="H47" s="2" t="s">
        <v>158</v>
      </c>
      <c r="I47" s="110">
        <v>7960</v>
      </c>
    </row>
    <row r="48" spans="2:12">
      <c r="H48" s="2" t="s">
        <v>120</v>
      </c>
      <c r="I48" s="110">
        <v>7816</v>
      </c>
    </row>
    <row r="49" spans="2:9">
      <c r="H49" s="2" t="s">
        <v>121</v>
      </c>
      <c r="I49" s="110">
        <v>45</v>
      </c>
    </row>
    <row r="50" spans="2:9">
      <c r="H50" s="2" t="s">
        <v>122</v>
      </c>
      <c r="I50" s="110">
        <v>7761</v>
      </c>
    </row>
    <row r="51" spans="2:9">
      <c r="H51" s="2" t="s">
        <v>123</v>
      </c>
      <c r="I51" s="110">
        <v>10</v>
      </c>
    </row>
    <row r="52" spans="2:9">
      <c r="I52" s="110"/>
    </row>
    <row r="53" spans="2:9">
      <c r="B53" s="18"/>
      <c r="H53" s="2" t="s">
        <v>266</v>
      </c>
      <c r="I53" s="110"/>
    </row>
    <row r="54" spans="2:9">
      <c r="H54" s="2" t="s">
        <v>115</v>
      </c>
      <c r="I54" s="134" t="s">
        <v>116</v>
      </c>
    </row>
    <row r="55" spans="2:9">
      <c r="H55" s="2" t="s">
        <v>118</v>
      </c>
      <c r="I55" s="110">
        <v>302</v>
      </c>
    </row>
    <row r="56" spans="2:9">
      <c r="H56" s="2" t="s">
        <v>120</v>
      </c>
      <c r="I56" s="110">
        <v>158</v>
      </c>
    </row>
    <row r="57" spans="2:9">
      <c r="H57" s="2" t="s">
        <v>121</v>
      </c>
      <c r="I57" s="110">
        <v>3</v>
      </c>
    </row>
    <row r="58" spans="2:9">
      <c r="H58" s="2" t="s">
        <v>122</v>
      </c>
      <c r="I58" s="110">
        <v>155</v>
      </c>
    </row>
    <row r="59" spans="2:9">
      <c r="H59" s="2" t="s">
        <v>123</v>
      </c>
      <c r="I59" s="110">
        <v>0</v>
      </c>
    </row>
    <row r="60" spans="2:9">
      <c r="H60" s="2" t="s">
        <v>267</v>
      </c>
      <c r="I60" s="110">
        <v>144</v>
      </c>
    </row>
    <row r="61" spans="2:9">
      <c r="I61" s="11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6098-0EB5-4825-8B32-5E01A2A81E68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6491-9F01-47BF-9BE0-9CFA2A77B076}">
  <dimension ref="A1:G16"/>
  <sheetViews>
    <sheetView workbookViewId="0">
      <selection sqref="A1:G16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0.65" thickBot="1">
      <c r="A1" s="2"/>
      <c r="B1" s="11" t="s">
        <v>268</v>
      </c>
      <c r="C1" s="2"/>
      <c r="D1" s="2"/>
      <c r="E1" s="2"/>
      <c r="F1" s="2"/>
      <c r="G1" s="2"/>
    </row>
    <row r="2" spans="1:7" ht="43.5" thickBot="1">
      <c r="A2" s="2"/>
      <c r="B2" s="3" t="s">
        <v>9</v>
      </c>
      <c r="C2" s="4" t="s">
        <v>10</v>
      </c>
      <c r="D2" s="4" t="s">
        <v>11</v>
      </c>
      <c r="E2" s="4" t="s">
        <v>269</v>
      </c>
      <c r="F2" s="4" t="s">
        <v>270</v>
      </c>
      <c r="G2" s="4" t="s">
        <v>14</v>
      </c>
    </row>
    <row r="3" spans="1:7" ht="14.65" thickBot="1">
      <c r="A3" s="2"/>
      <c r="B3" s="5" t="s">
        <v>15</v>
      </c>
      <c r="C3" s="6"/>
      <c r="D3" s="6"/>
      <c r="E3" s="6"/>
      <c r="F3" s="6"/>
      <c r="G3" s="6"/>
    </row>
    <row r="4" spans="1:7" ht="29.1" thickBot="1">
      <c r="A4" s="2"/>
      <c r="B4" s="5" t="s">
        <v>16</v>
      </c>
      <c r="C4" s="6"/>
      <c r="D4" s="6"/>
      <c r="E4" s="6"/>
      <c r="F4" s="6"/>
      <c r="G4" s="6"/>
    </row>
    <row r="5" spans="1:7" ht="14.65" thickBot="1">
      <c r="A5" s="2"/>
      <c r="B5" s="5" t="s">
        <v>17</v>
      </c>
      <c r="C5" s="6"/>
      <c r="D5" s="6"/>
      <c r="E5" s="6"/>
      <c r="F5" s="6"/>
      <c r="G5" s="6"/>
    </row>
    <row r="6" spans="1:7" ht="14.65" thickBot="1">
      <c r="A6" s="2"/>
      <c r="B6" s="5" t="s">
        <v>18</v>
      </c>
      <c r="C6" s="6"/>
      <c r="D6" s="6"/>
      <c r="E6" s="6"/>
      <c r="F6" s="6"/>
      <c r="G6" s="6"/>
    </row>
    <row r="7" spans="1:7" ht="14.65" thickBot="1">
      <c r="A7" s="2"/>
      <c r="B7" s="5" t="s">
        <v>19</v>
      </c>
      <c r="C7" s="6"/>
      <c r="D7" s="6"/>
      <c r="E7" s="6"/>
      <c r="F7" s="6"/>
      <c r="G7" s="6"/>
    </row>
    <row r="8" spans="1:7" ht="14.65" thickBot="1">
      <c r="A8" s="2"/>
      <c r="B8" s="5" t="s">
        <v>20</v>
      </c>
      <c r="C8" s="6"/>
      <c r="D8" s="6"/>
      <c r="E8" s="6"/>
      <c r="F8" s="6"/>
      <c r="G8" s="6"/>
    </row>
    <row r="9" spans="1:7" ht="14.65" thickBot="1">
      <c r="A9" s="2"/>
      <c r="B9" s="5" t="s">
        <v>21</v>
      </c>
      <c r="C9" s="6"/>
      <c r="D9" s="6"/>
      <c r="E9" s="6"/>
      <c r="F9" s="6"/>
      <c r="G9" s="6"/>
    </row>
    <row r="10" spans="1:7" ht="14.65" thickBot="1">
      <c r="A10" s="2"/>
      <c r="B10" s="5" t="s">
        <v>22</v>
      </c>
      <c r="C10" s="6"/>
      <c r="D10" s="6"/>
      <c r="E10" s="6"/>
      <c r="F10" s="6"/>
      <c r="G10" s="6"/>
    </row>
    <row r="11" spans="1:7" ht="14.65" thickBot="1">
      <c r="A11" s="2"/>
      <c r="B11" s="5" t="s">
        <v>23</v>
      </c>
      <c r="C11" s="6"/>
      <c r="D11" s="6"/>
      <c r="E11" s="6"/>
      <c r="F11" s="6"/>
      <c r="G11" s="6"/>
    </row>
    <row r="12" spans="1:7" ht="14.65" thickBot="1">
      <c r="A12" s="2"/>
      <c r="B12" s="5" t="s">
        <v>24</v>
      </c>
      <c r="C12" s="6"/>
      <c r="D12" s="6"/>
      <c r="E12" s="6"/>
      <c r="F12" s="6"/>
      <c r="G12" s="6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0</v>
      </c>
      <c r="F15" s="2" t="s">
        <v>51</v>
      </c>
      <c r="G15" s="2"/>
    </row>
    <row r="16" spans="1:7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D53-815A-4B7E-8AC0-073EF1BD8D96}">
  <dimension ref="B3:F9"/>
  <sheetViews>
    <sheetView workbookViewId="0">
      <selection activeCell="F10" sqref="F10"/>
    </sheetView>
  </sheetViews>
  <sheetFormatPr defaultRowHeight="14.45"/>
  <cols>
    <col min="2" max="2" width="12.140625" customWidth="1"/>
  </cols>
  <sheetData>
    <row r="3" spans="2:6" ht="14.65" thickBot="1">
      <c r="B3" s="6">
        <v>40466</v>
      </c>
      <c r="C3" s="2" t="s">
        <v>271</v>
      </c>
      <c r="D3" s="2"/>
      <c r="E3" s="2"/>
      <c r="F3" s="2"/>
    </row>
    <row r="5" spans="2:6">
      <c r="B5" s="23">
        <v>3200000</v>
      </c>
      <c r="C5" s="2" t="s">
        <v>272</v>
      </c>
      <c r="D5" s="2"/>
      <c r="E5" s="2"/>
      <c r="F5" s="2"/>
    </row>
    <row r="8" spans="2:6" ht="14.65" thickBot="1">
      <c r="B8" s="6">
        <v>40466</v>
      </c>
      <c r="C8" s="2"/>
      <c r="D8" s="2" t="s">
        <v>273</v>
      </c>
      <c r="E8" s="2"/>
      <c r="F8" s="2"/>
    </row>
    <row r="9" spans="2:6">
      <c r="B9" s="23">
        <v>3200000</v>
      </c>
      <c r="C9" s="2"/>
      <c r="D9" s="23">
        <v>100000</v>
      </c>
      <c r="E9" s="33" t="s">
        <v>274</v>
      </c>
      <c r="F9" s="2">
        <v>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AF9A-04EC-41DF-8FA6-BD7C5F31A296}">
  <dimension ref="A1:H23"/>
  <sheetViews>
    <sheetView workbookViewId="0">
      <selection activeCell="F12" sqref="F12"/>
    </sheetView>
  </sheetViews>
  <sheetFormatPr defaultRowHeight="14.4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0.65" thickBot="1">
      <c r="A1" s="2"/>
      <c r="B1" s="13" t="s">
        <v>8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2"/>
    </row>
    <row r="3" spans="1:8" ht="14.65" thickBot="1">
      <c r="A3" s="2"/>
      <c r="B3" s="5" t="s">
        <v>15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16</v>
      </c>
      <c r="C4" s="6"/>
      <c r="D4" s="6"/>
      <c r="E4" s="6"/>
      <c r="F4" s="6"/>
      <c r="G4" s="6"/>
      <c r="H4" s="2"/>
    </row>
    <row r="5" spans="1:8" ht="14.65" thickBot="1">
      <c r="A5" s="2"/>
      <c r="B5" s="5" t="s">
        <v>17</v>
      </c>
      <c r="C5" s="6"/>
      <c r="D5" s="6"/>
      <c r="E5" s="6"/>
      <c r="F5" s="6">
        <v>0</v>
      </c>
      <c r="G5" s="6"/>
      <c r="H5" s="2"/>
    </row>
    <row r="6" spans="1:8" ht="14.65" thickBot="1">
      <c r="A6" s="2"/>
      <c r="B6" s="5" t="s">
        <v>18</v>
      </c>
      <c r="C6" s="6">
        <v>1440</v>
      </c>
      <c r="D6" s="6">
        <v>77</v>
      </c>
      <c r="E6" s="6">
        <v>1440</v>
      </c>
      <c r="F6" s="6">
        <v>77</v>
      </c>
      <c r="G6" s="6"/>
      <c r="H6" s="2"/>
    </row>
    <row r="7" spans="1:8" ht="14.65" thickBot="1">
      <c r="A7" s="2"/>
      <c r="B7" s="5" t="s">
        <v>19</v>
      </c>
      <c r="C7" s="6"/>
      <c r="D7" s="6"/>
      <c r="E7" s="6"/>
      <c r="F7" s="6"/>
      <c r="G7" s="6"/>
      <c r="H7" s="2"/>
    </row>
    <row r="8" spans="1:8" ht="14.65" thickBot="1">
      <c r="A8" s="2"/>
      <c r="B8" s="5" t="s">
        <v>20</v>
      </c>
      <c r="C8" s="6"/>
      <c r="D8" s="6"/>
      <c r="E8" s="6">
        <v>638</v>
      </c>
      <c r="F8" s="6">
        <v>77</v>
      </c>
      <c r="G8" s="6"/>
      <c r="H8" s="17">
        <v>0.12</v>
      </c>
    </row>
    <row r="9" spans="1:8" ht="14.65" thickBot="1">
      <c r="A9" s="2"/>
      <c r="B9" s="5" t="s">
        <v>21</v>
      </c>
      <c r="C9" s="6"/>
      <c r="D9" s="6"/>
      <c r="E9" s="6"/>
      <c r="F9" s="6"/>
      <c r="G9" s="6"/>
      <c r="H9" s="2"/>
    </row>
    <row r="10" spans="1:8" ht="14.65" thickBot="1">
      <c r="A10" s="2"/>
      <c r="B10" s="5" t="s">
        <v>22</v>
      </c>
      <c r="C10" s="6"/>
      <c r="D10" s="6"/>
      <c r="E10" s="6"/>
      <c r="F10" s="6"/>
      <c r="G10" s="6"/>
      <c r="H10" s="2"/>
    </row>
    <row r="11" spans="1:8" ht="14.65" thickBot="1">
      <c r="A11" s="2"/>
      <c r="B11" s="5" t="s">
        <v>23</v>
      </c>
      <c r="C11" s="6"/>
      <c r="D11" s="6"/>
      <c r="E11" s="6"/>
      <c r="F11" s="6"/>
      <c r="G11" s="6"/>
      <c r="H11" s="2"/>
    </row>
    <row r="12" spans="1:8" ht="14.65" thickBot="1">
      <c r="A12" s="2"/>
      <c r="B12" s="5" t="s">
        <v>24</v>
      </c>
      <c r="C12" s="6">
        <f>SUM(C3:C11)</f>
        <v>1440</v>
      </c>
      <c r="D12" s="6">
        <f>SUM(D3:D11)</f>
        <v>77</v>
      </c>
      <c r="E12" s="6">
        <f>SUM(E3:E11)</f>
        <v>2078</v>
      </c>
      <c r="F12" s="6">
        <f>SUM(F3:F11)</f>
        <v>154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296.85714285714283</v>
      </c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9" spans="2:3" ht="14.65" thickBot="1">
      <c r="B19" s="2"/>
      <c r="C19" s="2"/>
    </row>
    <row r="20" spans="2:3" ht="16.5" thickBot="1">
      <c r="B20" s="24" t="s">
        <v>20</v>
      </c>
      <c r="C20" s="25" t="s">
        <v>25</v>
      </c>
    </row>
    <row r="21" spans="2:3" ht="14.65" thickBot="1">
      <c r="B21" s="27" t="s">
        <v>26</v>
      </c>
      <c r="C21" s="28">
        <v>77</v>
      </c>
    </row>
    <row r="22" spans="2:3" ht="14.65" thickBot="1">
      <c r="B22" s="29" t="s">
        <v>27</v>
      </c>
      <c r="C22" s="28">
        <v>638</v>
      </c>
    </row>
    <row r="23" spans="2:3" ht="14.65" thickBot="1">
      <c r="B23" s="29" t="s">
        <v>28</v>
      </c>
      <c r="C23" s="31">
        <v>0.12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012A-55D0-48FC-87C5-981609485314}">
  <dimension ref="A1:G24"/>
  <sheetViews>
    <sheetView workbookViewId="0">
      <selection sqref="A1:G24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0.65" thickBot="1">
      <c r="A1" s="16">
        <v>43923</v>
      </c>
      <c r="B1" s="11" t="s">
        <v>275</v>
      </c>
      <c r="C1" s="2"/>
      <c r="D1" s="2"/>
      <c r="E1" s="2"/>
      <c r="F1" s="2"/>
      <c r="G1" s="2"/>
    </row>
    <row r="2" spans="1:7" ht="29.1" thickBot="1">
      <c r="A2" s="2"/>
      <c r="B2" s="3" t="s">
        <v>9</v>
      </c>
      <c r="C2" s="4" t="s">
        <v>10</v>
      </c>
      <c r="D2" s="4" t="s">
        <v>11</v>
      </c>
      <c r="E2" s="4" t="s">
        <v>53</v>
      </c>
      <c r="F2" s="4" t="s">
        <v>54</v>
      </c>
      <c r="G2" s="4" t="s">
        <v>14</v>
      </c>
    </row>
    <row r="3" spans="1:7" ht="14.65" thickBot="1">
      <c r="A3" s="2"/>
      <c r="B3" s="5" t="s">
        <v>15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29.1" thickBot="1">
      <c r="A4" s="2"/>
      <c r="B4" s="5" t="s">
        <v>16</v>
      </c>
      <c r="C4" s="6">
        <v>1593</v>
      </c>
      <c r="D4" s="6">
        <v>48</v>
      </c>
      <c r="E4" s="6">
        <v>940</v>
      </c>
      <c r="F4" s="6"/>
      <c r="G4" s="6">
        <v>1288</v>
      </c>
    </row>
    <row r="5" spans="1:7" ht="14.65" thickBot="1">
      <c r="A5" s="2"/>
      <c r="B5" s="5" t="s">
        <v>17</v>
      </c>
      <c r="C5" s="6"/>
      <c r="D5" s="6"/>
      <c r="E5" s="6">
        <v>22</v>
      </c>
      <c r="F5" s="6">
        <v>0</v>
      </c>
      <c r="G5" s="6">
        <v>1288</v>
      </c>
    </row>
    <row r="6" spans="1:7" ht="14.65" thickBot="1">
      <c r="A6" s="2"/>
      <c r="B6" s="5" t="s">
        <v>18</v>
      </c>
      <c r="C6" s="6" t="e">
        <f>#REF!+#REF!</f>
        <v>#REF!</v>
      </c>
      <c r="D6" s="6">
        <v>677</v>
      </c>
      <c r="E6" s="6">
        <v>1030</v>
      </c>
      <c r="F6" s="6">
        <v>25</v>
      </c>
      <c r="G6" s="6">
        <v>4500</v>
      </c>
    </row>
    <row r="7" spans="1:7" ht="14.65" thickBot="1">
      <c r="A7" s="2"/>
      <c r="B7" s="5" t="s">
        <v>19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4.65" thickBot="1">
      <c r="A8" s="2"/>
      <c r="B8" s="5" t="s">
        <v>20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4.65" thickBot="1">
      <c r="A9" s="2"/>
      <c r="B9" s="5" t="s">
        <v>21</v>
      </c>
      <c r="C9" s="6"/>
      <c r="D9" s="6"/>
      <c r="E9" s="6"/>
      <c r="F9" s="6"/>
      <c r="G9" s="6"/>
    </row>
    <row r="10" spans="1:7" ht="14.65" thickBot="1">
      <c r="A10" s="2"/>
      <c r="B10" s="5" t="s">
        <v>22</v>
      </c>
      <c r="C10" s="6"/>
      <c r="D10" s="6"/>
      <c r="E10" s="6"/>
      <c r="F10" s="6"/>
      <c r="G10" s="6"/>
    </row>
    <row r="11" spans="1:7" ht="14.65" thickBot="1">
      <c r="A11" s="2"/>
      <c r="B11" s="5" t="s">
        <v>23</v>
      </c>
      <c r="C11" s="6"/>
      <c r="D11" s="6"/>
      <c r="E11" s="6"/>
      <c r="F11" s="6"/>
      <c r="G11" s="6"/>
    </row>
    <row r="12" spans="1:7" ht="14.65" thickBot="1">
      <c r="A12" s="2"/>
      <c r="B12" s="5" t="s">
        <v>24</v>
      </c>
      <c r="C12" s="6" t="e">
        <f>SUM(C3:C11)</f>
        <v>#REF!</v>
      </c>
      <c r="D12" s="6">
        <f>SUM(D3:D11)</f>
        <v>1065</v>
      </c>
      <c r="E12" s="6">
        <f>SUM(E3:E11)</f>
        <v>6488</v>
      </c>
      <c r="F12" s="6">
        <f>SUM(F3:F11)</f>
        <v>93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926.85714285714289</v>
      </c>
      <c r="F15" s="2" t="s">
        <v>51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1">
        <v>43948</v>
      </c>
      <c r="C20" s="2"/>
      <c r="D20" s="2"/>
      <c r="E20" s="2"/>
      <c r="F20" s="2"/>
      <c r="G20" s="2"/>
    </row>
    <row r="21" spans="1:7" ht="14.65" thickBot="1">
      <c r="A21" s="2"/>
      <c r="B21" s="2"/>
      <c r="C21" s="6">
        <v>17061</v>
      </c>
      <c r="D21" s="6">
        <v>677</v>
      </c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ACFF-EFAB-40B2-984B-AB1E67A3D5E7}">
  <dimension ref="B1:H9"/>
  <sheetViews>
    <sheetView workbookViewId="0">
      <selection activeCell="B12" sqref="B12"/>
    </sheetView>
  </sheetViews>
  <sheetFormatPr defaultRowHeight="14.45"/>
  <cols>
    <col min="2" max="2" width="14.5703125" customWidth="1"/>
    <col min="3" max="3" width="11" customWidth="1"/>
    <col min="4" max="4" width="12.7109375" customWidth="1"/>
    <col min="5" max="5" width="13.5703125" customWidth="1"/>
    <col min="6" max="6" width="11.85546875" customWidth="1"/>
    <col min="7" max="7" width="10.85546875" customWidth="1"/>
    <col min="8" max="8" width="16.28515625" customWidth="1"/>
  </cols>
  <sheetData>
    <row r="1" spans="2:8" ht="15.95" thickBot="1">
      <c r="B1" s="12"/>
      <c r="C1" s="2"/>
      <c r="D1" s="2"/>
      <c r="E1" s="2"/>
      <c r="F1" s="2"/>
      <c r="G1" s="2"/>
      <c r="H1" s="2"/>
    </row>
    <row r="2" spans="2:8" ht="34.5" customHeight="1" thickBot="1">
      <c r="B2" s="9"/>
      <c r="C2" s="10"/>
      <c r="D2" s="10"/>
      <c r="E2" s="10"/>
      <c r="F2" s="10"/>
      <c r="G2" s="10"/>
      <c r="H2" s="10"/>
    </row>
    <row r="3" spans="2:8" ht="14.65" thickBot="1">
      <c r="B3" s="7"/>
      <c r="C3" s="8"/>
      <c r="D3" s="8"/>
      <c r="E3" s="8"/>
      <c r="F3" s="8"/>
      <c r="G3" s="8"/>
      <c r="H3" s="8"/>
    </row>
    <row r="4" spans="2:8" ht="14.65" thickBot="1">
      <c r="B4" s="7"/>
      <c r="C4" s="8"/>
      <c r="D4" s="8"/>
      <c r="E4" s="8"/>
      <c r="F4" s="8"/>
      <c r="G4" s="8"/>
      <c r="H4" s="8"/>
    </row>
    <row r="5" spans="2:8" ht="14.65" thickBot="1">
      <c r="B5" s="7"/>
      <c r="C5" s="8"/>
      <c r="D5" s="8"/>
      <c r="E5" s="8"/>
      <c r="F5" s="8"/>
      <c r="G5" s="8"/>
      <c r="H5" s="8"/>
    </row>
    <row r="6" spans="2:8" ht="14.65" thickBot="1">
      <c r="B6" s="7"/>
      <c r="C6" s="8"/>
      <c r="D6" s="8"/>
      <c r="E6" s="8"/>
      <c r="F6" s="8"/>
      <c r="G6" s="8"/>
      <c r="H6" s="8"/>
    </row>
    <row r="7" spans="2:8" ht="14.65" thickBot="1">
      <c r="B7" s="7"/>
      <c r="C7" s="8"/>
      <c r="D7" s="8"/>
      <c r="E7" s="8"/>
      <c r="F7" s="8"/>
      <c r="G7" s="8"/>
      <c r="H7" s="8"/>
    </row>
    <row r="8" spans="2:8" ht="14.65" thickBot="1">
      <c r="B8" s="7"/>
      <c r="C8" s="8"/>
      <c r="D8" s="8"/>
      <c r="E8" s="8"/>
      <c r="F8" s="8"/>
      <c r="G8" s="8"/>
      <c r="H8" s="8"/>
    </row>
    <row r="9" spans="2:8"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584-2B31-4DA2-94B0-44A8E4F1EE80}">
  <dimension ref="A1"/>
  <sheetViews>
    <sheetView workbookViewId="0">
      <selection activeCell="B2" sqref="B2"/>
    </sheetView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9B05-DAD5-4764-A388-2E884E0534BC}">
  <dimension ref="A1:H20"/>
  <sheetViews>
    <sheetView workbookViewId="0">
      <selection activeCell="B20" sqref="B20"/>
    </sheetView>
  </sheetViews>
  <sheetFormatPr defaultRowHeight="14.4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0.65" thickBot="1">
      <c r="A1" s="2"/>
      <c r="B1" s="13" t="s">
        <v>29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9</v>
      </c>
      <c r="C2" s="4" t="s">
        <v>10</v>
      </c>
      <c r="D2" s="4" t="s">
        <v>11</v>
      </c>
      <c r="E2" s="4" t="s">
        <v>30</v>
      </c>
      <c r="F2" s="4" t="s">
        <v>31</v>
      </c>
      <c r="G2" s="4" t="s">
        <v>14</v>
      </c>
      <c r="H2" s="2"/>
    </row>
    <row r="3" spans="1:8" ht="14.65" thickBot="1">
      <c r="A3" s="2"/>
      <c r="B3" s="5" t="s">
        <v>15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16</v>
      </c>
      <c r="C4" s="6"/>
      <c r="D4" s="6"/>
      <c r="E4" s="6"/>
      <c r="F4" s="6"/>
      <c r="G4" s="6"/>
      <c r="H4" s="2"/>
    </row>
    <row r="5" spans="1:8" ht="14.65" thickBot="1">
      <c r="A5" s="2"/>
      <c r="B5" s="5" t="s">
        <v>17</v>
      </c>
      <c r="C5" s="6"/>
      <c r="D5" s="6"/>
      <c r="E5" s="6"/>
      <c r="F5" s="6">
        <v>0</v>
      </c>
      <c r="G5" s="6"/>
      <c r="H5" s="2"/>
    </row>
    <row r="6" spans="1:8" ht="14.65" thickBot="1">
      <c r="A6" s="2"/>
      <c r="B6" s="5" t="s">
        <v>18</v>
      </c>
      <c r="C6" s="6">
        <v>3195</v>
      </c>
      <c r="D6" s="6">
        <v>207</v>
      </c>
      <c r="E6" s="6">
        <v>1755</v>
      </c>
      <c r="F6" s="6">
        <v>130</v>
      </c>
      <c r="G6" s="6"/>
      <c r="H6" s="2"/>
    </row>
    <row r="7" spans="1:8" ht="14.65" thickBot="1">
      <c r="A7" s="2"/>
      <c r="B7" s="5" t="s">
        <v>19</v>
      </c>
      <c r="C7" s="6"/>
      <c r="D7" s="6"/>
      <c r="E7" s="6"/>
      <c r="F7" s="6"/>
      <c r="G7" s="6"/>
      <c r="H7" s="2"/>
    </row>
    <row r="8" spans="1:8" ht="14.65" thickBot="1">
      <c r="A8" s="2"/>
      <c r="B8" s="5" t="s">
        <v>20</v>
      </c>
      <c r="C8" s="6"/>
      <c r="D8" s="6"/>
      <c r="E8" s="6"/>
      <c r="F8" s="6"/>
      <c r="G8" s="6"/>
      <c r="H8" s="2"/>
    </row>
    <row r="9" spans="1:8" ht="14.65" thickBot="1">
      <c r="A9" s="2"/>
      <c r="B9" s="5" t="s">
        <v>21</v>
      </c>
      <c r="C9" s="6"/>
      <c r="D9" s="6"/>
      <c r="E9" s="6"/>
      <c r="F9" s="6"/>
      <c r="G9" s="6"/>
      <c r="H9" s="2"/>
    </row>
    <row r="10" spans="1:8" ht="14.65" thickBot="1">
      <c r="A10" s="2"/>
      <c r="B10" s="5" t="s">
        <v>22</v>
      </c>
      <c r="C10" s="6"/>
      <c r="D10" s="6"/>
      <c r="E10" s="6"/>
      <c r="F10" s="6"/>
      <c r="G10" s="6"/>
      <c r="H10" s="2"/>
    </row>
    <row r="11" spans="1:8" ht="14.65" thickBot="1">
      <c r="A11" s="2"/>
      <c r="B11" s="5" t="s">
        <v>23</v>
      </c>
      <c r="C11" s="6"/>
      <c r="D11" s="6"/>
      <c r="E11" s="6"/>
      <c r="F11" s="6"/>
      <c r="G11" s="6"/>
      <c r="H11" s="2"/>
    </row>
    <row r="12" spans="1:8" ht="14.65" thickBot="1">
      <c r="A12" s="2"/>
      <c r="B12" s="5" t="s">
        <v>24</v>
      </c>
      <c r="C12" s="6">
        <f>SUM(C3:C11)</f>
        <v>3195</v>
      </c>
      <c r="D12" s="6">
        <f>SUM(D3:D11)</f>
        <v>207</v>
      </c>
      <c r="E12" s="6">
        <f>SUM(E3:E11)</f>
        <v>1755</v>
      </c>
      <c r="F12" s="6">
        <f>SUM(F3:F11)</f>
        <v>130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250.71428571428572</v>
      </c>
      <c r="F15" s="2"/>
      <c r="G15" s="2"/>
      <c r="H15" s="2"/>
    </row>
    <row r="16" spans="1:8">
      <c r="A16" s="2"/>
      <c r="B16" s="2"/>
      <c r="C16" s="2" t="s">
        <v>32</v>
      </c>
      <c r="D16" s="2"/>
      <c r="E16" s="2"/>
      <c r="F16" s="2"/>
      <c r="G16" s="2"/>
      <c r="H16" s="2"/>
    </row>
    <row r="20" spans="2: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302-6BB2-42DB-B63C-DC444961C168}">
  <dimension ref="A1:H23"/>
  <sheetViews>
    <sheetView workbookViewId="0">
      <selection activeCell="C20" sqref="C20:C23"/>
    </sheetView>
  </sheetViews>
  <sheetFormatPr defaultRowHeight="14.4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0.65" thickBot="1">
      <c r="A1" s="2"/>
      <c r="B1" s="13" t="s">
        <v>33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9</v>
      </c>
      <c r="C2" s="4" t="s">
        <v>10</v>
      </c>
      <c r="D2" s="4" t="s">
        <v>11</v>
      </c>
      <c r="E2" s="4" t="s">
        <v>34</v>
      </c>
      <c r="F2" s="4" t="s">
        <v>35</v>
      </c>
      <c r="G2" s="4" t="s">
        <v>14</v>
      </c>
      <c r="H2" s="2"/>
    </row>
    <row r="3" spans="1:8" ht="14.65" thickBot="1">
      <c r="A3" s="2"/>
      <c r="B3" s="5" t="s">
        <v>15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16</v>
      </c>
      <c r="C4" s="6"/>
      <c r="D4" s="6"/>
      <c r="E4" s="6"/>
      <c r="F4" s="6"/>
      <c r="G4" s="6"/>
      <c r="H4" s="2"/>
    </row>
    <row r="5" spans="1:8" ht="14.65" thickBot="1">
      <c r="A5" s="2"/>
      <c r="B5" s="5" t="s">
        <v>17</v>
      </c>
      <c r="C5" s="6"/>
      <c r="D5" s="6"/>
      <c r="E5" s="6"/>
      <c r="F5" s="6">
        <v>0</v>
      </c>
      <c r="G5" s="6"/>
      <c r="H5" s="2"/>
    </row>
    <row r="6" spans="1:8" ht="14.65" thickBot="1">
      <c r="A6" s="2"/>
      <c r="B6" s="5" t="s">
        <v>18</v>
      </c>
      <c r="C6" s="6">
        <v>6177</v>
      </c>
      <c r="D6" s="6">
        <v>343</v>
      </c>
      <c r="E6" s="6">
        <v>2982</v>
      </c>
      <c r="F6" s="6">
        <v>136</v>
      </c>
      <c r="G6" s="6"/>
      <c r="H6" s="2"/>
    </row>
    <row r="7" spans="1:8" ht="14.65" thickBot="1">
      <c r="A7" s="2"/>
      <c r="B7" s="5" t="s">
        <v>19</v>
      </c>
      <c r="C7" s="6"/>
      <c r="D7" s="6"/>
      <c r="E7" s="6"/>
      <c r="F7" s="6"/>
      <c r="G7" s="6"/>
      <c r="H7" s="2"/>
    </row>
    <row r="8" spans="1:8" ht="14.65" thickBot="1">
      <c r="A8" s="2"/>
      <c r="B8" s="5" t="s">
        <v>20</v>
      </c>
      <c r="C8" s="6"/>
      <c r="D8" s="6"/>
      <c r="E8" s="6">
        <v>1442</v>
      </c>
      <c r="F8" s="6">
        <v>98</v>
      </c>
      <c r="G8" s="6"/>
      <c r="H8" s="17">
        <v>7.0000000000000007E-2</v>
      </c>
    </row>
    <row r="9" spans="1:8" ht="14.65" thickBot="1">
      <c r="A9" s="2"/>
      <c r="B9" s="5" t="s">
        <v>21</v>
      </c>
      <c r="C9" s="6"/>
      <c r="D9" s="6"/>
      <c r="E9" s="6"/>
      <c r="F9" s="6"/>
      <c r="G9" s="6"/>
      <c r="H9" s="2"/>
    </row>
    <row r="10" spans="1:8" ht="14.65" thickBot="1">
      <c r="A10" s="2"/>
      <c r="B10" s="5" t="s">
        <v>22</v>
      </c>
      <c r="C10" s="6"/>
      <c r="D10" s="6"/>
      <c r="E10" s="6"/>
      <c r="F10" s="6"/>
      <c r="G10" s="6"/>
      <c r="H10" s="2"/>
    </row>
    <row r="11" spans="1:8" ht="14.65" thickBot="1">
      <c r="A11" s="2"/>
      <c r="B11" s="5" t="s">
        <v>23</v>
      </c>
      <c r="C11" s="6"/>
      <c r="D11" s="6"/>
      <c r="E11" s="6"/>
      <c r="F11" s="6"/>
      <c r="G11" s="6"/>
      <c r="H11" s="2"/>
    </row>
    <row r="12" spans="1:8" ht="14.65" thickBot="1">
      <c r="A12" s="2"/>
      <c r="B12" s="5" t="s">
        <v>24</v>
      </c>
      <c r="C12" s="6">
        <f>SUM(C3:C11)</f>
        <v>6177</v>
      </c>
      <c r="D12" s="6">
        <f>SUM(D3:D11)</f>
        <v>343</v>
      </c>
      <c r="E12" s="6">
        <f>SUM(E3:E11)</f>
        <v>4424</v>
      </c>
      <c r="F12" s="6">
        <f>SUM(F3:F11)</f>
        <v>234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632</v>
      </c>
      <c r="F15" s="2"/>
      <c r="G15" s="2"/>
      <c r="H15" s="2"/>
    </row>
    <row r="16" spans="1:8">
      <c r="A16" s="2"/>
      <c r="B16" s="2"/>
      <c r="C16" s="2" t="s">
        <v>36</v>
      </c>
      <c r="D16" s="2"/>
      <c r="E16" s="2"/>
      <c r="F16" s="2"/>
      <c r="G16" s="2"/>
      <c r="H16" s="2"/>
    </row>
    <row r="19" spans="2:4" ht="14.65" thickBot="1">
      <c r="B19" s="2"/>
      <c r="C19" s="2"/>
      <c r="D19" s="2"/>
    </row>
    <row r="20" spans="2:4" ht="16.5" thickBot="1">
      <c r="B20" s="24" t="s">
        <v>20</v>
      </c>
      <c r="C20" s="25"/>
      <c r="D20" s="26" t="s">
        <v>37</v>
      </c>
    </row>
    <row r="21" spans="2:4" ht="14.65" thickBot="1">
      <c r="B21" s="27" t="s">
        <v>26</v>
      </c>
      <c r="C21" s="28"/>
      <c r="D21" s="28">
        <v>98</v>
      </c>
    </row>
    <row r="22" spans="2:4" ht="14.65" thickBot="1">
      <c r="B22" s="29" t="s">
        <v>27</v>
      </c>
      <c r="C22" s="28"/>
      <c r="D22" s="30">
        <v>1442</v>
      </c>
    </row>
    <row r="23" spans="2:4" ht="14.65" thickBot="1">
      <c r="B23" s="29" t="s">
        <v>28</v>
      </c>
      <c r="C23" s="31"/>
      <c r="D23" s="3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5191-E6C6-48F7-93D6-8130BB3D1C7A}">
  <dimension ref="A1:G20"/>
  <sheetViews>
    <sheetView workbookViewId="0">
      <selection activeCell="D25" sqref="D25"/>
    </sheetView>
  </sheetViews>
  <sheetFormatPr defaultRowHeight="14.4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0.65" thickBot="1">
      <c r="A1" s="2"/>
      <c r="B1" s="13" t="s">
        <v>38</v>
      </c>
      <c r="C1" s="2"/>
      <c r="D1" s="2"/>
      <c r="E1" s="2"/>
      <c r="F1" s="2"/>
      <c r="G1" s="2"/>
    </row>
    <row r="2" spans="1:7" ht="29.1" thickBot="1">
      <c r="A2" s="2"/>
      <c r="B2" s="3" t="s">
        <v>9</v>
      </c>
      <c r="C2" s="4" t="s">
        <v>10</v>
      </c>
      <c r="D2" s="4" t="s">
        <v>11</v>
      </c>
      <c r="E2" s="4" t="s">
        <v>39</v>
      </c>
      <c r="F2" s="4" t="s">
        <v>40</v>
      </c>
      <c r="G2" s="4" t="s">
        <v>14</v>
      </c>
    </row>
    <row r="3" spans="1:7" ht="14.65" thickBot="1">
      <c r="A3" s="2"/>
      <c r="B3" s="5" t="s">
        <v>15</v>
      </c>
      <c r="C3" s="6"/>
      <c r="D3" s="6"/>
      <c r="E3" s="6"/>
      <c r="F3" s="6"/>
      <c r="G3" s="6"/>
    </row>
    <row r="4" spans="1:7" ht="29.1" thickBot="1">
      <c r="A4" s="2"/>
      <c r="B4" s="5" t="s">
        <v>16</v>
      </c>
      <c r="C4" s="6">
        <v>16</v>
      </c>
      <c r="D4" s="6">
        <v>1</v>
      </c>
      <c r="E4" s="6">
        <v>16</v>
      </c>
      <c r="F4" s="6">
        <v>1</v>
      </c>
      <c r="G4" s="6"/>
    </row>
    <row r="5" spans="1:7" ht="14.65" thickBot="1">
      <c r="A5" s="2"/>
      <c r="B5" s="5" t="s">
        <v>17</v>
      </c>
      <c r="C5" s="6"/>
      <c r="D5" s="6"/>
      <c r="E5" s="6"/>
      <c r="F5" s="6">
        <v>0</v>
      </c>
      <c r="G5" s="6"/>
    </row>
    <row r="6" spans="1:7" ht="14.65" thickBot="1">
      <c r="A6" s="2"/>
      <c r="B6" s="5" t="s">
        <v>18</v>
      </c>
      <c r="C6" s="6">
        <v>9036</v>
      </c>
      <c r="D6" s="6">
        <v>466</v>
      </c>
      <c r="E6" s="6">
        <v>2859</v>
      </c>
      <c r="F6" s="6">
        <v>123</v>
      </c>
      <c r="G6" s="6"/>
    </row>
    <row r="7" spans="1:7" ht="14.65" thickBot="1">
      <c r="A7" s="2"/>
      <c r="B7" s="5" t="s">
        <v>19</v>
      </c>
      <c r="C7" s="6"/>
      <c r="D7" s="6"/>
      <c r="E7" s="6">
        <v>52</v>
      </c>
      <c r="F7" s="6"/>
      <c r="G7" s="6"/>
    </row>
    <row r="8" spans="1:7" ht="14.65" thickBot="1">
      <c r="A8" s="2"/>
      <c r="B8" s="5" t="s">
        <v>20</v>
      </c>
      <c r="C8" s="6"/>
      <c r="D8" s="6"/>
      <c r="E8" s="6"/>
      <c r="F8" s="6"/>
      <c r="G8" s="6"/>
    </row>
    <row r="9" spans="1:7" ht="14.65" thickBot="1">
      <c r="A9" s="2"/>
      <c r="B9" s="5" t="s">
        <v>21</v>
      </c>
      <c r="C9" s="6"/>
      <c r="D9" s="6"/>
      <c r="E9" s="6"/>
      <c r="F9" s="6"/>
      <c r="G9" s="6"/>
    </row>
    <row r="10" spans="1:7" ht="14.65" thickBot="1">
      <c r="A10" s="2"/>
      <c r="B10" s="5" t="s">
        <v>22</v>
      </c>
      <c r="C10" s="6"/>
      <c r="D10" s="6"/>
      <c r="E10" s="6"/>
      <c r="F10" s="6"/>
      <c r="G10" s="6"/>
    </row>
    <row r="11" spans="1:7" ht="14.65" thickBot="1">
      <c r="A11" s="2"/>
      <c r="B11" s="5" t="s">
        <v>23</v>
      </c>
      <c r="C11" s="6"/>
      <c r="D11" s="6"/>
      <c r="E11" s="6"/>
      <c r="F11" s="6"/>
      <c r="G11" s="6"/>
    </row>
    <row r="12" spans="1:7" ht="14.65" thickBot="1">
      <c r="A12" s="2"/>
      <c r="B12" s="5" t="s">
        <v>24</v>
      </c>
      <c r="C12" s="6">
        <f>SUM(C3:C11)</f>
        <v>9052</v>
      </c>
      <c r="D12" s="6">
        <f>SUM(D3:D11)</f>
        <v>467</v>
      </c>
      <c r="E12" s="6">
        <f>SUM(E3:E11)</f>
        <v>2927</v>
      </c>
      <c r="F12" s="6">
        <f>SUM(F3:F11)</f>
        <v>124</v>
      </c>
      <c r="G12" s="6">
        <f>SUM(G3:G11)</f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>
        <f>E12/7</f>
        <v>418.14285714285717</v>
      </c>
      <c r="F15" s="2"/>
      <c r="G15" s="2"/>
    </row>
    <row r="16" spans="1:7">
      <c r="A16" s="2"/>
      <c r="B16" s="2"/>
      <c r="C16" s="2" t="s">
        <v>36</v>
      </c>
      <c r="D16" s="2"/>
      <c r="E16" s="2"/>
      <c r="F16" s="2"/>
      <c r="G16" s="2"/>
    </row>
    <row r="20" spans="2:2">
      <c r="B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87F3-6825-45C3-B989-C691F2B3A5C4}">
  <dimension ref="A1:H32"/>
  <sheetViews>
    <sheetView workbookViewId="0">
      <selection activeCell="B33" sqref="B33:C36"/>
    </sheetView>
  </sheetViews>
  <sheetFormatPr defaultRowHeight="14.4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0.65" thickBot="1">
      <c r="A1" s="2"/>
      <c r="B1" s="13" t="s">
        <v>41</v>
      </c>
      <c r="C1" s="2"/>
      <c r="D1" s="2"/>
      <c r="E1" s="2"/>
      <c r="F1" s="2"/>
      <c r="G1" s="2"/>
      <c r="H1" s="2"/>
    </row>
    <row r="2" spans="1:8" ht="29.1" thickBot="1">
      <c r="A2" s="2"/>
      <c r="B2" s="3" t="s">
        <v>9</v>
      </c>
      <c r="C2" s="4" t="s">
        <v>10</v>
      </c>
      <c r="D2" s="4" t="s">
        <v>11</v>
      </c>
      <c r="E2" s="4" t="s">
        <v>42</v>
      </c>
      <c r="F2" s="4" t="s">
        <v>43</v>
      </c>
      <c r="G2" s="4" t="s">
        <v>14</v>
      </c>
      <c r="H2" s="2"/>
    </row>
    <row r="3" spans="1:8" ht="14.65" thickBot="1">
      <c r="A3" s="2"/>
      <c r="B3" s="5" t="s">
        <v>15</v>
      </c>
      <c r="C3" s="6"/>
      <c r="D3" s="6"/>
      <c r="E3" s="6"/>
      <c r="F3" s="6"/>
      <c r="G3" s="6"/>
      <c r="H3" s="2"/>
    </row>
    <row r="4" spans="1:8" ht="29.1" thickBot="1">
      <c r="A4" s="2"/>
      <c r="B4" s="5" t="s">
        <v>16</v>
      </c>
      <c r="C4" s="6">
        <v>660</v>
      </c>
      <c r="D4" s="6">
        <v>15</v>
      </c>
      <c r="E4" s="6">
        <v>644</v>
      </c>
      <c r="F4" s="6">
        <v>14</v>
      </c>
      <c r="G4" s="6"/>
      <c r="H4" s="2"/>
    </row>
    <row r="5" spans="1:8" ht="14.65" thickBot="1">
      <c r="A5" s="2"/>
      <c r="B5" s="5" t="s">
        <v>17</v>
      </c>
      <c r="C5" s="6"/>
      <c r="D5" s="6"/>
      <c r="E5" s="6"/>
      <c r="F5" s="6"/>
      <c r="G5" s="6"/>
      <c r="H5" s="2"/>
    </row>
    <row r="6" spans="1:8" ht="14.65" thickBot="1">
      <c r="A6" s="2"/>
      <c r="B6" s="5" t="s">
        <v>18</v>
      </c>
      <c r="C6" s="6">
        <v>13042</v>
      </c>
      <c r="D6" s="6">
        <v>601</v>
      </c>
      <c r="E6" s="6">
        <v>4006</v>
      </c>
      <c r="F6" s="6">
        <v>135</v>
      </c>
      <c r="G6" s="6"/>
      <c r="H6" s="2"/>
    </row>
    <row r="7" spans="1:8" ht="14.65" thickBot="1">
      <c r="A7" s="2"/>
      <c r="B7" s="5" t="s">
        <v>19</v>
      </c>
      <c r="C7" s="6">
        <v>173</v>
      </c>
      <c r="D7" s="6"/>
      <c r="E7" s="6">
        <v>96</v>
      </c>
      <c r="F7" s="6"/>
      <c r="G7" s="6"/>
      <c r="H7" s="2"/>
    </row>
    <row r="8" spans="1:8" ht="14.65" thickBot="1">
      <c r="A8" s="2"/>
      <c r="B8" s="5" t="s">
        <v>20</v>
      </c>
      <c r="C8" s="6"/>
      <c r="D8" s="6"/>
      <c r="E8" s="6">
        <v>2854</v>
      </c>
      <c r="F8" s="6">
        <v>108</v>
      </c>
      <c r="G8" s="6"/>
      <c r="H8" s="17">
        <v>0.04</v>
      </c>
    </row>
    <row r="9" spans="1:8" ht="14.65" thickBot="1">
      <c r="A9" s="2"/>
      <c r="B9" s="5" t="s">
        <v>21</v>
      </c>
      <c r="C9" s="6"/>
      <c r="D9" s="6"/>
      <c r="E9" s="6"/>
      <c r="F9" s="6"/>
      <c r="G9" s="6"/>
      <c r="H9" s="2"/>
    </row>
    <row r="10" spans="1:8" ht="14.65" thickBot="1">
      <c r="A10" s="2"/>
      <c r="B10" s="5" t="s">
        <v>22</v>
      </c>
      <c r="C10" s="6"/>
      <c r="D10" s="6"/>
      <c r="E10" s="6"/>
      <c r="F10" s="6"/>
      <c r="G10" s="6"/>
      <c r="H10" s="2"/>
    </row>
    <row r="11" spans="1:8" ht="14.65" thickBot="1">
      <c r="A11" s="2"/>
      <c r="B11" s="5" t="s">
        <v>23</v>
      </c>
      <c r="C11" s="6"/>
      <c r="D11" s="6"/>
      <c r="E11" s="6"/>
      <c r="F11" s="6"/>
      <c r="G11" s="6"/>
      <c r="H11" s="2"/>
    </row>
    <row r="12" spans="1:8" ht="14.65" thickBot="1">
      <c r="A12" s="2"/>
      <c r="B12" s="5" t="s">
        <v>24</v>
      </c>
      <c r="C12" s="6">
        <f>SUM(C3:C11)</f>
        <v>13875</v>
      </c>
      <c r="D12" s="6">
        <f>SUM(D3:D11)</f>
        <v>616</v>
      </c>
      <c r="E12" s="6">
        <f>SUM(E3:E11)</f>
        <v>7600</v>
      </c>
      <c r="F12" s="6">
        <f>SUM(F3:F11)</f>
        <v>257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1085.7142857142858</v>
      </c>
      <c r="F15" s="2"/>
      <c r="G15" s="2"/>
      <c r="H15" s="2"/>
    </row>
    <row r="16" spans="1:8">
      <c r="A16" s="2"/>
      <c r="B16" s="2"/>
      <c r="C16" s="2" t="s">
        <v>36</v>
      </c>
      <c r="D16" s="2"/>
      <c r="E16" s="2"/>
      <c r="F16" s="2"/>
      <c r="G16" s="2"/>
      <c r="H16" s="2"/>
    </row>
    <row r="17" spans="1:7">
      <c r="A17" s="2"/>
      <c r="B17" s="2"/>
      <c r="C17" s="2"/>
      <c r="D17" s="2"/>
      <c r="E17" s="2"/>
      <c r="F17" s="2"/>
      <c r="G17" s="2"/>
    </row>
    <row r="20" spans="1:7">
      <c r="A20" s="2"/>
      <c r="B20" s="1"/>
      <c r="C20" s="2"/>
      <c r="D20" s="2"/>
      <c r="E20" s="2"/>
      <c r="F20" s="2"/>
      <c r="G20" s="2"/>
    </row>
    <row r="22" spans="1:7" ht="14.65" thickBot="1">
      <c r="A22" s="2"/>
      <c r="B22" s="2"/>
      <c r="C22" s="2"/>
      <c r="D22" s="2"/>
      <c r="E22" s="2"/>
      <c r="F22" s="2"/>
      <c r="G22" s="2"/>
    </row>
    <row r="23" spans="1:7" ht="16.5" thickBot="1">
      <c r="A23" s="2"/>
      <c r="B23" s="24" t="s">
        <v>20</v>
      </c>
      <c r="C23" s="25"/>
      <c r="D23" s="26"/>
      <c r="E23" s="26" t="s">
        <v>44</v>
      </c>
      <c r="F23" s="26"/>
      <c r="G23" s="2"/>
    </row>
    <row r="24" spans="1:7" ht="14.65" thickBot="1">
      <c r="A24" s="2"/>
      <c r="B24" s="27" t="s">
        <v>26</v>
      </c>
      <c r="C24" s="28"/>
      <c r="D24" s="28"/>
      <c r="E24" s="28">
        <v>108</v>
      </c>
      <c r="F24" s="28"/>
      <c r="G24" s="2"/>
    </row>
    <row r="25" spans="1:7" ht="14.65" thickBot="1">
      <c r="A25" s="2"/>
      <c r="B25" s="29" t="s">
        <v>27</v>
      </c>
      <c r="C25" s="28"/>
      <c r="D25" s="30"/>
      <c r="E25" s="30">
        <v>2854</v>
      </c>
      <c r="F25" s="30"/>
      <c r="G25" s="2"/>
    </row>
    <row r="26" spans="1:7" ht="14.65" thickBot="1">
      <c r="A26" s="2"/>
      <c r="B26" s="29" t="s">
        <v>28</v>
      </c>
      <c r="C26" s="31"/>
      <c r="D26" s="31"/>
      <c r="E26" s="31">
        <v>0.04</v>
      </c>
      <c r="F26" s="31"/>
      <c r="G26" s="2"/>
    </row>
    <row r="29" spans="1:7">
      <c r="A29" s="2"/>
      <c r="B29" s="2" t="s">
        <v>45</v>
      </c>
      <c r="C29" s="2"/>
      <c r="D29" s="2"/>
      <c r="E29" s="2"/>
      <c r="F29" s="2"/>
      <c r="G29" s="2"/>
    </row>
    <row r="30" spans="1:7">
      <c r="A30" s="2"/>
      <c r="B30" s="2" t="s">
        <v>46</v>
      </c>
      <c r="C30" s="2"/>
      <c r="D30" s="2"/>
      <c r="E30" s="2"/>
      <c r="F30" s="2"/>
      <c r="G30" s="2"/>
    </row>
    <row r="31" spans="1:7">
      <c r="A31" s="2"/>
      <c r="B31" s="2" t="s">
        <v>47</v>
      </c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3A94-6BF7-4A40-907E-B99A2AF41706}">
  <dimension ref="A1:G36"/>
  <sheetViews>
    <sheetView workbookViewId="0">
      <selection activeCell="B25" sqref="B25:C27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0.65" thickBot="1">
      <c r="A1" s="2"/>
      <c r="B1" s="11" t="s">
        <v>48</v>
      </c>
      <c r="C1" s="2"/>
      <c r="D1" s="2"/>
      <c r="E1" s="2"/>
      <c r="F1" s="2"/>
      <c r="G1" s="2"/>
    </row>
    <row r="2" spans="1:7" ht="29.1" thickBot="1">
      <c r="A2" s="2"/>
      <c r="B2" s="3" t="s">
        <v>9</v>
      </c>
      <c r="C2" s="4" t="s">
        <v>10</v>
      </c>
      <c r="D2" s="4" t="s">
        <v>11</v>
      </c>
      <c r="E2" s="4" t="s">
        <v>49</v>
      </c>
      <c r="F2" s="4" t="s">
        <v>50</v>
      </c>
      <c r="G2" s="4" t="s">
        <v>14</v>
      </c>
    </row>
    <row r="3" spans="1:7" ht="14.65" thickBot="1">
      <c r="A3" s="2"/>
      <c r="B3" s="5" t="s">
        <v>15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29.1" thickBot="1">
      <c r="A4" s="2"/>
      <c r="B4" s="5" t="s">
        <v>16</v>
      </c>
      <c r="C4" s="6">
        <v>1586</v>
      </c>
      <c r="D4" s="6">
        <v>25</v>
      </c>
      <c r="E4" s="6">
        <v>926</v>
      </c>
      <c r="F4" s="6">
        <v>14</v>
      </c>
      <c r="G4" s="6">
        <v>1288</v>
      </c>
    </row>
    <row r="5" spans="1:7" ht="14.65" thickBot="1">
      <c r="A5" s="2"/>
      <c r="B5" s="5" t="s">
        <v>17</v>
      </c>
      <c r="C5" s="6"/>
      <c r="D5" s="6"/>
      <c r="E5" s="6">
        <v>22</v>
      </c>
      <c r="F5" s="6">
        <v>0</v>
      </c>
      <c r="G5" s="6">
        <v>1288</v>
      </c>
    </row>
    <row r="6" spans="1:7" ht="14.65" thickBot="1">
      <c r="A6" s="2"/>
      <c r="B6" s="5" t="s">
        <v>18</v>
      </c>
      <c r="C6" s="6">
        <v>17061</v>
      </c>
      <c r="D6" s="6">
        <v>677</v>
      </c>
      <c r="E6" s="6">
        <v>4095</v>
      </c>
      <c r="F6" s="6">
        <v>76</v>
      </c>
      <c r="G6" s="6">
        <v>4500</v>
      </c>
    </row>
    <row r="7" spans="1:7" ht="14.65" thickBot="1">
      <c r="A7" s="2"/>
      <c r="B7" s="5" t="s">
        <v>19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4.65" thickBot="1">
      <c r="A8" s="2"/>
      <c r="B8" s="5" t="s">
        <v>20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4.65" thickBot="1">
      <c r="A9" s="2"/>
      <c r="B9" s="5" t="s">
        <v>21</v>
      </c>
      <c r="C9" s="6"/>
      <c r="D9" s="6"/>
      <c r="E9" s="6"/>
      <c r="F9" s="6"/>
      <c r="G9" s="6"/>
    </row>
    <row r="10" spans="1:7" ht="14.65" thickBot="1">
      <c r="A10" s="2"/>
      <c r="B10" s="5" t="s">
        <v>22</v>
      </c>
      <c r="C10" s="6"/>
      <c r="D10" s="6"/>
      <c r="E10" s="6"/>
      <c r="F10" s="6"/>
      <c r="G10" s="6"/>
    </row>
    <row r="11" spans="1:7" ht="14.65" thickBot="1">
      <c r="A11" s="2"/>
      <c r="B11" s="5" t="s">
        <v>23</v>
      </c>
      <c r="C11" s="6"/>
      <c r="D11" s="6"/>
      <c r="E11" s="6"/>
      <c r="F11" s="6"/>
      <c r="G11" s="6"/>
    </row>
    <row r="12" spans="1:7" ht="14.65" thickBot="1">
      <c r="A12" s="2"/>
      <c r="B12" s="5" t="s">
        <v>24</v>
      </c>
      <c r="C12" s="6">
        <f>SUM(C3:C11)</f>
        <v>27050</v>
      </c>
      <c r="D12" s="6">
        <f>SUM(D3:D11)</f>
        <v>1042</v>
      </c>
      <c r="E12" s="6">
        <f>SUM(E3:E11)</f>
        <v>9539</v>
      </c>
      <c r="F12" s="6">
        <f>SUM(F3:F11)</f>
        <v>158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1362.7142857142858</v>
      </c>
      <c r="F15" s="2" t="s">
        <v>51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4.65" thickBot="1">
      <c r="A19" s="2"/>
      <c r="B19" s="2" t="s">
        <v>52</v>
      </c>
      <c r="C19" s="2"/>
      <c r="D19" s="2"/>
      <c r="E19" s="2"/>
      <c r="F19" s="2"/>
      <c r="G19" s="2"/>
    </row>
    <row r="20" spans="1:7" ht="29.1" thickBot="1">
      <c r="A20" s="2"/>
      <c r="B20" s="38" t="s">
        <v>9</v>
      </c>
      <c r="C20" s="39" t="s">
        <v>10</v>
      </c>
      <c r="D20" s="39" t="s">
        <v>11</v>
      </c>
      <c r="E20" s="39" t="s">
        <v>53</v>
      </c>
      <c r="F20" s="39" t="s">
        <v>54</v>
      </c>
      <c r="G20" s="39" t="s">
        <v>14</v>
      </c>
    </row>
    <row r="21" spans="1:7" ht="14.65" thickBot="1">
      <c r="A21" s="2"/>
      <c r="B21" s="40" t="s">
        <v>20</v>
      </c>
      <c r="C21" s="41">
        <v>6005</v>
      </c>
      <c r="D21" s="41">
        <v>311</v>
      </c>
      <c r="E21" s="41">
        <v>2706</v>
      </c>
      <c r="F21" s="41">
        <v>54</v>
      </c>
      <c r="G21" s="41">
        <v>2400</v>
      </c>
    </row>
    <row r="24" spans="1:7">
      <c r="A24" s="2"/>
      <c r="B24" s="2" t="s">
        <v>55</v>
      </c>
      <c r="C24" s="2"/>
      <c r="D24" s="2"/>
      <c r="E24" s="2"/>
      <c r="F24" s="2"/>
      <c r="G24" s="2"/>
    </row>
    <row r="25" spans="1:7">
      <c r="A25" s="2"/>
      <c r="B25" s="2" t="s">
        <v>56</v>
      </c>
      <c r="C25" s="2"/>
      <c r="D25" s="2"/>
      <c r="E25" s="2"/>
      <c r="F25" s="2"/>
      <c r="G25" s="2"/>
    </row>
    <row r="26" spans="1:7">
      <c r="A26" s="2"/>
      <c r="B26" s="2" t="s">
        <v>57</v>
      </c>
      <c r="C26" s="2"/>
      <c r="D26" s="2"/>
      <c r="E26" s="2"/>
      <c r="F26" s="2"/>
      <c r="G26" s="2"/>
    </row>
    <row r="27" spans="1:7">
      <c r="A27" s="2"/>
      <c r="B27" s="2" t="s">
        <v>58</v>
      </c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36" spans="2:3">
      <c r="B36" s="2"/>
      <c r="C3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2908-CFC0-4607-B466-2D4F0836EC63}">
  <dimension ref="A1:K42"/>
  <sheetViews>
    <sheetView workbookViewId="0">
      <selection activeCell="E34" sqref="E34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11" ht="20.65" thickBot="1">
      <c r="A1" s="2"/>
      <c r="B1" s="11" t="s">
        <v>59</v>
      </c>
      <c r="C1" s="2"/>
      <c r="D1" s="2"/>
      <c r="E1" s="2"/>
      <c r="F1" s="2"/>
      <c r="G1" s="2"/>
      <c r="H1" s="2"/>
      <c r="I1" s="2"/>
      <c r="J1" s="2"/>
      <c r="K1" s="2"/>
    </row>
    <row r="2" spans="1:11" ht="29.1" thickBot="1">
      <c r="A2" s="2"/>
      <c r="B2" s="3" t="s">
        <v>9</v>
      </c>
      <c r="C2" s="4" t="s">
        <v>10</v>
      </c>
      <c r="D2" s="4" t="s">
        <v>11</v>
      </c>
      <c r="E2" s="4" t="s">
        <v>60</v>
      </c>
      <c r="F2" s="4" t="s">
        <v>61</v>
      </c>
      <c r="G2" s="4" t="s">
        <v>14</v>
      </c>
      <c r="H2" s="2"/>
      <c r="I2" s="2"/>
      <c r="J2" s="2"/>
      <c r="K2" s="2"/>
    </row>
    <row r="3" spans="1:11" ht="14.65" thickBot="1">
      <c r="A3" s="2"/>
      <c r="B3" s="5" t="s">
        <v>15</v>
      </c>
      <c r="C3" s="6">
        <v>1864</v>
      </c>
      <c r="D3" s="6">
        <v>13</v>
      </c>
      <c r="E3" s="6">
        <v>1906</v>
      </c>
      <c r="F3" s="6">
        <v>10</v>
      </c>
      <c r="G3" s="6">
        <v>3000</v>
      </c>
      <c r="H3" s="17">
        <v>0.01</v>
      </c>
      <c r="I3" s="2"/>
      <c r="J3" s="2"/>
      <c r="K3" s="2"/>
    </row>
    <row r="4" spans="1:11" ht="29.1" thickBot="1">
      <c r="A4" s="2"/>
      <c r="B4" s="5" t="s">
        <v>16</v>
      </c>
      <c r="C4" s="6">
        <v>1959</v>
      </c>
      <c r="D4" s="6">
        <v>43</v>
      </c>
      <c r="E4" s="6">
        <v>989</v>
      </c>
      <c r="F4" s="6">
        <v>5</v>
      </c>
      <c r="G4" s="6">
        <v>1288</v>
      </c>
      <c r="H4" s="17">
        <v>0.02</v>
      </c>
      <c r="I4" s="2" t="s">
        <v>62</v>
      </c>
      <c r="J4" s="2" t="s">
        <v>63</v>
      </c>
      <c r="K4" s="2"/>
    </row>
    <row r="5" spans="1:11" ht="14.65" thickBot="1">
      <c r="A5" s="2"/>
      <c r="B5" s="5" t="s">
        <v>17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4.65" thickBot="1">
      <c r="A6" s="2"/>
      <c r="B6" s="5" t="s">
        <v>18</v>
      </c>
      <c r="C6" s="6">
        <v>22311</v>
      </c>
      <c r="D6" s="6">
        <v>756</v>
      </c>
      <c r="E6" s="6">
        <v>5250</v>
      </c>
      <c r="F6" s="6">
        <v>79</v>
      </c>
      <c r="G6" s="6">
        <v>4500</v>
      </c>
      <c r="H6" s="17">
        <v>0.02</v>
      </c>
      <c r="I6" s="2" t="s">
        <v>64</v>
      </c>
      <c r="J6" s="2"/>
      <c r="K6" s="2"/>
    </row>
    <row r="7" spans="1:11" ht="14.65" thickBot="1">
      <c r="A7" s="2"/>
      <c r="B7" s="5" t="s">
        <v>19</v>
      </c>
      <c r="C7" s="6">
        <v>797</v>
      </c>
      <c r="D7" s="6">
        <v>18</v>
      </c>
      <c r="E7" s="6">
        <v>523</v>
      </c>
      <c r="F7" s="6">
        <v>3</v>
      </c>
      <c r="G7" s="6">
        <v>800</v>
      </c>
      <c r="H7" s="17">
        <v>0.01</v>
      </c>
      <c r="I7" s="2" t="s">
        <v>65</v>
      </c>
      <c r="J7" s="2"/>
      <c r="K7" s="2" t="s">
        <v>66</v>
      </c>
    </row>
    <row r="8" spans="1:11" ht="14.65" thickBot="1">
      <c r="A8" s="2"/>
      <c r="B8" s="5" t="s">
        <v>67</v>
      </c>
      <c r="C8" s="6">
        <v>13135</v>
      </c>
      <c r="D8" s="6">
        <v>386</v>
      </c>
      <c r="E8" s="6">
        <v>10355</v>
      </c>
      <c r="F8" s="6">
        <v>92</v>
      </c>
      <c r="G8" s="6">
        <v>3000</v>
      </c>
      <c r="H8" s="2"/>
      <c r="I8" s="2"/>
      <c r="J8" s="2"/>
      <c r="K8" s="2"/>
    </row>
    <row r="9" spans="1:11" ht="14.65" thickBot="1">
      <c r="A9" s="2"/>
      <c r="B9" s="5" t="s">
        <v>21</v>
      </c>
      <c r="C9" s="6"/>
      <c r="D9" s="6"/>
      <c r="E9" s="6"/>
      <c r="F9" s="6"/>
      <c r="G9" s="6"/>
      <c r="H9" s="2"/>
      <c r="I9" s="2"/>
      <c r="J9" s="2"/>
      <c r="K9" s="2"/>
    </row>
    <row r="10" spans="1:11" ht="14.65" thickBot="1">
      <c r="A10" s="2"/>
      <c r="B10" s="5" t="s">
        <v>22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4.65" thickBot="1">
      <c r="A11" s="2"/>
      <c r="B11" s="5" t="s">
        <v>23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4.65" thickBot="1">
      <c r="A12" s="2"/>
      <c r="B12" s="5" t="s">
        <v>24</v>
      </c>
      <c r="C12" s="6">
        <f>SUM(C3:C11)</f>
        <v>40088</v>
      </c>
      <c r="D12" s="6">
        <f>SUM(D3:D11)</f>
        <v>1216</v>
      </c>
      <c r="E12" s="6">
        <f>SUM(E3:E11)</f>
        <v>19045</v>
      </c>
      <c r="F12" s="6">
        <f>SUM(F3:F11)</f>
        <v>189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2720.7142857142858</v>
      </c>
      <c r="F15" s="2" t="s">
        <v>51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7">
      <c r="A17" s="2"/>
      <c r="B17" s="2"/>
      <c r="C17" s="2"/>
      <c r="D17" s="2"/>
      <c r="E17" s="2"/>
      <c r="F17" s="2"/>
      <c r="G17" s="2"/>
    </row>
    <row r="18" spans="1:7" ht="28.9">
      <c r="A18" s="2"/>
      <c r="B18" s="18"/>
      <c r="C18" s="2"/>
      <c r="D18" s="22" t="s">
        <v>68</v>
      </c>
      <c r="E18" s="2"/>
      <c r="F18" s="2"/>
      <c r="G18" s="2"/>
    </row>
    <row r="19" spans="1:7">
      <c r="A19" s="2"/>
      <c r="B19" s="18"/>
      <c r="C19" s="2"/>
      <c r="D19" s="2"/>
      <c r="E19" s="2"/>
      <c r="F19" s="2"/>
      <c r="G19" s="2"/>
    </row>
    <row r="20" spans="1:7">
      <c r="A20" s="2"/>
      <c r="B20" s="18"/>
      <c r="C20" s="2"/>
      <c r="D20" s="2"/>
      <c r="E20" s="2"/>
      <c r="F20" s="2"/>
      <c r="G20" s="2"/>
    </row>
    <row r="21" spans="1:7" ht="15.4" thickBot="1">
      <c r="A21" s="2"/>
      <c r="B21" s="37" t="s">
        <v>69</v>
      </c>
      <c r="C21" s="2"/>
      <c r="D21" s="2"/>
      <c r="E21" s="2"/>
      <c r="F21" s="2"/>
      <c r="G21" s="2"/>
    </row>
    <row r="22" spans="1:7" ht="29.1" thickBot="1">
      <c r="A22" s="2"/>
      <c r="B22" s="3" t="s">
        <v>9</v>
      </c>
      <c r="C22" s="4" t="s">
        <v>10</v>
      </c>
      <c r="D22" s="4" t="s">
        <v>11</v>
      </c>
      <c r="E22" s="4" t="s">
        <v>70</v>
      </c>
      <c r="F22" s="4" t="s">
        <v>71</v>
      </c>
      <c r="G22" s="4" t="s">
        <v>14</v>
      </c>
    </row>
    <row r="23" spans="1:7" ht="29.1" thickBot="1">
      <c r="A23" s="2"/>
      <c r="B23" s="5" t="s">
        <v>20</v>
      </c>
      <c r="C23" s="19">
        <v>13135</v>
      </c>
      <c r="D23" s="20" t="s">
        <v>72</v>
      </c>
      <c r="E23" s="19">
        <v>10355</v>
      </c>
      <c r="F23" s="20" t="s">
        <v>73</v>
      </c>
      <c r="G23" s="20">
        <v>3000</v>
      </c>
    </row>
    <row r="24" spans="1:7">
      <c r="A24" s="2"/>
      <c r="B24" s="18"/>
      <c r="C24" s="2"/>
      <c r="D24" s="2"/>
      <c r="E24" s="2"/>
      <c r="F24" s="2"/>
      <c r="G24" s="2"/>
    </row>
    <row r="25" spans="1:7">
      <c r="A25" s="2"/>
      <c r="B25" s="21" t="s">
        <v>74</v>
      </c>
      <c r="C25" s="2"/>
      <c r="D25" s="2"/>
      <c r="E25" s="2"/>
      <c r="F25" s="2"/>
      <c r="G25" s="2"/>
    </row>
    <row r="26" spans="1:7" ht="14.65" thickBot="1">
      <c r="A26" s="2"/>
      <c r="B26" s="2"/>
      <c r="C26" s="2"/>
      <c r="D26" s="2"/>
      <c r="E26" s="2"/>
      <c r="F26" s="2"/>
      <c r="G26" s="2"/>
    </row>
    <row r="27" spans="1:7" ht="16.5" thickBot="1">
      <c r="A27" s="2"/>
      <c r="B27" s="24" t="s">
        <v>20</v>
      </c>
      <c r="C27" s="26" t="s">
        <v>75</v>
      </c>
      <c r="D27" s="2"/>
      <c r="E27" s="2"/>
      <c r="F27" s="2"/>
      <c r="G27" s="2"/>
    </row>
    <row r="28" spans="1:7" ht="14.65" thickBot="1">
      <c r="A28" s="2"/>
      <c r="B28" s="27" t="s">
        <v>26</v>
      </c>
      <c r="C28" s="28">
        <v>92</v>
      </c>
      <c r="D28" s="2"/>
      <c r="E28" s="2"/>
      <c r="F28" s="2"/>
      <c r="G28" s="2"/>
    </row>
    <row r="29" spans="1:7" ht="14.65" thickBot="1">
      <c r="A29" s="2"/>
      <c r="B29" s="29" t="s">
        <v>27</v>
      </c>
      <c r="C29" s="30">
        <v>10355</v>
      </c>
      <c r="D29" s="2"/>
      <c r="E29" s="2"/>
      <c r="F29" s="2"/>
      <c r="G29" s="2"/>
    </row>
    <row r="30" spans="1:7" ht="14.65" thickBot="1">
      <c r="A30" s="2"/>
      <c r="B30" s="29" t="s">
        <v>28</v>
      </c>
      <c r="C30" s="31">
        <v>0.01</v>
      </c>
      <c r="D30" s="2"/>
      <c r="E30" s="2"/>
      <c r="F30" s="2"/>
      <c r="G30" s="2"/>
    </row>
    <row r="31" spans="1:7">
      <c r="A31" s="2"/>
      <c r="B31" s="32"/>
      <c r="C31" s="2"/>
      <c r="D31" s="2"/>
      <c r="E31" s="2"/>
      <c r="F31" s="2"/>
      <c r="G31" s="2"/>
    </row>
    <row r="32" spans="1:7" ht="15.95" thickBot="1">
      <c r="A32" s="2"/>
      <c r="B32" s="58" t="s">
        <v>76</v>
      </c>
      <c r="C32" s="2"/>
      <c r="D32" s="2"/>
      <c r="E32" s="2"/>
      <c r="F32" s="2"/>
      <c r="G32" s="2"/>
    </row>
    <row r="33" spans="2:7" ht="29.1" thickBot="1">
      <c r="B33" s="38" t="s">
        <v>9</v>
      </c>
      <c r="C33" s="39" t="s">
        <v>10</v>
      </c>
      <c r="D33" s="39" t="s">
        <v>11</v>
      </c>
      <c r="E33" s="39" t="s">
        <v>77</v>
      </c>
      <c r="F33" s="39" t="s">
        <v>78</v>
      </c>
      <c r="G33" s="39" t="s">
        <v>14</v>
      </c>
    </row>
    <row r="34" spans="2:7" ht="14.65" thickBot="1">
      <c r="B34" s="40" t="s">
        <v>15</v>
      </c>
      <c r="C34" s="41">
        <v>1864</v>
      </c>
      <c r="D34" s="41">
        <v>13</v>
      </c>
      <c r="E34" s="41">
        <v>1510</v>
      </c>
      <c r="F34" s="41">
        <v>10</v>
      </c>
      <c r="G34" s="41" t="s">
        <v>79</v>
      </c>
    </row>
    <row r="35" spans="2:7" ht="14.65" thickBot="1">
      <c r="B35" s="2"/>
      <c r="C35" s="2"/>
      <c r="D35" s="2"/>
      <c r="E35" s="2"/>
      <c r="F35" s="2"/>
      <c r="G35" s="2"/>
    </row>
    <row r="36" spans="2:7">
      <c r="B36" s="62" t="s">
        <v>55</v>
      </c>
      <c r="C36" s="47"/>
      <c r="D36" s="2"/>
      <c r="E36" s="2"/>
      <c r="F36" s="2"/>
      <c r="G36" s="2"/>
    </row>
    <row r="37" spans="2:7">
      <c r="B37" s="53" t="s">
        <v>80</v>
      </c>
      <c r="C37" s="50"/>
      <c r="D37" s="2"/>
      <c r="E37" s="2"/>
      <c r="F37" s="2"/>
      <c r="G37" s="2"/>
    </row>
    <row r="38" spans="2:7">
      <c r="B38" s="53" t="s">
        <v>81</v>
      </c>
      <c r="C38" s="50"/>
      <c r="D38" s="2"/>
      <c r="E38" s="2"/>
      <c r="F38" s="2"/>
      <c r="G38" s="2"/>
    </row>
    <row r="39" spans="2:7">
      <c r="B39" s="53" t="s">
        <v>82</v>
      </c>
      <c r="C39" s="50"/>
      <c r="D39" s="2"/>
      <c r="E39" s="2"/>
      <c r="F39" s="2"/>
      <c r="G39" s="2"/>
    </row>
    <row r="40" spans="2:7">
      <c r="B40" s="53"/>
      <c r="C40" s="50"/>
      <c r="D40" s="2"/>
      <c r="E40" s="2"/>
      <c r="F40" s="2"/>
      <c r="G40" s="2"/>
    </row>
    <row r="41" spans="2:7">
      <c r="B41" s="53" t="s">
        <v>83</v>
      </c>
      <c r="C41" s="50"/>
      <c r="D41" s="2"/>
      <c r="E41" s="2"/>
      <c r="F41" s="2"/>
      <c r="G41" s="2"/>
    </row>
    <row r="42" spans="2:7" ht="14.65" thickBot="1">
      <c r="B42" s="63" t="s">
        <v>84</v>
      </c>
      <c r="C42" s="57"/>
      <c r="D42" s="2"/>
      <c r="E42" s="2"/>
      <c r="F42" s="2"/>
      <c r="G42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A12-7ACE-41B3-966B-64D9AA5FED4E}">
  <dimension ref="A1:K50"/>
  <sheetViews>
    <sheetView workbookViewId="0">
      <selection activeCell="E17" sqref="E17"/>
    </sheetView>
  </sheetViews>
  <sheetFormatPr defaultRowHeight="14.4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11" ht="20.65" thickBot="1">
      <c r="A1" s="2"/>
      <c r="B1" s="61" t="s">
        <v>85</v>
      </c>
      <c r="C1" s="2"/>
      <c r="D1" s="60"/>
      <c r="E1" s="2"/>
      <c r="F1" s="2"/>
      <c r="G1" s="2"/>
      <c r="H1" s="2"/>
      <c r="I1" s="2"/>
      <c r="J1" s="2"/>
      <c r="K1" s="2"/>
    </row>
    <row r="2" spans="1:11" ht="43.5" thickBot="1">
      <c r="A2" s="2"/>
      <c r="B2" s="3" t="s">
        <v>9</v>
      </c>
      <c r="C2" s="4" t="s">
        <v>10</v>
      </c>
      <c r="D2" s="4" t="s">
        <v>11</v>
      </c>
      <c r="E2" s="4" t="s">
        <v>86</v>
      </c>
      <c r="F2" s="4" t="s">
        <v>87</v>
      </c>
      <c r="G2" s="4" t="s">
        <v>14</v>
      </c>
      <c r="H2" s="2"/>
      <c r="I2" s="2"/>
      <c r="J2" s="2"/>
      <c r="K2" s="2"/>
    </row>
    <row r="3" spans="1:11" ht="14.65" thickBot="1">
      <c r="A3" s="2"/>
      <c r="B3" s="5" t="s">
        <v>15</v>
      </c>
      <c r="C3" s="6">
        <v>7497</v>
      </c>
      <c r="D3" s="6">
        <v>13</v>
      </c>
      <c r="E3" s="6">
        <v>2500</v>
      </c>
      <c r="F3" s="6">
        <v>12</v>
      </c>
      <c r="G3" s="6">
        <v>3000</v>
      </c>
      <c r="H3" s="2"/>
      <c r="I3" s="2" t="s">
        <v>88</v>
      </c>
      <c r="J3" s="2"/>
      <c r="K3" s="2"/>
    </row>
    <row r="4" spans="1:11" ht="29.1" thickBot="1">
      <c r="A4" s="2"/>
      <c r="B4" s="5" t="s">
        <v>16</v>
      </c>
      <c r="C4" s="6">
        <v>5408</v>
      </c>
      <c r="D4" s="6">
        <v>70</v>
      </c>
      <c r="E4" s="6">
        <v>2700</v>
      </c>
      <c r="F4" s="6">
        <v>13</v>
      </c>
      <c r="G4" s="6">
        <v>1288</v>
      </c>
      <c r="H4" s="2"/>
      <c r="I4" s="2"/>
      <c r="J4" s="2"/>
      <c r="K4" s="2"/>
    </row>
    <row r="5" spans="1:11" ht="14.65" thickBot="1">
      <c r="A5" s="2"/>
      <c r="B5" s="5" t="s">
        <v>17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4.65" thickBot="1">
      <c r="A6" s="2"/>
      <c r="B6" s="5" t="s">
        <v>18</v>
      </c>
      <c r="C6" s="6">
        <v>25860</v>
      </c>
      <c r="D6" s="6">
        <v>779</v>
      </c>
      <c r="E6" s="6">
        <v>3643</v>
      </c>
      <c r="F6" s="6">
        <v>25</v>
      </c>
      <c r="G6" s="6">
        <v>4500</v>
      </c>
      <c r="H6" s="17">
        <v>0.01</v>
      </c>
      <c r="I6" s="2" t="s">
        <v>89</v>
      </c>
      <c r="J6" s="2"/>
      <c r="K6" s="2"/>
    </row>
    <row r="7" spans="1:11" ht="14.65" thickBot="1">
      <c r="A7" s="2"/>
      <c r="B7" s="5" t="s">
        <v>19</v>
      </c>
      <c r="C7" s="6">
        <v>2166</v>
      </c>
      <c r="D7" s="6">
        <v>28</v>
      </c>
      <c r="E7" s="6">
        <v>734</v>
      </c>
      <c r="F7" s="6">
        <v>6</v>
      </c>
      <c r="G7" s="6">
        <v>800</v>
      </c>
      <c r="H7" s="2"/>
      <c r="I7" s="2" t="s">
        <v>90</v>
      </c>
      <c r="J7" s="2"/>
      <c r="K7" s="2"/>
    </row>
    <row r="8" spans="1:11" ht="14.65" thickBot="1">
      <c r="A8" s="2"/>
      <c r="B8" s="5" t="s">
        <v>67</v>
      </c>
      <c r="C8" s="6">
        <v>22599</v>
      </c>
      <c r="D8" s="6">
        <v>414</v>
      </c>
      <c r="E8" s="6">
        <v>9464</v>
      </c>
      <c r="F8" s="6">
        <v>28</v>
      </c>
      <c r="G8" s="6">
        <v>3000</v>
      </c>
      <c r="H8" s="2"/>
      <c r="I8" s="2" t="s">
        <v>91</v>
      </c>
      <c r="J8" s="2"/>
      <c r="K8" s="2"/>
    </row>
    <row r="9" spans="1:11" ht="14.65" thickBot="1">
      <c r="A9" s="2"/>
      <c r="B9" s="5" t="s">
        <v>21</v>
      </c>
      <c r="C9" s="6"/>
      <c r="D9" s="6"/>
      <c r="E9" s="6"/>
      <c r="F9" s="6"/>
      <c r="G9" s="6"/>
      <c r="H9" s="2"/>
      <c r="I9" s="2"/>
      <c r="J9" s="2"/>
      <c r="K9" s="2"/>
    </row>
    <row r="10" spans="1:11" ht="14.65" thickBot="1">
      <c r="A10" s="2"/>
      <c r="B10" s="5" t="s">
        <v>22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4.65" thickBot="1">
      <c r="A11" s="2"/>
      <c r="B11" s="5" t="s">
        <v>23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4.65" thickBot="1">
      <c r="A12" s="2"/>
      <c r="B12" s="5" t="s">
        <v>24</v>
      </c>
      <c r="C12" s="6">
        <f>SUM(C3:C11)</f>
        <v>63552</v>
      </c>
      <c r="D12" s="6">
        <f>SUM(D3:D11)</f>
        <v>1304</v>
      </c>
      <c r="E12" s="6">
        <f>SUM(E3:E11)</f>
        <v>19063</v>
      </c>
      <c r="F12" s="6">
        <f>SUM(F3:F11)</f>
        <v>84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2723.2857142857142</v>
      </c>
      <c r="F15" s="2" t="s">
        <v>51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>
      <c r="B35" s="2"/>
      <c r="C35" s="2"/>
      <c r="D35" s="2"/>
      <c r="E35" s="2"/>
      <c r="F35" s="2"/>
      <c r="G35" s="2"/>
      <c r="H35" s="2"/>
      <c r="I35" s="2"/>
      <c r="J35" s="2"/>
      <c r="K35" s="2"/>
    </row>
    <row r="39" spans="2:11" ht="14.65" thickBot="1">
      <c r="B39" s="18"/>
      <c r="C39" s="2"/>
      <c r="D39" s="2"/>
      <c r="E39" s="2"/>
      <c r="F39" s="2"/>
      <c r="G39" s="2"/>
      <c r="H39" s="2"/>
      <c r="I39" s="2"/>
      <c r="J39" s="2"/>
      <c r="K39" s="2"/>
    </row>
    <row r="40" spans="2:11" ht="43.5" thickBot="1">
      <c r="B40" s="3" t="s">
        <v>9</v>
      </c>
      <c r="C40" s="4" t="s">
        <v>10</v>
      </c>
      <c r="D40" s="4" t="s">
        <v>11</v>
      </c>
      <c r="E40" s="4" t="s">
        <v>92</v>
      </c>
      <c r="F40" s="4" t="s">
        <v>93</v>
      </c>
      <c r="G40" s="4" t="s">
        <v>14</v>
      </c>
      <c r="H40" s="2"/>
      <c r="I40" s="2"/>
      <c r="J40" s="2"/>
      <c r="K40" s="2"/>
    </row>
    <row r="41" spans="2:11" ht="29.1" thickBot="1">
      <c r="B41" s="42" t="s">
        <v>20</v>
      </c>
      <c r="C41" s="43">
        <v>22599</v>
      </c>
      <c r="D41" s="44" t="s">
        <v>94</v>
      </c>
      <c r="E41" s="44" t="s">
        <v>95</v>
      </c>
      <c r="F41" s="44" t="s">
        <v>96</v>
      </c>
      <c r="G41" s="44">
        <v>3000</v>
      </c>
      <c r="H41" s="2"/>
      <c r="I41" s="2"/>
      <c r="J41" s="2"/>
      <c r="K41" s="2"/>
    </row>
    <row r="42" spans="2:11" ht="14.65" thickBot="1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ht="15.6">
      <c r="B43" s="45" t="s">
        <v>97</v>
      </c>
      <c r="C43" s="46"/>
      <c r="D43" s="47"/>
      <c r="E43" s="2"/>
      <c r="F43" s="2"/>
      <c r="G43" s="2"/>
      <c r="H43" s="2"/>
      <c r="I43" s="2"/>
      <c r="J43" s="2"/>
      <c r="K43" s="2"/>
    </row>
    <row r="44" spans="2:11" ht="16.149999999999999">
      <c r="B44" s="48" t="s">
        <v>98</v>
      </c>
      <c r="C44" s="49"/>
      <c r="D44" s="50"/>
      <c r="E44" s="2"/>
      <c r="F44" s="2"/>
      <c r="G44" s="2"/>
      <c r="H44" s="2"/>
      <c r="I44" s="2"/>
      <c r="J44" s="2"/>
      <c r="K44" s="2"/>
    </row>
    <row r="45" spans="2:11" ht="16.149999999999999">
      <c r="B45" s="51" t="s">
        <v>99</v>
      </c>
      <c r="C45" s="52" t="s">
        <v>100</v>
      </c>
      <c r="D45" s="50"/>
      <c r="E45" s="2"/>
      <c r="F45" s="2"/>
      <c r="G45" s="2"/>
      <c r="H45" s="2"/>
      <c r="I45" s="2"/>
      <c r="J45" s="2"/>
      <c r="K45" s="2"/>
    </row>
    <row r="46" spans="2:11">
      <c r="B46" s="53"/>
      <c r="C46" s="49"/>
      <c r="D46" s="50"/>
      <c r="E46" s="2"/>
      <c r="F46" s="2"/>
      <c r="G46" s="2"/>
      <c r="H46" s="2"/>
      <c r="I46" s="2"/>
      <c r="J46" s="2"/>
      <c r="K46" s="2"/>
    </row>
    <row r="47" spans="2:11" ht="32.450000000000003">
      <c r="B47" s="51" t="s">
        <v>101</v>
      </c>
      <c r="C47" s="49"/>
      <c r="D47" s="50"/>
      <c r="E47" s="2"/>
      <c r="F47" s="2"/>
      <c r="G47" s="2"/>
      <c r="H47" s="2"/>
      <c r="I47" s="2"/>
      <c r="J47" s="2"/>
      <c r="K47" s="2"/>
    </row>
    <row r="48" spans="2:11">
      <c r="B48" s="53"/>
      <c r="C48" s="49"/>
      <c r="D48" s="50"/>
      <c r="E48" s="2"/>
      <c r="F48" s="2"/>
      <c r="G48" s="2"/>
      <c r="H48" s="2"/>
      <c r="I48" s="2"/>
      <c r="J48" s="2"/>
      <c r="K48" s="2"/>
    </row>
    <row r="49" spans="2:4" ht="16.149999999999999">
      <c r="B49" s="54" t="s">
        <v>102</v>
      </c>
      <c r="C49" s="49"/>
      <c r="D49" s="50"/>
    </row>
    <row r="50" spans="2:4" ht="16.5" thickBot="1">
      <c r="B50" s="55" t="s">
        <v>103</v>
      </c>
      <c r="C50" s="56" t="s">
        <v>104</v>
      </c>
      <c r="D50" s="5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0F57CF9DC0648A5B80261A657466C" ma:contentTypeVersion="13" ma:contentTypeDescription="Create a new document." ma:contentTypeScope="" ma:versionID="2b80a4225c3b03b04e035dcaba1f8141">
  <xsd:schema xmlns:xsd="http://www.w3.org/2001/XMLSchema" xmlns:xs="http://www.w3.org/2001/XMLSchema" xmlns:p="http://schemas.microsoft.com/office/2006/metadata/properties" xmlns:ns3="2de5a9c7-1805-47a2-ba4f-a68b1aabc15e" xmlns:ns4="d2b4bcc8-0fa6-47e8-b6c5-809303877ba7" targetNamespace="http://schemas.microsoft.com/office/2006/metadata/properties" ma:root="true" ma:fieldsID="932289eb2f2de82438d10847c986ee4a" ns3:_="" ns4:_="">
    <xsd:import namespace="2de5a9c7-1805-47a2-ba4f-a68b1aabc15e"/>
    <xsd:import namespace="d2b4bcc8-0fa6-47e8-b6c5-809303877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5a9c7-1805-47a2-ba4f-a68b1aabc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bcc8-0fa6-47e8-b6c5-809303877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F93B9-42B3-460B-9CD3-E6BEB9A6B538}"/>
</file>

<file path=customXml/itemProps2.xml><?xml version="1.0" encoding="utf-8"?>
<ds:datastoreItem xmlns:ds="http://schemas.openxmlformats.org/officeDocument/2006/customXml" ds:itemID="{C7A949A5-14D3-4E7D-9973-C42782A5D70B}"/>
</file>

<file path=customXml/itemProps3.xml><?xml version="1.0" encoding="utf-8"?>
<ds:datastoreItem xmlns:ds="http://schemas.openxmlformats.org/officeDocument/2006/customXml" ds:itemID="{0AFD12B9-05F3-485B-AC26-CD0187A5F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Montoya</dc:creator>
  <cp:keywords/>
  <dc:description/>
  <cp:lastModifiedBy>Marcos Lopez</cp:lastModifiedBy>
  <cp:revision/>
  <dcterms:created xsi:type="dcterms:W3CDTF">2020-04-29T12:22:56Z</dcterms:created>
  <dcterms:modified xsi:type="dcterms:W3CDTF">2020-07-01T00:50:34Z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0x010100B1E0F57CF9DC0648A5B80261A657466C</vt:lpwstr>
  </property>
</Properties>
</file>