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ir\Documents\Лабораторная работа в Excel\"/>
    </mc:Choice>
  </mc:AlternateContent>
  <bookViews>
    <workbookView xWindow="0" yWindow="0" windowWidth="15360" windowHeight="7650"/>
  </bookViews>
  <sheets>
    <sheet name="Лист1" sheetId="1" r:id="rId1"/>
  </sheets>
  <definedNames>
    <definedName name="Зарплата">Лист1!$K$3:$K$9</definedName>
    <definedName name="Налог">Лист1!$G$3:$G$9</definedName>
    <definedName name="Пенсионный_фонд">Лист1!$E$3:$E$9</definedName>
    <definedName name="Премия">Лист1!$J$3:$J$9</definedName>
    <definedName name="Табельный_номер">Лист1!$A$3:$O$16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5" i="1"/>
  <c r="K5" i="1" s="1"/>
  <c r="J11" i="1"/>
  <c r="E11" i="1" s="1"/>
  <c r="F11" i="1" s="1"/>
  <c r="J10" i="1"/>
  <c r="K10" i="1" s="1"/>
  <c r="J9" i="1"/>
  <c r="K9" i="1" s="1"/>
  <c r="J4" i="1"/>
  <c r="K4" i="1" s="1"/>
  <c r="E9" i="1"/>
  <c r="F9" i="1" s="1"/>
  <c r="G5" i="1"/>
  <c r="H5" i="1" s="1"/>
  <c r="G11" i="1"/>
  <c r="G8" i="1"/>
  <c r="H8" i="1" s="1"/>
  <c r="G10" i="1"/>
  <c r="G9" i="1"/>
  <c r="G4" i="1"/>
  <c r="H4" i="1" s="1"/>
  <c r="H9" i="1"/>
  <c r="N4" i="1"/>
  <c r="D6" i="1"/>
  <c r="D13" i="1" s="1"/>
  <c r="D14" i="1" l="1"/>
  <c r="E8" i="1"/>
  <c r="F8" i="1" s="1"/>
  <c r="K11" i="1"/>
  <c r="E5" i="1"/>
  <c r="K8" i="1"/>
  <c r="E4" i="1"/>
  <c r="E10" i="1"/>
  <c r="F10" i="1" s="1"/>
  <c r="G6" i="1"/>
  <c r="H11" i="1"/>
  <c r="J6" i="1"/>
  <c r="H10" i="1"/>
  <c r="F5" i="1" l="1"/>
  <c r="F4" i="1"/>
  <c r="E6" i="1"/>
  <c r="K6" i="1"/>
  <c r="H6" i="1"/>
  <c r="K14" i="1" l="1"/>
  <c r="F6" i="1"/>
</calcChain>
</file>

<file path=xl/sharedStrings.xml><?xml version="1.0" encoding="utf-8"?>
<sst xmlns="http://schemas.openxmlformats.org/spreadsheetml/2006/main" count="33" uniqueCount="27">
  <si>
    <t>Фамилия</t>
  </si>
  <si>
    <t>Зарплата руб.</t>
  </si>
  <si>
    <t>Выплатить руб.</t>
  </si>
  <si>
    <t>Иванов</t>
  </si>
  <si>
    <t>Петров</t>
  </si>
  <si>
    <t>Мешков</t>
  </si>
  <si>
    <t>Сидоров</t>
  </si>
  <si>
    <t>Итого</t>
  </si>
  <si>
    <t>Вычет 14%</t>
  </si>
  <si>
    <t>Вычет 15%</t>
  </si>
  <si>
    <t>Вычеты 15%</t>
  </si>
  <si>
    <t>Разница вычетов</t>
  </si>
  <si>
    <t xml:space="preserve">Премия </t>
  </si>
  <si>
    <t>Всего начислено</t>
  </si>
  <si>
    <t>Попов</t>
  </si>
  <si>
    <t>Кузьмиин</t>
  </si>
  <si>
    <t>Пенсионный фонд</t>
  </si>
  <si>
    <t>Налогооблагаемая база</t>
  </si>
  <si>
    <t>Табельный номер</t>
  </si>
  <si>
    <t>Средняя зарплата</t>
  </si>
  <si>
    <t>Подразделение</t>
  </si>
  <si>
    <t>Бухгалтерия</t>
  </si>
  <si>
    <t>Отдел кадров</t>
  </si>
  <si>
    <t>Производственный отдел</t>
  </si>
  <si>
    <t>Ведомость начисления зароботной платы</t>
  </si>
  <si>
    <t>за январь 2011 г.</t>
  </si>
  <si>
    <t>Стаж в годах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</si>
</sst>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3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wrapText="1"/>
    </xf>
    <xf numFmtId="0" fontId="2" fillId="2" borderId="6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7"/>
  <sheetViews>
    <sheetView showGridLines="0" tabSelected="1" zoomScale="70" zoomScaleNormal="70" workbookViewId="0">
      <selection activeCell="F22" sqref="F22"/>
    </sheetView>
  </sheetViews>
  <sheetFormatPr defaultRowHeight="15" x14ac:dyDescent="0.25"/>
  <cols>
    <col min="1" max="1" width="16.85546875" style="1" customWidth="1"/>
    <col min="2" max="2" width="20.85546875" customWidth="1"/>
    <col min="3" max="3" width="24.7109375" customWidth="1"/>
    <col min="4" max="4" width="9.85546875" customWidth="1"/>
    <col min="5" max="5" width="12.28515625" customWidth="1"/>
    <col min="6" max="6" width="18.5703125" customWidth="1"/>
    <col min="7" max="7" width="12.85546875" customWidth="1"/>
    <col min="8" max="10" width="11.140625" customWidth="1"/>
    <col min="11" max="11" width="13" customWidth="1"/>
    <col min="12" max="12" width="12.5703125" customWidth="1"/>
    <col min="13" max="13" width="11.28515625" customWidth="1"/>
  </cols>
  <sheetData>
    <row r="1" spans="1:14" ht="15" customHeight="1" x14ac:dyDescent="0.25">
      <c r="A1" s="30"/>
      <c r="B1" s="33" t="s">
        <v>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15" customHeight="1" x14ac:dyDescent="0.25">
      <c r="A2" s="3"/>
      <c r="B2" s="36" t="s">
        <v>25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4" s="2" customFormat="1" ht="39.75" customHeight="1" x14ac:dyDescent="0.3">
      <c r="A3" s="27" t="s">
        <v>18</v>
      </c>
      <c r="B3" s="28" t="s">
        <v>0</v>
      </c>
      <c r="C3" s="28" t="s">
        <v>20</v>
      </c>
      <c r="D3" s="29" t="s">
        <v>1</v>
      </c>
      <c r="E3" s="29" t="s">
        <v>16</v>
      </c>
      <c r="F3" s="29" t="s">
        <v>17</v>
      </c>
      <c r="G3" s="29" t="s">
        <v>10</v>
      </c>
      <c r="H3" s="29" t="s">
        <v>2</v>
      </c>
      <c r="I3" s="29" t="s">
        <v>26</v>
      </c>
      <c r="J3" s="29" t="s">
        <v>12</v>
      </c>
      <c r="K3" s="29" t="s">
        <v>13</v>
      </c>
      <c r="L3" s="29" t="s">
        <v>8</v>
      </c>
      <c r="M3" s="29" t="s">
        <v>9</v>
      </c>
      <c r="N3" s="29" t="s">
        <v>11</v>
      </c>
    </row>
    <row r="4" spans="1:14" x14ac:dyDescent="0.25">
      <c r="A4" s="5">
        <v>100</v>
      </c>
      <c r="B4" s="6" t="s">
        <v>3</v>
      </c>
      <c r="C4" s="6" t="s">
        <v>21</v>
      </c>
      <c r="D4" s="7">
        <v>15194</v>
      </c>
      <c r="E4" s="7">
        <f>D4*0.01+Премия</f>
        <v>3190.7400000000002</v>
      </c>
      <c r="F4" s="8">
        <f>D4+Премия-Пенсионный_фонд</f>
        <v>15042.06</v>
      </c>
      <c r="G4" s="9">
        <f>D4*0.15</f>
        <v>2279.1</v>
      </c>
      <c r="H4" s="9">
        <f>D4-Налог</f>
        <v>12914.9</v>
      </c>
      <c r="I4" s="9">
        <v>6</v>
      </c>
      <c r="J4" s="9">
        <f>IF(I4&lt;=5,D4*0.12,D4*0.2)</f>
        <v>3038.8</v>
      </c>
      <c r="K4" s="9">
        <f>D4+Премия</f>
        <v>18232.8</v>
      </c>
      <c r="L4" s="9">
        <v>10925.76</v>
      </c>
      <c r="M4" s="9">
        <v>11735.1</v>
      </c>
      <c r="N4" s="9">
        <f>M4-L4</f>
        <v>809.34000000000015</v>
      </c>
    </row>
    <row r="5" spans="1:14" x14ac:dyDescent="0.25">
      <c r="A5" s="5">
        <v>101</v>
      </c>
      <c r="B5" s="6" t="s">
        <v>6</v>
      </c>
      <c r="C5" s="6" t="s">
        <v>22</v>
      </c>
      <c r="D5" s="7">
        <v>16990</v>
      </c>
      <c r="E5" s="7">
        <f>D5*0.01+Премия</f>
        <v>3567.9</v>
      </c>
      <c r="F5" s="8">
        <f>D5+Премия-Пенсионный_фонд</f>
        <v>16820.099999999999</v>
      </c>
      <c r="G5" s="9">
        <f t="shared" ref="G5" si="0">D5*0.15</f>
        <v>2548.5</v>
      </c>
      <c r="H5" s="9">
        <f>D5-Налог</f>
        <v>14441.5</v>
      </c>
      <c r="I5" s="9">
        <v>7</v>
      </c>
      <c r="J5" s="9">
        <f t="shared" ref="J5" si="1">IF(I5&lt;=5,D5*0.12,D5*0.2)</f>
        <v>3398</v>
      </c>
      <c r="K5" s="9">
        <f>D5+Премия</f>
        <v>20388</v>
      </c>
      <c r="L5" s="4"/>
      <c r="M5" s="4"/>
      <c r="N5" s="4"/>
    </row>
    <row r="6" spans="1:14" x14ac:dyDescent="0.25">
      <c r="A6" s="5">
        <v>102</v>
      </c>
      <c r="B6" s="6" t="s">
        <v>7</v>
      </c>
      <c r="C6" s="6" t="s">
        <v>23</v>
      </c>
      <c r="D6" s="9">
        <f>SUM(D3:D4)</f>
        <v>15194</v>
      </c>
      <c r="E6" s="9">
        <f>SUM(E3:E4)</f>
        <v>3190.7400000000002</v>
      </c>
      <c r="F6" s="10">
        <f>SUM(F3:F4)</f>
        <v>15042.06</v>
      </c>
      <c r="G6" s="9">
        <f>SUM(G3:G4)</f>
        <v>2279.1</v>
      </c>
      <c r="H6" s="9">
        <f>SUM(H3:H4)</f>
        <v>12914.9</v>
      </c>
      <c r="I6" s="9">
        <v>6</v>
      </c>
      <c r="J6" s="9">
        <f>SUM(J3:J4)</f>
        <v>3038.8</v>
      </c>
      <c r="K6" s="9">
        <f>SUM(K3:K4)</f>
        <v>18232.8</v>
      </c>
      <c r="L6" s="4"/>
      <c r="M6" s="4"/>
      <c r="N6" s="4"/>
    </row>
    <row r="7" spans="1:14" x14ac:dyDescent="0.25">
      <c r="A7" s="5"/>
      <c r="B7" s="6"/>
      <c r="C7" s="6"/>
      <c r="D7" s="9"/>
      <c r="E7" s="9"/>
      <c r="F7" s="10"/>
      <c r="G7" s="9"/>
      <c r="H7" s="9"/>
      <c r="I7" s="9"/>
      <c r="J7" s="9"/>
      <c r="K7" s="9"/>
      <c r="L7" s="4"/>
      <c r="M7" s="4"/>
      <c r="N7" s="4"/>
    </row>
    <row r="8" spans="1:14" x14ac:dyDescent="0.25">
      <c r="A8" s="5">
        <v>103</v>
      </c>
      <c r="B8" s="6" t="s">
        <v>15</v>
      </c>
      <c r="C8" s="6" t="s">
        <v>21</v>
      </c>
      <c r="D8" s="7">
        <v>13124</v>
      </c>
      <c r="E8" s="8">
        <f>D8*0.01+J8</f>
        <v>1706.12</v>
      </c>
      <c r="F8" s="8">
        <f>D8+J8-E8</f>
        <v>12992.759999999998</v>
      </c>
      <c r="G8" s="9">
        <f>D8*0.15</f>
        <v>1968.6</v>
      </c>
      <c r="H8" s="9">
        <f>D8-G8</f>
        <v>11155.4</v>
      </c>
      <c r="I8" s="9">
        <v>5</v>
      </c>
      <c r="J8" s="9">
        <f>IF(I8&lt;=5,D8*0.12,D8*0.2)</f>
        <v>1574.8799999999999</v>
      </c>
      <c r="K8" s="9">
        <f>D8+J8</f>
        <v>14698.88</v>
      </c>
      <c r="L8" s="4"/>
      <c r="M8" s="4"/>
      <c r="N8" s="4"/>
    </row>
    <row r="9" spans="1:14" x14ac:dyDescent="0.25">
      <c r="A9" s="5">
        <v>104</v>
      </c>
      <c r="B9" s="6" t="s">
        <v>5</v>
      </c>
      <c r="C9" s="6" t="s">
        <v>23</v>
      </c>
      <c r="D9" s="9">
        <v>5000</v>
      </c>
      <c r="E9" s="7">
        <f>D9*0.01+J9</f>
        <v>650</v>
      </c>
      <c r="F9" s="8">
        <f>D9+J9-E9</f>
        <v>4950</v>
      </c>
      <c r="G9" s="9">
        <f>D9*0.15</f>
        <v>750</v>
      </c>
      <c r="H9" s="9">
        <f>D9-G9</f>
        <v>4250</v>
      </c>
      <c r="I9" s="9">
        <v>1</v>
      </c>
      <c r="J9" s="9">
        <f>IF(I9&lt;=5,D9*0.12,D9*0.2)</f>
        <v>600</v>
      </c>
      <c r="K9" s="9">
        <f>D9+J9</f>
        <v>5600</v>
      </c>
      <c r="L9" s="4"/>
      <c r="M9" s="4"/>
      <c r="N9" s="4"/>
    </row>
    <row r="10" spans="1:14" x14ac:dyDescent="0.25">
      <c r="A10" s="11">
        <v>105</v>
      </c>
      <c r="B10" s="12" t="s">
        <v>4</v>
      </c>
      <c r="C10" s="12" t="s">
        <v>22</v>
      </c>
      <c r="D10" s="8">
        <v>8900</v>
      </c>
      <c r="E10" s="8">
        <f>D10*0.01+J10</f>
        <v>1157</v>
      </c>
      <c r="F10" s="8">
        <f>D10+J10-E10</f>
        <v>8811</v>
      </c>
      <c r="G10" s="10">
        <f>D10*0.15</f>
        <v>1335</v>
      </c>
      <c r="H10" s="10">
        <f>D10-G10</f>
        <v>7565</v>
      </c>
      <c r="I10" s="10">
        <v>2</v>
      </c>
      <c r="J10" s="10">
        <f>IF(I10&lt;=5,D10*0.12,D10*0.2)</f>
        <v>1068</v>
      </c>
      <c r="K10" s="10">
        <f>D10+J10</f>
        <v>9968</v>
      </c>
      <c r="L10" s="4"/>
      <c r="M10" s="4"/>
      <c r="N10" s="4"/>
    </row>
    <row r="11" spans="1:14" x14ac:dyDescent="0.25">
      <c r="A11" s="5">
        <v>106</v>
      </c>
      <c r="B11" s="6" t="s">
        <v>14</v>
      </c>
      <c r="C11" s="6" t="s">
        <v>23</v>
      </c>
      <c r="D11" s="7">
        <v>19026</v>
      </c>
      <c r="E11" s="17">
        <f>D11*0.01+J11</f>
        <v>3995.46</v>
      </c>
      <c r="F11" s="8">
        <f>D11+J11-E11</f>
        <v>18835.740000000002</v>
      </c>
      <c r="G11" s="9">
        <f>D11*0.15</f>
        <v>2853.9</v>
      </c>
      <c r="H11" s="9">
        <f>D11-G11</f>
        <v>16172.1</v>
      </c>
      <c r="I11" s="9">
        <v>10</v>
      </c>
      <c r="J11" s="9">
        <f>IF(I11&lt;=5,D11*0.12,D11*0.2)</f>
        <v>3805.2000000000003</v>
      </c>
      <c r="K11" s="9">
        <f>D11+J11</f>
        <v>22831.200000000001</v>
      </c>
      <c r="L11" s="4"/>
      <c r="M11" s="4"/>
      <c r="N11" s="4"/>
    </row>
    <row r="12" spans="1:14" x14ac:dyDescent="0.25">
      <c r="A12" s="5"/>
      <c r="B12" s="6"/>
      <c r="C12" s="26"/>
      <c r="D12" s="7"/>
      <c r="E12" s="18"/>
      <c r="F12" s="19"/>
      <c r="G12" s="15"/>
      <c r="H12" s="15"/>
      <c r="I12" s="15"/>
      <c r="J12" s="16"/>
      <c r="K12" s="9"/>
      <c r="L12" s="4"/>
      <c r="M12" s="4"/>
      <c r="N12" s="4"/>
    </row>
    <row r="13" spans="1:14" x14ac:dyDescent="0.25">
      <c r="A13" s="5"/>
      <c r="B13" s="31" t="s">
        <v>7</v>
      </c>
      <c r="C13" s="25"/>
      <c r="D13" s="32">
        <f>SUM(D4:D11)</f>
        <v>93428</v>
      </c>
      <c r="E13" s="18"/>
      <c r="F13" s="19"/>
      <c r="G13" s="15"/>
      <c r="H13" s="15"/>
      <c r="I13" s="15"/>
      <c r="J13" s="15"/>
      <c r="K13" s="9"/>
      <c r="L13" s="4"/>
      <c r="M13" s="4"/>
      <c r="N13" s="4"/>
    </row>
    <row r="14" spans="1:14" ht="35.1" customHeight="1" x14ac:dyDescent="0.25">
      <c r="A14" s="13"/>
      <c r="B14" s="21" t="s">
        <v>19</v>
      </c>
      <c r="C14" s="21"/>
      <c r="D14" s="20">
        <f>AVERAGE(D4:D9)</f>
        <v>13100.4</v>
      </c>
      <c r="E14" s="22"/>
      <c r="F14" s="23"/>
      <c r="G14" s="22"/>
      <c r="H14" s="22"/>
      <c r="I14" s="22"/>
      <c r="J14" s="24"/>
      <c r="K14" s="24">
        <f>AVERAGE(K4:K9)</f>
        <v>15430.496000000003</v>
      </c>
      <c r="L14" s="14"/>
      <c r="M14" s="14"/>
      <c r="N14" s="14"/>
    </row>
    <row r="15" spans="1:14" ht="15" customHeight="1" x14ac:dyDescent="0.25"/>
    <row r="17" spans="5:6" x14ac:dyDescent="0.25">
      <c r="E17" s="39"/>
      <c r="F17" s="39"/>
    </row>
  </sheetData>
  <sortState ref="A4:L12">
    <sortCondition ref="B4:B12"/>
  </sortState>
  <mergeCells count="2">
    <mergeCell ref="B1:N1"/>
    <mergeCell ref="B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Зарплата</vt:lpstr>
      <vt:lpstr>Налог</vt:lpstr>
      <vt:lpstr>Пенсионный_фонд</vt:lpstr>
      <vt:lpstr>Премия</vt:lpstr>
      <vt:lpstr>Табельный_номер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</dc:creator>
  <cp:lastModifiedBy>Sabir</cp:lastModifiedBy>
  <cp:lastPrinted>2022-10-06T07:02:24Z</cp:lastPrinted>
  <dcterms:created xsi:type="dcterms:W3CDTF">2022-10-05T21:15:15Z</dcterms:created>
  <dcterms:modified xsi:type="dcterms:W3CDTF">2022-10-06T07:14:09Z</dcterms:modified>
</cp:coreProperties>
</file>