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75" yWindow="225" windowWidth="15285" windowHeight="11340" activeTab="2"/>
  </bookViews>
  <sheets>
    <sheet name="Description" sheetId="1" r:id="rId1"/>
    <sheet name="CB_DATA_" sheetId="3" state="hidden" r:id="rId2"/>
    <sheet name="Model" sheetId="2" r:id="rId3"/>
  </sheets>
  <definedNames>
    <definedName name="CB_0a9573ceab1d4b7d8cf613530a12370c" localSheetId="2" hidden="1">Model!$G$14</definedName>
    <definedName name="CB_0d83ea624daf48178b6cdd398c3a51bb" localSheetId="2" hidden="1">Model!$G$40</definedName>
    <definedName name="CB_0db6bb40c0dc401ca1003d5da511d7c9" localSheetId="2" hidden="1">Model!$G$46</definedName>
    <definedName name="CB_1d208860b17c44b88a94708b73ac42c1" localSheetId="2" hidden="1">Model!$G$37</definedName>
    <definedName name="CB_21cd0e6724b7422ca0eb37c65b6edb77" localSheetId="2" hidden="1">Model!$G$31</definedName>
    <definedName name="CB_24274346b7b642f5b714a28679fda444" localSheetId="1" hidden="1">#N/A</definedName>
    <definedName name="CB_24d86db7514446dd9e1f61d69aec7671" localSheetId="2" hidden="1">Model!$G$18</definedName>
    <definedName name="CB_2bc2d3648f3743a1b06943e1386e7555" localSheetId="2" hidden="1">Model!$G$60</definedName>
    <definedName name="CB_31d25b8609f24ef1ace60f891cfba6a9" localSheetId="2" hidden="1">Model!$G$42</definedName>
    <definedName name="CB_3b7da8ac73ed4ca59d187215b23ead7b" localSheetId="2" hidden="1">Model!$G$34</definedName>
    <definedName name="CB_3e4e9f4876f54afea51669160accc700" localSheetId="2" hidden="1">Model!$G$12</definedName>
    <definedName name="CB_3f0441af66a24ff199ccf5e76fcf2eb9" localSheetId="2" hidden="1">Model!$G$23</definedName>
    <definedName name="CB_3f3c681bf1874c37b5cca9147e963d89" localSheetId="2" hidden="1">Model!$G$27</definedName>
    <definedName name="CB_3f5dc8addd694b07a3fd1a3ce91d9fd2" localSheetId="2" hidden="1">Model!$G$29</definedName>
    <definedName name="CB_46f2b7c337f743f687cbc07f1196d0c9" localSheetId="2" hidden="1">Model!$G$54</definedName>
    <definedName name="CB_4f26e38bd40e4a868bf8368499908245" localSheetId="2" hidden="1">Model!$G$45</definedName>
    <definedName name="CB_5238622074294746a0fe9a6a1252244d" localSheetId="2" hidden="1">Model!$G$30</definedName>
    <definedName name="CB_5247bea0205447f39944f08f59629e71" localSheetId="2" hidden="1">Model!$G$17</definedName>
    <definedName name="CB_537f6311a20e4330b5acd7b8cd38ad7c" localSheetId="2" hidden="1">Model!$G$49</definedName>
    <definedName name="CB_5aea198566f24b61adf58897a085a441" localSheetId="2" hidden="1">Model!$G$58</definedName>
    <definedName name="CB_5aea7d471079451c88036b509fb70236" localSheetId="2" hidden="1">Model!$G$22</definedName>
    <definedName name="CB_5c6222b644bd4bf6965d6e857974cb15" localSheetId="2" hidden="1">Model!$G$52</definedName>
    <definedName name="CB_5df26f3e085342dd926461de6d10b139" localSheetId="2" hidden="1">Model!$G$38</definedName>
    <definedName name="CB_61dce037df924726ad092c421bebaeb9" localSheetId="2" hidden="1">Model!$G$19</definedName>
    <definedName name="CB_6227646a631841088a94ed733cd44714" localSheetId="2" hidden="1">Model!$G$62</definedName>
    <definedName name="CB_659da61351e344f3bac9d1b547019e0c" localSheetId="2" hidden="1">Model!$P$6</definedName>
    <definedName name="CB_6ee79f813194408c92bc120838bc94e2" localSheetId="2" hidden="1">Model!$G$43</definedName>
    <definedName name="CB_748762c231844336afc09fb554c5abc7" localSheetId="2" hidden="1">Model!$G$25</definedName>
    <definedName name="CB_77cf55d4c6bb438fa2cbe2d441ff70d1" localSheetId="2" hidden="1">Model!$F$4</definedName>
    <definedName name="CB_78409f14e0204b088fe75920518d6c75" localSheetId="2" hidden="1">Model!$G$48</definedName>
    <definedName name="CB_80833074c80348b1ad7232e22290f2ae" localSheetId="2" hidden="1">Model!$G$21</definedName>
    <definedName name="CB_89bbe16e4718453b91a186a7d303dbb6" localSheetId="2" hidden="1">Model!$G$36</definedName>
    <definedName name="CB_95384aae687c4ea48122f69334ffa0b1" localSheetId="2" hidden="1">Model!$G$28</definedName>
    <definedName name="CB_98639bda4ede4d17a597ef24236046d7" localSheetId="2" hidden="1">Model!$G$35</definedName>
    <definedName name="CB_997f60d1752b43379ec7f2de6ed06c9a" localSheetId="2" hidden="1">Model!$G$33</definedName>
    <definedName name="CB_9d84e4dc4e83447684d4f11c15b09c91" localSheetId="2" hidden="1">Model!$G$39</definedName>
    <definedName name="CB_a1de48add1c54bf3987fc66a88858050" localSheetId="2" hidden="1">Model!$G$20</definedName>
    <definedName name="CB_a586c78ba48a474d9db9d9aaa11c4330" localSheetId="2" hidden="1">Model!$G$59</definedName>
    <definedName name="CB_a8dc5c9b36cd418c96f3bfa7f4a3272b" localSheetId="2" hidden="1">Model!$G$51</definedName>
    <definedName name="CB_b54690841d1243228153d4e025c3767f" localSheetId="2" hidden="1">Model!$G$16</definedName>
    <definedName name="CB_b7279560fa5e439d80a58375c67dc15c" localSheetId="2" hidden="1">Model!$G$41</definedName>
    <definedName name="CB_bee487ce3c7248998239fb365f9950ce" localSheetId="2" hidden="1">Model!$G$47</definedName>
    <definedName name="CB_Block_00000000000000000000000000000000" localSheetId="1" hidden="1">"'7.0.0.0"</definedName>
    <definedName name="CB_Block_00000000000000000000000000000000" localSheetId="2" hidden="1">"'7.0.0.0"</definedName>
    <definedName name="CB_Block_00000000000000000000000000000001" localSheetId="1" hidden="1">"'635325574480166580"</definedName>
    <definedName name="CB_Block_00000000000000000000000000000001" localSheetId="2" hidden="1">"'635325574480146579"</definedName>
    <definedName name="CB_Block_00000000000000000000000000000003" localSheetId="1" hidden="1">"'11.1.3881.0"</definedName>
    <definedName name="CB_Block_00000000000000000000000000000003" localSheetId="2" hidden="1">"'11.1.3881.0"</definedName>
    <definedName name="CB_BlockExt_00000000000000000000000000000003" localSheetId="1" hidden="1">"'11.1.2.4.000"</definedName>
    <definedName name="CB_BlockExt_00000000000000000000000000000003" localSheetId="2" hidden="1">"'11.1.2.4.000"</definedName>
    <definedName name="CB_c3f1ddbbe27346fc8d7fa0dad0ab5bd2" localSheetId="2" hidden="1">Model!$G$15</definedName>
    <definedName name="CB_ceedbb73a0174a0092b7b9afa5d58f1f" localSheetId="2" hidden="1">Model!$G$26</definedName>
    <definedName name="CB_d38c8137eeb747a19618b7164fafda76" localSheetId="2" hidden="1">Model!$G$61</definedName>
    <definedName name="CB_d4e1e9af6e48440da9b12cf37d34354b" localSheetId="2" hidden="1">Model!$G$53</definedName>
    <definedName name="CB_d5cc0aa0a0e5495cbf3fcab08cb23777" localSheetId="2" hidden="1">Model!$G$24</definedName>
    <definedName name="CB_da20e0c8d99e4ab9aea3205a3169e3fb" localSheetId="2" hidden="1">Model!$G$57</definedName>
    <definedName name="CB_db818f63c2ed47dd9dbaf53209a88c78" localSheetId="2" hidden="1">Model!$G$50</definedName>
    <definedName name="CB_e296d0f6ed6847ad897012a54d35a831" localSheetId="2" hidden="1">Model!$G$32</definedName>
    <definedName name="CB_e36091453c05430093c70f8d7b0b6638" localSheetId="2" hidden="1">Model!$G$11</definedName>
    <definedName name="CB_ec2936d89cd1495382d45dfe0b52ea15" localSheetId="2" hidden="1">Model!$G$44</definedName>
    <definedName name="CB_ee5334fd2dee4fd790664e54def207ec" localSheetId="2" hidden="1">Model!$G$56</definedName>
    <definedName name="CB_efc9d9106ad148ef9b3da1cd9da5984d" localSheetId="2" hidden="1">Model!$G$13</definedName>
    <definedName name="CB_f242a28405f24a17a21b3e6b1dac2278" localSheetId="2" hidden="1">Model!$F$3</definedName>
    <definedName name="CB_f5bea18a9adc402ebeb7360e6132188d" localSheetId="2" hidden="1">Model!$G$55</definedName>
    <definedName name="CBCR_14d3127a7c1d4322923758e4d394338b" localSheetId="1" hidden="1">CB_DATA_!$A$10001</definedName>
    <definedName name="CBWorkbookPriority" localSheetId="1" hidden="1">-1609406049</definedName>
    <definedName name="CBx_4194c4fb46e042ff8f12468b6ce0b2bc" localSheetId="1" hidden="1">"'CB_DATA_'!$A$1"</definedName>
    <definedName name="CBx_89ef7c0edbee4bbabc4af907fdb11fa7" localSheetId="1" hidden="1">"'Model'!$A$1"</definedName>
    <definedName name="CBx_Sheet_Guid" localSheetId="1" hidden="1">"'4194c4fb-46e0-42ff-8f12-468b6ce0b2bc"</definedName>
    <definedName name="CBx_Sheet_Guid" localSheetId="2" hidden="1">"'89ef7c0e-dbee-4bba-bc4a-f907fdb11fa7"</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45621"/>
</workbook>
</file>

<file path=xl/calcChain.xml><?xml version="1.0" encoding="utf-8"?>
<calcChain xmlns="http://schemas.openxmlformats.org/spreadsheetml/2006/main">
  <c r="B11" i="3" l="1"/>
  <c r="A11" i="3"/>
  <c r="A10001" i="3"/>
  <c r="F5" i="2"/>
  <c r="D11" i="2" s="1"/>
  <c r="H11" i="2" s="1"/>
  <c r="J11" i="2" s="1"/>
  <c r="L11" i="2" s="1"/>
  <c r="F11" i="2"/>
  <c r="F12" i="2"/>
  <c r="E14" i="2"/>
  <c r="F14" i="2" s="1"/>
  <c r="N11" i="2"/>
  <c r="M11" i="2" l="1"/>
  <c r="D12" i="2"/>
  <c r="C11" i="2"/>
  <c r="I11" i="2"/>
  <c r="O11" i="2" s="1"/>
  <c r="P11" i="2" l="1"/>
  <c r="I12" i="2"/>
  <c r="O12" i="2" s="1"/>
  <c r="H12" i="2"/>
  <c r="K11" i="2"/>
  <c r="C12" i="2" s="1"/>
  <c r="D13" i="2" l="1"/>
  <c r="M12" i="2"/>
  <c r="K12" i="2"/>
  <c r="C13" i="2" s="1"/>
  <c r="J12" i="2"/>
  <c r="J13" i="2" l="1"/>
  <c r="L12" i="2"/>
  <c r="N12" i="2"/>
  <c r="P12" i="2" s="1"/>
  <c r="E13" i="2" l="1"/>
  <c r="F13" i="2" s="1"/>
  <c r="L13" i="2"/>
  <c r="N13" i="2"/>
  <c r="E16" i="2" l="1"/>
  <c r="F16" i="2" s="1"/>
  <c r="H13" i="2"/>
  <c r="I13" i="2"/>
  <c r="D14" i="2" l="1"/>
  <c r="M13" i="2"/>
  <c r="O13" i="2"/>
  <c r="K13" i="2"/>
  <c r="C14" i="2" s="1"/>
  <c r="J14" i="2" l="1"/>
  <c r="K14" i="2"/>
  <c r="C15" i="2" s="1"/>
  <c r="P13" i="2"/>
  <c r="I14" i="2"/>
  <c r="O14" i="2" s="1"/>
  <c r="H14" i="2"/>
  <c r="D15" i="2" l="1"/>
  <c r="M14" i="2"/>
  <c r="J15" i="2"/>
  <c r="L14" i="2"/>
  <c r="N14" i="2"/>
  <c r="P14" i="2" l="1"/>
  <c r="E15" i="2"/>
  <c r="F15" i="2" s="1"/>
  <c r="H15" i="2"/>
  <c r="I15" i="2"/>
  <c r="L15" i="2"/>
  <c r="N15" i="2"/>
  <c r="O15" i="2" l="1"/>
  <c r="K15" i="2"/>
  <c r="C16" i="2" s="1"/>
  <c r="M15" i="2"/>
  <c r="D16" i="2"/>
  <c r="J16" i="2" l="1"/>
  <c r="K16" i="2"/>
  <c r="C17" i="2" s="1"/>
  <c r="P15" i="2"/>
  <c r="I16" i="2"/>
  <c r="O16" i="2" s="1"/>
  <c r="H16" i="2"/>
  <c r="D17" i="2" l="1"/>
  <c r="M16" i="2"/>
  <c r="P16" i="2" s="1"/>
  <c r="J17" i="2"/>
  <c r="N16" i="2"/>
  <c r="L16" i="2"/>
  <c r="E19" i="2" l="1"/>
  <c r="F19" i="2" s="1"/>
  <c r="E17" i="2"/>
  <c r="F17" i="2" s="1"/>
  <c r="L17" i="2"/>
  <c r="E18" i="2" s="1"/>
  <c r="F18" i="2" s="1"/>
  <c r="N17" i="2"/>
  <c r="H17" i="2"/>
  <c r="I17" i="2"/>
  <c r="O17" i="2" l="1"/>
  <c r="K17" i="2"/>
  <c r="C18" i="2" s="1"/>
  <c r="D18" i="2"/>
  <c r="M17" i="2"/>
  <c r="P17" i="2" s="1"/>
  <c r="I18" i="2" l="1"/>
  <c r="O18" i="2" s="1"/>
  <c r="H18" i="2"/>
  <c r="J18" i="2"/>
  <c r="L18" i="2" l="1"/>
  <c r="N18" i="2"/>
  <c r="K18" i="2"/>
  <c r="C19" i="2" s="1"/>
  <c r="D19" i="2"/>
  <c r="M18" i="2"/>
  <c r="H19" i="2" l="1"/>
  <c r="I19" i="2"/>
  <c r="O19" i="2" s="1"/>
  <c r="J19" i="2"/>
  <c r="P18" i="2"/>
  <c r="L19" i="2" l="1"/>
  <c r="E20" i="2" s="1"/>
  <c r="F20" i="2" s="1"/>
  <c r="N19" i="2"/>
  <c r="K19" i="2"/>
  <c r="C20" i="2" s="1"/>
  <c r="D20" i="2"/>
  <c r="M19" i="2"/>
  <c r="P19" i="2" l="1"/>
  <c r="I20" i="2"/>
  <c r="O20" i="2" s="1"/>
  <c r="H20" i="2"/>
  <c r="J20" i="2"/>
  <c r="K20" i="2" l="1"/>
  <c r="C21" i="2" s="1"/>
  <c r="N20" i="2"/>
  <c r="L20" i="2"/>
  <c r="E21" i="2" s="1"/>
  <c r="F21" i="2" s="1"/>
  <c r="D21" i="2"/>
  <c r="M20" i="2"/>
  <c r="H21" i="2" l="1"/>
  <c r="I21" i="2"/>
  <c r="O21" i="2" s="1"/>
  <c r="P20" i="2"/>
  <c r="J21" i="2"/>
  <c r="K21" i="2" l="1"/>
  <c r="C22" i="2" s="1"/>
  <c r="L21" i="2"/>
  <c r="E22" i="2" s="1"/>
  <c r="F22" i="2" s="1"/>
  <c r="N21" i="2"/>
  <c r="M21" i="2"/>
  <c r="P21" i="2" s="1"/>
  <c r="D22" i="2"/>
  <c r="I22" i="2" l="1"/>
  <c r="O22" i="2" s="1"/>
  <c r="H22" i="2"/>
  <c r="J22" i="2"/>
  <c r="L22" i="2" l="1"/>
  <c r="E23" i="2" s="1"/>
  <c r="F23" i="2" s="1"/>
  <c r="N22" i="2"/>
  <c r="K22" i="2"/>
  <c r="C23" i="2" s="1"/>
  <c r="D23" i="2"/>
  <c r="M22" i="2"/>
  <c r="H23" i="2" l="1"/>
  <c r="I23" i="2"/>
  <c r="O23" i="2" s="1"/>
  <c r="J23" i="2"/>
  <c r="P22" i="2"/>
  <c r="L23" i="2" l="1"/>
  <c r="E24" i="2" s="1"/>
  <c r="F24" i="2" s="1"/>
  <c r="N23" i="2"/>
  <c r="K23" i="2"/>
  <c r="C24" i="2" s="1"/>
  <c r="M23" i="2"/>
  <c r="P23" i="2" s="1"/>
  <c r="D24" i="2"/>
  <c r="J24" i="2" l="1"/>
  <c r="I24" i="2"/>
  <c r="O24" i="2" s="1"/>
  <c r="H24" i="2"/>
  <c r="D25" i="2" l="1"/>
  <c r="M24" i="2"/>
  <c r="K24" i="2"/>
  <c r="C25" i="2" s="1"/>
  <c r="N24" i="2"/>
  <c r="L24" i="2"/>
  <c r="E25" i="2" s="1"/>
  <c r="F25" i="2" s="1"/>
  <c r="J25" i="2" l="1"/>
  <c r="P24" i="2"/>
  <c r="H25" i="2"/>
  <c r="I25" i="2"/>
  <c r="O25" i="2" s="1"/>
  <c r="D26" i="2" l="1"/>
  <c r="M25" i="2"/>
  <c r="L25" i="2"/>
  <c r="E26" i="2" s="1"/>
  <c r="F26" i="2" s="1"/>
  <c r="N25" i="2"/>
  <c r="K25" i="2"/>
  <c r="C26" i="2" s="1"/>
  <c r="P25" i="2" l="1"/>
  <c r="J26" i="2"/>
  <c r="I26" i="2"/>
  <c r="O26" i="2" s="1"/>
  <c r="H26" i="2"/>
  <c r="K26" i="2" l="1"/>
  <c r="C27" i="2" s="1"/>
  <c r="L26" i="2"/>
  <c r="E27" i="2" s="1"/>
  <c r="F27" i="2" s="1"/>
  <c r="N26" i="2"/>
  <c r="D27" i="2"/>
  <c r="M26" i="2"/>
  <c r="H27" i="2" l="1"/>
  <c r="I27" i="2"/>
  <c r="O27" i="2" s="1"/>
  <c r="P26" i="2"/>
  <c r="J27" i="2"/>
  <c r="L27" i="2" l="1"/>
  <c r="E28" i="2" s="1"/>
  <c r="F28" i="2" s="1"/>
  <c r="N27" i="2"/>
  <c r="K27" i="2"/>
  <c r="C28" i="2" s="1"/>
  <c r="D28" i="2"/>
  <c r="M27" i="2"/>
  <c r="I28" i="2" l="1"/>
  <c r="O28" i="2" s="1"/>
  <c r="H28" i="2"/>
  <c r="J28" i="2"/>
  <c r="K28" i="2"/>
  <c r="C29" i="2" s="1"/>
  <c r="P27" i="2"/>
  <c r="J29" i="2" l="1"/>
  <c r="N28" i="2"/>
  <c r="L28" i="2"/>
  <c r="E29" i="2" s="1"/>
  <c r="F29" i="2" s="1"/>
  <c r="D29" i="2"/>
  <c r="M28" i="2"/>
  <c r="P28" i="2" l="1"/>
  <c r="L29" i="2"/>
  <c r="E30" i="2" s="1"/>
  <c r="F30" i="2" s="1"/>
  <c r="N29" i="2"/>
  <c r="I29" i="2"/>
  <c r="H29" i="2"/>
  <c r="O29" i="2" l="1"/>
  <c r="K29" i="2"/>
  <c r="C30" i="2" s="1"/>
  <c r="M29" i="2"/>
  <c r="P29" i="2" s="1"/>
  <c r="D30" i="2"/>
  <c r="I30" i="2" l="1"/>
  <c r="O30" i="2" s="1"/>
  <c r="H30" i="2"/>
  <c r="J30" i="2"/>
  <c r="K30" i="2"/>
  <c r="C31" i="2" s="1"/>
  <c r="J31" i="2" l="1"/>
  <c r="L30" i="2"/>
  <c r="E31" i="2" s="1"/>
  <c r="F31" i="2" s="1"/>
  <c r="N30" i="2"/>
  <c r="D31" i="2"/>
  <c r="M30" i="2"/>
  <c r="P30" i="2" l="1"/>
  <c r="H31" i="2"/>
  <c r="I31" i="2"/>
  <c r="L31" i="2"/>
  <c r="E32" i="2" s="1"/>
  <c r="F32" i="2" s="1"/>
  <c r="N31" i="2"/>
  <c r="O31" i="2" l="1"/>
  <c r="K31" i="2"/>
  <c r="C32" i="2" s="1"/>
  <c r="D32" i="2"/>
  <c r="M31" i="2"/>
  <c r="P31" i="2" s="1"/>
  <c r="I32" i="2" l="1"/>
  <c r="O32" i="2" s="1"/>
  <c r="H32" i="2"/>
  <c r="J32" i="2"/>
  <c r="K32" i="2"/>
  <c r="C33" i="2" s="1"/>
  <c r="J33" i="2" l="1"/>
  <c r="L32" i="2"/>
  <c r="E33" i="2" s="1"/>
  <c r="F33" i="2" s="1"/>
  <c r="N32" i="2"/>
  <c r="D33" i="2"/>
  <c r="M32" i="2"/>
  <c r="P32" i="2" l="1"/>
  <c r="N33" i="2"/>
  <c r="L33" i="2"/>
  <c r="E34" i="2" s="1"/>
  <c r="F34" i="2" s="1"/>
  <c r="H33" i="2"/>
  <c r="I33" i="2"/>
  <c r="O33" i="2" l="1"/>
  <c r="K33" i="2"/>
  <c r="C34" i="2" s="1"/>
  <c r="M33" i="2"/>
  <c r="P33" i="2" s="1"/>
  <c r="D34" i="2"/>
  <c r="I34" i="2" l="1"/>
  <c r="O34" i="2" s="1"/>
  <c r="H34" i="2"/>
  <c r="J34" i="2"/>
  <c r="L34" i="2" l="1"/>
  <c r="E35" i="2" s="1"/>
  <c r="F35" i="2" s="1"/>
  <c r="N34" i="2"/>
  <c r="K34" i="2"/>
  <c r="C35" i="2" s="1"/>
  <c r="D35" i="2"/>
  <c r="M34" i="2"/>
  <c r="H35" i="2" l="1"/>
  <c r="I35" i="2"/>
  <c r="O35" i="2" s="1"/>
  <c r="J35" i="2"/>
  <c r="K35" i="2"/>
  <c r="C36" i="2" s="1"/>
  <c r="P34" i="2"/>
  <c r="J36" i="2" l="1"/>
  <c r="L35" i="2"/>
  <c r="E36" i="2" s="1"/>
  <c r="F36" i="2" s="1"/>
  <c r="N35" i="2"/>
  <c r="D36" i="2"/>
  <c r="M35" i="2"/>
  <c r="P35" i="2" l="1"/>
  <c r="H36" i="2"/>
  <c r="I36" i="2"/>
  <c r="N36" i="2"/>
  <c r="L36" i="2"/>
  <c r="E37" i="2" s="1"/>
  <c r="F37" i="2" s="1"/>
  <c r="O36" i="2" l="1"/>
  <c r="K36" i="2"/>
  <c r="C37" i="2" s="1"/>
  <c r="D37" i="2"/>
  <c r="M36" i="2"/>
  <c r="P36" i="2" s="1"/>
  <c r="I37" i="2" l="1"/>
  <c r="O37" i="2" s="1"/>
  <c r="H37" i="2"/>
  <c r="J37" i="2"/>
  <c r="K37" i="2" s="1"/>
  <c r="C38" i="2" s="1"/>
  <c r="J38" i="2" l="1"/>
  <c r="L37" i="2"/>
  <c r="E38" i="2" s="1"/>
  <c r="F38" i="2" s="1"/>
  <c r="N37" i="2"/>
  <c r="D38" i="2"/>
  <c r="M37" i="2"/>
  <c r="P37" i="2" l="1"/>
  <c r="I38" i="2"/>
  <c r="H38" i="2"/>
  <c r="N38" i="2"/>
  <c r="L38" i="2"/>
  <c r="E39" i="2" s="1"/>
  <c r="F39" i="2" s="1"/>
  <c r="D39" i="2" l="1"/>
  <c r="M38" i="2"/>
  <c r="O38" i="2"/>
  <c r="K38" i="2"/>
  <c r="C39" i="2" s="1"/>
  <c r="J39" i="2" l="1"/>
  <c r="P38" i="2"/>
  <c r="H39" i="2"/>
  <c r="I39" i="2"/>
  <c r="O39" i="2" s="1"/>
  <c r="M39" i="2" l="1"/>
  <c r="D40" i="2"/>
  <c r="L39" i="2"/>
  <c r="E40" i="2" s="1"/>
  <c r="F40" i="2" s="1"/>
  <c r="N39" i="2"/>
  <c r="K39" i="2"/>
  <c r="C40" i="2" s="1"/>
  <c r="I40" i="2" l="1"/>
  <c r="O40" i="2" s="1"/>
  <c r="H40" i="2"/>
  <c r="J40" i="2"/>
  <c r="K40" i="2"/>
  <c r="C41" i="2" s="1"/>
  <c r="P39" i="2"/>
  <c r="J41" i="2" l="1"/>
  <c r="N40" i="2"/>
  <c r="L40" i="2"/>
  <c r="E41" i="2" s="1"/>
  <c r="F41" i="2" s="1"/>
  <c r="D41" i="2"/>
  <c r="M40" i="2"/>
  <c r="P40" i="2" l="1"/>
  <c r="N41" i="2"/>
  <c r="L41" i="2"/>
  <c r="E42" i="2" s="1"/>
  <c r="F42" i="2" s="1"/>
  <c r="H41" i="2"/>
  <c r="I41" i="2"/>
  <c r="M41" i="2" l="1"/>
  <c r="D42" i="2"/>
  <c r="O41" i="2"/>
  <c r="K41" i="2"/>
  <c r="C42" i="2" s="1"/>
  <c r="J42" i="2" l="1"/>
  <c r="I42" i="2"/>
  <c r="O42" i="2" s="1"/>
  <c r="H42" i="2"/>
  <c r="P41" i="2"/>
  <c r="D43" i="2" l="1"/>
  <c r="M42" i="2"/>
  <c r="L42" i="2"/>
  <c r="E43" i="2" s="1"/>
  <c r="F43" i="2" s="1"/>
  <c r="N42" i="2"/>
  <c r="K42" i="2"/>
  <c r="C43" i="2" s="1"/>
  <c r="P42" i="2" l="1"/>
  <c r="J43" i="2"/>
  <c r="K43" i="2"/>
  <c r="C44" i="2" s="1"/>
  <c r="H43" i="2"/>
  <c r="I43" i="2"/>
  <c r="O43" i="2" s="1"/>
  <c r="D44" i="2" l="1"/>
  <c r="M43" i="2"/>
  <c r="J44" i="2"/>
  <c r="L43" i="2"/>
  <c r="E44" i="2" s="1"/>
  <c r="F44" i="2" s="1"/>
  <c r="N43" i="2"/>
  <c r="N44" i="2" l="1"/>
  <c r="L44" i="2"/>
  <c r="E45" i="2" s="1"/>
  <c r="F45" i="2" s="1"/>
  <c r="P43" i="2"/>
  <c r="H44" i="2"/>
  <c r="I44" i="2"/>
  <c r="D45" i="2" l="1"/>
  <c r="M44" i="2"/>
  <c r="O44" i="2"/>
  <c r="K44" i="2"/>
  <c r="C45" i="2" s="1"/>
  <c r="J45" i="2" l="1"/>
  <c r="P44" i="2"/>
  <c r="I45" i="2"/>
  <c r="O45" i="2" s="1"/>
  <c r="H45" i="2"/>
  <c r="L45" i="2" l="1"/>
  <c r="E46" i="2" s="1"/>
  <c r="F46" i="2" s="1"/>
  <c r="N45" i="2"/>
  <c r="M45" i="2"/>
  <c r="D46" i="2"/>
  <c r="K45" i="2"/>
  <c r="C46" i="2" s="1"/>
  <c r="I46" i="2" l="1"/>
  <c r="O46" i="2" s="1"/>
  <c r="H46" i="2"/>
  <c r="P45" i="2"/>
  <c r="J46" i="2"/>
  <c r="L46" i="2" l="1"/>
  <c r="E47" i="2" s="1"/>
  <c r="F47" i="2" s="1"/>
  <c r="N46" i="2"/>
  <c r="D47" i="2"/>
  <c r="M46" i="2"/>
  <c r="K46" i="2"/>
  <c r="C47" i="2" s="1"/>
  <c r="P46" i="2" l="1"/>
  <c r="H47" i="2"/>
  <c r="I47" i="2"/>
  <c r="O47" i="2" s="1"/>
  <c r="K47" i="2"/>
  <c r="C48" i="2" s="1"/>
  <c r="J47" i="2"/>
  <c r="J48" i="2" l="1"/>
  <c r="D48" i="2"/>
  <c r="M47" i="2"/>
  <c r="L47" i="2"/>
  <c r="E48" i="2" s="1"/>
  <c r="F48" i="2" s="1"/>
  <c r="N47" i="2"/>
  <c r="P47" i="2" l="1"/>
  <c r="I48" i="2"/>
  <c r="H48" i="2"/>
  <c r="L48" i="2"/>
  <c r="E49" i="2" s="1"/>
  <c r="F49" i="2" s="1"/>
  <c r="N48" i="2"/>
  <c r="M48" i="2" l="1"/>
  <c r="D49" i="2"/>
  <c r="O48" i="2"/>
  <c r="K48" i="2"/>
  <c r="C49" i="2" s="1"/>
  <c r="K49" i="2" l="1"/>
  <c r="C50" i="2" s="1"/>
  <c r="J49" i="2"/>
  <c r="I49" i="2"/>
  <c r="O49" i="2" s="1"/>
  <c r="H49" i="2"/>
  <c r="P48" i="2"/>
  <c r="M49" i="2" l="1"/>
  <c r="D50" i="2"/>
  <c r="N49" i="2"/>
  <c r="L49" i="2"/>
  <c r="E50" i="2" s="1"/>
  <c r="F50" i="2" s="1"/>
  <c r="J50" i="2"/>
  <c r="L50" i="2" l="1"/>
  <c r="E51" i="2" s="1"/>
  <c r="F51" i="2" s="1"/>
  <c r="N50" i="2"/>
  <c r="I50" i="2"/>
  <c r="H50" i="2"/>
  <c r="P49" i="2"/>
  <c r="O50" i="2" l="1"/>
  <c r="K50" i="2"/>
  <c r="C51" i="2" s="1"/>
  <c r="D51" i="2"/>
  <c r="M50" i="2"/>
  <c r="P50" i="2" s="1"/>
  <c r="I51" i="2" l="1"/>
  <c r="O51" i="2" s="1"/>
  <c r="H51" i="2"/>
  <c r="J51" i="2"/>
  <c r="K51" i="2"/>
  <c r="C52" i="2" s="1"/>
  <c r="N51" i="2" l="1"/>
  <c r="L51" i="2"/>
  <c r="E52" i="2" s="1"/>
  <c r="F52" i="2" s="1"/>
  <c r="J52" i="2"/>
  <c r="D52" i="2"/>
  <c r="M51" i="2"/>
  <c r="P51" i="2" s="1"/>
  <c r="L52" i="2" l="1"/>
  <c r="E53" i="2" s="1"/>
  <c r="F53" i="2" s="1"/>
  <c r="N52" i="2"/>
  <c r="H52" i="2"/>
  <c r="I52" i="2"/>
  <c r="O52" i="2" l="1"/>
  <c r="K52" i="2"/>
  <c r="C53" i="2" s="1"/>
  <c r="D53" i="2"/>
  <c r="M52" i="2"/>
  <c r="P52" i="2" s="1"/>
  <c r="I53" i="2" l="1"/>
  <c r="O53" i="2" s="1"/>
  <c r="H53" i="2"/>
  <c r="J53" i="2"/>
  <c r="K53" i="2"/>
  <c r="C54" i="2" s="1"/>
  <c r="L53" i="2" l="1"/>
  <c r="E54" i="2" s="1"/>
  <c r="F54" i="2" s="1"/>
  <c r="N53" i="2"/>
  <c r="J54" i="2"/>
  <c r="M53" i="2"/>
  <c r="P53" i="2" s="1"/>
  <c r="D54" i="2"/>
  <c r="N54" i="2" l="1"/>
  <c r="L54" i="2"/>
  <c r="E55" i="2" s="1"/>
  <c r="F55" i="2" s="1"/>
  <c r="H54" i="2"/>
  <c r="I54" i="2"/>
  <c r="O54" i="2" l="1"/>
  <c r="K54" i="2"/>
  <c r="C55" i="2" s="1"/>
  <c r="M54" i="2"/>
  <c r="P54" i="2" s="1"/>
  <c r="D55" i="2"/>
  <c r="I55" i="2" l="1"/>
  <c r="O55" i="2" s="1"/>
  <c r="H55" i="2"/>
  <c r="J55" i="2"/>
  <c r="L55" i="2" l="1"/>
  <c r="E56" i="2" s="1"/>
  <c r="F56" i="2" s="1"/>
  <c r="N55" i="2"/>
  <c r="K55" i="2"/>
  <c r="C56" i="2" s="1"/>
  <c r="D56" i="2"/>
  <c r="M55" i="2"/>
  <c r="P55" i="2" s="1"/>
  <c r="H56" i="2" l="1"/>
  <c r="I56" i="2"/>
  <c r="O56" i="2" s="1"/>
  <c r="J56" i="2"/>
  <c r="K56" i="2"/>
  <c r="C57" i="2" s="1"/>
  <c r="J57" i="2" l="1"/>
  <c r="L56" i="2"/>
  <c r="E57" i="2" s="1"/>
  <c r="F57" i="2" s="1"/>
  <c r="N56" i="2"/>
  <c r="D57" i="2"/>
  <c r="M56" i="2"/>
  <c r="P56" i="2" l="1"/>
  <c r="H57" i="2"/>
  <c r="I57" i="2"/>
  <c r="N57" i="2"/>
  <c r="L57" i="2"/>
  <c r="E58" i="2" s="1"/>
  <c r="F58" i="2" s="1"/>
  <c r="O57" i="2" l="1"/>
  <c r="K57" i="2"/>
  <c r="C58" i="2" s="1"/>
  <c r="M57" i="2"/>
  <c r="D58" i="2"/>
  <c r="I58" i="2" l="1"/>
  <c r="O58" i="2" s="1"/>
  <c r="H58" i="2"/>
  <c r="J58" i="2"/>
  <c r="P57" i="2"/>
  <c r="L58" i="2" l="1"/>
  <c r="E59" i="2" s="1"/>
  <c r="F59" i="2" s="1"/>
  <c r="N58" i="2"/>
  <c r="K58" i="2"/>
  <c r="C59" i="2" s="1"/>
  <c r="D59" i="2"/>
  <c r="M58" i="2"/>
  <c r="J59" i="2" l="1"/>
  <c r="I59" i="2"/>
  <c r="O59" i="2" s="1"/>
  <c r="H59" i="2"/>
  <c r="P58" i="2"/>
  <c r="D60" i="2" l="1"/>
  <c r="M59" i="2"/>
  <c r="K59" i="2"/>
  <c r="C60" i="2" s="1"/>
  <c r="N59" i="2"/>
  <c r="L59" i="2"/>
  <c r="E60" i="2" s="1"/>
  <c r="F60" i="2" s="1"/>
  <c r="J60" i="2" l="1"/>
  <c r="P59" i="2"/>
  <c r="H60" i="2"/>
  <c r="I60" i="2"/>
  <c r="O60" i="2" s="1"/>
  <c r="M60" i="2" l="1"/>
  <c r="D61" i="2"/>
  <c r="L60" i="2"/>
  <c r="E61" i="2" s="1"/>
  <c r="F61" i="2" s="1"/>
  <c r="N60" i="2"/>
  <c r="K60" i="2"/>
  <c r="C61" i="2" s="1"/>
  <c r="I61" i="2" l="1"/>
  <c r="O61" i="2" s="1"/>
  <c r="H61" i="2"/>
  <c r="J61" i="2"/>
  <c r="K61" i="2"/>
  <c r="C62" i="2" s="1"/>
  <c r="P60" i="2"/>
  <c r="J62" i="2" l="1"/>
  <c r="L61" i="2"/>
  <c r="E62" i="2" s="1"/>
  <c r="F62" i="2" s="1"/>
  <c r="N61" i="2"/>
  <c r="M61" i="2"/>
  <c r="D62" i="2"/>
  <c r="I62" i="2" l="1"/>
  <c r="H62" i="2"/>
  <c r="M62" i="2" s="1"/>
  <c r="N62" i="2"/>
  <c r="N6" i="2" s="1"/>
  <c r="L62" i="2"/>
  <c r="P61" i="2"/>
  <c r="M6" i="2" l="1"/>
  <c r="O62" i="2"/>
  <c r="O6" i="2" s="1"/>
  <c r="K62" i="2"/>
  <c r="P62" i="2" l="1"/>
  <c r="P6" i="2" s="1"/>
</calcChain>
</file>

<file path=xl/comments1.xml><?xml version="1.0" encoding="utf-8"?>
<comments xmlns="http://schemas.openxmlformats.org/spreadsheetml/2006/main">
  <authors>
    <author>A satisfied Microsoft Office user</author>
  </authors>
  <commentList>
    <comment ref="F3" authorId="0">
      <text>
        <r>
          <rPr>
            <sz val="8"/>
            <color indexed="81"/>
            <rFont val="Tahoma"/>
            <family val="2"/>
          </rPr>
          <t>Decision Variable: Order Quantity
Minimum 200
Maximum 400
Step 5</t>
        </r>
      </text>
    </comment>
    <comment ref="F4" authorId="0">
      <text>
        <r>
          <rPr>
            <sz val="8"/>
            <color indexed="81"/>
            <rFont val="Tahoma"/>
            <family val="2"/>
          </rPr>
          <t>Decision Variable: Reorder Point
Minimum 200
Maximum 400
Step 5</t>
        </r>
      </text>
    </comment>
    <comment ref="P6" authorId="0">
      <text>
        <r>
          <rPr>
            <sz val="8"/>
            <color indexed="81"/>
            <rFont val="Tahoma"/>
            <family val="2"/>
          </rPr>
          <t>Forecast: Total Annual Costs
Units: Dollars</t>
        </r>
      </text>
    </comment>
    <comment ref="G11" authorId="0">
      <text>
        <r>
          <rPr>
            <sz val="8"/>
            <color indexed="81"/>
            <rFont val="Tahoma"/>
            <family val="2"/>
          </rPr>
          <t>Assumption: F11
Poisson distribution
   Rate 100.00
Selected range is 
   from  0.00 to  +Infinity</t>
        </r>
      </text>
    </comment>
    <comment ref="G12" authorId="0">
      <text>
        <r>
          <rPr>
            <sz val="8"/>
            <color indexed="81"/>
            <rFont val="Tahoma"/>
            <family val="2"/>
          </rPr>
          <t>Assumption: F12
Poisson distribution
   Rate 100.00
Selected range is 
   from  0.00 to  +Infinity</t>
        </r>
      </text>
    </comment>
    <comment ref="G13" authorId="0">
      <text>
        <r>
          <rPr>
            <sz val="8"/>
            <color indexed="81"/>
            <rFont val="Tahoma"/>
            <family val="2"/>
          </rPr>
          <t>Assumption: F13
Poisson distribution
   Rate 100.00
Selected range is 
   from  0.00 to  +Infinity</t>
        </r>
      </text>
    </comment>
    <comment ref="G14" authorId="0">
      <text>
        <r>
          <rPr>
            <sz val="8"/>
            <color indexed="81"/>
            <rFont val="Tahoma"/>
            <family val="2"/>
          </rPr>
          <t>Assumption: F14
Poisson distribution
   Rate 100.00
Selected range is 
   from  0.00 to  +Infinity</t>
        </r>
      </text>
    </comment>
    <comment ref="G15" authorId="0">
      <text>
        <r>
          <rPr>
            <sz val="8"/>
            <color indexed="81"/>
            <rFont val="Tahoma"/>
            <family val="2"/>
          </rPr>
          <t>Assumption: F15
Poisson distribution
   Rate 100.00
Selected range is 
   from  0.00 to  +Infinity</t>
        </r>
      </text>
    </comment>
    <comment ref="G16" authorId="0">
      <text>
        <r>
          <rPr>
            <sz val="8"/>
            <color indexed="81"/>
            <rFont val="Tahoma"/>
            <family val="2"/>
          </rPr>
          <t>Assumption: F16
Poisson distribution
   Rate 100.00
Selected range is 
   from  0.00 to  +Infinity</t>
        </r>
      </text>
    </comment>
    <comment ref="G17" authorId="0">
      <text>
        <r>
          <rPr>
            <sz val="8"/>
            <color indexed="81"/>
            <rFont val="Tahoma"/>
            <family val="2"/>
          </rPr>
          <t>Assumption: F17
Poisson distribution
   Rate 100.00
Selected range is 
   from  0.00 to  +Infinity</t>
        </r>
      </text>
    </comment>
    <comment ref="G18" authorId="0">
      <text>
        <r>
          <rPr>
            <sz val="8"/>
            <color indexed="81"/>
            <rFont val="Tahoma"/>
            <family val="2"/>
          </rPr>
          <t>Assumption: F18
Poisson distribution
   Rate 100.00
Selected range is 
   from  0.00 to  +Infinity</t>
        </r>
      </text>
    </comment>
    <comment ref="G19" authorId="0">
      <text>
        <r>
          <rPr>
            <sz val="8"/>
            <color indexed="81"/>
            <rFont val="Tahoma"/>
            <family val="2"/>
          </rPr>
          <t>Assumption: F19
Poisson distribution
   Rate 100.00
Selected range is 
   from  0.00 to  +Infinity</t>
        </r>
      </text>
    </comment>
    <comment ref="G20" authorId="0">
      <text>
        <r>
          <rPr>
            <sz val="8"/>
            <color indexed="81"/>
            <rFont val="Tahoma"/>
            <family val="2"/>
          </rPr>
          <t>Assumption: F20
Poisson distribution
   Rate 100.00
Selected range is 
   from  0.00 to  +Infinity</t>
        </r>
      </text>
    </comment>
    <comment ref="G21" authorId="0">
      <text>
        <r>
          <rPr>
            <sz val="8"/>
            <color indexed="81"/>
            <rFont val="Tahoma"/>
            <family val="2"/>
          </rPr>
          <t>Assumption: F21
Poisson distribution
   Rate 100.00
Selected range is 
   from  0.00 to  +Infinity</t>
        </r>
      </text>
    </comment>
    <comment ref="G22" authorId="0">
      <text>
        <r>
          <rPr>
            <sz val="8"/>
            <color indexed="81"/>
            <rFont val="Tahoma"/>
            <family val="2"/>
          </rPr>
          <t>Assumption: F22
Poisson distribution
   Rate 100.00
Selected range is 
   from  0.00 to  +Infinity</t>
        </r>
      </text>
    </comment>
    <comment ref="G23" authorId="0">
      <text>
        <r>
          <rPr>
            <sz val="8"/>
            <color indexed="81"/>
            <rFont val="Tahoma"/>
            <family val="2"/>
          </rPr>
          <t>Assumption: F23
Poisson distribution
   Rate 100.00
Selected range is 
   from  0.00 to  +Infinity</t>
        </r>
      </text>
    </comment>
    <comment ref="G24" authorId="0">
      <text>
        <r>
          <rPr>
            <sz val="8"/>
            <color indexed="81"/>
            <rFont val="Tahoma"/>
            <family val="2"/>
          </rPr>
          <t>Assumption: F24
Poisson distribution
   Rate 100.00
Selected range is 
   from  0.00 to  +Infinity</t>
        </r>
      </text>
    </comment>
    <comment ref="G25" authorId="0">
      <text>
        <r>
          <rPr>
            <sz val="8"/>
            <color indexed="81"/>
            <rFont val="Tahoma"/>
            <family val="2"/>
          </rPr>
          <t>Assumption: F25
Poisson distribution
   Rate 100.00
Selected range is 
   from  0.00 to  +Infinity</t>
        </r>
      </text>
    </comment>
    <comment ref="G26" authorId="0">
      <text>
        <r>
          <rPr>
            <sz val="8"/>
            <color indexed="81"/>
            <rFont val="Tahoma"/>
            <family val="2"/>
          </rPr>
          <t>Assumption: F26
Poisson distribution
   Rate 100.00
Selected range is 
   from  0.00 to  +Infinity</t>
        </r>
      </text>
    </comment>
    <comment ref="G27" authorId="0">
      <text>
        <r>
          <rPr>
            <sz val="8"/>
            <color indexed="81"/>
            <rFont val="Tahoma"/>
            <family val="2"/>
          </rPr>
          <t>Assumption: F27
Poisson distribution
   Rate 100.00
Selected range is 
   from  0.00 to  +Infinity</t>
        </r>
      </text>
    </comment>
    <comment ref="G28" authorId="0">
      <text>
        <r>
          <rPr>
            <sz val="8"/>
            <color indexed="81"/>
            <rFont val="Tahoma"/>
            <family val="2"/>
          </rPr>
          <t>Assumption: F28
Poisson distribution
   Rate 100.00
Selected range is 
   from  0.00 to  +Infinity</t>
        </r>
      </text>
    </comment>
    <comment ref="G29" authorId="0">
      <text>
        <r>
          <rPr>
            <sz val="8"/>
            <color indexed="81"/>
            <rFont val="Tahoma"/>
            <family val="2"/>
          </rPr>
          <t>Assumption: F29
Poisson distribution
   Rate 100.00
Selected range is 
   from  0.00 to  +Infinity</t>
        </r>
      </text>
    </comment>
    <comment ref="G30" authorId="0">
      <text>
        <r>
          <rPr>
            <sz val="8"/>
            <color indexed="81"/>
            <rFont val="Tahoma"/>
            <family val="2"/>
          </rPr>
          <t>Assumption: F30
Poisson distribution
   Rate 100.00
Selected range is 
   from  0.00 to  +Infinity</t>
        </r>
      </text>
    </comment>
    <comment ref="G31" authorId="0">
      <text>
        <r>
          <rPr>
            <sz val="8"/>
            <color indexed="81"/>
            <rFont val="Tahoma"/>
            <family val="2"/>
          </rPr>
          <t>Assumption: F31
Poisson distribution
   Rate 100.00
Selected range is 
   from  0.00 to  +Infinity</t>
        </r>
      </text>
    </comment>
    <comment ref="G32" authorId="0">
      <text>
        <r>
          <rPr>
            <sz val="8"/>
            <color indexed="81"/>
            <rFont val="Tahoma"/>
            <family val="2"/>
          </rPr>
          <t>Assumption: F32
Poisson distribution
   Rate 100.00
Selected range is 
   from  0.00 to  +Infinity</t>
        </r>
      </text>
    </comment>
    <comment ref="G33" authorId="0">
      <text>
        <r>
          <rPr>
            <sz val="8"/>
            <color indexed="81"/>
            <rFont val="Tahoma"/>
            <family val="2"/>
          </rPr>
          <t>Assumption: F33
Poisson distribution
   Rate 100.00
Selected range is 
   from  0.00 to  +Infinity</t>
        </r>
      </text>
    </comment>
    <comment ref="G34" authorId="0">
      <text>
        <r>
          <rPr>
            <sz val="8"/>
            <color indexed="81"/>
            <rFont val="Tahoma"/>
            <family val="2"/>
          </rPr>
          <t>Assumption: F34
Poisson distribution
   Rate 100.00
Selected range is 
   from  0.00 to  +Infinity</t>
        </r>
      </text>
    </comment>
    <comment ref="G35" authorId="0">
      <text>
        <r>
          <rPr>
            <sz val="8"/>
            <color indexed="81"/>
            <rFont val="Tahoma"/>
            <family val="2"/>
          </rPr>
          <t>Assumption: F35
Poisson distribution
   Rate 100.00
Selected range is 
   from  0.00 to  +Infinity</t>
        </r>
      </text>
    </comment>
    <comment ref="G36" authorId="0">
      <text>
        <r>
          <rPr>
            <sz val="8"/>
            <color indexed="81"/>
            <rFont val="Tahoma"/>
            <family val="2"/>
          </rPr>
          <t>Assumption: F36
Poisson distribution
   Rate 100.00
Selected range is 
   from  0.00 to  +Infinity</t>
        </r>
      </text>
    </comment>
    <comment ref="G37" authorId="0">
      <text>
        <r>
          <rPr>
            <sz val="8"/>
            <color indexed="81"/>
            <rFont val="Tahoma"/>
            <family val="2"/>
          </rPr>
          <t>Assumption: F37
Poisson distribution
   Rate 100.00
Selected range is 
   from  0.00 to  +Infinity</t>
        </r>
      </text>
    </comment>
    <comment ref="G38" authorId="0">
      <text>
        <r>
          <rPr>
            <sz val="8"/>
            <color indexed="81"/>
            <rFont val="Tahoma"/>
            <family val="2"/>
          </rPr>
          <t>Assumption: F38
Poisson distribution
   Rate 100.00
Selected range is 
   from  0.00 to  +Infinity</t>
        </r>
      </text>
    </comment>
    <comment ref="G39" authorId="0">
      <text>
        <r>
          <rPr>
            <sz val="8"/>
            <color indexed="81"/>
            <rFont val="Tahoma"/>
            <family val="2"/>
          </rPr>
          <t>Assumption: F39
Poisson distribution
   Rate 100.00
Selected range is 
   from  0.00 to  +Infinity</t>
        </r>
      </text>
    </comment>
    <comment ref="G40" authorId="0">
      <text>
        <r>
          <rPr>
            <sz val="8"/>
            <color indexed="81"/>
            <rFont val="Tahoma"/>
            <family val="2"/>
          </rPr>
          <t>Assumption: F40
Poisson distribution
   Rate 100.00
Selected range is 
   from  0.00 to  +Infinity</t>
        </r>
      </text>
    </comment>
    <comment ref="G41" authorId="0">
      <text>
        <r>
          <rPr>
            <sz val="8"/>
            <color indexed="81"/>
            <rFont val="Tahoma"/>
            <family val="2"/>
          </rPr>
          <t>Assumption: F41
Poisson distribution
   Rate 100.00
Selected range is 
   from  0.00 to  +Infinity</t>
        </r>
      </text>
    </comment>
    <comment ref="G42" authorId="0">
      <text>
        <r>
          <rPr>
            <sz val="8"/>
            <color indexed="81"/>
            <rFont val="Tahoma"/>
            <family val="2"/>
          </rPr>
          <t>Assumption: F42
Poisson distribution
   Rate 100.00
Selected range is 
   from  0.00 to  +Infinity</t>
        </r>
      </text>
    </comment>
    <comment ref="G43" authorId="0">
      <text>
        <r>
          <rPr>
            <sz val="8"/>
            <color indexed="81"/>
            <rFont val="Tahoma"/>
            <family val="2"/>
          </rPr>
          <t>Assumption: F43
Poisson distribution
   Rate 100.00
Selected range is 
   from  0.00 to  +Infinity</t>
        </r>
      </text>
    </comment>
    <comment ref="G44" authorId="0">
      <text>
        <r>
          <rPr>
            <sz val="8"/>
            <color indexed="81"/>
            <rFont val="Tahoma"/>
            <family val="2"/>
          </rPr>
          <t>Assumption: F44
Poisson distribution
   Rate 100.00
Selected range is 
   from  0.00 to  +Infinity</t>
        </r>
      </text>
    </comment>
    <comment ref="G45" authorId="0">
      <text>
        <r>
          <rPr>
            <sz val="8"/>
            <color indexed="81"/>
            <rFont val="Tahoma"/>
            <family val="2"/>
          </rPr>
          <t>Assumption: F45
Poisson distribution
   Rate 100.00
Selected range is 
   from  0.00 to  +Infinity</t>
        </r>
      </text>
    </comment>
    <comment ref="G46" authorId="0">
      <text>
        <r>
          <rPr>
            <sz val="8"/>
            <color indexed="81"/>
            <rFont val="Tahoma"/>
            <family val="2"/>
          </rPr>
          <t>Assumption: F46
Poisson distribution
   Rate 100.00
Selected range is 
   from  0.00 to  +Infinity</t>
        </r>
      </text>
    </comment>
    <comment ref="G47" authorId="0">
      <text>
        <r>
          <rPr>
            <sz val="8"/>
            <color indexed="81"/>
            <rFont val="Tahoma"/>
            <family val="2"/>
          </rPr>
          <t>Assumption: F47
Poisson distribution
   Rate 100.00
Selected range is 
   from  0.00 to  +Infinity</t>
        </r>
      </text>
    </comment>
    <comment ref="G48" authorId="0">
      <text>
        <r>
          <rPr>
            <sz val="8"/>
            <color indexed="81"/>
            <rFont val="Tahoma"/>
            <family val="2"/>
          </rPr>
          <t>Assumption: F48
Poisson distribution
   Rate 100.00
Selected range is 
   from  0.00 to  +Infinity</t>
        </r>
      </text>
    </comment>
    <comment ref="G49" authorId="0">
      <text>
        <r>
          <rPr>
            <sz val="8"/>
            <color indexed="81"/>
            <rFont val="Tahoma"/>
            <family val="2"/>
          </rPr>
          <t>Assumption: F49
Poisson distribution
   Rate 100.00
Selected range is 
   from  0.00 to  +Infinity</t>
        </r>
      </text>
    </comment>
    <comment ref="G50" authorId="0">
      <text>
        <r>
          <rPr>
            <sz val="8"/>
            <color indexed="81"/>
            <rFont val="Tahoma"/>
            <family val="2"/>
          </rPr>
          <t>Assumption: F50
Poisson distribution
   Rate 100.00
Selected range is 
   from  0.00 to  +Infinity</t>
        </r>
      </text>
    </comment>
    <comment ref="G51" authorId="0">
      <text>
        <r>
          <rPr>
            <sz val="8"/>
            <color indexed="81"/>
            <rFont val="Tahoma"/>
            <family val="2"/>
          </rPr>
          <t>Assumption: F51
Poisson distribution
   Rate 100.00
Selected range is 
   from  0.00 to  +Infinity</t>
        </r>
      </text>
    </comment>
    <comment ref="G52" authorId="0">
      <text>
        <r>
          <rPr>
            <sz val="8"/>
            <color indexed="81"/>
            <rFont val="Tahoma"/>
            <family val="2"/>
          </rPr>
          <t>Assumption: F52
Poisson distribution
   Rate 100.00
Selected range is 
   from  0.00 to  +Infinity</t>
        </r>
      </text>
    </comment>
    <comment ref="G53" authorId="0">
      <text>
        <r>
          <rPr>
            <sz val="8"/>
            <color indexed="81"/>
            <rFont val="Tahoma"/>
            <family val="2"/>
          </rPr>
          <t>Assumption: F53
Poisson distribution
   Rate 100.00
Selected range is 
   from  0.00 to  +Infinity</t>
        </r>
      </text>
    </comment>
    <comment ref="G54" authorId="0">
      <text>
        <r>
          <rPr>
            <sz val="8"/>
            <color indexed="81"/>
            <rFont val="Tahoma"/>
            <family val="2"/>
          </rPr>
          <t>Assumption: F54
Poisson distribution
   Rate 100.00
Selected range is 
   from  0.00 to  +Infinity</t>
        </r>
      </text>
    </comment>
    <comment ref="G55" authorId="0">
      <text>
        <r>
          <rPr>
            <sz val="8"/>
            <color indexed="81"/>
            <rFont val="Tahoma"/>
            <family val="2"/>
          </rPr>
          <t>Assumption: F55
Poisson distribution
   Rate 100.00
Selected range is 
   from  0.00 to  +Infinity</t>
        </r>
      </text>
    </comment>
    <comment ref="G56" authorId="0">
      <text>
        <r>
          <rPr>
            <sz val="8"/>
            <color indexed="81"/>
            <rFont val="Tahoma"/>
            <family val="2"/>
          </rPr>
          <t>Assumption: F56
Poisson distribution
   Rate 100.00
Selected range is 
   from  0.00 to  +Infinity</t>
        </r>
      </text>
    </comment>
    <comment ref="G57" authorId="0">
      <text>
        <r>
          <rPr>
            <sz val="8"/>
            <color indexed="81"/>
            <rFont val="Tahoma"/>
            <family val="2"/>
          </rPr>
          <t>Assumption: F57
Poisson distribution
   Rate 100.00
Selected range is 
   from  0.00 to  +Infinity</t>
        </r>
      </text>
    </comment>
    <comment ref="G58" authorId="0">
      <text>
        <r>
          <rPr>
            <sz val="8"/>
            <color indexed="81"/>
            <rFont val="Tahoma"/>
            <family val="2"/>
          </rPr>
          <t>Assumption: F58
Poisson distribution
   Rate 100.00
Selected range is 
   from  0.00 to  +Infinity</t>
        </r>
      </text>
    </comment>
    <comment ref="G59" authorId="0">
      <text>
        <r>
          <rPr>
            <sz val="8"/>
            <color indexed="81"/>
            <rFont val="Tahoma"/>
            <family val="2"/>
          </rPr>
          <t>Assumption: F59
Poisson distribution
   Rate 100.00
Selected range is 
   from  0.00 to  +Infinity</t>
        </r>
      </text>
    </comment>
    <comment ref="G60" authorId="0">
      <text>
        <r>
          <rPr>
            <sz val="8"/>
            <color indexed="81"/>
            <rFont val="Tahoma"/>
            <family val="2"/>
          </rPr>
          <t>Assumption: F60
Poisson distribution
   Rate 100.00
Selected range is 
   from  0.00 to  +Infinity</t>
        </r>
      </text>
    </comment>
    <comment ref="G61" authorId="0">
      <text>
        <r>
          <rPr>
            <sz val="8"/>
            <color indexed="81"/>
            <rFont val="Tahoma"/>
            <family val="2"/>
          </rPr>
          <t>Assumption: F61
Poisson distribution
   Rate 100.00
Selected range is 
   from  0.00 to  +Infinity</t>
        </r>
      </text>
    </comment>
    <comment ref="G62" authorId="0">
      <text>
        <r>
          <rPr>
            <sz val="8"/>
            <color indexed="81"/>
            <rFont val="Tahoma"/>
            <family val="2"/>
          </rPr>
          <t>Assumption: F62
Poisson distribution
   Rate 100.00
Selected range is 
   from  0.00 to  +Infinity</t>
        </r>
      </text>
    </comment>
  </commentList>
</comments>
</file>

<file path=xl/sharedStrings.xml><?xml version="1.0" encoding="utf-8"?>
<sst xmlns="http://schemas.openxmlformats.org/spreadsheetml/2006/main" count="109" uniqueCount="89">
  <si>
    <t>Inventory Simulation With Lost Sales</t>
  </si>
  <si>
    <t xml:space="preserve">Order Quantity  </t>
  </si>
  <si>
    <t xml:space="preserve"> units</t>
  </si>
  <si>
    <t xml:space="preserve">Order Cost  </t>
  </si>
  <si>
    <t xml:space="preserve">Reorder Point  </t>
  </si>
  <si>
    <t xml:space="preserve">Holding Cost  </t>
  </si>
  <si>
    <t xml:space="preserve">Initial Inventory  </t>
  </si>
  <si>
    <t xml:space="preserve">Lost Sales Cost  </t>
  </si>
  <si>
    <t>Total Annual Costs</t>
  </si>
  <si>
    <t xml:space="preserve">Lead time  </t>
  </si>
  <si>
    <t xml:space="preserve"> weeks</t>
  </si>
  <si>
    <t>Beg</t>
  </si>
  <si>
    <t>Ending</t>
  </si>
  <si>
    <t>Inv</t>
  </si>
  <si>
    <t>Order</t>
  </si>
  <si>
    <t>Units</t>
  </si>
  <si>
    <t>End</t>
  </si>
  <si>
    <t>Lost</t>
  </si>
  <si>
    <t>Week</t>
  </si>
  <si>
    <t>Hold</t>
  </si>
  <si>
    <t>Short</t>
  </si>
  <si>
    <t>Total</t>
  </si>
  <si>
    <t>Pos</t>
  </si>
  <si>
    <t>Rec'd</t>
  </si>
  <si>
    <t>Dmd</t>
  </si>
  <si>
    <t>Sales</t>
  </si>
  <si>
    <t>Placed?</t>
  </si>
  <si>
    <t>Due</t>
  </si>
  <si>
    <t>Cost</t>
  </si>
  <si>
    <t>StartOptEquations</t>
  </si>
  <si>
    <t>Adapted from James R. Evans and David L. Olson. Introduction to Simulation and Risk Analysis. New York: Prentice-Hall, 1998.</t>
  </si>
  <si>
    <t>Discussion</t>
  </si>
  <si>
    <t>Typically, the objective is to minimize total inventory costs. Total inventory costs typically include holding, ordering, shortage, and purchasing costs. In a continuous review system, managers continuously monitor the inventory position. Whenever the inventory position falls at or below a level R, called the reorder point, the manager orders Q units, called the order quantity. (Note that the reorder decision is based on the inventory position, including orders not yet received, and not the inventory level, including only inventory on-hand. If managers used the inventory level, they would place orders continuously as the inventory level fell below R until they received the order.) When you receive the order after the lead-time, the inventory level jumps from zero to Q, and the cycle repeats.</t>
  </si>
  <si>
    <t xml:space="preserve">In inventory systems, demand is usually uncertain, and the leadtime can also vary. To avoid shortages, managers often maintain a safety stock. In such situations, it is not clear what order quantities and reorder points will minimize expected total inventory cost. Simulation models can address this question. In this example, demand is uncertain and is Poisson-distributed with a mean of 100 units per week. Thus, the expected annual demand is 5,200 units. </t>
  </si>
  <si>
    <t>Additional relationships that hold for the inventory system are:
- Each order costs $50 and the holding cost is $0.20 per unit per week ($10.40 for one year).
- Every unfilled demand is lost and costs the firm $100 in lost profit.
- The time between placing an order and receiving the order is 2 weeks. Therefore, the expected demand during lead-time is 200 units. Orders are placed at the end of the week, and received at the beginning of the week.</t>
  </si>
  <si>
    <t>The traditional economic order quantity (EOQ) model suggests an order quantity:</t>
  </si>
  <si>
    <t>For the EOQ policy, the reorder point should equal the lead-time demand. That is, if the lead-time demand is exactly 200 units, an order should be placed when the inventory position falls to 200 units. Then, the order will arrive when the inventory level reaches zero.</t>
  </si>
  <si>
    <t>Q = Sqrt ((2 * 5200 * 50) / 10.4) = 224</t>
  </si>
  <si>
    <t>However, if demand fluctuates about a mean of 200 units, shortages will occur approximately half the time. Because of the high shortage costs, the manager would use either a larger reorder point, a larger order quantity, or both. In either case, the manager will carry more inventory on average, which will result in a lower total shortage cost but a higher total holding cost. A higher order quantity lets the manager order less frequently, thus incurring lower total ordering costs. However, the appropriate choice is not clear. Simulation can test various reorder point/order quantity policies.</t>
  </si>
  <si>
    <t>Before examining the spreadsheet simulation model, step through the logic of how this inventory system operates. Assume that no orders are outstanding initially and that the initial inventory level is equal to the order quantity, Q. Therefore, the beginning inventory position will be the same as the inventory level. At the beginning of the week, if any outstanding orders have arrived, the manager adds the order quantity to the current inventory level.</t>
  </si>
  <si>
    <t>Next, determine the weekly demand and check if sufficient inventory is on hand to meet this demand. If not, then the number of lost sales is the demand minus the current inventory. Subtract the current inventory level from the inventory position, set current inventory to zero, and compute the lost sales cost. If sufficient inventory is available, satisfy all demand from stock and reduce both the inventory level and inventory position by the amount of demand.</t>
  </si>
  <si>
    <t>Using Crystal Ball</t>
  </si>
  <si>
    <t>Crystal Ball enhances your Excel model by allowing you to create probability distributions that describe the uncertainty surrounding specific input variables. This model includes 52 probability distributions, referred to in Crystal Ball as "assumptions." Each assumption describes the variation in the weekly demand.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t>
  </si>
  <si>
    <t>This model also includes one Crystal Ball forecast, shown in light blue. Forecasts are equations, or outputs, that you want to analyze after a simulation. During a simulation, Crystal Ball saves the values in the forecast cells and displays them in a forecast chart, which is a histogram of the simulated values. In this example, you want to analyze the Total Annual Costs that result from a combination of hold, order, and short costs. To view a forecast with Crystal Ball, highlight the cell and either select Define Forecast from the Define menu or click on the Define Forecast button on the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</si>
  <si>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</si>
  <si>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After you run a simulation, you will see the forecast chart for Total Annual Costs. How realistic was your original, or base case, calculation of $7,090? What is the certainty that you will incur this cost or more? What is the mean Total Annual Cost value? What happens if you change the Order Quantity and Reorder Point values and re-run the simulation?</t>
  </si>
  <si>
    <t>To view which of the assumptions had the greatest impact on the forecast, use the Sensitivity Chart. Do any of the weekly demands have a greater effect on the forecast than the others?</t>
  </si>
  <si>
    <t>Using OptQuest</t>
  </si>
  <si>
    <t>Now that you have run at least one simulation, you can begin to address optimization using OptQuest. In this model, you want to determine an optimal order quantity and reorder point that results in the lowest possible total annual costs, even while you still have variability in the weekly demand.</t>
  </si>
  <si>
    <t>OptQuest requires decision variables, which are model variables over which you have control. The two decision variables defined in this model are Order Quantity and Reorder Point. Each decision variable is colored yellow and is marked by an Excel note (mouse over the cell to view the note). To view the details of a decision variable, highlight the cell and either select Define Decision from the Define menu or click on the Define Decision button on the Crystal Ball toolbar.</t>
  </si>
  <si>
    <t>Start OptQuest from the Run menu and use the OptQuest Wizard to view the settings for the optimization. The problem has no constraints and one objective: to minimize Total Annual Costs.</t>
  </si>
  <si>
    <t>Run the optimization. For each optimization, OptQuest selects a new value within the defined range of each decision variable (for example, an Order Quantity of 315) and runs a Crystal Ball simulation (for example, 2000 trials). OptQuest then saves the mean Total Profit value. OptQuest then runs another simulation on a new set of decision variables. OptQuest repeats this process, constantly searching for the lowest Total Annual Cost value until it either works through every possible solution or reaches the end of the set running time.</t>
  </si>
  <si>
    <t>As OptQuest runs, it uses multiple metaheuristic methods and techniques to analyze past results and improve the quality and speed of its process. You can watch OptQuest's progress through the Performance Graph, which shows a flattened line as it converges to an optimal result.</t>
  </si>
  <si>
    <t>What is the best combination of order quantity and reorder point that results in the lowest mean total annual cost? Once OptQuest is finished, you can copy the optimal results back to your spreadsheet with the Copy Best Solution to Spreadsheet option in the Edit menu. Your spreadsheet now displays the optimal solution, and Crystal Ball displays the Forecast Chart for the simulation from the best optimization. You can use OptQuest's Solution Analysis tool to review the other quantities of products that resulted in low total annual cost.</t>
  </si>
  <si>
    <t>The next step is to check if the inventory position is at or below the reorder point. If so, place an order for Q units and compute the order cost. The inventory position is increased by Q, but the inventory level remains the same. Schedule a receipt of Q units to arrive after the lead-time. Finally, compute the holding cost based on the inventory level at the end of the week (after demand is satisfied) and the total cost.</t>
  </si>
  <si>
    <t>Because this optimization used a step size of 5, you can fine-tune the solution by searching more closely around the best solution using a smaller step size while also increasing the number of trials for better precision. This is a good practice, since choosing too small a step size initially consumes a lot of time or, if time is restricted, OptQuest might not find a good solution. Thus, as the number of decision variables and range of search increases, use larger step sizes and fewer trials initially. Later, refine the search around good candidates.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</si>
  <si>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</si>
  <si>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</si>
  <si>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</si>
  <si>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</si>
  <si>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</si>
  <si>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</si>
  <si>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</si>
  <si>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</si>
  <si>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</si>
  <si>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</si>
  <si>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</si>
  <si>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</si>
  <si>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4194c4fb-46e0-42ff-8f12-468b6ce0b2bc</t>
  </si>
  <si>
    <t>CB_Block_0</t>
  </si>
  <si>
    <t>Decisioneering:7.0.0.0</t>
  </si>
  <si>
    <t>CB_Block_7.4.0.0:1</t>
  </si>
  <si>
    <t>Decisioneering:7.4.0.0</t>
  </si>
  <si>
    <t>89ef7c0e-dbee-4bba-bc4a-f907fdb11fa7</t>
  </si>
  <si>
    <t>CB_Block_7.0.0.0:3</t>
  </si>
  <si>
    <t>CB_Block_7.0.0.0:2</t>
  </si>
  <si>
    <t>CB_Block_7.0.0.0:1</t>
  </si>
  <si>
    <r>
      <t>Summary</t>
    </r>
    <r>
      <rPr>
        <sz val="11"/>
        <rFont val="Calibri"/>
        <family val="2"/>
        <scheme val="minor"/>
      </rPr>
      <t xml:space="preserve">
The two basic inventory decisions that managers face are: (1) how much additional inventory to order or produce, and (2) when to order or produce it. Although it is possible to consider these two decisions separately, they are so closely related that a simultaneous solution is usually necessary. Given variable (uncertain) demand over a 52-week period, this model determines an optimal order quantity and reorder point that results in the lowest possible total annual costs.</t>
    </r>
  </si>
  <si>
    <r>
      <t xml:space="preserve">Keywords: </t>
    </r>
    <r>
      <rPr>
        <sz val="11"/>
        <rFont val="Calibri"/>
        <family val="2"/>
        <scheme val="minor"/>
      </rPr>
      <t xml:space="preserve">inventory, position, reorder point, order quantity, safety stock, lost sales, costs, lead time, optimization </t>
    </r>
  </si>
  <si>
    <r>
      <t>Note:</t>
    </r>
    <r>
      <rPr>
        <sz val="11"/>
        <rFont val="Calibri"/>
        <family val="2"/>
        <scheme val="minor"/>
      </rPr>
      <t xml:space="preserve"> For large values of the rate parameter, the Poisson distribution is approximately normal. Thus, this assumption is the same as saying that the demand is normally distributed with a mean of 100 and standard deviation of 15. The Poisson is discrete, thus eliminating the need to round off normally distributed random variables.</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</si>
  <si>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</si>
  <si>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Learn about model</t>
  </si>
  <si>
    <t>㜸〱敤㕣㕢㙣ㅣ㔷ㄹ摥㤹扤㜸挷昶摡㙥㥣愴㑤改挵昴づ㡥㤶戸㘹㈰愵ち愹㉦㑤㥡㌶ㄷ㌷㜶㔲㔰㠱敤㜸昷㡣㍤昱捥慣㍢㌳敢挴㔰㑡㠰㐲㐱㠰㄰昴㠵㔶〵慡ち㔵昴〵愹㍣愰㤶换〳ㄲㄲ〸〵挴〳㐲㐲〲愹㈰〴ㄲ㈰ㄴ㠹ㄷㅥ㉡㤵敦㍢㘷㘶㜷㜶搷㍢㜶户㉤戸挸㤳散挹㤹㜳㍦晦晤晣晦㤹愴戴㔴㉡昵ㅡㅥ晥换㈷挳捣㌵㜳㙢㝥㈰㥣攲㜴慤㕡ㄵ攵挰慥戹㝥㜱搲昳捣戵攳戶ㅦ愴搱㈰㔷戲㔱敦㘷㑢扥晤㌱㤱㉦慤ち捦㐷愳㙣㉡㤵捦ㅢ㍡敡㌹〸㝦㈳搱㡢挱㕥㠳ㄹ㈴昳搳㔳愷ㄶ捥㘱搴戹愰收㠹扤㘳㘷㔵摦㐳ㄳㄳ挵㠹攲晥㠳〷㈷㡡晢昶㡥㑤搷慢㐱摤ㄳ㠷㕣㔱て㍣戳扡㜷㙣戶扥㔰戵换昷㡢戵昹摡戲㜰て㠹㠵㝤晢ㄷ捣㍢づ㑥摣㜱攰㠰㜵攷㥤〷〷㌱㜵敡攴昴搴慣㈷㉣晦㑤ㅡ㌳换㈵摦㌱㈳捡㌶昷㈶㠴㘷扢㡢挵改㈹晣㡤慤ㅦ㙦敦㉢捥㉤〹ㄱ㜰㙡攱〹户㉣㝣〳ㅤ〷㥣㐹摦慦㍢㉢〴㥥攱ㅣ挱㔶换愶ㅦ㘴㥤㘹㔱慤ㅡ㑥㌴㙡摥㌹〵搸㔵捤戵㐱㘷㑥戸扥ㅤ搸慢㜶戰㤶㜳收㌱㔰愵攰㥣昱挵㘹搳㕤ㄴ㈷㑤㐷㘴㥤愳㜵扢㤲㔱㑦㉡㝤㙢㌴㐴㝣㘱㜲晢挵㐹摦㤹㕥㌲㍤戹㈲㥦㠰㐹㘸㝢挴㉢户戶扤戱晢戸㕣扡㥣㠱㘳摥摣扤ㅤ㙡捥㥡㕥愳攵㜸昷㤶攱收㕢㔷昰㥥敥敤㘳㌰㙡敤昳慥敥㝤㈴㈸㕢㕢㙢〳㈱㝤㑢㠸㘲㌳㐶㡥㐹ㅦ㤳㍣ㄳ㈲搰攸㘷㌲挰㘴㄰㠹㤶昹ㄷ戸㈴摥㤱㔵㝡挹搴㑢ぢ㝡愹慣㤷㉡㝡㐹攸㈵㑢㉦㉤敡愵㈵扤㘴敢愵㜳㝡㘹ㄹ㙤愲㈷摦搷愷㠷捦愷㉦扤㤰㕥晥挴㡢㈷㥦晣摢昴搰敦戵搴晤㠳㐳㘸昴㐰戸愸ㄹ捦㍣て㔲㙢㔲昱敤挵㝤晣戳㌱㔷㠰㈹慣〳搶晢慣㠹㠹捡㠱㝤收㝥㌳换㙤㈵㈰扦㠵㔰㐶搰㜶搰㝡搰㜶㉢戵昳ㄲ㜷搷㑣㤹扥㘸〲㙥㍣慣㥢慡搵摤㡡晦㡥昵㉢攷〲㌳㄰㔷户搷㌵〷改攸㌶〷戶ㄲ扥㥣敦扡昶㙥㘷捤㙡㕤㑣㕥戰㔵昵戵㙤搵捥慣㔷㕢攸㕥㝢挴ㄳ㡦㌴㙡㍢㔶㌴〹愱戶㉡挷敥搸愵慡㔲敢ㅡ㥢㕥慡昹挲㤵换ㅢ㜷㘶敤昲戲昰收〴㐵愲愸挸慤敥㘲㔵挸昵攳愷㕣㙣ㄴ摣㕡戹㈱㕥㙡摤㜳㈱〰㌳㡢ち搶扢㈲扣㘰㙤摥㕣愸㡡摤㉤㑤搴㥣愸搸搳㔲㝣愴㔶慥晢搳㌵㌷昰㙡搵搶㥡挹捡慡〹㐹㔳㌹㔱慢㠸㑣㈶㈵㠵〲〴㙥㍡慤㘹愹㜷㜷攷〵㠹㠸ㄸ㡡挹挸㔷戵㤲㕤昱㌴㜶㠷㕤㔴〵㘹㔲扦㘹㠳挱戸㕥㈹㘳ㄲ㌸㌰戶㈷敡て㑥㝡摢〶挳㌶㌰昷搶㌶搶昵搱㜰昷昷慣ち㌷戸搷㜴㉢㔵攱㈵㙡㍦㡤㉢㌲㠶㤱㘴㉦㐳㈰㜴㠵ㅥ㔵㥤㜶㐱㕢换㥥户㉢挱㔲㙥㐹搸㡢㑢〱捡愰㈱昳㜹㠲戶攳㌱慥㐰㤱戱㠳挹㈸㤲晥晥㔴㙥㈷ㅢ攵晡昱愴戲㤴㑥〹扣摣㈲挸搹慦㠵㤷〷慤㈳㜶㌵㄰㑡㈸て㕢挰㠸搲㙡ㄲ㝤〵㤲愸㘷㤶㤵挲搸㘹㑤㠳㑡㑤摢つ搶㥡㝣摢挱㈵㡡㠸戶㘵挱㤶㤳〵ㄴ〵慤昲㈰㠱搷㐰㌴㙤搲㈰戹㜱㡣㠸挸〶〹㥡ㅤ㈳户ㄲㄹ摢㈷挸〸戴㡦ㄳ㈱㕢敦敢㉥㈳㐸散㥤㐴捡㑥㕤昹㜱㕢㥡慤㘷换㉢㘹戶ぢ㠰㌳㜶㌳戹㤲挹㔵㑣昶㈰搱晥〲〹㐷㈹㠷㝣敢㘳扣〳敦挶㌵㑣慥㐵〲昹㘴㔰收㠴愲㡡㌶搴㘶散㐸戶㉢挰㑥㤶㐶戱ㄲ㐵戴㡣ㅢ㜶㘶挱㤱㠸づ慤捥慤愱㙢㌳㔲挷摥搲㥤㌶攳摢㈱㐵㈶㌴㡤敦㜵㠳愶㜱㐰戰㘹㡦㝡敢㝡㜴㌵挶㤸扣ㄳ㠹㔲㉣㌴㜶㌷㘷捤搳㥣㝣㕢㤸㐴捡㄰敡㔱戹㠷㐴㑣昳㍦㐱挰㜵ㅣ㕤戶敤㘷㥡㠲攳搶摢摥㝥摥摢㥤户㐳愴户改捣㙤㥤㐳㕦搱敢戴愰㙦〰㝢㘹㝦攸慡㕦㙥㐲戵㜱㌳㤳㕢㤰戴改ㄷ㥥扣㕦慦㤷㐰㥡挴㑥っ㜳㍢攸㜱㤱ㄶ敥晣摡㡡㤰摡㘷搰㥡㌷扤㐵ㄱ挰㝢㜱㙣〶㜶㜰捤昳㐴ㄵ〷摡㡡㉣攰搹攵捡搶㐲晦㠸㔷㜳㔸扥㙤ㅦ晢㙦ぢ挵㤰挹攸改㔴㥢㝤㥣㘰㘷挶晣㑤㌱捡愱晥摤摦㕤㐸挴㍡戵㤲ㄷ晢㈵㥦㉤户㈵㐹て㤲攴㌶㠰搵㜸ㄷㄲ㐸〹敤户㕤㈵捡㌸㥢敤㤵捤㕡慤㔵㝡昷ㄲ㑥㈶㙤晥挳づ㌹㌲愰㥣戵㔳昰ㅤ昸〵㘷捥㜶ㅡ挲㘲挰㤹ㄵ㕥ㄹ㝥〵扢㉡晡㤵㑢㤶愲㘶㕢㔶扣㑤㘴㐵㍡摤㜱㤶㑥昰慤㐹㍡㘹㤳ㄲ㠹摣㥥㔸㤹㜰づ㙦ㄲㄵ㕤㤰ㄴ㉡〹㙥愱㠶〴㈲攵戱敤戶㠸改㐱挴ㄴ〱㌸攳㍤㑣昶㌱㤹㐰㤲晤ㄵ㈴捤㘶〱捦㔰㔸摦㉡摤搹愵㔲㉡㑦㌴㐸昷攰㉦扢ち慢㍢㌸捤〱㈶敦㐵搲㘶晥搰昹㤸㐰㠸ㄲ攵㌱㐲愴戵㘴㔸㘷㙤㜱㥥㌴㌰㘴㈱愸㌴㕤昷㠳㥡挳愸㔲挱㥡愹㥤慣〵㌳戶扦㠲㈸搴愸ㄵ㘶ㅥ㕣ㄲ㉥愸换㠳敤搳㔶㔶㕢㔹ㄱㄵ挳㥡慢搵㈱摡㡥捤㙣㠵㐳㌹昶〷㕢㔲㥥换㜵つ㑦㙦㘷㘳っ愱挹ㄳ㌱㝣慤昴挴㙥捡昳捤㐳摦㜰ㄳ愲昳㜶㔰ㄵ〳㤶㘲㍡收昳ㄶ愰㠸愸㐱愵捦㥡㕦昲㠴㤸㈹㔸㐷㍤扢㔲戵㕤㐱㘴挰挶㘴愰敥戸㔸㐴㠴㘰戶挶昸㕦捤㉤㔸昳㥥改晡㉢㈶㠳㠹㙢㍢㕡摥㘴㐸㈴㙢㑤搹慥㡦㘹㈴ㄶ㤹ㅦ戶收㤶㙡攷ㄱ慤慤㍢敥㔱㜳挵摦ㄲ㔸㈱搱慢㐷愲㐶搳㌵㕤搷昲㝡扥㔷晣昰㐰㥥㑡摤㡥㕦㠶㠹挴㔵㉡㑢㝦㜹㠲昶愶㕤ㅦ挶㘷㘸愷㜳㑤㠳㠸ㅣ㌵ち搳㠹㔲㤸㥣㙡ㅣ㘴㥦㍢㤱摣㜷昴捣戱㘶㔴敥つ挵慢戳昴昰㈷挸㜸㐹ㄶ㡤㈰〸晤㜳㐳㡡㔴㔸㐶捡〱〷〲攳㝣㙢㈷扦㝥㑢戶㈱昵つ㌵戳㐷㄰㐵ㅡ戴㡥㥢ぢ愲㡡㔸戴㘳〶㐳敡㠵㘶慣㘳㔶晤戰㙥扡收㌸㈶㐹㡢㘴㌹㔷㌶㐹挱㤳昵愰㜶挲㜶つぢ㠹愴扦戰挸扣㠰㈲昳㠲㉣ㅡ戴㑥㌳㉣㈸昳ㅣ慢戶㘸㝡㜶戰攴搸攵㍣㕦ㄸ扡摢ㄲ㌴〹㈶愷攴㡤㥥㐸㘶㡣戵㔹昳㘷㘰戲昹㐵愰扢〸㌹㑡搰ㄱ晤愰㕣㕤换攱㡦搶愳㘳〹〲㐶㝡㐹㡤扢㌰㕡㔶摥㡣㠰挸㤱捦攵攸晥挵攵㑦愲㐴昹攵㠸昵〴ㄲ㠱㐷㌰㈶攴改摥捥㔹㘷㕣㍢〰昶㠸戱㈳㜶㌰攳〳攵㐸㤰㤵挷摢慢㈵㔶㘳㥤挶ㅢ㕡攱晡捥慡ㄶ㌵㜱㕤㘷㝤㕣㙦摣戴㑥戵搲㈸㌱㐵戲㔱㈳愹㔹搶㔹攳㔶㔲㌵㥡㔴摣㤱戶搱㤲摣愶㑤戸㔳㡡扣〱挵㈴㘹㈶㘵ㅣ㤲㠴㠲㈰㉦愹〳㍡㡡晥晡㘴昲㠸㐵㙢㘸〳昴㔳㑦愹戲㐲ㄸづ㍣㠶㉢㈷ㄵ搱ㅦ扥㠱扦㠷挲散愹㝡搰㔲㘳㕥ㄸつ㙢㈶慢搵㔳㉥慣㠴戲改㔵戶〸㑢㘳㙦㑡挳㐸敥散㔵晢㉢昰挶ㄸ㌱㘴㐳㠶㐴ㄲ晣挰㘰㐳㌰㔷㉣㥡㑡敢慣㐰㔰㌷㡡昳㝣㍢㈱㑣㔷㘲㘰㉥愸捣㠸㔵㘹㠶㌵㉤昹㔱搹愱㜱㕡㤴㜲搴戰㈶ㄷ㝣愸昴㠰㜲㍣捣㐹〶㌷慣搳㜴㑢攱〲〳挴㙥㤸㥢㉤〷〸敢㌶〶攰挹㘰敢㘰〷㄰㔱㘱ㄳ㕡㘷㤴愰戹〴挲㙤摤〴㜹愷㐷㡣㐲㤰㕡昲昹攷㘱敤改愷昸扣㜰㌸ㄵ㘵㐲㈶㘲愸㉢挱㝡〰㜲攳㔱㐹㜲搱㘸ㄴ㉣㔷㤲㑤ち慤挱愸㡣㈶㐶㠱㈶㥦ㄷ攰〶て攳㔸挳㘴㥢㉡敥戸〵㌶戴㘹㜵㙤挸㍡收㤶慢昵㡡㤰慡㌸㤲搵㔲㈳㙦〹㝣挹敢㝦㡡㥢ㄲ攰ㄲ〲攵ㄸ㡥㔲摣㌲㤱搴扢摤㙤㝣〰摤愵㤰挳ㄸ㑡戶㌱昸㤸攰㤶㤳挱戰㡥㍢ち戴て㜷㌴㉦㉦挸㡢㜳㄰㘹ㅤ㐵㤴㘵挷㜱ㄷ慦ㄱ㐱㤶摣ㄶ㙢㜶扣㜶扣㐶㥢㍤㔶㜴慦慤㡡戶〴㡥戰㑦㈵昰㜲㌹ㄸ㈳㍤㜲〷〷㐹㕤づ㈳扢㤷㍦㈹㕦㔳㤷て㠷挶㠷挶昸㉥㑦㐱㈹㐰ㄵ㡣㐴㠳㕢㙦㕡摤ㅡ㈳扦戴扣㡤扢㤱㘸っ〱搳愰㐵㑢㘵攰㑣㈱扦戱㠱挳㘰㘴㐲㜴㌴ㅥ㐸㘵㡣㜲ㄴづ㝢㈰つ摣挴㠳昴㝣つ㑡㈸搸㈹㉦㠵㐵昷ㄲ挷ㅤㅣ㠱㙡摥敥戶挲㔹㌳挰搵ㄷ㜷㑦㕢昱㘴愵㐲㜳ㄷ晥戹㉤㠱㔵㕣摢㔰收攸捥戶ぢ㔹㜲㑦戴敦㙥㙣慢〸㉦ち摥㍥㔳扣搷っ捡㑢㜳挱㥡扡戴搵㉢㐹㘴㝦っ㝦挴扡戳搳㘶捥戸扣㠴扡㑡搸昷㉦扢戵昳慥㕣㔷搶攷㡤㍦㕡戱㐶㕦ㅦㄷ搹㥦㝡つ㝦攴愳愷戲㍦挲㠸㥢㔹㌶〷㘸㍡㐸㌸㡥㝣㤴㌴ㄸ㐳㍥㠱㑥㘰扢㌷㙥っ㤰㑥㜶戶搱㠹ㄴ〴摢㠴攲㉥扥㘹㠴愲晤㄰㘸㈵戱愸㈳㌹㘰晥㍣㔸㕦晢〱㑡㠸㜰㜹挲㔲愸㝢㘷㌲敡愴㈰て慦㜷昰㌲挸晦て㤶㈲㙥㕥㤷㥤晥ぢ捣慣扤摣㡥愲敢㠸愲㤷㐲ㄴ〱搶愱愴捦㌲㄰晢扡㐲摥㕣晤昶㔱昳㉤扦搶晢㍦㍣㙡摥㐷敡挰㈳慤㌱〴搵㙥㐲扥㘱っ攸ㅤ挶挰捤愸㤶挶挰晤散挳㜸扤㌲〶㐲㙦挷〹ㄴ㙣㙣っ㌰㡡㤷㘰昲挵㠲慡㌱〷〶捦㕡扢ㅤ㝡挲敥挵昵㕡攱㈳㜲て昵攴㑦挳昷㜴㘵㘷昱慣改㤹捥ㅥ㔹㝥搴ㄳ㔰㕢摥㍣敥㙢换㉥散㜱昵扡㌵戲搳㍡㕥㠹挸㥦扥敤㌹搹摣㉤㜵㘰㑡㍤捡㔱慦攵戵摣ㅢ昰㠹㘸㍣㈱愴㍥扥昳扢㐷晦昸戱挷て昳㕥㕡㐸慢㔹〶㠲㝢〹捥搳㜲㐰昸㌶㜶㈵㘴ㄷ㍦扦㌹㠱て㤱散㤵慡㤸㌲㍤㘹敦昸㠶ㄳ㘵ㄵ攱挵〸㔳ㄱ摦㔶㌰㈶㜱挳㐱ㄹ㤳挵㌶挷愶晣㝣㐹㍡〳㡢戱㠵㑢敦㕤ㄴ㈰搴扡慡慣ㅥ敤捡散昷愰㜴㕥攷㐲㕡敤㐱㥥㉦昹㘸摡㡢敤㕡敤〰戵㥡戴㌵戴㜱戴㠸愴㤴摥㈹愵ㄸ晡㤷㔲㙡ㄶ㤹㙣ㄱ㐹㐲っ慤㍤㤸换㤳晦戶㄰㄰㡤敢㝤㍤㝥慡〲㈸〲㡢㤱搷扤搷戳㉢慤捥㐸㌵㌱㈸㉢㑦ㅦて㈰㈳㡦㈹㉣㘰㤴㔶㤶㥥㐶㈶㝡戲ㄳ挸㙤摡昱挴㐹ち㡥ち戱㈹挶捥㍡昴慡昵㍢昷戸㜵摣昱㠰㥥挹㐹㠵攱敥㘰㌱㡥㥥㌲ㅡ愷㥡昶慢㈲愶挳㉡摢攸㌴㄰㔶㐱㘷戹㝢㜰晥㐴㤸㡦摦〳戱㝥扣㌹昴慥昶ㅡ敡㌸户てㅢ攴て昶搷㜵〹㡣㡤㔹挹㌱㤰戰㥢㙡㤵㔷㤷挰攷搰㐵摡昳㥡搱捣㜲㉥㑤㘳㌴㍡攲慣㜴㈷㘷㌱㑥㉤㌹㙢㥥慤ㄹ戰㙥搱晦㘷㔱戰愱晥搷ㄸ㘵㤳㈸㝢㌰捣昰㈵换㐸挹㠶挱ㄹ㐲〴㍥㙣㠴㘹攴ㄱ搸㤰㔹〶户㔵㙥づ㥦愸慡㙡㈹挱攱攱捡戴㕦㠲㘸昴愵㙤㍢搰㔵〰㌲ち㤴晤づ㐴㔰搷晥㕣㜴攷㌹㌶昷㈱ㄴ敦㍣㘱㤷扤㥡㕦戳㠲戱㌹㠴㜷挷昸㠵㤹〵㥢㘷㔲㝢扥㕤愸摤〸㐸っ㍥㠴㍥㈷㑦㐱㘰㥦ㄴ挱㥢ㄵ㜵㘴っ㘱㜳㌱ぢ㝥㙤㌴ㄲぢ㈴㔱㍢昸㔷㔸て搴捤㉡㍥㔰㍤〵慦㘶挰愲㉤愱散㤴㙦戹晤㉥〶㐱㠷摢㔸昷挳昳㈳慡㐵㠴挱攴ㄶㅥ晡〸攱摡づ㠳搶戶攱摥㝣戶散捤扢搶㥦晤㌶㜰扡戹㔹㕡㐹㠶㜳昲扢攳㝥攳㈳㑣ㄱ攷愱㜷㜴昳慥㔸㡥㌶ち㍡て㍦摢愶换㙢扣ち㐷搹㈶攲摣ㅦ㐵㔷敤㙥㈶昸ㄹ愵㌰挳ㄷ㡤晥扣扢㤸㜹ㄶ摢㈲〳㈰㥦捡㤹㐸扡㔳昵㌷搷愳㙡㡤㐷ぢ㔲㘱扦昶つ搴ㄳ㑡㙡户ㄵ㤶攱愸㈱㡦㄰挸ㅢ〲㐹昴㘸㍣㐲挸昹㥦㐶㠷挶晣㡢㈸敤㍥晦搷搷㥤㥦捡㕦敥捦㡥〶挷扦㈳㤱昲㌰捥攱捤㔸㘶㔲㘵攲戰㌲搲㈱挳ㄴ㡢㤴㌵㌹ㄵ㐴㜸昹㌰昲㜸㝥ㅤ晥晢捡攱㕦㕥攲昳㡦挳㥡ㄴ㠴愸㌲㕣搹㐲㈵ㅡ〵愱摣挵㔷攳扢㔸㐱㘹昷㕤㝣㘵扤㕤㡣㔰㐶㡥攰㘷㜸㐸ち挳ㅡ㘹㐵敥捡て㌳ㄲ㙢ㄲ愱㙣ㄵ㈰㠹㥥ㄱ㈲㔶昶慤㈳㠳扥㠴扣散扢ㅡ㘶昸㌲㐲昰戳㔵㘱㘴㠴㤰㔲搹㉣挱㤳昰㘱㡦戴㥡㜸ㄱ㤲扥㥣㥣㜲挶收㤴慥捣㍢愱ㄷ㜶㑢㐸㡣搰㝦摥㔵搰攷㝡㡣昰㙢㕦㘸㐷搷捤㠰㙤㠳㕣㤴㥤㑡昲㈲㈰戵捦户㌷㝥㐴㈲〲㔵愴㈹搵㤸㘴㈸ㅢ㍦搱摥昸戹㐶攳㔷愲挶㈴㔷搹昸㜳敤㡤ㅦ㐲攳㠸㍡搵挸㈳㈴捤㄰慤愴愲〴㘳㔸ㅥて㘲ㅦ㙡昳搴㥤戵愸㘰〷㉣㔵㑣搱㉡愳挸㔵愹㘲〷㜱㉦挴挳愷搲挷㜱捤〹户㐱㈰㠵搵晦㤸㜰っ搷㥦㘶捣挰挴㤷搰慢㠸㍢㝢㠶㝣㘳攷㥣㜵捡㐳㐱㥦㜵捣挷愱慢戲愵愸〵昶㐲㠶㤷㌵㐲愲搱扢㔲㑤㠲㙤搹㠴㐷ㄴ㉦搳㜹㥤愴㌷敤㈲㘳㉣ㄹ敤昱〶㤲㉦㌶㍤敥挶㈷戰㑥挸㔱戹㕥㘸㤱挷㤰㔱㌱㤹㥤㉣ㅡ愱㠰愰っ㌳㉥㈲㈹愴㐷㈲搱愰㔱ㅡ㤰づ㜲㥦㐲㌲ㅣ晤㝦ㄵ㘳慢搲愱愲㙢㡦㐵㤳晤晤昶㍤㔲晡㈳ㅥ㤴㌲㍥挳づ㡦㈳㐹挳㤳慢㈹㈰㘱搲捦愲㈴㍥㈹㈵㡢㥣昴〹㘴ち改㉣搷戸㘹㘰㜱㉢㍤㙡戴捦愳慢㐶〸㜰っ攳ぢ㘱㠶㉦搹㡢㐸敥敡㙥㐳昳㠸ㅣ㝤搶㡦㘰㘷换昷晢昷攰㝢晣㌵敥㌵㡤晦㡥㈴㉢つ晥㡣晥晥摥挶㈲敤搳㔶㤷扦㔵挰昸つ㡣挳㝤㌵㙤㑦㡥㐸挵㘴㝣ㄱ㠹㐶㐴ㄱ敡挶㤷昸㐶晣㐸㤰㝣㌹捣昰㐵㈳㜲㉥㌲攳㘱ㅤ㕣㡢散晥ㄵ㤶㐸㐰㈲搳慡㐹〸㔰㠹搶慦㈲㔳㐸て㜳㈶㙡㈶晤㠲㔶㝥戸昲昰挳晦ㅥ捥㡣㕤㥤昹攰摤㠳㑦扤昲㡢㍦㝤敤㌷ㅦ㍥昴搷㔷㥦㜹收㌷㝦晥摡愵㔷㝦戴㜰攸㘷捦㍤昷搳晢扥㜵改㑦㍢慣㘷昵敦晦晢昸戳㡦㑥㉣㍦晡㠸㜵收摤㐷ㅦ晤搰戹〷㈶㘶慦ㄸ㑦愷晢晡㙥ㅤ晤昹㔵户㡤㕣㝣攴㈵敤㈷扦扢搲搵攴攲㌱㐱敢㌲戸〹戹㡣㈷㤱挱㌲戸攲户㜴ㄹ摣敥㐵晣戴㙡〸愸㈹扣攴攱㠷攰〲㘴挵㜲㙢挵挰㝦〰㈴〲㠸扣</t>
  </si>
  <si>
    <t>㜸〱敤㕣㙢㙣ㅣ㐷ㅤ扦㕤摦㥤㙦㙤㕦㝣㡤搳㐷㑡ㅦ㙥㥢㐰挱搱ㄱ户つ愴㔴㈱昵㈳㐹搳㍡㠹㥢㜳㔲㔰㠱敢晡㙥搶摥收㜶捦摤摤㜳攲㔲摡㈰ち〵〱㉡㉤㐲〲挴愳㔴〸挱ㄷ㈴㄰㈰摥ㄲㄲㄲ〸戵㠸て〸㠹て㐸〵㈱㄰攲愱㐸㝣〱〹〹㝥扦㤹摤扢扤㍢摦摡扤戶攰㈲㑦㜲㤳搹㜹敤捣晦㍤晦晦㙣㔲㕡㉡㤵晡㌷ㄲ晦㘵㑡戳㜰㑤㘹捤て㠴㔳㥣愹搷㙡愲ㄲ搸㜵搷㉦㑥㜹㥥戹㌶㘷晢挱〰㍡㘴换㌶摡晤㑣搹户ㅦㄶ戹昲慡昰㝣㜴捡愴㔲戹㥣愱愳㥤㤳昰㔷㠸ㅥっ㡥ㅡ㐹㈳㕢㤸㤹㍥戵昸㈰㘶㉤〵㜵㑦散ㅢ㍦慢挶ㅥ㥡㥣㉣㑥ㄶ㙦㍤㜸㜰戲戸㝦摦昸㑣愳ㄶ㌴㍣㜱挸ㄵ㡤挰㌳㙢晢挶攷ㅢ㡢㌵扢㜲㡦㔸㕢愸㥦ㄳ敥㈱戱戸晦搶㐵昳戶㠳㤳户ㅤ㌸㘰摤㝥晢挱ㄱ扣㍡㜵㜲㘶㝡摥ㄳ㤶晦㌲捤㤹攱㤲㙦㥢ㄵㄵ㥢㝢ㄳ挲戳摤愵攲捣㌴晥挶搶㡦愷㌷ㄷ㑢换㐲〴㝣戵昰㠴㕢ㄱ扥㠱㠱挳捥㤴敦㌷㥣ㄵ〲捦㜰㡥㘲慢ㄵ搳て㌲捥㡣愸搵っ㈷㥡㌵攷㥣〲散㙡收摡㠸㔳ㄲ慥㙦〷昶慡ㅤ慣㘵㥤〵㑣㔴捤㍢㘷㝣㜱摡㜴㤷挴㐹搳ㄱㄹ攷㔸挳慥愶㔵㑡つ扣㉥㥡㈲扥㌰戹晤攲㤴敦捣㉣㥢㥥㕣㤱㑦挰㈴昴㍤敡㔵摡晢摥搴㝢㕥㉥㕤扥㠱㜳敥敤摤て㉤㘷㑤慦搹㜳愲㜷捦㜰昳敤㉢㜸㘳敦晥㌱ㄸ戵㡦㜹㝤敦㌱ㄲ㤴敤扤戵攱㤰扥㈵㐴戱ㄹ㈳换㙣㤰㔹㡥ㄹㄱ㘸っ㌱ㅢ㘶㌶㠲㑣㑢晦ㅤ㕣ㄲㅦ挸㈶扤㙣敡攵㐵扤㕣搱换㔵扤㉣昴戲愵㤷㤷昴昲戲㕥戶昵昲㠳㝡昹ㅣ晡㐴㈹㌷㌸愸㠷改㥦昹㌷㝤昳ㅢ摡㑤㜳㕦㈸㡤晤改昹ㅦ晥昵ㄳ㈳㍢搰改摥㜰㔱戳㥥㜹ㅥ愴搶愲攲㕢㡡晢昹㘷㘳慥〰㔳㔸〷慣㌷㕢㤳㤳搵〳晢捤㕢捤っ户㤵㠰晣㌶㐲㈹愰敦㠸㜵㥦敤㔶敢攷㈵敥慥㤹㌶㝤搱〲摣㐴搸㌶㕤㙦戸㔵晦㌵敢㌷㤶〲㌳㄰㔷㜷戶戵㈶改ㅡ㔶〲㕢〹㕦扥敦扡捥㘱㘷捤㕡㐳㑣㕤戰㔵昳戵ㅤ捤捥扣㔷㕦散摤㝡搴ㄳて㌵㕢扢㔶㌴〵愱戶㉡攷敥摡愵㙡㔲敢ㅡ㥦㔹慥晢挲㤵换㥢㜰收敤捡㌹攱㤵〴㐵愲愸捡慤㕥捥愶㤰敢㈷㑥戹搸㈸戸戵㝡㘳扣搶㍡㜲㈱〰㌳㡢㉡搶扢㈲扣㘰㙤挱㕣慣㠹㉢摡扡愸㜷愲㘱㜷㕢昵搱㝡愵攱捦搴摤挰慢搷摡㕢愶慡慢㈶㈴㑤昵㐴扤㉡搲改㤴ㄴち㄰戸〳〳㥡㤶㝡㐳㙦㕥㤰㠸㠸愱㤸㡣㝣㔵㍢搹ㄵ㑦㘳㜷搸㐵㑤㤰㈶昵㍤ㅢ㑣挶昵㑡ㄹ㤳挰㠱戱㍤㔱㝦昰愵㌷㙦㌰㙤ㄳ㜳慦㙣㘷㕤ㅦぢ㜷㝦㘴㔵戸挱㕤愶㕢慤〹㉦㔱晢㘹㕣㤱㌱㡡㉣㜳〹〲愱㈷昴愸敡戴ぢ摡㕡收扣㕤つ㤶戳换挲㕥㕡づ㔰〷つ㤹换ㄱ戴㕤挹戸っ㔵挶㑥㘶㘳挸㠶㠶㔲搹㕤散㤴ㅤ㐲㑡㘵㈸㥤ㄲ㜸戹㑤㤰㜳㕣ㅢ㉦㡦㔸㐷敤㕡㈰㤴㔰ㅥ戵㠰ㄱ愵搵㈴晡昲㈴㔱捦慣㈸㠵戱换㥡〱㤵㥡戶ㅢ慣戵昸戶㡢㑢ㄴㄱ㙤换㠲㉤㈷ぢ㈸ち摡攵㐱〲慦㠱㘸㍡愴㐱㜲攷ㄸㄱ㤱つㄲ㌴㍢㘶㙥㈷㌲昶㑦㤰ㄱ攸ㅦ㈷㐲昶摥摦㕢㐶㤰搸扢㠹㤴㠳㝡昲攳戶㌴㕢捦㤶㔷搲散㜲〰捥戸㠲搹㤵捣慥㘲戶ㅢ㤹昶〷㐸㌸㑡㌹㤴摢㤳昱ㅡ㍣ㅢ搷㌰扢ㄶㄹ攴㤳㐱㤹ㄳ㡡㉡摡㔰㥢戱㈳搹㉦て㍢㔹ㅡ挵㑡ㄴ搱㌲㙥摡㤹㜹㐷㈲㍡戴㍡户㠶慥㑤㑢ㅤ晢摡摥戴ㄹ摦づ㈹㌲愱㙢㝣慦ㅢ㜴㡤〳㠲㕤晢搴㕢搷㘳愸㌱捥散〶㘴㑡戱搰搸摤㥣㌵㑦㜳昲㔵㘱ㄲ㈹㐳愸㑦攵ㅥㄲ㌱捤晦〴〱搷㜵㜴搹戶㥦㘹ち㑥㔸慦㝡晢㜹㕦㙦摥づ㤱摥愱㌳户㜵づ㝤㐵㉦搲㠲扥ㄱ散愵晤愶愷㝥搹㠳㘶㘳㉦戳搷㈲敢搰㉦㍣㜹扦㔸㉦㠱㌴㠹㥤ㄸ收㜶搲攳㈲㉤摣㠵戵ㄵ㈱戵捦㠸戵㘰㝡㑢㈲㠰昷攲昸㉣散攰扡攷㠹ㅡづ戴㔵㔹挱戳换㤵敤㤵晥㔱慦敥戰㝥摢㍥昶㕦ㄵ㡡㈱㥤搶〷㔲ㅤ昶㜱㠲㥤ㄹ昳㌷挵㈸㠷晡昷搶摥㐲㈲㌶愸㥤扣㌸㉥昹㙣戹㉤㐹晡㤰㈴㌷〳慣挶敢㤱㐱㑡㘸扦敡㈹㔱㈶搸㙤㥦散搶㙥慤搲扢㤷㜰㌲改昰ㅦ㜶挹㤱㘱攵慣㥤㠶敦挰捦㍢㈵摢㘹ち㡢㘱㘷㕥㜸ㄵ昸ㄵ散㥡ㄸ㔲㉥㔹㡡㥡㙤㔹昱㉡㤱ㄵ〳〳㕤㘷改〴摦㥡愴㤳づ㈹㤱挸敤㠹㡤〹攷昰ㄶ㔱搱〵㐹愱㤲攰ㄶ㙡㑡㈰㔲ㅥ晢㙥㡢㤸㍥㐴㑣ㄱ㠰㌳摥挸㙣㍦戳㐹㘴㤹㥦㐳搲㙣ㄶ昰っ㠵つ慥搲㥤㕤㉥愷㜲㐴㠳㜴て㍥摦㔳㔸摤挶搷ㅣ㘰昶㈶㘴ㅤ收て㥤㡦〹㠴㈸㔱ㅥ㈳㐴㕡㑢㠶㜵搶ㄶ攷㐹〳㍢㉣〴㤵㘶ㅡ㝥㔰㜷ㄸ㔵捡㕢戳昵㤳昵㘰搶昶㔷㄰㠵ㅡ戳挲挲㝤换挲〵㜵㜹戰㝤㍡敡敡㉢㉢愲㙡㔸愵㝡〳愲敤昸散㔶㌸㤴㘳㝦戰㈵攵戹㕣搷㤰晡㍢ㅢ㘳ち㑤㥥㠸攱㙢愵㈷㜶㔳㥥㙦ㅥ晡㐶㕢㄰㕤戰㠳㥡ㄸ戶ㄴ搳戱㥣戳〰㐵㐴つ慡㠳搶挲戲㈷挴㙣摥㍡收搹搵㥡敤ち㈲〳㌶㈶〳㜵㜳㘲〹ㄱ㠲昹㍡攳㝦㜵㌷㙦㉤㜸愶敢慦㤸っ㈶慥敤㙣㝢㤲㈱㤱㡣㌵㙤扢㍥㕥㈳戱挸昲愸㔵㕡慥㥦㐷戴戶攱戸挷捣ㄵ㝦㑢㘰㠵㐴慦㤲㐴㡤愶㙢扡慥攵昴㕣扦昸攱㠱㍣㤵扡〵扦㌴㌳㠹慢㔴㠶晥昲〴敤㑤扢㍥㡣捦搰㑥攷㥡㐶㄰㌹㙡㔶づ㈴㑡㘱㜲慡㜱㤰㘳㙥㐷㜶昷戱㌳挷㕢㔱戹㤷ㄴ慦捥搰挳㥦㈰攳㈵㔹㌴㠳㈰昴捦敤㔰愴挲㍡㔲づ㌸㄰ㄸ攷㔳㈷昹つ㔹戲て愹㙦㐷慢㜸ㄴ㔱愴ㄱ㙢捥㕣ㄴ㌵挴愲ㅤ㌳搸愱ㅥ㘸挶㍡㘶捤て摢㘶敡㡥㘳㤲戴㐸㤶愵㡡㐹ち㥥㙡〴昵ㄳ戶㙢㔸挸㈴晤㠵㔵收〵㔴㤹ㄷ㘴搵㠸㜵㥡㘱㐱㔹收㕣昵㈵搳戳㠳㘵挷慥攴昸挰搰摤㤶愰㐹㌰㌹㈵㙦㤴㈲㤹㌱摥㘱捤㥦㠱挹收ㄷ㠱敥㈲攴㈸㐱㐷昴㠳㜲㜵㉤㡢㍦㕡㥦㡥㈵〸ㄸ改㈵㌵敥挰㙣ㄹ㜹㌳〲㈲㐷愶㑢搱晤㡢㑢㡦愱㐶昹攵㠸昵〴ㄲ㠱㐷㌰㈶攴改摥捥㕡㘷㕣㍢〰昶㠸戱愳㜶㌰敢〳攵挸㔰㤴挷摢慢㈵㔶㘳㠳㈶㥡㕡攱晡敥愶㌶㌵㜱㕤㜷㝢㕣㙦散㔹愷㔹㘹㤴㤸㈲搹愸㤳搴㉣敢慣㜱㉢愹ㅡ㑤㉡敥㐸摢㘸㐹㙥搳ㄶ摣㈹㐵㕥㠲㘲㤲㌴㤳㌲づ㐹㐲㐱㤰㤷搴〱ㅤ㐵㝦㝤㌲㜹挴愲㌵戴〱㠶愸愷㔴㕤㍥っ〷ㅥ挷㤵㤳慡ㄸち㥦挰摦㍢挲攲愹㐶搰搶㘲㕥ㄸぢ㕢愶㙡戵㔳㉥慣㠴㡡改㔵户〸㑢㘳㙦㑡挳㐸敥散㔷晢㉢昰挶ㄸ㌱㘴㐳㠶㐴ㄲ晣挰㘰㐳㌰㔷㉣㥡㑡敢㉣㑦㔰㌷慢㜳㝣㍡㈱㑣㔷㘲愰ㄴ㔴㘷挵慡㌴挳㕡㤶晣㤸ㅣ搰㍣㉤㑡㌹㙡㔸㔳㡢㍥㔴㝡㐰㌹ㅥ㤶㈴㠳ㅢ搶㘹扡愵㜰㠱〱㘲㌷㉣捤㔷〲㠴㜵㥢ㄳ昰㘴戰㜵戰〳㠸愸戰〹慤㌳㑡搰㙣〲攱戶㙦㠲扣搳㈷㐶㈱㐸㉤㤹晥㜶㔸晢昴愷㤸扥㜲㌸ㄵㄵ㐲㈶㘲愸㉢挱㝡〰㜲攳㔱㐹㜲搱㔸ㄴ㉣㔷㤲㑤ち慤㤱愸㡥㈶㐶㥥㈶㥦ㄷ攰〶て攳㔸愳㘴㥢ㅡ敥戸〵㌶戴㘹㙤㙤㠷㜵摣慤搴ㅡ㔵㈱㔵㜱㈴慢愵㐶摥ㄲ昸㤲搷晦ㄴ㌷㈵挰㈵〴捡㜱ㅣ愵戸㘵㈲愹㝦扢摢㜸㉢㠶㑢㈱㠷㌹㤴㙣㘳昰㌱挱㉤㈷㠳㘱㕤㜷ㄴ㘸ㅦ敥㙣㕤㕥㤰ㄷ攷㈰搲扡慡㈸换收㜰ㄷ慦ㄹ㐱㤶摣ㄶ敢㌶㔷㥦慢搳㘶㡦㔵摤㘵慢慡㉤㠱㈳散㔳〹扣㙣ㄶ挶㐸㥦摣挱㐹㔲㤷挲挸敥愵挷攴㘳敡搲攱搰昸搰ㄸ摦攵㈹㈸〵愸㠲㤱㘸㜰敢㉤慢㕢㘳攴㤷㤶户㜱㈷㌲㡤㈱㘰ㅡ戴攸愹っ㥣㘹㤴㌷㌶㜰ㄸ㡣㑣㠸㡥挶〳愹㡣㔱㡥挱㘱て愴㠱㥢㜸㤰㕥愸㐳〹〵扢攴愵戰攸㕥攲㠴㠳㈳㔰摤扢愲愳㜲摥っ㜰昵挵摤摤㔱㍤㔵慤搲摣㠵㝦㙥㑢㘰ㄵ搷㌶㤴㌹扡慢攳㐲㤶摣ㄳ敤扢㥢㍡ㅡ挲㡢㠲户捣ㄶ敦㌲㠳捡㜲㈹㔸㔳㤷戶晡㈵㠹捣て攰㡦㔸昷敤戴㤹搳㉥㉦愱慥ㄲ昶㐳攷摣晡㜹㔷慥㉢攳昳挶ㅦ慤㔸㘳㜰㤰㡢ㅣ㑡晤ㅢ㝦㘴搲㔳㤹敦㘳挶捤㉣㥢ㄳ戴ㅣ㈴㥣㐷㈶㈵つ挶㔱㑥愰ㄳ搸敥捤ㅢ〳愴㤳㕤ㅤ㜴㈲〵挱㌶愱戸㑢㉦ㅢ愱㘸摦〳㕡㐹㉣敡㐸づ㤸㝦〹慣慦㝤ㄷ㌵㐴戸㍣㘱㈹搴摤㤰㡣㍡㈹挸挳敢ㅤ扣っ昲晦㠳愵㠸㥢搷㘵愷晦〲㌳㙢摦改㐴搱㜵㐴搱户㐳ㄴ〱搶愱愴捦㌰㄰晢愲㐲摥㕣晤昶㔱昳ㄵ扦搶晢㍦㍣㙡摥㑤敡㐰㤲搶ㄸ㠲㙡㝢㔰㙥ㅡ〳㝡㤷㌱戰ㄷ捤搲ㄸ戸㠷㘳ㄸ慦㔷挶㐰攸敤㌸㠱㡡㡤㡤〱㐶昱ㄲ㑣扥㔸㔰㌵收挰攰㔹敢ち㠷㥥戰扢㜰扤㔶昸㠸摣㐳㍤昹㌳昰㍤㕤搹㕤㍤㙦㝡愶戳㕢搶ㅦ昳〴搴㤶户㠰晢摡㜲〸㐷㕣扤㙥㡢ㅣ戴㡥㔷㈲昲愷㙦㝢㑥㌶㜷㑢ㅤ㤸㔲㐹㌹敡戵㥣㤶㝤〹㍥ㄱ㡤㈷㠴搴扢㜷㝤昵搸㙦ㅦ㝥晣㌰敦愵㠵戴㥡㘱㈰戸㥦攰㍣㉤〷㠴㙦㘳㔷㐲㉥攷攷㌷㈷昰㈱㤲扤㔲ㄳ搳愶㈷敤ㅤ摦㜰愲愲㈲扣ㄸ㘱㉡攲摢ち挶㈴㙥㌸㈸㘳戲搸攱搸㤴㥦㉦㐹㘷㘰㌱戶㜰改扤㡢〲㠴㕡㑦㤵搵愷㕤㤹昹㍡㤴捥㡢㕣㐸扢㍤挸昳㈵㤳愶㝤慤㔳慢ㅤ愰㔶㤳戶㠶㌶㠱ㅥ㤱㤴搲扢愵ㄴ㐳晦㔲㑡捤愳㤰㈹㈲㑢㠸愱㜵〶㜳㜹昲摦ㄶ〲愲㜹扤慦捦㑦㔵〰㐵㘰㌱昲扡昷㝢㜶愵搵ㄹ愹㈶〶㘵攵改攳㕥ㄴ攴㌱㠵ㄵ㡣搲捡摡搳㈸㐴㈹㌳㠹搲愶ㅤ㑦㝣㐹摥㔱㈱㌶挵搸ㄹ㠷㕥戵㈱攷㠸摢挰ㅤて攸㤹慣㔴ㄸ敥㑥㔶攳攸㈹愳㜱慡敢㤰慡㘲㍥慡㡡捤㐱挳㘱ㄳ㜴㤶扢ㅢ攷㑦㠴昹昸㍤㄰摢㈷㕡㔳㕦摥搹㐲ㅤ攷づ㘲㠳晣挱晥扡㉥㠱戱昱㔶㜲っ㈴散愶㝡攵搴㈵昰ㄲ㠶㐸㝢㕥㌳㕡㐵扥㑢搳ㄸ㡤㡥㌸㙢愰㥢戳ㄸ愷㤶㥣戵挰摥っ㔸户改晦戳愸搸㔰晦㙢㡣戲㐹㤴摤ㄷㄶ昸㤰㘱愴㘴挳攰っ㈱〲ㅦ㌶挲㌴昲〸㙣挸㈲㠳摢慡㔴挲㈷慡慡㔹㑡㜰㜸戸搲㥤㤷㈰㥡㘳㘹摢づ昷ㄴ㠰㡣〲㘵扥っㄱ搴㜳㍣ㄷ摤㝤㡥捤扥ㅤ搵扢㑥搸ㄵ慦敥搷慤㘰扣㠴昰敥㌸扦㌰戳㘰昳㑣㘹㕦敡ㄴ㙡㌷〱ㄲ㈳昷㘳捣挹㔳㄰搸㈷㐵昰㜲㐵ㅤㄹ㐳搸㕣捣㠲㕦ㅢㄵ㘲㠱㈴㙡〷晦㌲敢摥㠶㔹挳〷慡愷攰搵っ㔸戵㈵㤴㥤昲㉤㜷摥挵㈰攸㜰ㅢ敢ㅥ㜸㝥㐴慤㠸㌰㤸摣挲晤敦㈴㕣㍢㘱搰摥㌷摣㥢捦㥥晤㜹搷㠶㌲㕦〴㑥㌷昷㤶㜶㤲攱㍢昹摤昱㤰昱㑥收㠸昳搰㍢扡㜹㔷㉣㘷ㅢ〳㥤㠷㥦㙤搳攵㌵㔱㠳愳㙣ㄳ㜱敥㜷㘱愸㜶㈷㌳晣㡣㜲㔸攰㠳㐶㝦摥ㅤ㉣㍣㠳㙤㤱〱㔰㑥㘵㑤㘴扤愹晡㜳敢㔱戵挶愳〵愹㜰㐸晢㉣摡〹㈵戵摢㉡敢㜰搴㤰㐷〸㤴つ㠱㉣㑡ㅡ㡦㄰昲晤㥦挶㠰收晢㤷㔰摢晢晤㥦㕣昷晤㔴晥㜲㝦㜶㌴㌹晥㉤㐴捡挳㜸㄰㑦挶㌹㘶㌵㘶づㅢ㈳ㅤ㌲㑡戱㐸㔹㤳㔵㐱㠴敦ㅣ㐶ㄹ改ㄷ攱扦㉦ㅣ㝥晥㌹愶扦ㅣ搶愴㈰㐴㤳攱捡ㅥ㉡搳㈸〸攵㉥㥥㡡敦㘲〵戵扤㜷昱攴㝡扢㈸㔰㐶ㄶ昰㌳㍣㘴昹㔱㡤戴㈲㜷攵㠷〵㠹㌵㠹㔰昶ち㤰㐵愹㐰挴捡戱つㄴ㌰㤶㤰㤷㘳㔷挳〲ㅦち〴㍦㝢攵ぢ〵㐲㑡ㄵ㌳〴㑦挲㠷㍤搲㙡攲㐵㐸晡㜲戲捡ㄹ㥢㔵扡㌲攷㠴㕥搸㉤㈱㌱㐲晦㜹㑦㐱㥦敤㌳挲慦㝤愸ㄳ㕤㝢〱摢㈶戹㈸㍢㤵攴㐵㐰㙡ㅦ散散晣㤰㐴〴㥡㐸㔳慡㌳挹㔰㜶㝥愲戳昳戳捤捥㉦㐴㥤㐹慥戲昳〷㍡㍢摦㡦捥ㄱ㜵慡㤹ぢ㈴捤㄰慤愴愲〴㘳㔸ㅥて㘲ㅦ㙡昳搴㥤戱愸㘰㠷㉤㔵㑤搱㉡愳挸㌵愹㘲㐷㜰㉦挴挳愷搲㜳戸收㠴摢㈰㤰挲敡㝦㑣㌸㡥敢㑦戳㘶㘰攲㑢攸㔵挴㥤㍤㐳㍥㜱㜰搶㍡攵愱㘲搰㍡敥攳搰㔵摤㔲搴〲㝢㈱捤换ㅡ㈱搱攸㍤愹㈶挱戶㙣挱㈳㡡㤷改扣㑥搲㥦㜶㤱㌱㤶戴昶㜸ㄳ挹ㄷ㕢ㅥ㜷攳㍤㔸㈷攴愸㕣㉦戴挸愳㈸愸㤸捣㉥㔶ㄵ㈸㈰㈸挳㡣㡢挸昲〳〵㡡〶㐵〵ㅡ攵〱㈹㈱晢㕥㘴愳搱晦㔸㌱扥㉡㕤㉡扡昶㘸昴扡㍦摦戲㕢捡㝦㐴㠴㔲挶晢㌸攰㜱㘴〳昰攵㙡ち㑣㜸敤晢㔱ㄳ㝦㉤㘵㡢㝣敤ㄳ㈸攴〷㌲㕣攵愶挱挵捤昴愹搳㍥㠸愱ㅡ㘱挰㌹㡣て㠵〵㍥㘴㉥㈲扢愳户ㄵ捤㐳㜲昴㘱㍦挲㥤㙤㕦昰ㅦ挱ㄷ昹㙢摣敢〰晥㐳㤲㡣㌴昹搳晡㕢晡㥢㡢搴㑦㙢㕤晥㔶〱攳㤷㌰て昷搵戲㍥㌹㈳㔵㤳昱㘱㘴ㅡㄱ㐵愸ㅢㅦ攱ㄳ昱㈳㐱昲搱戰挰〷㡤挸戹挸㠲㠷㜵㜰㉤㜲昸㤳慣㤱㠰㐴挱昸ㄸ戲㈸ㄵ〸㔰㠹搶愷㔰挸て㡣昲㑤搴㑤晡〵慤昲㐰昵㠱〷晥㌱㥡ㅥ扦㍡晤戶㍢㐷㍥昵挲捦㝥昷昴㉦摦㜱攸㡦晦晡捣㘷㝥昹晢愷㥦晢搷昷ㄷて晤攴搹㘷㝦㝣昷攷㥦晢摤㑥敢ㄹ晤㕢晦㤸㝢收㤱挹㜳㡦㍣㘴㥤㜹挳戱㐷摥晥攰扤㤳昳㤷㑤っっっづ扥㙥散愷㔷摤㕣戸昸搰户戵ㅦ晤晡㑡㔷㤳㡢挷ぢ㡣愷㤱㐵愹挰㑤挸㘵㝣ㅣ〵㉣㠳㉢㝥㈵㤷㔱㈰㄰㐲慥攱捥㉦攲愷搵㐲㤸㑤攳㈱愷愵ち㕣㘱搸㠷换扡㠸㥦㜶慥扤捦昰㝦〰挹愲㡢晡</t>
  </si>
  <si>
    <t>㜸〱敤㕢㝢㤰ㅣ挵㜹摦摥摤㤹摢摥㝢慤㕥扣ㅦ挷慢㜸ㅣ㜵扥㐳〸〴㔸戱㑥㜷㍡改搰㐹㍡改㈴㌰づ昸㌴户㍢愳㕢㘹㜷㐶散捣㥥敥〸づ㌸㤰㠷つ〵づ㤵晣㐱ち㡣つ挱づ㌸挶㈶㠹㜹㈸㈴㐰ㄹ㠸挱㜲㈵㌸㈴戶㘳扢㑣㠸ㅣ㕣戶㘳㐳㤱㜲㌹㉥挷捥敦搷㌳戳户㍢晢戸攳㉣㔷敥て户戴摦㝣摤晤昵㌷摤摦搷晤昵搷㕦捦挵㐴㉣ㄶ晢㈵ㄲ㥦㑣㐹㈲愷㑤捣戹㥥㔹散ㅢ㜲ち〵㌳敢攵ㅤ摢敤ㅢ㉣㤵㡣戹戱扣敢㈵㐰愰㑦收㔱敦㙡㤳㙥晥㈶㌳㌵㌹㘳㤶㕣㄰㘹戱㔸㉡㈵攳愸〷愶㝥㤹㌰㈳搹㑡㈶〹㔸㈷㜵㠲㌶㠰㡥ㄴ挰㥥愱㑤㍢愷づ攰㑤ㄳ㥥㔳㌲㉦敥戹挶攷户㘱㘰愰㙦愰㙦敤晡昵〳㝤晤ㄷ昷っ㤵ぢ㕥戹㘴㙥戰捤戲㔷㌲ちㄷ昷㡣㤷愷ち昹散㌶㜳㙥㡦㜳搰戴㌷㤸㔳晤㙢愷㡣㑢搷て㕣扡㙥㥤㜵挵ㄵ敢㍢㈴㌸敦ㄸ摡㌴㕥㌲㉤昷㜸昱㑣㤳攷捥愱㑤㝤㍢㑣敦㜸昱㙣〷㑦戰ㅣ㜶㡡㐶摥㍥㑥㑣㌵捡㝢敤戰㤹捤㔳㌱愶㔹捡摢晢晢搰敤ㅡ㐱㈳㜷㜹摦〸㈴㥥㌵㕣㙦挸㉣ㄴ㜶㥢㤶搲㐹㤱㌲㌳㑢愶㥤㌵摤慥攲收搹慣㔹〸慡摤㔴昱ㅡ愳戴挳㈸㥡㐹㈲摤㐵㕦㙦愳㌹搳昶昲摥㕣㘷㜱慦㙢敥㌶散晤㈶㐹戴攲㤶㜲㍥㤷㑣㡡㘴㌲㤶㌸扦㔱㘷㤴㙥晡㐶㑡搹愱㘹愳攴愹ㅣ戵㌶搰㠸戶㙡㠶愸㡥搷㜶ぢ慤㝡㈲慤愸愶㠹㝣㜱㥢㔹戲捤〲㕦㐲攵昵㐶㠸㤴㑣㝣搱㔷㠴ㄳ㡥㠶㡡ㄱ敤挱㕡攰㔰㌸㔷㘵〷㐱㈷㠰摥〵戰㜲㡦攳ㄹ㠵㥥㐱摢㉥攳㌱攴戸㥥㉢扢㐹㤱〱㄰挹ㅦ㘳㘹㔵㜳㈰换昸愴ㄱ㥦㥣㡡㑦㘶攳㤳戹昸愴ㄹ㥦戴攲㤳晢攳㤳搳昱挹㝣㝣昲㐰㝣昲㈰㘸挲㤴㙡㙢㡢〷㘹搵愷敥㌷晦㘳搷㍢挳㐷㕥㝥昵ぢ㕢挴挷㍢㌴慥愶㜵㡤㠶ㄳ㤵搴愰敢㤶㡢㠷戸㡣〳㉤慡㜱ㄴ㠷㕤㙦摣㈸ㄵ摤㡥攳慡㙥㈸㝢㈱㝤て扡挵㕦扦扥昱㤲攳愲㙦㝤㈵挴扣㘲㜸摣挹扢慥㘳㕦扣摢昰捣つ〳晤晤㜲ㄵ㡡攵㙡〰㝤つ㐰㘲㘴敤ㄵ昲〴ㄶ㥤〸㈰挴昷愰㜷敡晥㕢挷㙥扦晦戶ㅤ㌳挳户扦昶昶㘹㙢㍥㝦摦ㅦぢ㕡㍦㉡㑥㍦ㄹ愰〱摢㔳㔰㉣㑦㈵挱㘹〰㠹㤱㑢㉦㤵愷戳攸っ〰㈱晥㍤㘰晢昵换㉥晣攱慢昷㑤㡣晥摥㙢㌷晣愲㝤昷昷搷〸摡㔳挵戶〷㐸〳戶㘷愱㔸㥥つ愰㥦〳〰戶晤昲㕣ㄶ㥤〷㈰挴扦〵㙣愷扥㝦㕢攷攷戶㥦戸昵㡥挲户慦戸昳捡㕤㝦㉢㘸つㄴ摢昳㠱㌴㘰㝢〱㜹㕣〸愰㕦〴〰戶〳戲㤷㐵ㄷ〳〸昱捦〱摢㝤㝦㝡晥㤳ㅦ晣搹晤㐳户㍥㝣㕢昹愵て㍤㝦㝤㐷ㅦ慡㜷〵敢㙡戸㘴ㅣ㠶㜱㥡户㝢㤷昴昵昳摦挲〶ㅦ昶摥㕡㘷㕤㙥つっ攴搶昵ㅢ㙢つ㡤㉢㜳戱㘶㠶㥡敢戰慥捤摢㌹攷戰戲㍢ㅤ搶㐸扥攰㤹㈵㤵改戶昰昰㙤愷捡㜷㕡㥢㘷戱改㘴㝤ㄳ戵摡ㅡ㌲㑢ㅥ㡣戵㌷㌷㍦㡦㑦摢㘴戸收㝣戶㌷攰扤挹㈹摢㌹昷搴挶㤵ㄳㅥ㘶搳㈹搱扡㜹㈶㜵捤㈶㘰挸㑤㔷㜵改㡣㘸戳㙢㡣㐲搹ㅣ㥣捤晢搵愷㐷慡戱挶㥤愹收戵㈳㈵昳挶㑡㙤㕤㡦〶攱〳捣㈸摥㜵愳昴慢晣㝥昵っ㑤㍢慥㘹慢敥昵ㄶ挷昳搹㠳㘶㘹挲愴〷㘱收搴㔰搷戰㉡搸㔷㝡㜷摡ㄸ㈸㜶㡡摣搹搵愵ㄴ戴㘹攷捣ㅣ晡㝢〸㔲㥥摢㘳㑣ㄵ捣ㄳ㙡㐸晣㜷愲攲攴㥡攲ㄱ㈷㕢㜶㠷ㅣ摢㉢㌹㠵摡㥡挱摣㡣㠱扤㉣户摤挹㤹㐹㤵㘲㍥ㄴ戱㐴㐲㠸搸〵㡤慣㈸㜹扢摣㌶慡㈶〹㌷愷搶挴㔵㤳㠸挴つ户㥢ち㘷㈰㔵㤳㡣昴ㄷ戶散㐹昵㈴㈴㜵㝦㑢敡〶㤳㤴㡤㑥慡㕤㜸㝤扢愱ㅦ攸愱㘰㜲㔵挶捦㙤捥㜲㝥㕥㉥搰搳㉡慤搰㘱㈴㜵ぢ愱㈹戶㤵戹昷敢㈵㡥挷㔷〵愳摦㍣〳㡦㘵慢㘱攷ち㘶愹愵扢㉢搸㈳昹ㅥ㠲㝥㠲〱㠲㑢〸搶〲㘸㐷㘱攳㥡㑡㤴愶㔳捣㡡㌹敤㜰㍥攷㑤敢搳㘶㝥晦戴㠷㌲戸挹愹ㄴ挵㑤㘳扣つ扦扢攰㈷扦㑣捦㕢慥㈳戸㡣攰㜲㠰㜴㍡愶慦挷㌳愶愷攵ㄵ㝥㕥愳敢昱敥ㅤ㈴㍡攲㔲昹㘳㜰㤸㕤慤〸户捦㑤㈴ㅡ㡤㝣慢攱㑥㝢㕣㜴㉤㉢㤵ぢ㜱㈵㤹㕥〵搰昱㕥㠰ㅤ㕢捤〲㤶散昱昲戵㌵扡㔱ぢ晡㜴摣㥤㑦㈸㑥捣搹搹改㤲㘳攳㌴㌲㙣㜸挶㘰ㄶ㡥慢㉢っ扤㌸收っ㤵㍤扤戸㌵㡦㐷㐷㜱户㜹挸㌴扣㈱㤸㘴慦戳㌸〶愷㔷搹捣搱摣慣㔶昴晤搵㘱搳捤㑡㍡戶愳㌰㐱戳㍡㌰搸搴㡥㈲㡤㡡㌹敢㤱㜵㕢ㄱ㍥ㄳ愶㡥〴㔱慦㙡攵㘳㙣搹愹捡挲搶改㈰〷づㄹ㠵㔶㜱㘹㔷〵㍥㈷戵挱㘲户挴晥㤹っ㘰㜴戵散昵昲〵户㉦㄰㙦摦戰㠳㠳㡦愹捥㘳ㄴ扢慥㘳㌲改㉤㤵ㄵ㕤搴昴㡣㜷㘶愷㝣戶攸捡㤶㤲㔳㍥㐴㙦改㜸昱㈱慦㤸摣〰昰挰摢㡦㕥㜵摥晤㥦晢㘵昰扣〵换㐵㈵晤户㔰搹挸㜹收㜴㈷〵ㅥ㉡挹㡤㜸愴㈵挹㘵攳㍡㡤慥㜶㐳㐳摢挴慦愷て搶㔱㠴〰昶㤴㑣㜵㔰㐹愹捣摣㈱戳戳㜸慤㔳㍡㌸攵㌸〷㌹ㅦ扡㔴捥㥤㌶㑤㡦摥㝦㝢㜰搸㈱㉥㠴㐸㈴㙡ㅣ晢慡㘳㐲㍢昸敢挳〰㥤㠳㠵㐲㑦挸搱搵㌷愳㈸㠱つ㐵ㅦ〱戲㘶搴愶〹㜲㑡㜳㍤㐱搳搹㠲㍢㉢㥥挶搰改㌸㜶摤晣攳㡦晣攸㥢㐷戶㍤㜳昵晦戴晤敦攳㘷㝥㕡㍣ㄵ㔴搴ㅤ〳攸㠸戶昰㝡㙡㥣㙤㑡慡挶敢愹摢捦晤捤敥㌷㕥换戲昳㕡㙡㍤㤶㡢ㄶ搸愶㈳㍥㑢搳ㅤ敡㌷㝢㝥愳㄰㤷扦攷㡦㘲戱㠸㈷戰散戸挷〳慦㑤㤲晢戶ㅣ㈳搸づ㠰㥤㕡㤹㈷㍤㡤ㄴㄳ㍣㕥㜰愳㤶㍢〹挶〱㌴㥥づ㕢㙦㘷㔸慡摣昳㤲㍣㤹㜷ㄶ㠷㑤换㐰挸㑢㙤㐱挲昸晦摣愱㤲㠸ち㔶㙤㑦慤〷㠱扥搳晡敢㔱㑦戶㌶ㅡ㠳ㄸ㔱㙥㡢㘹敦㠱捤㜵㡦攷挶㜳㍣㌷㌰戹ぢ攳〸㤳昶ㄸ㈶挱攲挷㐴㕦慥㙤㠶摥挳攴㘴㉣挵ㄱ戲㐴㥦〰㐸㙣㐱愸愰㙥㈷摢㡢㥡戴㘴㝤㤳㍡挱挰〲敤户攴捥愲㝦〰㈰㠱〹㈳戹㤷㠸㍦て㌶㠷扡㕤攳愱愰愲㉥づ挱㌸〳㜷づ昹㐱戶晦㈴挸ㅡ捦昲㝤愴㌱〸愶〰㈲戳㥣㜱ち㌵换㜳㈴㌰〱〴㠳ㄵ㉡づ㘲〱〹㤳戸ㄷ晣㈹㐰㈵㠴㘹ㄴ㈷戶㈰戰㔱㈷㠴〳愸㐹㑢搶㌷愹ㄳっ㠳㔴㠴㈰㈹〴㕦〰㜷〷攳慣ㄳ挰㕤㐱㐵㕤挴攴㉣戴㔵〲㜰㠱㠸㍢㐱搶㔸〰㘵扥㘳㠶攰㌰㐰㐴〰㡣愸㈸〱捣㤱攰㈶〰㜱㉥㠰ㄲ挰敦〰〹㤳戸ㅤ晣㉢〲昸㄰㡡㈱㠰晥晡㐱摥㠲㥡戴㘴㝤㤳㍡挱㠰㑤㈳〱摣搴㑣〰㜳㐱㐵㕤㙣㠷戱ㅢ㈵㠰㍦〲㈲づ㌷ㄵ挰㐷搹㥢㍢〸敥〴㠸〸攰㐲ㄴ㈹〱摣㐵㠲扢〱㐴㉦㠰ㄲ挰挷㠰㠴㐹㌸搵〲戸〷挵㄰挰㐰晤㈰晦〴㌵㘹挹晡㈶㜵㠲愱愵㐶〲㌰㥢〹㈰ㄷ㔴㐴愳㔰摡㝢挰㈹敡㘹慢㜰㜰攵㝣㕥戵㡢㜶㠱㔸户昶摡㜹捦㙤户〶换㥥㌳㤲昷㘰敡㍡㉣〰愰慡挹㈹敡㈸㕢搵愸搷扡㈶㙦ㅥ愶㤱㍢戳扥ち㤱昲愱戲敢㌹敡㄰㜱㐶㝤晤戰戳挳昱㠶昳敥愱㠲㌱㜷㙥㠳㙡扦收摡㘹搳㐶㙣愵㠴㄰换㐲㐴捥愱㐳㘶慥㐱ㅦ㈷㥣㜲㈹㙢㡥づ㉦㠷攸㡣昰㑦㐳㌱㜸搷搸㜲挴㜹捤摤㥣㉡戹昳㠴ㅥ㠷㐷㉥㤶㜶戸搷敦㐷晢戶㘱㌸〲㐶挹㡤挹㡦㈳〷㙢㉤㌰搵戹㤵㙢晤挸戶㥥㈶㔵㌱ㅦ扡晥㘹ぢ慡昵换㍡㠳愰攲愸敤收㜳㘶㍡挸㙤捦摢㕤〱扡戳散搵搴ㄸ戳慢㠲ㅡㅣㅤ㜶摡㔰㝦搶㈸攵㤶㠳㘶㈸ㄵ慣㕡愵ㄶ愱攳摦搲㠴慤昶㐱㌰㝡㉢昴愸摥扡㐵昸㜲㘶㘰愵攱㈹慥戲ㅣ㠱㔴㠵换攸㉡㜵㔲搴㤵攲ㄴ㜳摢㑤挳㔶ㅡ㤸昰㜲挳收㑣㤷愲㌰㌱挱㜱㐱㔵㌰㔷搵㘶㤵㜳㈵慤挱㈹搷㈹㤴㍤戳慢㠲愹㠵㉥慤摤㘶挱㘰攸戳愳㠲㡤㘷㍤〴㠷㉢晣ㄸ搶㕣㍥摡㠱㐴㤲㠱㠶㠴搲㤱摥㘲攲搶づ㠲㙢㘸改ㅡ戵㔴晡搱晢挴㥦摤换昴挸晢㘲㈱ㄲ㉣㈲〶捣愲摥㔳慤慤慤㡥㙤㜲ㄵ慤ち㐳敥扥㠵㔳挶慢㈳㉣㘳㔸戱搳㔲㜶て㜷〷扣搵敡收戲㈹攰攲搸换㘷㡤㐲㘱慥换ㅡ戵戳㠵㜲捥ㅣ㌳愶捣㐲㘸戳㥤㔲㜱㤹攸㑢摤戳晢扡㙡㈱㤷㐰㈸愳戸㙣て㈳愹㑢㌶㜳㌱昹〰挴慡戶㔵昰昰搷摣㕡㤴扣敢㈰㌲扤搹㤵昳㔷㈰敡扡ㄷ㈶慤慥㠸戶㡣㐱戶㑡ㅣ㕡慤戶㉡戲㌱㘷捣挱ㅤ㐱慥慡㘸㙢摥㉦㕡㌶㙢㑡愹㐸搷昵愵㙥㉥㤰ㄵ㔲㘸敤摥愲㠳挷晣晢攸㐹㜱㜷㘱扣㌷ㅡ㥥慢㕡ㄸ㙡摦㔷〶㤰㍥㑦㌷慤㤷敦㌴散挹㝢〵戳摤㔲昵ち㑦㜱㌹㔰㥡㙤搶㥥㘹挴戵㠶㍢慤㉤愵㝣慥㤰户㑤㍡㈰戸戳攲ㄵ晢㤸戹ㅦ户㉢攳㡥㥢攷㜵㜰愷戵愷㘴搸敥㈱㐶㌴戳㜳㉢㙢㜲㑡㔹㥡戵㈹㙦㘳昱昸敦㈴摥㙤㑤㑣㍢㠷昱㘱㐸戹㘸㙦㌱づ戹换㐲㔱㍣㔶昸挹㕦㔱㜱ㄱ㡦㡢㔴㍣戵搴㍤㑡㐵ㅢㄵ㐳摡慤㌸㐱愰慥换㠰戵㔸慦搴㔴㜰扦挵昵捡㝥搵摣慥㌷っ戸㔷扥慣愱つ㤶て戲捤㐳〰㔷㙦搹㍢㍡㝦㉢晡㉢㝤ち愳昱㉥愱挵㔶愰愶㐶攵ち㘶つ㠸扢晣改挲㌲捥ㅥ愹戴捥㕣㜴ち愶㉤㐵挳搹㠸摤㤳攴㐴㐷㄰㌰敦挰攲㠷改挵㐵〳㙣㙥㤷㥦愱㍢㔷㌴ち㙥㔰㌷攴ㄴ㡢〶愷ㄷ愷收〴散戶㤹㔲扥㌵慣㠹戴〰搴ㅣっ㡡㡣㔹ㄴㄹ戳慡〸摢㌱慦㔵ㄵ㑥㕥捥㝥愳㤴昷愶㡢昹㙣㡡ㄹ㕥㝤㉥㡢㜹〹㍦㌲〹㘱㠶㐹㑤㑥㌸慡搱〰㡡ㅦ㠷㠷扡晢㜰㜶愰攸愸㝥捣摥戸摡挳挵ㄲ敦慣攰㘹㈹㘳㉦ㅦ〶㌷㡤㝤㠰搹攷㠳收㈸㐴㙥〱愲っ㤱攰昵ㄲ㑢攵愷〲㠴㤹攴㤵〰㉤慦ㄶ昸㠵㐰㝡捣㌱㜲㈳戸ㅤ㜷㑡㙤挱愷㕢㈹愸㤶㘶愵㤴攱㜵搲㄰敥㕤㜱㥦㍢〳ㅦ戸㤴㘲挱〴㉥㙡㤲扣㠸搲㝤ㅤ搲戱㡣㘹㕡㝢慡搱扢㐶㐳㕥攷〶㠱昲敡捦搲㐶敢昸晦㜰搷㝡㔸㔷づ㡢㙥㠴晣㌴挱㕦〰〸㕥㔴㜱㍣ㄱ㠲㐷㐸昰㈸㠰戶〱㈰扡㑡㥡㕥扤㈴搸愲挸㉢愱㔴㤱挳㠱扢愱攳愲〸㔷㑢㄰㠹摥㥥攲搵㡣晣っ挰㔷㡥ㅥ㈵攳㤸搸〸㄰扥㥦挷挹愰㠳㝦〹㔴㝥ㄶ㐰ㅢ〵㜸ㄷ㠱㕤㌵扣捡〹㔳㌹扡昳〷捡㑥慢晡晣戸捡ちづ㤲㔵挷挵㐸㤹㜲戰戰捥㤷搱㘱㄰攲㠰搸挲㔵戳昴ㅤㄸ搳㥥㜳ㅣ㘱搹㙤㘰挸ㅤ㌷㐶ㅦ㈶ㄶ愳㘱㑦捥㕢㜷挱㘸㉥㉤扣㝣っ㐰㙣〷愰攱挴扡昱ㄷ搲攷㠱㙢扣㐸㙤戹㤰㜶㠲㈰㔴㌳搰㔰捤㡦〳㤵㝦〵㈰挶〱ㅡ㄰晣㌵〹晥〶㐰㘳摣㌱㙡㈳㙡挳愷㌸晣㜲戳㐸慡て昱㜸昵㤸挲㉤㥥扡戳搴搴㠲㙡慦扡㙢搴晤㙢挶ㄴ摡〰㉢扡晡〴慣慤㤹㑢晢㜳㠵ㄳ㤸㘶㈱ㅥ㑦挲攴攸搱㡢愴扡搷㤲挵㠴愹㐲扣㠲㐲搴扦〰搰捥㠰〸昸㑦昲㉢愸㘸㔴㉦㥤㤶㑦㠲㈶㤶ㄶ㝢〱挳㠱慦㘰㠹扦㐲㥦〲㉡㥦〶㄰㡣㐵㜲ㄱ㔰挲愱捡昶㈱搷㐲㘵〶慡㤵捡㡥戰ㄵ㘳㤴㌵㉡㝢〶〵ぢ慢㡣攱换戰㘳㐰挳㡥晤ㅤ㔰昹昷〰㠲愱捤〶〴捦㤲攰㌹ㄲ㌰摡㐹戵改捦〳捣㡢愳㐱㤰ㄳ攲昸㈲㘸㈰㡥〳㠰㈱搳㉡㜱扣㠰㘲昹㈲㠰㘰㘴㌲㉡㡥㌲捡㕡㠸㘳〶搵㑡ㅣ㉦㤱挱㘱㠰ㅡ㜱㝣〹〵ぢ㡢㠳挱捣戰㘳㐰㐳㜱扣っ㔴扥〲㈰㙥〲㘸㐰昰㘵ㄲㅣ㈵〱㘳㥦㑡ㅣ㕦〱㔲㈵㡥晡㤰㈷挴昱㡦愰㠱㌸攸ㅡ㠷㑣慢挴昱㑦㈸㤶慦〲〸挶㈹愳攲昸㈸捡㕡㠸攳づ㔴㉢㜱㝣㤵っ敥〴愸ㄱ挷㙢㈸㔸㔸ㅣっ㙤㠶ㅤ〳ㅡ㡡攳㕦㠰捡㝦〵㄰㜷〳㌴㈰昸ㅡ〹扥㑥㠲㡦〱㈸㜱㝣〳㐸㤵㌸敡〳愰㄰挷㌷㐱〳㜱㌰ㄲㅡ㌲慤ㄲ挷户㔰㉣扦つ愰㌱㑥戵戸昸ㄸ昷攸㑣㔵搰㔲摤扡慣戰㜶攱㡢㔵㝣戳扢ㄳ㈷㘷㡦㐵换挱㘵㑡晡昱㡢〵捤㤰ㅡ挲㙦摦㐰ぢㄴ㤵㐱慤挹ち挶愶㉥㤹㤶ㄶ摦㐸㙢㘷㈳㠲扣戸户搰㘷慡扤昶愱㥢㤰㤶摦㈱挴㘹敦〱㍣㕢ㅣㅦ㈲挷㝤㜲㕢㌵敦散搰慤敤㉤昰ぢ晣㐶㕥㔲捤㈹㈲㉤㜸㡣㘰㝢昹㝡㠰搰〳搴ㅥ〶㠸敥㉣㜵摥㈷㕤㔶㠴㉡攱㠷㑥㜸㜳〵昸晥㐴戹搳昸ㄸ㥤ㅤ扦ㅡ㕤㜳㑡〸㘴㈴愳搷换㤵戶㝤㘰搵扥㍡㜰摢㠲㉦㍤昹㔷〵㑥㠹㌵て攱愷㥤〹攱㌶㙤㕦㉢㑦戶㘱搲摦〰㔸扤㍤㥦㉤㌹慥㘳㜹㍤ㄳ㌸挳昶昰ㄳ㐴㔸攱晥㐱敤㜴㜰㙣昸㑥づ㉣㘹昳挳昴ㄹ摥捣愵て摡捥㘱㕢昵㐶㜳昹㈵愶㤲㔷㕢ㅢ㕦挳㠹愵搲㌹㤰㘲㠶㉥㌱ㅢ换㘳〰㥤㠹っ㝤㑡愶っ晤㑡愶捣㈳晥㌳㤶㜹㌴㐰扡㍦〳㠴㕣昴愰攰戸㍤㌲㜴ㄸ㌹慤昴敦〲慣ㄸ摡㌴㔹晢つ扥晥㥦㈸敥㐰戱昲〴㜶攳㈳㐶晤㑤㤴㜴愱愴敡㜸㥡愱挷㐹㉥昲㝢〴㥤〴ㅤ〰攲㌱〲收㝥㄰㈰㈴ㄲ㜴㝤㌸㜹挴㙡〸㤷㉡〳ㅥ搳晦ぢ愰愹ㅥ挴㑡㤰㔱ㄷ戵戲㝣㥣㉤㤱㌲昴㠵㤸㌲㜴㝣㤸㌲㜴㝥㤸戴㈷〱ㄶ㌴〱㠱㈷㐲扤㠸㈹㤱ㄵ㌹㘱㈶摢摡敡慥っ㙡捤〱㥣ㄴ㘵㍡㤴㘶㜴㐲㙤〵扡搸㝡㜵㠷㡤㙡㘷㈳ㅢ慦挴㑦扥㐵昰㌶㐰㍡㐳㔷㐶㑤ㄴ慡㐶㝦〷㘰㈵挴㡥㙢摡昰㈳㈰戵㡣愸㈰㐹㥤㘴攸昵㈸晡㥦戰㘸㠴㘰㌵挱㉡〰㜱㠴㠰戹㥦〵㠸搲〴㍤ㅡ愵〹つ晤㍥ㄳ㍦攴㘳㤲㥡攰攴ㄷ〹㤴搴ぢ㥤㥥っ㔳㠶摥っ㔳收㔹晦ㄹ换㍣ㄷ㈰攲㡢㐰㈸㜸ㄱ〷ぢち㐵つ㡥散㈵扢㤱捥扣〰戴㌲㌸挹挱挹昹㤱扣ㄸ㔶㙡愰昵㐷㜲㉡㈹㑥〱㄰㉦ㄱ㌰㈷〱㠹愸㤱搰ㄹ㔱㈳昹挹㉦ㅡ㡤攴扦㔱㕡㍦ㄲ㍡㈱㑣㤹㔷晣㘷㉣㐳慦㠳㈹㐳捦㠳㐹搰愱㔰㈳㜹〷㉣㉡㈳改㘲挷扡〱搲ㄹ晡ㄴ㑤㐷昲㙡㔸戹㥡つ㤴㑥捥㐶㤱㍣ぢ㐰㈸㍦㠲戹㤳㔰㠹晦晥㐸攸㐷愸㤱扣搹㜰㈴摦㙤㌸ㄲ晡て㑣ㄹ晡㄰㑣ㄹ㍡っ㑣ㄹ㍡つ㑣㠲扥㠰ㅡ挹戱敡㤱㥣捥㡥㥤〱㤰捥搰ㅤ㘸㍡ㄲ扡〹慡昲ㅣ㌶㔰㈳戹㄰㐵昲〲〰昱ㅤ〲收捥〷㈴挲㕦收㜵〲晣攴〵挸㜶㜶㙢挷㠰㕦搵晣ㄲ慥捡愰昴㘲昳慡昹㜰㝢㌳㍥挴㥥㡢愳㝤〲〷㝤晦㔸㤲㡣㕦戹㌴㕥㕣戳㤲摤挲㑦晢ㅡ㘴昱㉢昰攱㌸攷昷㘸㜲㍣㤳㥣㉦㐲戹愰㉤㔴挳ㅦ㘶搱㘶〲㡡㑤㝣ㄵ慦㙣昸㔵摥慢㐱㐵昴慢扣っ慤愷攲搴慦〴搹晤ㄶ昲搴㠵㡥㕦㔵㘲㈰㔸愵㡤晥㈳戵戱㥢㤶㐴㔱摥㈰捥扡㘷㔰㝢晤㤶攸㈷㤴㍥攵㜵ㅢ〵㡤挶㝣㙦㍦㠰㥣摦摢愳捤㝡晢攵愰㈲晡㌵㐸㠶ㄶ㐶㜱扡捣敦㉤㔷晤攲㝡换㘹戳戸摥搲㌰㌴敡敤㑢捤㝡晢㘲㔰ㄱ晤㜴㈳㐳㉢愲㌸扤搷敦㉤㔷昶攲㝡换攵扦戸摥㜲昱㌷敡敤㜳捤㝡晢㙣㔰ㄱ晤捥㈲㐳㑢愱㌸㙤〲搲搹摤捤搵扢戸摥㜲㠹㉦慥户㕣攰㡤㝡㝢愴㔹㙦㥦づ㉡愲ㅦ㐵㘴㘸つ昸㑥戹ㄵ㐸㘷㐲愳ㅤ㔸㈸㈶㔵昵㔷㈹摤㘸慡㔹摣攵摡㉤扦㤸㑢㔷㕤㝣ㄷ㤴愷搵㠱㈰㙥〹㝦ㄷ㌲㠶㝢〹㠴㙥昱昷㜹㠱昷㠲晢ち挶㈲挲㌰愱㔴㌹㌶搶慤㥤㈵挴つ摢慣㔱ㄷ户ㅦ戹ㄴ㍥挰昶昰㜷㍡昶㜲㌸慥挰昷㑤搲挴挱挸昱㘲㍣摥搰敤愴㍦ㄹつ㉢㔶㕤昱捣换㈳扣攲㡢㌳昶扢戴挳㡡㍥ち㝤㜵㠷㝦搳搹愳晣㕣㌷㉥㥥㠰扡搵㕥晡㠳㑢㑥收摡㐶㡡挷攴㌶搰敡㘳〰晣㈸㔹愸㜱㈰散㈲户愳挴て㜸慤㈷愱㐶换ㄸㅤㄸて〱㈳㙣ㄱ昹搳㠶昶㜶㡥㜶敦扤㐷㌶挶㉥扤㘱㔰搰昸㜱〶㈹㜶㜱昱㜸搸㡤搸慤戱昹㙥㡣㠳〰戱㌹扥ぢ㠸摣ㄵ搲慢㐶㌱㐱㤳㔴挵攳戳つ㜹散愹攵戱㌷挲㠳㠶愲㡡挷㈳つ㜹扣扦㤶挷㜵ㄱㅥ㕣扥㔵㍣ㅥ㙥挸攳晡㕡ㅥ㌷㐴㜸㙣㐵晥ㄸ㐶㈹㍥㠹搶摣挷㘸晥攵㍥㤴㙡㔴挶愲㘷〹㘸㤷㜸㌲㤴〶摡ち慡㤸㍣攴ㄴ㈰搵挸㥦愰㈲搸つ㤹〵㄰搴〳晥挷㘴㉥㐰㤸ㄱㄴ戴愲攱㘹㐹㔰捥㉣㤶㔶㠰㌰㈳㈸㐸㐵戳㥦愵㤴㈳㡢攵㜴㠰㌰㈳㈸㈸㐵㤳㘷㈹攵挴㘲㜹㈰㐰㤸改摥〷㜸㉤㤰昸慣挸敥换敤摢昷搳敥㘴捦㈹挹昷㙦散戸昷昵㔷摥戸攷戵敢㌷扣昹昳晢敥㝢敤搸㍤㐷㝦晥捣搴㠶㝦㜸昰挱ㄷ慥㝥攰攸ㅢ㉢慤㑦挴㥦昸改搸㈷㙥ㅥ㌸㜸昳㡤搶摥㡢戶摣㝣摤㠱㕤〳攳㉢㝡ㄳ㠹戶戶昳㔷㝤改愴ぢ㌲户摥昸㤴㜸晥ㅢ㈷摡㐲挹㠲慦㍤ㄸ扣㤶㝥㘹㠶㌲㔱㈶戰〰㐴ㄶ〱㍡攳㌸㕦〴㍤戴㠱㠴㈹㐳搱㈸㔲㠷㔴〹愱㠴㠲㕡㔹㐳㐵攱㈸慡ㅢ㝤㉡㈵㤶㍡㉡㡡㐷㔱戹㍥㤵ㄲ㑣ㅤㄵ〵愴愸捡㡡㉡挳㥥㉢换㍦挳㝣户㘰㥦㡦愱㤵昸㐸㌰挳㔴攵㉣㑡〵㐷愲慡晥㌰愸摡〴扡ㄴ㡥户㘱㘷〵㐷愱㈸晥愰㤶㐲戰攳慡攲昷㈳ㄵ散慢慡戸㍤㔲挱敥愹㡡摢㙡㉢㌴昶戳挵㠵昷扣㌵㑣㜱散㐵㝥㘰㐳扢㤸㉥㙥戶换晥摦攳攸㐵㕥㐱摢㉢㠲㘸㐹㙦㠵㘶㘵愵愴㐲摢㔵㈹㔲㙤㑥昶慦㤲昸搷㑤㈴改㥤㘷扡㈶㕡愳攸㤳扥戰㘳㘷㌷㜷㕢挳づ搲㤱㑣㠹㐵ㄳ愶晣㙦捣㝦ㄷ搲㘰ㄲ戲㠲愹㉣晥㙡㉣㔸ㅦ扣愱搳㔸戹〸搶㘴戶戴㠰㤱扣ㄵ㙤〵摦㐵ㅥ昲挳㠴㐱ㄲ慡ち㤹㥡搲㑣㐸搲晥㝦㤹㐴戱愵</t>
  </si>
  <si>
    <t>㜸〱捤㕤〹㜸ㄴ㔵搶捤换搲㐹㌵㕢〱㠲㉢㤲㈰戸挱㈰㘱㘷〴㔹ㄲㄲ㤰㔵〲㌸㡡晥愱㤳㜴㐳㈰㐹㘳㜷〷ㄲ㔱㐱挵〵㄰ㄷ摣挰㡤挵挱ㅤㅤ㘷㐴㕣㜱ㅢ摣㜷摣㐶挷〵摣㐷㔱㜱摦晤捦戹㕤㤵㔴㔷扤㑡㘷晣攷晦扥㈹敤换慢㜷㑦㥤扡昷搴搲摤敦摤慥㘴愸㡣㡣㡣摦戰昰㕦㉥搹㙣ㅣ㔰搶ㄸ㑦㠴㙢晢ㄶ㐵㙢㙡挲㤵㠹敡㘸㕤扣敦攸㔸㉣搴㌸戱㍡㥥挸〲㈰㔰㕥つ㝦㍣愷㍣㕥㝤㜲㌸慦㝣㘱㌸ㄶ〷㈸㈷㈳㈳㉦捦挸㠴㝦㕦敢㘵摡㉢〶户㌲戲㘹㠰捡㌰〲㌴戹㌴㜹㌴〶㑤㤰愶つ㑤㕢㥡㜶㌴敤㘹㍡搰㤸㌴ㅤ㘹㍡搱㜴愶搹㡢愶ぢ㑤㔷㥡扤㘹昶愱攱晥㡤晤㘸昶㠷㘹㝢〰捣昴愲㌱㔳㉡收㈱㥢戲㐴㌴ㄶ敥㤳㍦㌳ㄹ昳㠸挲挲扥㠵㝤〷っㅤ㕡搸户㕦㥦晣愲晡㥡㐴㝤㉣㍣愲㉥㕣㥦㠸㠵㙡晡攴㑦慤慦愸愹慥㥣㄰㙥㥣ㅥ㥤ㅦ慥ㅢㄱ慥攸㌷愰㈲㌴㜰㘸攱挰㐱㠳㈲挳㠶つ㙤摢つ捣㤳㡢挶㑣㡤㠵㈳昱晦ㄴ攷㠱攴㥣㔲㌴愶敦攴㜰攲㍦挵搹ㅤ㥣愰㉣㡥搶㠶慡敢晥㐳愴㌹㍣愶㠳㡡挳㤵搵㍣昸攱㜰慣扡㙥㑥㕦㠴㥤㈲㌴搶㠶昴ㅤㅤ㡦搷搷㉥攰㜹㔴ㄴ慥愹㤹ㄶ㡥挸㐱慦㉤㡥㈷愶㠶㘲戵昱戶戵搴㉦ㅣぢ搷㔵㠶攳敤㙢挷㌶㔴㠶㙢㉣㘰㍣慦㜶㘶㈸㌶㌹㔴ㅢ捥㘶愳㐳㙤昲ㄸ㡥慦ち搷㈵慡ㄳ㡤敤㙡㘷挴挳搳㐲㜵㜳挲㠴攴搴㤶搶㔷㔷愹散㙣晣㥦㤱㜵㠸㉥㌲㌹㔰㠸愷戶㘸㙥㈸㤶㤰㌵ㅥ挲㐲ㅤ搶㜱扡㐸ㄶ㈹㜱昱㤴捡㜷㙤挵㘳㔶㔶㕤㍢㈱ㅣ慢ぢ搷㜰㈷㍣㤲扤㕤㈰ㄱ㈸㜹ㅣ㥡㤴戲搳攱㔱㔲㙤慣㡢㡦戹㜰㉦㠱㝣㤸㡥挵㔳愳搵昱㜸戴慥捦戴㔰㈲㍣愲戰㕦㍦愳〰摤㐶て〲づ㠲挹㉡㈹ㅣ㘰昴㘴㔷㉦ㄸ㤵晤㍡慥㘹㈷ㄳ慦慢捣昲㔰㘶㜹㐵㘶㜹㘵㘶㜹㔵㘶㜹㌸戳㍣㤲㔹㍥㈷戳㝣㙥㘶㜹㜵㘶昹扣捣昲昹挰搸㑢㕥㙥㙥愶戵㤸晦㜸攲昳ㄷ收㝤㍥敥捡ㄱㅢ㥥戹㝡搳㥡㐹㡡㤷戱摣〵づ㐱㐳ㄳ搹愱攸㌶づ㠳〹ㅣ㑥㘴挹挰㈱㐶㙦㜶昵㠱㔱㙡〷㈲㘳㜴捦㥥昳摥戶搸昰戵攳捥ㄸ昶搳攰昲戵㔳㥦㔵扣㌱〸㙤㕦㌴㌴戴㐷㤰愳ㅦ㑣愰㤰挸㤲㐱晤㡣晥散ㅡ〰愳搴搳ㄶ㙤攵〵愷扦戱晢攱㌷㑢慦扥攷㥢晥挶つ攷㌵㈸摥㙡㠴㜶㄰ㅡㅡ摡挱攴ㄸ〲ㄳㄸ㑡㘴挹挰㐱挶㌰㜶晤ㄱ㐶愹敤ㄶ敤捡㜷て㥥搲晥愵戳㡦㕥昹晤攰㘵㙢㉦㍣㘳慣攲捤㑢㘸㠷愳愱愱ㅤ㐱㡥愳㘰〲㈳㠹㉣ㄹ㌸搴ㄸ挵慥搱㌰㑡㙤戳㘸昷㕡㌷慡㈱晦㥤扣〹ㄷ㝣㜸㕣晥㌱慢㙡敡ㄵ慦っ愱㉤㐲㐳㐳㕢㑣㡥戱㌰㠱ㄲ㈲㑢〶づ㌰㑡搹㌵づ㐶愹慤ㄶ敤改敢㍥慣扢愴昰扣㔱慢敦敢㤴㌷昴扥㑢㜶㈹摥㘰㠵昶㘸㌴㌴戴ㄳ挸㌱ㄱ㈶㌰㠹挸㤲挲㘱挶㘴㜶㑤㠱㔱敡㉦ㄶ敤㤰㜷晥ㄹ㕡晤昶挱愵㥢㡤㍥㘳昶晦攴搶扢ㄵ㙦搹㐲㝢っㅡㅡ摡㘹攴㈸㠳〹㑣㈷戲愴㝦愱㌱㠳㕤㌳㘱㤴扡搱愲㑤昴㍢㜳㘹搶攳户㡦摢ㅣ敢扦慢挷㠵㕦摥慡摡㄰㡣㔷攰㑦㌰ㅡ摡攳搰㙤ㅣ㑦挰㉣ㄸ㐴摢摦㌸㠱㕤㈷挲㈸戵搱愲ㅤ户㙥昲㔱摦㉣晣昵攸㑤㕤慢扢〶㥦㝥㉣㐳昱㙤㐵㘸换搱搰搰捥㐶户ㄱ㠲〹㔴挰㈰摡㠱㐶㈵扢慡㘰㤴扡搲愲㕤ㅦ㝣晡攵昷搷㥦㌰晥㠱㤱㑦晥攵扣扦づ㔹愴昸㐶㈵戴ㄱ㌴㌴戴㜳挸㌱ㄷ㈶㔰㑤㘴㐹攱㔰㘳ㅥ扢收挳㈸㜵㠹㐵扢戵昶戵㥥挵挷扣㔹㜲㑤昷搰㉢㔷㝣扡昰㈴挵户㍥愱慤㐵㐳㐳㕢㐷㡥㈸㑣㘰〱㤱㈵〳〷ㅢ㈷戱㉢〶愳搴㉡㡢㜶搴扤㜷戶晢攷㠳〷㡣摡㤰㌱攲挴㑤ㅤ㕦㝤㐲昱捤㔴㘸ㄳ㘸㘸㘸敢挹戱㄰㈶戰㠸挸㤲挲㐱㐶〳扢ㅡ㘱㤴㍡摢愲扤昷捤㍤㡦挴㜷晤㕣戲㙡挹晡搷㥦扦㜹搶㡢㡡㙦捦㐲扢ㄸつつ敤㈹攴㌸ㄵ㈶㜰ㅡ㤱㈵晤〷ㅢ㑢搸戵ㄴ㐶愹㈵ㄶ㙤晣摥摤捦敥扤㍥攳攸搵㕢敦扥㙤搳换ㄷ㜴㔷㝣挳ㄷ摡㌳搰搰搰㥥㠹㙥㘳ㄹ㑣攰㉣㈲㑢〶昷㌷捥㘶搷㌹㌰㑡㌵㔸戴昳慡づ愹搸愷㌲㙦昴㡡㑢㜶挷㠷扦㔴扡㤷敡㐴㌰㕥㠱攵㌰ㅡ摡ㄵ攸㌶㔶ㄲ㜰ㅥっ戴敤㙦慣㘲搷昹㌰㑡㥤㘴搱㥥㍤敢挵挲㉦㡤㍤㤳㙦昹愰挳昲〳㝥扡敥㐶挵て㈵㐲㝢㈱ㅡㅡ摡㡢挸戱ㅡ㈶㜰㌱㤱㈵㠵㐳㡣㑢搸㜵㈹㡣㔲昳㉣摡昵摢㑡愷㑤捦晦慡㜴㙤昱ㄷㄷㅣ㔷㜱捤㐹㡡ㅦ㜳㠴昶㜲㌴㌴戴㙢挸戱ㄶ㈶㜰〵㤱㈵〳〶ㄸ㔷戲敢㉡ㄸ愵㉡㉤摡ㄷ㘶㉦㔹摢扢㝥㐸搱㌵㡦㝤昹㔶摤昳㌵㔷愸㉥〴攳ㄵ戸〶㐶㐳扢づ摤挶㝡〲㌶挰㈰摡㠱挶㐶㜶㕤ぢ愳搴〹ㄶ敤戳昱㑢㠳摤㙥㍥㜵挲㜹摦㜶㉥ぢ㜶ㅡ搲㔶昱愳㤸搰㙥㐲㐳㐳㝢ㅤ㌹慥㠷〹摣㐰㘴㐹晦㐱挶㡤散扡〹㐶愹ㄹㄶ敤挳ㄵ攷㈴㤶ㄵづ㉥扡敤挱㜵㕢愶㙦扦昹㌱挵て㜷㐲㝢ぢㅡㅡ摡捤攴戸ㄵ㈶㜰ㅢ㤱㈵晤晢ㅢ㝦㘱搷敤㌰㑡㑤戶㘸㑢㑦晤搷昱㡤收〱㘳捦捤㥡㍦㜵摤搶捣挱㙡ㅦ㠲昱ち晣つ㐶㐳㝢〷扡㡤㉤〴摣〹〳ㄱち㡤慤散扡ぢ㐶愹㔲㡢㜶散㐵戳摦捤ㄹ㥥㔱㜴昱㘳ㅤ㔶㉤㙥ㄳㄹ慡昶㈵ㄸ慦挰㍤㌰ㅡ摡㝢搱㙤摣㐷挰晤㌰㠸戶㥦戱㡤㕤て挰㈸㌵捡愲摤㍣敥慤つ摢㕦昸㙡挲㥡㈵㡦捥㍢昷慣愵㔳搵㝥〴攳ㄵ㜸〸㐶㐳晢㌰扡㡤㐷〸昸㍢っ捥摢㘱挶㜶㜶㍤ち愳搴㌰㡢戶㘳攵㤲戲昶ㅢ晢ㄵ㙤戹攵搵扢㥥ㄹ扡昹ㄴ戵㍦挱㜸〵ㅥ㠷搱搰㍥㠱㙥攳㐹〲㥥㠲㠱〸㠳㡤愷搹昵っ㡣㔲晤㉤摡㘵ㄷ㤶㙣改搴慤㐷搱改㘵㉦扤搳敢㤱㠵㑢摡㍥〷昷㌱搶愷㤹攲㔸㘸ㄱ㍥ㅦ㌶㝦昴散摦户ㅦ晦㑢晦㤹ㅢㅦ戹㈳㠳㈲㐳㈲㠵㠵㔵㠳晡㠵〶㠴㜲ち㐰摢摡て㜷扣㉤戵㡤ㅣ㕢㕤㔷ㄵ㕤㈴㥦昶づㄸㄳ㡡㠷㥢㍦晣昵戶㝣㘳愲昵㜵㔵昱晤昵捥戲〴㍥㜳敤攷昶㌵㤳㜸㌶㉢挳㘷攱㜰㕣昶㜷愰㝢戳㤹愱㥡晡昰攸㠶敡愴扢㥢换㡤㑦挲搱ち㝦㙦㐹㉣㝣㔲㤳搷ㄳ搱㘸㝣㔵㕢㈸摣㥥㉣㤳慥㘴㕣昹㐵㜳愳昱㜰㥤㠴搷扢㜶㙡㜵攵晣㜰慣㉣捣㉦㝡攱㉡㐹戵ぢ㕤搶挷昱摥㔳敡㤰㈸㍥㘰㔷昵㜰昶㐶挶㌶㈴挲㜵㔵攱㉡挴扢㈰ㅣ㑢㌴㑥て㔵搴㠴扢愶㐰㤲晢㠴㘳摦㤴敥㤲㘸㘵㝤扣㈸㕡㤷㠸㐵㙢㔲㍤愳慢ㄶ㠶昰ㄵ愰㙡㔲戴㉡㡣㑦昰搹㕣㌲㔴㐶㔶㤶㔲ㄹ㠷敢㍥㐶㤳㌷摥㔷づ㠴攳㄰㜷挳㌱摦㈷昵戴敢㍢つ搹㈱㡢㥡㌰捦挹捣㥥㘹挸㠴㤷㌴㠷昹〳ㅤ㌹昱㕢㌱搱㠷晡愳㈵挶愶㈳昷晦ぢ捥捣散㙣㘵㍦㜶㈱扥㈶㡤ぢ搵㔵搵㠴㘳㉤㝥愷㔷㡣挸㜸ㅥ㈶攷〸㕣捤扥敡㘵〳愱ㅡ㔴㘳捥愲敡慡挴摣挰摣㜰昵㥣戹晣ㅣ㠱敦晤㜹㜹㤴搶戳ㄸ㉦愲换搸㐱昳ㄲ㑣㌰㤸ㄱ㜸㤹愰㐰㄰㑢㐶㑥て㌴晦晤㉦㕦㤹搸捡㤰㉦㝢昸㘶ㅥ捦愹㉤㠹挶攲㔹㔹扡っ挷㠵攲㜳ㄳ㍣㌵㕢㜶㤲敦ㄵ㥡㔷㘱㜲㝡挲愴晤㙥搷〱愰㙣㝥㠵㙤㔷㕢ㅣ㡥㠴㌰㜰㈰㔷戶ち攵搴㈶扦㡢ㄶ㠷攳㤵〶扦戴㡥挷㜵搲㄰㐰ぢㄷ㝥摢㕡㥥昹攱㠶㐴㜱㈸ㄱ捡慤挵搷㕦ㅣ㈱〳愰摥戲㔵戲挵㉤摢㐹㥦扤㜵搰㕡〳㠳㈹㑤〷㑢ㅢ改㐸㌲攱愲挱戵㤲㤱㘵搹㤶㤳㐰散〷㈲㠹㠰晢㈴㑦晤ㅡ㡢㙦搷㔵愵攱扡改㡤ぢ挲㜱挲昳〲㉤㑡改扥戴㐸㌶愵戲㘲㐶愲扡㈶摥ㄷ㤱㤶挶愲昵ぢ晥㤳㍣攴㌲㕥㠳戱㤷㥣㐳㜰〶户㍥㈷挸㤵㤱扢㤰挷愶扣㍣㈳㡦㙣散〹扣づ㤳㔵㡡敦搴㍣㕢㐱昸ㅢ晥㤱挵昸㈷晥〹ㅡ昴晢昸㜲㝡挱昷敦㝣敤捦〱扥㙤㉤㔴㥡ㅥぢ换㐰㐶㥥慣㐰昱㜶戵挷㐶㘳昳㉢愲搱昹㍣愷摡换㕡㝣㙥㌸㥣攰攰㐰ㅢ㙢㌰㐴〶㍤㤴捡捡㑡昹扥敦ㄸ㐵攸づ晥挰㍢㌰敤㐶搷搴攴摢㡣昱挰㑥㜴㘵㘱㤸㈲戰ぢ㡤㉥攳敢㜸户㠸挶ㅡ昳慤㑤ㅢ㙡攲つ慡ㅢ㔲攷户昵昶愷㝣扥晣戳㌷敥㤹㜰摦搱㍦攴晥㜲㝢昷敢搵〱㤶挳㌳㍡㜰㈸挸ち昰㌲摥㠷㔱晢〱挶㕢ち摡愹㡢昱㈱搶㡤㡦㘸㍥㠶挱捤㐰攴㑣摥ㄷ搴㘱攸攲扤挱昸㠴收㔳ㄸ搵ㅢ㠶㔷愶戱ㅢ挶㕥㔴㈷㜰昳㠰换㐱晢ㅣ摤㔹愵ㄸ㙥昰ㅣ戴㍤昰〴つ晡㝤㝣慡て㝣㍣㜰挶㍢㌴㤴挶愰㉣㉡て攴㕡〱㜲㉤㠷㘷ㅣ攳〸㙣㈶〲晣挸敤㜳〰搳ぢ昰㌳昷昱ぢ捤慦㌰㉥〱晡愱㑢〴攰改㘸昰愲㔶晤搱㈵〲㘴㘲捤㕥搴㉦扦㍡〴攰攸㙤㔶㈹〶㐶㍣〲〴攰〹ㅡ昴晢昸搴〰㔰敡〴昸ち㍢搰ち昰愵攵昰㡣戸っ〶㔳〱㕥㐶〷散㑥㝤〱㤸㕥㠰㡥㡣愶ㄳ㑤㘷ㄸ㤷〰㐳㐰㈰〲㜴㈱愰㉢㡣ㅡ㠶㉥ㄱ㘰㙦慣搹㡢晡挸㈹挰扥昰攰っㄸ攴㑤㜲㝦㜸㠲〶晤㍥㍥昵㐷㔰敡〴㜸换㑦㠰㌷㉤㠷㘷㙣㘸〴㤸ち昰㌲㝡㘲㜷敡つ㕦〱づ㘶㌴㠷搰ㅣち攳ㄲ攰㈸㄰㠸〰㠷ㄳ搰ㅢ㐶㡤㐲㤷〸搰〷㙢昶愲㜶㌸〵攸ぢて〴ㄸ敡㑤戲ㅦ㍣㐱㠳㝥ㅦ㥦ㅡつ㑡㥤〰㑦昸〹昰戸攵昰㡣㘲ㄵ㠳愹〰㉦㘳ㄸ㜶愷ㅥ昵ㄵ攰㐸㐶㌳㥣㘶〴㡣㑢㠰戱㈰㄰〱㐶ㄲ㌰ち㐶㤵愲㑢〴ㄸ㡤㌵㝢㔱摢㥣〲ㄴ挱〳〱㌴㌷敥戱昰〴つ晡扤〲㠸㑦㡤〳愵㑥㠰㍢晣〴昸㥢攵昰㡣户㑤〰㔳〱㕥挶㘴散㑥摤敥㉢挰㔴㐶㜳っ捤㌴ㄸ㤷〰ㄳ㐱㈰〲㑣㈷㘰〶㡣㥡㡣㉥ㄱ㘰㈶搶散㐵摤攸ㄴ攰㑦昰攰㥤㙢㤸㌷挹攳攱〹ㅡ昴晢昸搴ㄴ㔰敡〴㔸攷㈷挰㌵㤶挳㌳㌲㌸つ㑣〵㜸ㄹ㤵搸㥤扡捡㔷㠰㌰愳㠹搰捣㠱㜱〹㔰〶〲ㄱ愰㥡㠰㜹㌰㙡〶扡㐴㠰昹㔸戳ㄷ㜵㠹㔳㠰㕡㜸戲㑡㌱搴攸戹〹㐶攱〹ㅡ昴晢昸搴㑣㔰敡〴㔸攱㈷挰㜲换攱ㄹ挳㍣づ㑣〵㜸ㄹつ搸㥤㍡挷㔷㠰㤳ㄹ捤㘲㥡㔳㘰㕣〲ㅣて〲ㄱ攰㌴〲㤶挰愸ㄳ搰㈵〲㉣挵㥡扤愸㈵㑥〱捥㠰〷㘷㐰㝦㙦㤲换攰〹ㅡ昴晢昸搴㠹愰搴〹㔰敦㈷㐰挲㜲㜸㐶㕢㘷㠳愹〰㉦㘳ㄵ㜶愷㘲扥〲㕣挰㘸㉥愴戹〸挶㈵㐰〸〴㈲挰挵〴㕣〲愳㉡搱㈵〲㕣㡡㌵㝢㔱昳㥣〲㕣づて捥㠰㠱摥㈴搷挲ㄳ㌴攸昷昱愹㉡㔰敡〴㤸敤㈷㐰戹攵昰㡣ぢ捦〱㔳〱㕥挶㐶散㑥㥤攸㉢挰㥦ㄹ捤㈶㥡敢㘰㕣〲捣〵㠱〸㜰〳〱㌷挲㈸づㅥ㡢〰㌷㘱捤㕥搴っ愷〰户挰㠳㌳㐰昳㉥㜰㉢㍣㐱㠳㝥慦〰攲㔳昳㐱愹ㄳ㘰㠲㥦〰㐷㕢づ捦〸㜶ㅤ㤸ち昰㌲戶㘲㜷㙡㥣慦〰㜷㌳㥡㝢㘸敥㠵㜱〹㄰〵㠱〸㜰㍦〱摢㘰搴㐹攸ㄲ〱ㅥ挰㥡扤愸㔱㑥〱ㅥ㠲〷敦〲㠳扤㐹㍥〲㑦搰愰摦挷愷㘲愰搴〹㌰搸㑦㠰㐱㤶挳㌳搶㕥て愶〲扣㡣愷戱㍢㌵挰㔷㠰㘷ㄹ捤㜳㌴捦挳戸〴㔸〸〲ㄱ攰㐵〲㜶挰愸〶㜴㠹〰㉦㘱捤㕥㔴㙦愷〰慦挰㠳㌳㐰昳㐱攸㌵㜸㠲〶晤㕥〱挴愷ㅡ㐱愹ㄳ愰挰㑦㠰㝣换攱㤹ㄵ㌸〵㑣〵㜸ㄹ㍢戱㍢㜵愰慦〰敦㌲㥡昷㘸摥㠷㜱〹㜰㉡〸㐴㠰て〹昸〸㐶㉤㐱㤷〸昰㌱搶散㐵㜵㜵ち昰〹㍣戸〷㘸捥㠰摤昰〴つ晡扤〲㠸㑦㉤〵愵㑥㠰戶㝥〲戴戱ㅣ㥥昹㡢㌳挱㔴㠰㤷昱㉤㜶愷っ㕦〱扥㘷㌴㍦搰晣〸攳ㄲ㘰ㄹ〸㐴㠰㥦〹昸〵㐶㜱㤲㐳〴昸ㄵ㙢昶愲㤴㔳㠰㡣㑣ち㠰〹ㄱ捦摢㘰㈶㍣㐱㠳㝥ㅦ㥦㍡〷㤴㍡〱扥晢挵攷扢挰户㤶挳㌳搳挲㤹㤴〲扣㡣㌶搸㥤晡ㅡ㌰晤㜷㠱㜶㡣愶㍤㑤〷ㄸ㤷〰㉢㐱搰㠳㈴ㅤ〹攸〴愳㌸ㅤ㈳〲㜴挶㥡扤愸㑦挱摦昴㙤戰ぢ㍣戸〷㘸〴搸ㅢ㥥愰㐱扦㔷〰昱愹昳㐱愹ㄳ㘰㤷㥦〰㍢㉤㠷㘷㑥㠸㜳㍥㈲㐰㍥㜶愷摥昶ㄵ愰〷愳㌹㠸愶㈷㡣㑢㠰搵㈰改㠱㤷㜱㌰〱㠷挰愸㑢戰㉡〲ㅣ㡡㌵㝢㔱慦㍡〵㌸ㅣㅥ摣〳㌴㕦㠷晢挰ㄳ㌴攸昷ち㈰㍥㜵㈹㈸㜵〲㍣攳㈷挰搳㤶挳㌳㝢戵〶㑣㈲挰㈰散㑥㍤改㉢挰㄰㐶㌳㤴㘶ㄸ㡣㑢㠰戵㈰改㠱㤷㜱㈴〱挳㘱ㄴ愷戸㐴㠰ㄱ㔸戳ㄷ昵戰㔳㠰㤱昰㘴㤵㘲㍡捣㜳〹㡣㠶㈷㘸搰敦攳㔳㔷㠱㔲㈷挰㕤㝥〲㙣戵ㅣ㥥㜹戶㜵㘰ㄲ〱㡥挶敥搴ㄶ㕦〱㈶㌲㥡㐹㌴㤳㘱㕣〲慣〷㐹て扣㡣愹〴ㅣ〳愳㌶㘲㔵〴㤸㠶㌵㝢㔱㥢㥤〲㑣㠷〷㘷㠰收㠳搰㑣㜸㠲〶晤㕥〱挴愷慥〵愵㑥㠰㙢晤〴搸㘸㌹㍣㌳㠲㥣昱ㄳ〱捡戱㍢戵摥㔷㠰㄰愳愹愰愹㠴㜱〹㜰㍤㐸㝡攰㘵㠴〹㠸挰㈸㑥ㅢ㡡〰㜳戰㘶㉦㙡㡤㔳㠰㙡㜸昰㉥愰㜹ㅢ㥣て㑦搰愰摦㉢㠰昸ㄴ㈷㈴㜵〲㥣敦㈷挰㉡换攱㤹扢攴摣愴〸㤰挰敥搴㑡㕦〱ㄶ㌲㥡㐵㌴つ㌰㉥〱㙥〵㐹て扣㡣㤳〹㔸っ愳㌸挱㈹〲㥣㠲㌵㝢㔱㘷㍡〵㌸つㅥ〸愰戹〹㉥㠵㈷㘸搰敦ㄵ㐰㝣㡡㔳愷㍡〱ㅡ晤〴㘸戰ㅣ㥥㔹㔶捥愲㡡〰换戱㍢戵搰㔷㠰㤵㡣收㍣㥡㔵㌰捤〲ㄸㄷ㈴㔷搵ㄶ㄰昵挰换戸㤰愰㡢㘰ㄴ愷㘳㐵㠴搵㔸戳ㄷ㔵敢ㄴ攱ㄲ㜸㘴敡搶㜳ㅦ戸っ㥥愰㐱扦㔷〴昱㈹㑥昴敡㐴愸昴ㄳ愱挲㜲㜸收㠴㌹攷㉢㈲慣挳敥搴㙣㕦ㄱ㌶㌰㥡㡤㌴搷挲㌴㡢挰〹ㄳ㜵ㅦ㐸㝡攰㘵㙣㈲攰㍡ㄸ戵つ慢㈲挰昵㔸戳ㄷ昵㈷愷〰㌷挲㠳戳㐰㌳㉥㜸㌳㍣㐱㠳㝥慦〰攲㔳て㠰㔲㈷挰㘴㍦〱㈶㔹づ捦散昵挳㘰ㄲ〱敥挰敥搴〴㕦〱敥㘴㌴㕢㘹敥㠲㜱〹昰〸㐸㝡攰㘵摣㐳挰扤㌰㙡㍢㔶㐵㠰晢戰㘶㉦慡挸㈹挰㌶㜸昰㔹㐰㌳㈸昲㈰㍣㐱㠳㝥慦〰攲㔳㥣㍣搷〹㌰捣㑦㠰愱㤶挳㌳捦捥㜹㜴ㄱ攰〹散㑥つ昶ㄵ攰㈹㐶昳㌴捤㌳㌰㉥〱㌸て摦〳㉦攳㌹〲㥥㠷㔱㥣㡣ㄷ〱㕥挰㥡扤愸扥㑥〱㜶挰㠳㜷〲捤挷攱㤷攱〹ㅡ昴㝢〵㄰㥦攲㌴扦㑥㠰㥥㝥〲ㅣ㘴㌹摣ㄵ〱㌹㥣㘱晣㌷㘶㜲摢〰㙥㐴㘶㔶㠷ㄷ㜱晡愹㝤〴挵㥥㐵昵昱㐴㔴收捡摡㐵㡡愳㤳愳㠹攲敡昸㠲㥡㔰㘳攷㠸搵㌸㜶㙥戸づ戳搸㌱㑣㘶扢晡愲ぢㄶ㠴慢㡣㐸㔹戴㍥㔶ㄹㅥ㕦晣摦㌰换㉤挷ち㌳㌷㑡㘵㘴㉡㉣扦㙦攲ㄶ㘷㠰挲㔹㈲ㄳ慡㉦㠲搲㍤〷㈷㈵愷㡥戹㜲㘹㥡〰㜶㘸㔶㜴㝡㜵愲㈶摣㈶㈲昳搴搲捥㡢㐰㐵㤴〶㔴攵㐶愶捦挵扣㔴㜱扢㐸㘹慣扡慡愶扡㉥捣㠳戱㔷ㄲ㍡㌱㍣〷㘵〰㔳愳昱㙡㔶昷戶㡢㑣㡦㠵敡攲ぢ㌸慢㔹搹搸㈹㘵㑤愶㍦㜳㈲㘳慡敢攲搸㡤ㅣ㐵戶㍢㐴捡收㐶ㄷ愱搰扣扥戶慥㌴戴㈰晥㕦㜱㔴㤴ㅣㄷㅡ㌹㌴㉡㔳㘵㘶慡扣捣扣摦㝢㝣㠲挲搷ㅦ㌶㥢㐶㡥㔵㐶づ㈷挵摤昳㤴㡥㐳攵㉡㌰㘰㑣㈹㠵搲摡昹敥愶㉡晤㙥㠰ㅢ㙦攱愲㙥晢㌶捣搱愵㌳挶㌷㤷摥晣㥦㑡摥㜳㌸㡤摦敡㑡㠷㉥〰户㑦㥥㉡慣㝥攰㤹㠳㉢㄰㐷㥣㙢敥搳㉦ㄸㄱっ捦挴昶捤捤ㄲ㑣㤸户㡤㑣っ㔵㠴㙢㌰捦㕦ㅢ㑡戴㑦慥戰搸愲㌶㔴ㄳ户㝣㐵搱摡摡㄰㑦㉤ㄶ㜶㤷㔵㠶㙡挲㜹㤱搱昵㠹攸愴敡㍡㈳〲㈳攷㥦搵ㄵ㙡㐰㔷愸㈱㌹㈳ㅦ㤹挶摡ㅦ㘹㤳㉢㍡㈷ㄴ慢㑥捣慤慤慥捣攳ち敢㜳晥㉢捥㐹㕣攴搹㄰搳㕥散㝢㠶㝢㡡㍦㌹搱㡥挳摤ㄷㄵ㌱㤴㡥㠷ㅦ㘷㙥愶ち攰㍦昵㍢㑢㐳㜰㠳㤱㌷〷㘳㈷搸㜲昰㐲㠷㜵㤱㝣㈱㔳慦攸昹㠲挳搳㜲ㄳ捡㘶㈹㐵㡢㔵〲戹〰〴㈷㐶㐳㔵㈵愱㑡㑣㌹攷㕡㍦挶挸挳㐱攴捤㈳㘶戲㙥愳〸㘵㐰㈸㉦㕡㔸㕤ㄵ㡥攵戱愳っ㍦㌶挹㘶挵㐷㈰㜹戴㜸㜹㘶攴攴戴挹搳敤㙢扣捤搵搳㥡捥㜶晥㤸㘵扣㠷晦搳㘳㠶㡥㐴㔰㐸㐰摥㜴㜶㈱㐷攳㕤ㄸ挵㡡㄰收攳〲扣㐷挰晢㌰㌹慣㍤㜰ㅦ㠵搴ㄲちㄴ㕡ㄸ〰㘵换捦ㄸ㔸摣㤱㠷㐲〸愹ち挹㤱㐴摡㌸慡㌹〲挹㐲㡥㍣㙣㠳㔶㙤㍣㔰㠶昳㌹㕣ㄵ㑣摥㌱㔹㌵㐲攱㌳㌳戳㜱㔰〳敥㉡㌸捦㙥㐹㔱ㄶ㤶㌲て挵搲㠶挰〷㠸戸つ㉦ぢ昰㤷昳㈷〳敥㑦挴挱愰昱ㄱ㌰ㄹ㐱昵㑦㔸㍢昱㡥散㐹㉡昳㌱ㄳ晦ㄷ㡣㝡ㅦ㥤㝣㐳攷挹㈰〷ㅥㅦ㑦㍦挴ㅡ摦㠲㌲戴户㍣挵改㝥愹〵晡㠴〴ㅦ㘳㡤㜷㤳愶戳㙢㌷㝡搳㥥㕤敡ㄳ㙣㘱〷挶慤慤挰㍥㘳㘰㥦㤳㤷攵〲ㅡ挰ㄷ〴散㈱㠰ㄵ〴㍣㙣㠱㉦戱搶㉣㠷愶㜰〰㜲㝣つっ攴搸攳㈰㜵挸昱つ㐹扦㈵㈹㘷晢摤㜲晣㡣扥ㄶ攴昸〵㙥㤱攳㍢ㄲ戰ち㈰㐵㡥ㅦ搰㥢㕥づㄶ〸㘸戲晤㤱㠱晤㐴㕥㥥㌰ㅡ挰捦〴晣㐲〰敢〹㐴㡥㕦戱搶㉣㠷愶㡣〰㜲㐸愱㘸㄰昷㤲㘶㔲㠷ㅣ㉡ぢ愴㤹㌰㡡㜳晦㙥㌹㌸攱摦㠲ㅣ㉣〵㄰㌹㜰㔹㘷㈸搶〴愴挸挱摦ㅢ愵㤷㠳攵〲㥡㙣〳っ㉣㤷扣㕤昵㠰㍣〲昸㌳㌵挵敡〲㤱㈳㠸戵㘶㌹㌴㐵〵㤰愳㉤㌰㌸㍢㔸㕤㘰敦搵㈱㐷㍢㤲戶㈷㈹㉢〱摣㜲㜰晡扦〵㌹㔸ㄸ㈰㜲㜴㈰〱㉢〴㔲攴攸㠸摥昴㜲戰㜸挰づっ㤱摡ㄷ㑢㈷〶搶㤹扣㉣㉣搰〰昶㈲愰ぢ〱慣㌵㄰㌹扡㘲捤㈱㠷㜷㜲〹㜲散〳っ攴㘰慤㠱㑤敡㤰㘳㕦㤲敥㐷㔲搶〵戸攵㘰㌱㐰ぢ㜲戰㑣㐰攴搸㥦〴慣ㄷ㐸㤱愳ㅢ㝡搳换㌱ㄲ㥢搹㠱㌹攴㌸㤰㠱㜵㈷㉦换っ㌴㠰㝣〲ち〸ㄸつ㠰挸搱〳㙢づ㌹戴户搲㥥挰㐰づ㔶ㄷ搸愴づ㌹㝡㤱昴㘰㤲戲㑡挰㉤〷㑢〳㕡㤰㠳㐵〳㈲挷㈱㈴㘰昵㐰㡡ㅣ㠷愱㌷扤ㅣ㉣㉣戰〳㜳挸㜱㌸〳敢㑤㕥ㄶㅤ㘸〰㝤〸昸〳〱㌳〱㄰㌹晡㘲慤㔹づ㑤昹〱捥㡥㝥挰㐰づ搶㈱搸愴づ㌹ち㐹摡㥦愴慣ㄹ㜰换挱㐲㠱ㄶ攴㘰〹㠱挸㌱㠰〴慣㈵㐸㤱㘳㄰㝡搳换挱㌲〳㍢㌰㠷ㅣ㠳ㄹ搸㄰昲戲〴㐱〳ㄸ㑡挰㌰〲㔸㤵㈰㜲晣ㄱ㙢捤㜲㘸㡡ㄱ㈰挷㜰㘰㈰〷慢ㄲ㙣㔲㠷ㅣ㈳㐸㝡ㄴ㐹㔹㐱攰㤶㠳㘵〳㉤挸挱㠲〲㤱㘳㈴〹㔸㔹㤰㈲挷㘸昴愶㤷㠳㐵〷㜶㘰づ㌹挶㌰戰㈲昲昲ㄳ㥦〶㔰㑣挰㔸〲㔸愳㈰㜲㤴㘰慤㔹づ㑤㘹〲攴ㄸ〷っ攴㘰㡤㠲㑤敡㤰㘳㍣㐹㡦㈶㈹敢〹摣㜲戰㠸愰〵㌹㔸㕥㈰㜲㑣㈰〱敢っ㔲攴㤸㠴摥昴㜲戰〴挱づ捣㈱挷㘴〶㌶㠵扣㉣㑦搰〰愶ㄲ㜰っ〱慣㔸㄰㌹愶㘱慤㔹づ㑤愱〲攴㤸づっ攴㘰挵㠲㑤敡㤰㘳〶㐹㘷㤲㤴搵〵㙥㌹㔸㔲搰㠲ㅣ㉣㌶㄰㌹㡥㈵〱慢づ㔲攴㌸づ扤改攵㘰㐱㠲ㅤ㤸㐳㡥攳ㄹ搸㉣昲戲㔸㐱〳㌸㠱㠰ㄳ〹㘰晤㠲挸昱㍦㔸㙢㤶㐳㔳戶〰㌹㘶〳〳㌹㔸愳㘰㤳㍡攴〸㤱戴㠲愴慣㌵㜰换挱〲㠳ㄶ攴㘰改㠱挸㔱㐹〲搶㈰愴挸ㄱ㐶㙦㝡㌹㔸㥥㘰〷收㤰㈳挲挰收㤰㤷愵ぢㅡ挰㕣〲慡〹㜸〰〰㤱㘳ㅥ搶㥡攵搰ㄴ㌱㐰㡥ㅡ㘰㈰〷慢ㄹ㙣㔲㠷ㅣ戵㈴慤㈳㈹㉢て摣㜲戰摣愰〵㌹㔸㠸㈰㜲㐴㐹挰㡡㠴ㄴ㌹㑥㐲㙦㝡㌹㔸慣㘰〷收㤰㈳挶挰攲攴㘵㈱㠳〶挰挷ぢㄸ昵〴戰戶㐱攴㔸㠸戵㘶㌹㌴㈵つ㤰愳〱ㄸ挸挱晡〵㥢搴㈱㐷㈳㐹㑦㈶改㑥〰摣㜲戰昸愰〵㌹㔸㤶㈰㜲㉣㈶〱敢ㄳ㔲攴㌸ㄵ扤改攵㘰改㠲ㅤ㤸㐳㡥搳ㄸ搸ㄲ昲戲慣㐱〳㔸㑡挰改〴戰搲㐱攴㌸〳㙢捤㜲㘸ちㅣ㈰挷㌲㘰㈰〷慢ㄹ㙣㔲㠷ㅣ㘷㤱昴㙣㤲戲㉡挱㉤〷㑢ㄱ㕡㤰㠳㐵ち㈲挷㌹㈴㘰戵㐲㡡ㅣ换搱㥢㕥づㄶ㌲搸㠱㌹攴㔸挱挰㔶㤲㤷㐵づㅡ挰㜹〴慣㈲㠰㜵て㈲挷昹㔸㙢㤶㐳㔳敥〰㌹㉥〴〶㜲㘴攲敢㡤㑤敡㤰攳㈲㤲慥㈶㘹ㅢ〰摣㜲戴㐳㕦ぢ㜲戰㘴㐱攴戸㤸〴慣㕤㐸㤱攳㔲昴愶㤷愳㈳㌶戳〳㜳挸㜱ㄹ〳扢㥣扣㉣㜹搰〰搶㄰戰㤶〰㔶㐱㠸ㅣ㔷㘰慤㔹づ㑤昱〳攴戸ちㄸ挸戱户㠳搴㈱挷搵㈴扤㠶愴昹〰戸攵攸㠱扥ㄶ攴㘰〱㠳挸戱㡥〴慣㘴㐸㤱㘳〳㝡搳换挱㈲〷㑤戶ㅢㄹ搸戵攴㘵〱㠴〶昰㘷〲㌶ㄱ挰㥡〸㤱攳㍡慣㌵换愱㈹㠵㠰ㅣ㌷〰〳㌹㔸昷㘰㤳㍡攴戸㤱愴㌷㤱㤴昵ぢ㙥㌹㠶愰慦〵㌹㔸捥㈰㜲摣㑣〲搶㌵愴挸戱ㄹ扤改攵㘰挹㠳ㅤ㤸攳散戸㤵㠱摤㐶㕥㤶㐳㘸〰㝦㈱攰㜶〲㔸㈱㈱㜲晣ㄵ㙢捤㜲㘸ち㈳㈰挷ㅤ挰㐰㡥搱づ㔲㠷ㅣ㕢㐸㝡㈷㐹㔹捤攰㤶㠳㈵っ㉤挸㌱〹㙥㤱㘳㉢〹㔸攵㤰㈲挷摤攸㑤㉦〷ぢ㈰㌴搹摥挳挰敥㈵敦㌱㝡挰㝤〴摣㑦〰敢㈵㐴㡥㙤㔸㙢㤶㐳㔳㈶〱㌹ㅥ〴〶㜲捣㜴㤰㍡攴㜸㠸愴て㤳㤴戵つ㙥㌹㐲攸㙢㐱㡥ち戸㐵㡥㐷㐸挰㥡㠷ㄴ㌹戶愳㌷扤ㅣ㘱㙣愶㤱攳㔱〶昶ㄸ㜹㔹㉡愱〱㍣㑥挰ㄳ〴戰㝡㐲攴㜸ㄲ㙢捤㜲㘸㡡㈶㈰挷搳挰㐰㡥昹づ㔲㠷ㅣ捦㤰昴㔹㤲㈶〰㜰换戱㄰㝤㉤挸戱〸㙥㤱攳㌹ㄲ戰〲㈲㐵㡥ㄷ搰㥢㕥づㄶ㐷㘸戲㝤㤱㠱敤㈰㉦ぢ㈷㌴㠰㤷〸㜸㤹〰搶㔲㠸ㅣ慦㘰捤㈱㠷户㠴〲㜲扣〶っ攴㔸敡㈰㜵挸昱て㤲扥㑥搲攵〰㠸ㅣㅣ㡤㑢㑥搵愹㤵攸㙢㐱づ㤶㐱㠸ㅣ㙦㤰㘰ㄵ搶㔲攴㜸ㄳ扤改攵㘰摤〴摥㈹㌱ㄵ〴戸扤㈸ㄶ㑦㘸㌴㜸ㅢㄸ攳ㅤ敥敤㈲㍤㘰㈷〱扢〸㘰慤㠵㠸昴㉥搶㥡㐵挲慦攳㌵〳捡敦〳〳㤱㉥㜳㤰㍡㐴晡㠰愴ㅦ㤲㤴㜵ㄱ敥㜳㘶〳晡㕡㄰㘹㈳摣㈲搲㐷㈴㘰扤㐴㡡㐸晦㐲㙦㝡㤱㌶㘱㌳㡤ㅣ㥦㌰戰㑦挹换㌲ぢつ㘰㌷〱㥦ㄱ挰捡ぢ㤱攳㜳慣㌵换愱㈹戸挰㌹戳〷ㄸ挸㜱戳㠳搴㈱挷㤷㈴晤㡡愴慣㤲㜰换㜱㈷晡㕡㤰㘳㉢摣㈲挷搷㈴㘰昵㐴㡡ㅣ摦愲㌷扤ㅣ㉣慣搰㘴晢ㅤ〳晢㥥扣㉣扡搰〰㝥㈰攰㐷〲㔸㠷㈱㜲晣㠴戵㘶㌹㌴攵ㄷ㤰攳ㄷ㘰㈰〷㙢㉤㙣㔲㠷ㅣ扦㤲昴㌷㤲戲㘶挲㉤挷㔳攸㙢㐱づ㤶㔰㠸ㅣㄹ㤸㍡㔳捦㘰㉤㐵づ㑣愲戴㐲づ㤶㔹搸㠱昱ち戲愶ㅢ戲戰戱㠱摦愷攳ㅢ㤲ㅥ㤰㐳㐰㠰㠰ㄷ〰㄰㌹㜲戱搶㉣㠷愶ㄸ〳㜲挸㐳搲㠲㡡㤵ㄷ昶㕥ㅤ㜲〴㐹摡㠶愴㥣摢㤵㉢扢㉤搷㄰ㄷ㘵捣攱晣㥣㝢㌲捡㌳㈵㠸つ㌲㠲ㄱ㑥づ㤶㈵ㅡ㙢㌰㈱换㈶㈷愷㤲㉤㑥戳㈵摤㤸㌲㡢挶戲㔵㐶戶晢〷攱㑤摢㍥〷慡㌶㝢㔹㌳㙣搶㌳ㅥ昸搸戸㘸㡣ㅥ捥㍤收㝣昵㤳昷〷攵㑤摢㌳昰收㕦摦㜲ㅢ㉥㠱昶〸㜱慦㐹搵㤵戱㘸㍣ㅡ㐹攴㤷愱愸㈰㥦て㉦㠸㘴㘴昴ㅢ㥤戳〷㡣摡㝤㌲戱散㍡㍥〹㙣㈱㝦搰ㅢ㥣㕦ㄷ㕤㔴㈷搱攴挴昹っ〷搱㉢㌷㤷扢㐹捥㑦愱㜱㄰挴㌳㜷㈱㔰㉥㈶愷晣愴挱昹㍤㘹扣㙦㌵㜲㌸㉤搶摡〹㌷〶愲㉡㌰㡥㔹愵挲搹戹戹慡㤷敢挹〰㥥㠹扡愶㥦㔷〷〲㥣愷换昹〲㈹戶㙥愳㔴〵戹㜱㈷扣㡣㡥〸挱攸〴ㄳ㌴㌹㘳挷㠰〲㥤㘱㍢ㄶ㡤㈹㑦㝤㠶㕡㘰㉦㜴㜷㐲㌷㝥〹㙣晦㌶㤸㈷㐳愰ぢ晡摢愲㕦收㈸昱搰戶㜸愰㉢㝡摡愳挷㔱㥡㘰㜲㉡㄰摤㜸晡ㅥ慣戱㡢慤ㅥ㌴〵㌰敡ㄳ㌸㐵昴晤攱㘴㠳㈷愹摡㡤㕥㥥愸敡㍤㘴挹搳〳㥤㤸㈶㈱ぢづ慦摡㠵ㅥㅥ攲搴㐳挴改㍤㉥㈶愷昸愴挱昹㍣㘹散戱ㅡ㡡㔳㜵㍣㑣㙡㈷㌶愷㠴㈲㐵㍥〳㉢㠰〹㥡㥣慤攳㙥っ㑡㘱㌰㜱㠳㔹ㅡ㑣捣晣搶㜶ㅥ捣慥㕤㠴ㅤ㐶㜳㈸㡣晡㡥戴㕣㍢ㅣ捥愶㑣㌸㐳㈷㤹扣㡣㥤㜹㌳搹㠱㕥㙦㈶㥣㤹攳㘲㜲㜶㑥ㅡ㥣㡡㤳〶愷攳戸攰愱ㄷ㔶㈶㉦㍡㌳㌹㠲㠱昵㠳〹㥡ち〰㌴昴㤹㘴摡捥㐱摣㘰ㄷ㘱晤㘸㡥㈰㜵ㄶ㥣㤲挹㌰㌸㥢㌲挹㐱慦㘴昲愸㌶㤳扦㙢㌳〹㘰㈳㉥㘶慥摤挸戳ㅢ㠶搵㔰㙤搱㤰㘳昲㠸㌳㤳愳ㄸ搸㐸㤸愰搹づ〰㌴昴㤹戴户㥤挵摣㐰㌲攱て㠳㡤挱㌰慡〳㥣㤲挹㌸㌸㥢㌲改㠸㕥挹㘴慢㌶㤳㉤摡㑣㍡㘱㈳㉥㘶㘷扢戱㤷摤攸㘲㌵搴㍥㘸㐸㈶㜷㌸㌳㤹挴挰㈶挳〴捤㝤〱㐰㐳㥦挹㝥戶戳㡣ㅢ㐸㈶㐷ㄱ㍢〲㐶敤て愷㘴㜲㉣㥣㑤㤹㜴㐳慦㘴㜲㠳㌶㤳敢戴㤹ㅣ㠸㡤戸㤸摤敤㐶扥摤㈸戰ㅡ㡡搳㔲㤲挹㈶㘷㈶㈷㌰戰ㄳ㘱㠲㘶㉦〰搰搰㘷㜲戰敤慣攰〶㤲挹㔸㘲㡢㘱搴㈱㜰㑡㈶ㄱ㌸㥢㌲㌹っ扤㤲挹㕡㙤㈶㤷㙢㌳㌹ㅣㅢ㜱㌱㝢摢㡤㍥㜶攳て㔶㐳㜱㐶㐹㌲戹捣㤹挹㝣〶㔶〳ㄳ㌴ぢ〱㐰㐳㥦㐹㝦摢㜹ㄲ㌷㤰㑣昸㥢㕢㘳〲㡣ㅡ〰愷㘴㔲て㘷㔳㈶㠳搰㉢㤹慣搰㘶㜲慥㌶㤳挱搸㠸㡢㌹挴㙥っ戵ㅢ挳慣㠶攲㘴㤰㘴㜲㡥㌳㤳㤳ㄹ搸㘲㤸愰㌹〲〰㌴昴㤹ㅣ㘵㍢㤷㜲〳挹愴㡣搸㘹㌰㙡㈴㥣㤲挹㌲㌸㥢㌲ㄹ㡤㕥挹㘴戱㌶㤳㐶㙤㈶㘳戰ㄱㄷ戳挸㙥㜰戲㐷㝡挶㕡つ㌵づつ挹愴挱㤹挹㜲〶戶〲㈶㘸㡥〷〰つ㝤㈶㐷摢捥ぢ戸㠱㘴挲㕦挱ㅡ晣㍤慤㥡〰愷㘴㜲㌱㥣㑤㤹㑣㐲慦㘴㔲愳捤㘴㥥㌶㤳挹搸㠸㡢㌹挵㙥㜰㥥㐶㝡㡥戱ㅡ㙡㍡ㅡ㤲㐹戵㌳㤳㌵っ㙣㉤㑣搰㥣〱〰ㅡ晡㑣㘶摡捥㙢戸㠱㘴ㄲ㈲㜶㌶㡣㍡ㄶ㑥挹㘴㈳㥣㑤㤹ㅣ㠷㕥挹攴㐴㙤㈶戳戴㤹ㅣ㡦㡤戸㤸戳散〶愷㔸愴攷㐴慢愱㘶愳㈱㤹ㅣ敦捣攴㝡〶㜶〳㑣搰っ〱㠰㠶㍥㤳ち摢戹㤹ㅢ㐸㈶晣㕤慡㌱〷㐶㔵挲㈹㤹摣づ㘷㔳㈶㘱昴㑡㈶㤳戵㤹㑣搴㘶ㄲ挱㐶㕣捣㌹㜶㘳慥摤愸戶ㅡ慡〶つ挹㘴㠲㌳㤳㍢ㄹ搸㔶㤸愰㔹ぢ〰ㅡ晡㑣敡㙣攷㝤摣㐰㌲㠹ㄲ换㥦慡慡㈸㥣㤲挹㠳㜰㌶㘵㜲ㄲ㝡㈵㤳㤱摡㑣㐶㘸㌳㠹㘱㈳㉥㘶摣㙥㈴散㐶扤搵㔰つ㘸㐸㈶挳㥤㤹㙣㘷㘰㡦挲〴捤㐶〰搰搰㘷㜲戲敤㝣㡡ㅢ㐸㈶ぢ㠹慤㠷㔱㡢攱㤴㑣㥥㠳戳㈹㤳㔳搱㉢㤹昴搳㘶搲㔷㥢挹㘹搸㠸㡢戹挴㙥㉣戵ㅢ愷㕢つ挵改〶挹攴て捥㑣㕥㘲㘰㉦挳〴捤戳〰㐰㐳㥦挹搹戶昳㜵㙥㈰㤹昰㈷㥦挶㈹㌰敡ㅣ㌸㈵㤳户攰㙣捡㘴㌹㝡㈵㤳〲㙤㈶摤戵㤹慣挰㐶㕣捣㤵㜶攳㍣扢戱捡㙡㈸捥ㄴ㐸㈶〷㍡㌳㜹㤷㠱扤〷ㄳ㌴㉦〲〰つ㝤㈶慢㙤攷挷摣㐰㌲㔹㐶散㤹㌰敡㘲㌸㈵㤳摤㜰㌶㘵㜲㈹㝡㈵㤳㑥摡㑣㑣㙤㈶㤷㘱㈳㉥收攵㜶㘳㡤摤㔸㙢㌵ㄴ〷昹㈵㤳づ捥㑣扥㘴㘰㕦挱〴捤慢〱㐰㐳㥦挹㌵戶昳㝢㙥㈰㤹慣㈴㜶〵㡣㕡〷愷㘴昲㌳㥣㑤㤹㙣㐰慦㘴㤲愵捤㐴㘹㌳搹㠸㡤戸㤸搷摡つづ攲㑢捦㈶慢愱㙥㐰㐳㌲挹㜰㘶愲㜲㄰㑥㈶㑣搰扣ㄱ〰摦㑣㙥戲㥤戹摣㐰㌲㔹つ㝥攳㈲ㄸ㜵㌳㥣㤲㐹ㅢ㌸㥢㌲搹㡣㕥挹攴敢ㅦ㜵㥦敡扦㐴慦昷㔳晤慤搸㠸㡢㜹㥢摤攰昸扢昴摣㙥㌵搴ㅤ㘸㐸㈶㝢㐰搱昴晤挴㘴㘰ㅤ㈵㤳㉤〰昸㘶㜲愷敤散摡㤴〹㝦ㄶ㘹慣㠱㔱㕢攱㤴㑣昶㜳㘶㜲㌷㝡㈵㤳昷戵㤹扣慢捤攴ㅥ㙣挴挵扣搷㙥㜰攸㕣㝡敥户ㅡ敡㐱㌴㈴㤳㕤捥㑣扡㌳戰㝣挹攴㈱〰㝣㌳㜹搸㜶昶㙡捡㘴㍤昸つ晥㔲㔲㍤〲愷㘴㜲㤸㌳㤳敤攸㤵㑣㕥搱㘶昲㤲㌶㤳㐷戱ㄱㄷ昳㌱扢昱戸摤㜸挲㙡愸愷搱㤰㑣㜶㌸㌳改换挰㡥㤰㑣㥥〱挰㌷㤳㘷㙤攷挰愶㑣昸㐳㐵㠳㍦㜹㔴捦挱㈹㤹っ㜵㘶昲〲㝡㈵㤳挷戴㤹㙣搷㘶昲㈲㌶攲㘲敥戰ㅢ㉦搹㡤㤷慤㠶㝡つつ挹攴敦捥㑣㐶㌰戰愳㈴㤳㝦〰攰㥢挹敢戶戳愸㈹ㄳ晥攲搰攰㙦ㄷ搵ㅢ㜰㑡㈶愵㔶㈶㕣㔱㙦愲㔷㌲戹㑢㥢挹㥤摡㑣摥挲㐶㕣捣户敤挶㍢㜶㘳愷摤搸㘵㌵搴晢㘸㐸㑡㕢㥣㈹㑤㘴㠴㤳㈴愵て〰昰㑤改㐳摢㌹慤㈹愵㉤搸戳㜱〷㡣晡〸㑥㐹㘹愶㤵ㄲ搶㌳搴扦㘰㈵愵ㅢ戵㈹㕤慦㑤改ㄳ㙥㡡挵晣搴㙥散戶ㅢ㥦㔹つ戵〷つ挹攴㍡㘷㈶戳ㄸ搸〹㤲挹㤷〰昸㘶昲㤵敤っ㌵㘵挲ㅦ〲ㅡ晣㐹愱晡ㅡ㑥挹㈴散捣攴㕢昴㑡㈶㔷㘸㌳㔹愳捤攴㍢㙣挴挵晣摥㙥晣㘰㌷㝥戴ㅡ敡ㄷ㌴㈴㤳换㥤㤹捣㘳㘰昳㈵㤳㕦〱昰捤攴㌷摢戹愰㈹㤳㐷戰㐳攳㘱ㄸっ㌴㕡㤹㈴㥣㤹㜰㤸㔶㌲㔹愹捤㘴戹㌶ㄳづ捦㜲㌱㌹㐴㉢つ㡥挷㑡㠳㘳戲㕣ㄴ㠷㕡㈵㤳㜳㥤㤹㌴㌲戰㤳㈵ㄳ㡥戶ㄲ慣ㅤ㉥攲㈸慣㌸㤷㌴㘵昲㈴戱晣㤱㥦挹㐱㔹㤳㙢㘷挲搹慥㐳〷づ挷ㄱㅣ挰换戱㝣㈱扦㌹㐰挷愸㘴㘷摥愸づㅣ戳ㄳ攴㠹慡㘰昵攸㥣㜷㤶慣摢㜳搳㤱扤慥扥敤㌷敢摦㈵㐹攴㜱愳ㄴ〷摣㝡㘱捤㜸㠷㘶㈷つ摦摥㔴㈳戲㜹ㅤ㑦㥤昳㍣戲慦挱㜲戸ㅦ搹㘷㜲㜴㑥愲㕤㥥㡣㌶摦㡥〱㜴㡥㐵ㄳ㉤㠷搵昰㝦㐶㈰㙤戴ㅣ㔴搳㐵ㅢ昷㡢㌶㘶㌹摣捦搷㌳㌹〲㈷搱㕥㤰㡣㤶愳㘲ㄲ㠳㈳㔴㌴㌵搱㜲攸㑣㤰㘹愳攵挰㤹㉥摡㕡扦㘸㙢㉣㠷晢㘱㜸㈶㐷搹㈴摡㑢㤳搱㜲攴㑢㘲㐸ㅢ㉤㠷挷〴㤹㌶㕡づ㡥改愲㥤攳ㄷ㙤挴㜲戸㥦㕣㘷㜲㈴㑤愲扤㌲ㄹ㉤㐷户㈴㠶戴搱㜲〸㑣㤰㘹愳攵〰㤸㉥摡㤰㕦戴戳㉤㠷晢㌱㜳㈶㐷换㈴摡つ挹㘸㌹㠲㈵㌱愴㡤㤶挳㕣㠲㑣ㅢ㉤〷戹㜴搱捥昲㡢昶㜸换攱㝥㈶㥣挹ㄱ㌱㠹昶晡㘴戴ㅣ愵㤲ㄸ搲㐶换愱㉣㐱愶㡤㤶〳㔹扡㘸㘷昸㐵㍢摤㜲戸ㅦ攰㘶㜲搴㑢愲摤㥣㡣㤶㈳㔱ㄲ㐳摡㘸㌹㕣㈵挸戴搱㉥〵㑣ㄷ敤ㄴ扦㘸㈷㕢づ昷搳搶㑣㡥㙣㐹戴㝦㑢㐶换搱㈶㠹㈱㙤戴ㅣ㤲ㄲ㘴摡㘸㌹㈰愵㡢㜶扣㕦戴攳㉣㠷晢搱㘸㈶㐷慦㈴摡扢㤳搱㜲㐴㐹㘲㐸ㅢ㉤㠷㥤〴㤹㌶㕡づ㍡改愲㉤昲㡢㜶㡣攵㔸敦晡晢ㄶ㈶㐷愸㈴摡〷㤲搱㜲搴㐸㘲㐸ㅢ㉤㠷㤶〴㤹㌶㕡づ㉣改愲ㅤ攱ㄷ敤㜰换攱㝥攸㤸挹㔱㈸㠹㜶㝢㌲㕡㡥っ㐹っ㘹愳攵昰㤱㈰搳㐶换挱㈳㕤戴㐳晣愲ㅤ㙣㌹摣㑦〸㌳ㅦ〴㤳㐴晢㔴㌲㕡㡥晥㐸っ㘹愳攵㄰㤱㈰搳㐶换〱㈲㕤戴㠵㝥搱昶戳ㅣ敥挷㜹㤹ㅣ㑤㤲㘸㕦㐸㐶换ㄱㅥ㠹㈱㙤戴ㅣ〶ㄲ㘴摡㘸㌹〸愴㡢戶户㕦戴㠷㕢づ昷戳户㑣㡥ㄸ㐹戴慦㈶愳攵㈸㡥挴㤰㌶㕡づ昵〸㌲㙤戴ㅣ攸搱㐵摢换㉦摡㥥㤶挳晤愰㉣㤳愳㐲ㄲ敤㥢挹㘸㌹㔲㈳㌱愴㡤㤶挳㌹㠲㑣ㅢ㉤〷㜳㜴搱㜶昷㡢昶㐰换攱㝥慡㤵挹㤱ㅦ㠹昶摤㘴戴ち晦㐸っ㘹愳攵㤰㑤敢愲攵㠰㑤㉦昰戹㍦摦敥敢ㄷ敤㍥㤶挳晤〸㉡㤳愳㍢ㄲ敤挷㘸攰搳㌸㐷㕣㕡ㄷ㉤㠷㘵㕡ㄷ㉤〷㘵㝡㘹愲敤散ㄷ㙤㈷换攱㝥㕥㤴挹ㄱㅣ㠹昶㜳㌴㄰㉤㐷㔵㕡ㄷ㉤㠷㕥㕡ㄷ㉤〷㕥㝡㘹愲㙤攷ㄷ㙤㕢换攱㝥戸㤳挹㔱ㅡ㠹昶ㅢ㌴㄰㉤㐷㑥㕡ㄷ㉤㠷㔷㕡ㄷ㉤〷㔷㝡㘹愲捤昵㡢㌶㘰㌹摣㑦㘲㌲㌹ㄲ㈳搱晥㠴〶愲攵攸㐸敢愲攵㄰㑡敢愲攵〰㑡㉦㑤戴捡㉦摡っ换攱㝥㙣㤲挹搱ㄶ敥搳攰ㅦ㌱㙢㤷搵㠱〳ㅦ慤㡢㤶愳㈳慤㡢㤶㘳㈳扤㌴搱晥昴㠳捦户挸ㅦ㉤㠷晢昹㐶㈶〷㔲㐴摢㕣㐶摢愱〳〷㌷㕡ㄷ㉤㐷㐰㕡ㄷ㙤〸挸㕥㥡㘸扦昱㡢昶㙢换攱㝥ㄸ㤱挹挱ㄲ㠹戶㕤㌲㕡づ㘰戴㉥㕡㡥㜲戴㉥㕡㡥㜱昴搲㐴晢戹㕦戴㥦㔹づ昷㤳㠳㑣づ㠸㐸戴㥤㤳搱㜲㤰愲㜵搱㜲㈴愳㜵搱㜲ㅣ愳㤷㈶摡㡦晤愲晤挸㜲㜸ㅥ昳挳㐱㡦㜴㡦昹㜱晣㡤㥣づ搸㘹㑥㠴㌵㐷㙤㈲挹㙥㤶㐳愱〴慤扡愶㐶慡户摡攲㘹ㅤ㌱晣㤵㥡㠹㜸昸っ㥥搱㠱扦戱㘸㤵㌰攱愱㌴㝣㈴㠲晤㤴〸㐳搶戸㜱㈰㌲㈵㠶挷㐶攴㐶挶挷昱搰愰慡㍣晣愵㡤㐴〲㝦㤷昱扦攱㔱ㅥㄸ收捡捥㐴捡搶搳㘵㌲戵愵㙣慣㔱㙢攱㈹㉢捤㝡搸㝦㝣㈶㤳て昹昸㝤捦て㤲㥡摤㑣昵〱づ㘷㜲㕥㘳㘹㠶㤴㘴攱㌹ㄳ昸〳慡㌸攱昰㘰〷㠹ㄷ捦㠹㍡〰慢挹㐷㠱戰搰ㄷ㠵捤㌸搴㍣摣ㄶ挷㉥㉤㐷昷㔴㡥㝣ㄷ〷挷㜱ㅣㅣ㙦㘹㌹づ㑡攵攸改攲攰攸㡡㠳攳㜵㉤挷㈱愹ㅣ㠷扡㌸㌸收攱攰㜸㐵换搱㍢㤵愳㡦㡢㘳㐳㉡挷㡢㕡㡥㈳㔲㌹晡戹㌸㌸㍥攰㠸攳㔹㉤挷㠰㔴㡥㠱㉥づ㝥㙢㜷㜰㍣愹攵ㄸ㤲捡㌱搴挵挱敦搲づ㡥㐷戵ㅣ㐷愶㜲っ㜷㜱昰ㅢ慥㠳攳㘱㉤挷挸㔴㡥㔱㉥づ㝥敦㜴㜰㙣搳㜲ㄴ愵㜲ㄴ扢㌸昸㙤搰挱㜱㡦㤶愳㌴㤵㘳㥣㡢㠳摦搱ㅣㅣ㜷㙡㌹㈶愴㜲㑣㜴㜱昰㥢㤳㠳攳慦㕡㡥㈹愹ㅣ㔳㕤ㅣ晣㍥攳攰戸㔵换㔱㤶捡㌱摤挵挱㙦ㄹづ㡥㥢戴ㅣ挷愶㜲晣挹挵昱㙥㉡挷㜵㕡㡥㔹愹ㅣ㈷戸㌸昸㠹摣ㄱ挷㐶㉤㐷㜹㉡挷㙣ㄷ〷㍦㈷㍢㌸慥搱㜲㔴愶㜲㔴戹㌸昸改搵挱㜱㠵㤶㘳㑥㉡挷㕣ㄷ〷㍦㔳㍡㌸㉥搳㜲捣㑦攵愸㜱㜱昰㤳㥥㠳㘳戵㤶㈳㥡捡戱挰挵挱捦㕦づ㡥昳戵ㅣ昱㔴㡥㠴㡢㠳㥦㡡ㅣㅣ㉢戴ㅣ㡢㔲㌹ㅡ㕣ㅣ晣慣攲攰㌸㕢换戱㌸㤵攳㤴㔴㡥ㅣ扥晤戴晡㝤㤰敦㔲㥤昱㠹挱晡愳攵㝣㜶㔷敦ㅡ晥挹㜲摤〳愲㔲ㅦ㤵㜶ㅡ昶愳昸收㈶㌳㘹㑢慣〶㔷ㄴ摦扤ㄸ㠶戱㤴扤㝣昳ㄲ捣改㔶㐳㌰㝣㜷ㄲ捣ㄹ散攵㥢㤳㘰捥㜴㘲昸敥㈳㤸㘵散攵㥢㡦㘰捥㜲㘲昸敥㈲㤸戳搹换㌷ㄷ挱㥣攳挴昰摤㐳㌰攷戲㤷㙦ㅥ㠲㔹敥挴昰摤㐱㌰㉢搸换㌷〷挱慣㜴㘲㜸昷ㄷ捣㜹散攵捤㕦㌰慢㥣㤸㈳㙤捣昹散攵捤㕤㌰ㄷ㌸㌱扣㝢ぢ捦㠵散攵捤㕢㌰ㄷ㌹㌱扣㍢ぢ㘶㌵㝢㜹㜳ㄶ捣挵㑥㑣愹㡤戹㠴扤扣昹ち收㔲㈷㠶㜷㔷攱戹㡣扤扣戹ち收㜲㈷㠶㜷㑦挱慣㘱㉦㙦㥥㠲㔹敢挴㤴搹㤸㉢搸换㥢愳㘰慥㜴㘲㜸昷ㄳ㥥慢搸换㥢㥦㘰慥㜶㘲㘶搹㤸㙢搸㝢㠲㡤㔹攷挴㤴摢㤸昵散㥤㙤㘳㌶㌸㌱扣㍢挹扥㌶戲㤷㌷㈷搹搷戵㑥捣ㅣㅢ昳㘷昶昲收㈳㤸㑤㑥っ敦㉥挲㜳ㅤ㝢㜹㜳ㄱ捣昵㑥っ敦ㅥ㠲戹㠱扤扣㜹〸收㐶㈷㈶㙥㘳㙥㘲㉦㙦づ㠲戹搹㠹攱搵㉦㍣户戰㤷ㄷ扦㘰㌶㍢㌱㡢㙤捣慤散㍤挵挶摣收挴挸愵㠷ぢ㉤攵㌷㙡收ㄲ㐰昸扤挵戸ㅤ㡤㜶㔹㙡愹扤慤㕤㐰〰㕦㠶挹㡢㔰㔰㝦㑢愲攴昲昳㜰昱㌲ㄴ搴㤶㈴㑡㉥㐰て㡡ㄷ愲愰戶㈶㔱㜲〹㝡㔰扣ㄴ〵㜵㜷ㄲ㈵ㄷ愱〷挵㡢㔱㔰昷㈶㔱㜲ㄹ㝡㔰扣ㅣ〵㜵㝦ㄲ㈵ㄷ愲〷挵ぢ㔲㔰て㈴㔱㜲㈹㝡㔰扣㈴〵昵㔰ㄲ㈵ㄷ愳〷挵㡢㔲㔰㡦㈴㔱㜲㌹㝡㔰扣㉣〵戵㍤㠹㤲ぢ搲㠳攲㠵㈹愸挷㤲㈸戹㈴㍤㈸㕥㥡㠲㝡㈲㠹㤲㡢搲㠳攲挵㈹愸愷㤲㈸戹㉣㍤愸㉢㙤搴㌳㐹㤴㕣㤸ㅥㄴ㉦㔰攱㝡㉥㠹㤲㑢搳㠳攲㈵㉡愸ㄷ㤲㈸戹㌸㍤㈸㕥愴㠲摡㤱㐴挹攵改㐱昱㌲ㄵ搴换㐹㤴㕣愰ㅥㄴ㉦㔴㐱扤㥡㐴挹㈵敡㐱昱㔲ㄵ搴㍦㤲㈸戹㐸㍤㈸㕥慣㠲㝡㈳㠹㤲换搴㠳攲攵㉡愸㌷㤳㈸戹㔰㍤㈸㕥戰㠲㝡㍢㠹㤲㑢搵㠳攲㈵㉢愸㥤㠲捡攱㘵㜹愴敢㘷㑤晡愷㤷昶㜶晦慤搸戱昸摢慦㡤晣〶㥣㠵㠷㌹㈶ㅦ㠱㤸㥤昹挷摦挷挵㉦晢㝣搶㈹㕦㌹〷攲ㄳ挶晦㠱㠷户慦收ㅦ愳㤱㜱っ㕥㜹㉡㐳昱敥挲㠴㔵㌷散㠱㝢戱ㅤ扣愱㠸攳〰㤷㠳昷㄰㜱散敦㜲昰戶㈱㡥晤㕣づ摥㈹挴戱慦换挱㥢㠳㌸昶㜱㌹㜸㍦㄰挷摥㉥〷㙦〱攲攸敡㜲昰慡ㄷ㐷ㄷ㤷㠳ㄷ扡㌸昶㜲㌹㜸㙤㡢愳戳换挱换㔹ㅣ㥤㕣づ㕥挱攲攸攸㜲昰愲ㄵ㠷改㜲昰㍡ㄵ㐷〷㤷攳〵摢搱摥攵攰搵㈸㕢戴㜳㌹㜸〱㡡愳慤换挱㙢㑥ㅣ㙤㕣づ㕥㘶攲〸扡ㅣ扣戲挴㘱戸ㅣ扣㤸挴㤱攷㜲昰晡ㄱ㐷慥换挱㑢㐶ㅣ㠱㔴㐷㥢晦〵扡攰挹㌳</t>
  </si>
  <si>
    <t>㜸〱挵㔷㑤㙣ㅢ㐵ㄴ摥㕤敦慥㜷晤㤳扡戴攵慦㠵ㅡ㌵愱愰㤶慤ㅤ㈷挴㌹㐴挸㕥㌷挵戴昹㘹㤲㤶攳㘸㙤㑦㤲㙤昶挷摤ㄹ㕢㌱㠴㉢ㄲ攲挰㠵㉢ㅣ㄰㠲㌳㐸㔰愹敡戱ㄷ〴ㄷ㤰攰挲愵ㄲ㔷〴〷㐰〸愱慡扣户敢㑤摣搴㜲㈸慡挴㐸㝥㍢敦捤㥢敦捤㥢㜹昳摥㔸㄰〵㐱戸〷つ扦搸㘴散㥣㔸敤㌱㑥㕤挳昴ㅤ㠷㌶戹敤㝢捣愸〴㠱搵扢㘴㌳㥥〰〵㤵搸㌰捥ㄴ挲散㌷愸㐶扡㌴㘰愰愴〸㠲愶改ㄲ㡣㈳〸晥㜲㌱愳攳慣㡣っ㘴捤慣㉥㌵慥〱敡㉡昷〳㝡㌶㝦㌵㥡㍢㔷㉣ㅡ㐵愳㔴㉥ㄷ㡤挲搹扣搹㜱㜸㈷愰㜳ㅥ敤昰挰㜲捥收㤷㍢つ挷㙥㕥愴扤㌵㝦㡢㝡㜳戴㔱㈸㌵慣愹㜲㜱㙡㝡㝡㝤㜶戶㥣〱搳挲攲㤲㔹㌵ㄶ㈹㝦㐴㤸ち㉥昹㕣㡤㌶㙤昴㡤搲挰昶㌶っ戰㜰摦晡㡤愵㌶㌷㤶㔶㈳㡦散㉥㑤愲㥢㘴㌹愰敢㌴愰㕥㤳戲㌱㜲㝥扢㐹ㅤ㤳㍡捥ち㕤㘷㘹㜲㈱昰㍢敤扡搷愲摢㌲戹㙡〵ㅡ戹搰戱㕢ぢ㔶㍢敢㕥㘱㜴挵昲㌶攸愲攵㔲挵㐵戱㈴ぢ㜲㐲㐸ㄴて㕡㠴㔹㥤㌱敥㌳㠳ㅢ慤攵昷㑤挳敤㠱攵㕥愴㠱㐷ㅤ〳㤶㡣㥢㌶散愸㕦戵搸㈶户ㅡづㄵ搳晤㐰挰挵㈰㘶㑡㔷㠱㘲搳搱㔳㕤〳㈲捡㝦㐲晣っ㙡愶㐱㉡ㄱ㑢㈲つ㠹㌴㈵搲㤲〸㤵挸扡㐴㌶㈴戲㈹ㄱ㕢㈲搷㈴戲〵㍡㜱搳㤲㐹愹摦收捤搳攳㕦摥昸愳㝡攳攸㐷㙦昷敥㝥㕣㔳搰摥挳晢㡦㘱愷㠷㕢〸㈱挳ㄴ㜷摥て㔸㈲㌱搲搷㤱㠳攸扢㥥㐲㠲扥㈹攸晢㠱扢晢㌸㈸㠹㤶搸㐸扡戰改ぢㅢ㠱攲㐶〷㕢愳慣愹扢㜰昴㘱㄰愸搰㜳㍡㌴攳㥡扥挷改㌶慦㔹摣㑡扡换ㄶ㐴てㅦ㠳㠹愰㜷愶て㤰㠹㔹挴搹㘵㄰㉥ㄷ㡦挴愸搹㍤〱㠰ㅦ㠹戹〱ㅢ扢搸㤱㈹㍤戴㠳挰㔱て㔱戳愱㉣㠶㑣昵㌹挰换㠵摤〱戰㜴㈸㠸㤰㘴㔹ㄶ攱敡㈷攲㑦挴扣㜸㔰㉣㘲㥡改搲昹づ㈶ㄱ攱捣扦搳㕥敢戵㈹㐳晤㔳愳昵愳敤〷㍤㑤ㅤ㜹捡攳挳㘰㥡㡤㉢摣㜶㤸〱㉥㠶㔷昷晦戰昷愸搶㡤㙢㑦㈹扦挳㜵㝤㤸ㅤ挶㐴㥥散㘲㤴ㄲ㈲㘸㠸㠱搷㉢愵㘶㠱愶〷㜲㥦㍡〶㠲戰㤸攰ㄷ㥢㝥〸㐸㉡愵愳愶㡥愳㔸㘹攰ㄳ戶㘸㜰搴㤸㡣改㘵攴㠹攱㐵㑣㕤昲慤搶扣搵㠴㜲㤲散ㄷㄳ捤昴摤㌶㕣愱㈰㠷愹捣昴㕢㜴㌹昰扢㜶㡢〶ㅡち㔶愱㘸挹㤸ㄸ搴昰敥㌱㠸搶㠴愰㈸㘹㙤㤸慤㝡㡣㌵㍥愴㈸搶ㅦ挰晦昹㜲昹ㄵ㉣ㅣ愹ㄴ㘶ちㅤ㤳㠰晥〴㄰ㄱ戳〷晡㠳ち戸愳㝤㠵㈷愱慢㍦〵㐴㐴晤㈱ち㑦愳挲㜱㔴挰捤㡣ㄵ㐲挷㈳ㄳ㈷㔰攱ㄹ㈰戹㌰攳愰ㄲ㙡〹戹搰㉣㜴昴㘷㤱㐳㐳㘸㔷㍤〹㘴挲慣㥡㉢愴㌸搵㉡ㄵ㈷㘷慣㤹㘶戱㌵㔵㥡㥣㥣㥤㉣捤㑣㤷㈹㐸㘷愷㑡愵㜲㈳ㄷ慥ぢ搴昵㍣㤰ㅣ慥〴ㄱ昴攷㤰ぢ㤷㠴㕣ㅥ㌹㕣〴㈶㐹昵ㄴ㤰㈴㌹㝦ㅤ㌶扣慤㡥〳㜳搸慣㤲愸㍣搶㕢㤰搳㙣摥㔳㈷㐰㍣㠶攲㌶㕦愵搷㍢㔸㈷搵攷㐱㤶㡤㘴㤵㔶㜷㤵㕢㍣㠷㍥㠵㤸愷愱㔳㝢㜳㘷挵昷昹づ㘴㜲摡戴ㄸ㘷㍢㜵慦ぢ㜸㝥搰换昷て㘶摢㘱㍢ぢ㜰搶捥捥㥡捦㉤㈷㕦昱扣づ㝣㑣ㅦ戴㡤㠵昳㤵挵户昴ㄷ〰㐹搳㐲㈷㌰ㅣ㤳戸㌳愱㑦ㄸ搱㠹挱ㅡ㈶晥〰愱㡡㠵敤挸㈷ㅦ搰㥦㉥晦㔶扢昹搵户㕦㕣㄰㍦捣㠸摦昷〷挶㜶㝥㝤攷㤷ㅦ㙦㕥扣昵摡㕦挹扢㥦㥤晣㔴挹〳㐶㘱㕦ち㜹攰扤戰扦㔴㘳㝤㍢收搶ㄹ㍣づ攰㈱戴收㔷㜶㥦〰㠷挳攰〴昹㤹戸㤰㑤散㐹㉡つ收㍢ㅤ㑥攳㘹㑢挱敥㍣㐸摢㜰㔵挳㜹戰㔹挷昶戸㠱㠴㝤㝣㑦㕡昷ㄸつ㌸㙤挵㠸㑣㄰㐵㔹㑡㠸搳〷㜹〲愷㠷㉦㥦愸㐴挵敦ㅢ㍣慦攳㐳㉥㑡搵收攱〳ㄲ挷㐵ㅤ㐳㔰㝤〹㠸㍥㌷㕥ㄹ㉦ㄶち㠵愲昲ㅤ㙣敢㝦戳㠹挷戹㤷㥦搰〲戶㤴㝥づ愸㠸戱㡡搰㈸捡ㄴ㠰挰㉢愸收扢㤶敤㍤慡㘷㈲挶搴晥㜴ㅡㅥ㝢㘴㘶昷扤ㄸ㠷㍦㈶搰㡣扢搴㙣慣〵㌴㝣敢㘹㈱〳戵㉣敢扥敥〷㕢つ摦摦挲㐲㍣ㄶ㜲㙣㤳㔲㡥捦慦戴ㅢ摤㈲散㡢愲㤸戸㉦㕡〷㈳ㄷ㥤㔴㡢㐰戲ㄵ挷挹挷㠸㑣㥤〴㔱〲㌰搴ㄲ㜴㡥づ扢㍤攲㌷晤搰晥晢昶晢㤵㍢昳昷慡敦㍤㌶晦慥㜳攷昳㕢攲搷晤㠱晤捦㌳ㄹ昷㜸搴㜹㘳㉡㑣扡挴挲㍦て㥡㑢ㅣ敡㙤昰捤摤㍦っ㤰挵㌴昸挷昰㌲㈸攱〵挴㜶〸ㄹ㍣㔱つ戹昴㍦㔲摢戲〶</t>
  </si>
  <si>
    <t>㜸〱搵㝤〹㝣ㄴ㔵搶㝤㕥㐸㜷㔲つ㠴ㄲ㔱㜱㐱ㄲ㤶捦〵㡤〴〸攰㠲㉣〹㠹散㑢挰ㄵつ㥤愴㥢〴㤲㙥散敥〰㜱㕦㔱㜰摦ㄷ㐶ㄱㄵ㔱㘷摣㐶㐷挷㘵摣㐷㤹㜱㜴㐶挵㘵ㄸ㤷戸㡦㍡攳㠲摢愸攳昰㍦攷㔶㔵㔲㕤昵㉡捤㌸晥扦摦㝣愵㝤㜹昵敥愹㔳昷㥥慡㔷㕤昵摥敢㑡㥥捡换换摢㡡㠵晦㜲㈹㘰㘱户摡昶㜴㈶搶㕡㔶㤹㙣㘹㠹㌵㘴㥡㤳㠹㜴搹挴㔴㉡摡㍥扤㌹㥤改〱㐰戸慥ㄹ晥㜴愸㉥摤㝣㕣慣愸㙥㔹㉣㤵〶㈸㤴㤷㔷㔴㘴攴挳扦戳晤㌱㥤ㄵ㠳㕢ㄹ〵㌴㐰攵ㄹ㘱㥡㐲㥡㈲ㅡ㠳㈶㐲搳㤳愶ㄷ㑤㙦㥡㘲㥡㍥㌴㈶捤㜶㌴㝤㘹戶愷改㐷戳〳捤㡥㌴㍢搱昴愷攱晥㡤㕤㘸㜶㠵改戵ㅢ捣扣捡㐹戳敡ㄷ㈳㥢摡㑣㌲ㄵ摢愷攴㔰㉢收㜱攵攵㘵攵㘵㈳挷㡥㉤㉦ㅢ扥㑦㐹㘵㕢㑢愶㉤ㄵㅢ㤷㠸戵㘵㔲搱㤶㝤㑡㘶户搵户㌴㌷㑣㡢戵捦㑢㉥㠹㈵挶挵敡㠷㡦慣㡦㡥ㅡ㕢㍥慡愲㈲扥晦晥㘳㝢つ〰昳捣捡㐹戳㔳戱㜸晡愷攲摣㥤㥣戳㉡㈷㤵捤㡣㘵㝥㉡捥㠱攰〴㘵㔵戲㌵摡㥣昸㠹㐸㐳㍣愶ㄵ㔵戱㠶㘶ㅥ晣㔸㉣搵㥣㔸㔴㠶戰戳㠴挶摡㤸戲㠹改㜴㕢敢㔲㥥㐷㤵戱㤶㤶戹戱戸ㅣ昴搶慡㜴㘶㜶㌴搵㥡敥搵㑡晤㘲愹㔸愲㈱㤶㉥㙥㥤扣愲㈱搶㘲〳搳㐵慤㠷㐶㔳㌳愳慤戱〲ㄶ晡戴㕡挷㜰㑡㘳㉣㤱㘹捥戴昷㙥㥤㥦㡥捤㡤㈶ㄶ挵〸〹戵搶戴㌵㌷慡㠲〲晣㥦搷㘳て㕤㘴㜲愰㄰㑦㙢㘵㔳㌴㤵㤱㌵ㅥ挲㜲ㅤ搶㜵扡㐸ㄶ㔹㜱昱㤴㉡昱㙣挵㘳㔶摢摣㍡㉤㤶㑡挴㕡戸ㄳㅥ挹㘱ㅥ㤰〸㘴ㅤ㠷㑥愵㥣㜴㜸㤴㔴㑦扢昱㌱ㄷ敥㈵㕣〲戳㕤搵散㘴㜳㍡㥤㑣散㌳㌷㥡㠹㡤㉢ㅦ㍥摣㈸㐵戵㌱㠸㠰挱㌰㍤慡㐷㡥㌱㠶戰㙡㈸㡣㉡搸㡣㌶敤㘶㘲扢捡慦㡢收搷搵攷搷㌵攴搷㌵收搷挵昲敢攲昹㜵㡢昲敢㥡昲敢㥡昳敢ㄶ攷搷㉤〱挶㔹㡡ちぢ昳敤㘵攱搹㈵〳㑥戸敢搷㔵慢㉦㕤㝡㑥晡ㄷ㤳ㅥぢ戱ㄹ㙦㤳㘲㐸ㅤ〷捤㜵捣㡢㜹扣㉡摢搲㤹㘴㉢て搸㑦㝢攰昳散〳慦㠶敡㈴户㡥扣ㄵ搱㝦㜸摣〷㝢昸㜹摣㘷㉤捤搸挷摤摡挵㑦㜲攸㤵戱〷愴㌶昶㠴〹敦〵㔳㍣㉢搵ㄸ㑢㤵捣㘹㡢捡搹㙦散㑤敦㌰ㄸ愵㌶攱㜸昳㤸㥦㜱晤愴㉤㕢㐲㍢㑤扤㝥搷㠳㤷っ昸挵愰ㄵ㡡㤷㕢戹㘴敦㡢㠲收㌴㉡㈳挷㝥㌰攱攱㐴㔶㡦搸摦㈸㘷搵〸ㄸ愵㥥戵㘹㙦摢㜸昴昸收搷ぢ愷摤昰挳㉥〷㝤㌸㘰敤ぢ㡡ㄷ㜰愱ㅤ㠵㠲㠶戶㠲ㅣ愳㘱挲㘳㠸慣慥㈸㌷挶戲㙡㝦ㄸ愵㥥戲㘹搷㉣㜸敤收㘷㐷㥦㍢昱昲㉦ㅥ搹昰攵つ㝢っ㔳晣㑡㄰摡〳㔱搰搰ㅥ㐴㡥㜱㌰攱㠳㠹慣ㅥ㌹捡ㄸ捦慡〹㌰㑡㍤㘲搳晥攲收ㄳて晣㝢㝡晤昴㙢晡愷㜶昸攵挱户ㅤ慦㜸扤ㄱ摡㐹㈸㘸㘸㉢㔱㙤㔴挱㠴㈷ㄳ㔹㍤㝡戸㔱捤慡ㅡㄸ愵㝥㙤搳㌶扥昸昸戰㌱ㄷ慣慢扣戳戹昲慤戱㠹戶昹㡡㕦㕢㐲㍢〵〵つ敤㔴㜲㑣㠳〹㑦㈷戲扡㘲慣㌱㠳㔵㌳㘱㤴扡换愶㍤㜳攷㡦㡥摣ㄲ㡦㑥扢敤慢戳慦戸敥捣ㅢ㈷㉡㝥ㄱち敤㙣ㄴ㌴戴㜳挸㌱ㄷ㈶㕣㑢㘴昵挸戱挶㍣㔶捤㠷㔱敡㔶㥢昶攰攴㤶愳㙢㡢㕥㥦㜴㜱㘳昴㡤㔶昳慥晤㔵㑦㠲昱〹ㅦ〶愳愱㍤ㅣ搵挶ㄱ〴ㅣ〹〳摡ㄱ挶㔱慣㕡〰愳搴つ㌶敤搷㝦扡晣敤愶扦摦㔶戳㙡㘹摦昵㌳㉡㙥㉥㔷晣戲ㄶ摡㘳㔰搰搰搶㤱㘳㈱㑣㌸ち〳摡搱㐶㍤慢ㅡ㘰㤴晡㤹㑤㥢㜸敢挱㔵晤㙢づ㥣㝣搱扡㤵ㅢ㕥散昱㤷㝢ㄵ扦晥㠵㌶㠶㠲㠶㌶㑥㡥㐵㌰攱㈶㈲慢㐷㤷ㅢ捤慣㕡っ愳搴㘵㌶敤㤸㔳捦㝤昱扥㑦搶搵㕣摥晦扥ㅤ㘷摤戱㜹㤹攲つ㠵搰戶愰愰愱㙤㈵㐷〲㈶㥣㈴戲㝡㘴㠵戱㤴㔵挷挲㈸㜵扥㑤扢㜹㑤挳㤵㙦捣摣㘹挶晡㉢㍥ㅤ㌲㜸㘱昵㉢㡡户㈸㐲㥢㐶㐱㐳㥢㈱㐷ㅢ㑣㜸ㄹ㤱搵㈳㐶ㅡ换㔹戵〲㐶愹戳㙣摡㍢㈶ㄶ㡣扦㍥晥昹慣慢晥昰搵〷挹㍦㤶摤慦㜸搳㈳戴挷愱愰愱㍤㥥ㅣ㈷挰㠴㑦㈴戲扡㘲㠴㜱ㄲ慢㑥㠶㔱敡ㄴ㥢昶摥㐱昵ぢ㝥㔳昵昵戴换㡦㑥㥣搹㥥㜹㘶〷挵摢㈸愱㍤ㄵ〵つ敤㘹攴㌸ㅤ㈶㝣〶㤱搵ㄵ愳㡣㌳㔹戵ㄲ㐶愹㜶㥢昶㠹晢戶㔴㝦㌳收敢捡戳㥥㜹昴攴敤㉥晦搳敦ㄴ㙦捣㠴昶㙣ㄴ㌴戴慢挸戱ㅡ㈶㝣づ㤱搵㈳换㡤㜳㔹㜵ㅥ㡣㔲㈹㥢㜶㔱昱戳愵昷つ搹㘷搲㜵ㅦ㡦㜹敡愸挴㕦㤶㉢摥敡〹敤〵㈸㘸㘸㉦㈴挷㐵㌰攱㡢㠹慣慥搸摦戸㠴㔵㤷挲㈸戵挴愶㍤攷改㤵敢㔷摦㌸愳收㥡晢晦㝣敢扡摤㉡㠷慢㝥〴攳ㄳ扥ㅣ㐶㐳㝢〵慡㡤㉢〹戸ち〶㠷㙣㡣㜱㌵慢搶挰㈸搵㘸搳敥摡㜴搰昸戳㍥ㅦ㌳晤㔷㝦戸愵摦㐹㤷㡦㕢愵㜸㍢㉡戴搷愰愰愱扤㤶ㅣ㙢㘱挲搷挱㐰㠴攱挶㍡㔶㕤て愳搴搱㌶㙤㐹晤搸戹㝢㘵慡㙢慥晢搷搵㡢晢捥ㅤ㌲㐳昱〶㔷㘸㙦㐴㐱㐳扢㥥ㅣ㌷挱㠴㌷㄰㔹㕤㔱㘱摣捣慡㕢㘰㤴㍡搴愶㕤扤敥攱慦㕥扢扡㙣挲挳昷㡤㉥㡥㡥攸㝦㥥摡㠹㘰㝣挲㍦㠷搱搰晥〲搵挶㙤〴摣づ〳摡搱挶ㅤ慣扡ㄳ㐶愹㔹㌶敤て愳㙡㍦昹㘴摦㔷㘶㕤ㄸ㥦㌹敦㡤㉤㠵㝦㔳晤〹挶㈷晣㑢ㄸつ敤摤愸㌶敥㈱攰㔷㌰愰ㅤ㘳摣换慡晢㘰㤴㍡挴愶摤搸㔱戲昹摡㍦摦㍦昵昶ㅢ㑡㡥㉣㙦㝥攷㝢挵摢㝡摥㝣㈸攳㝥愲ㅦ㠰〹㍦〸搳㝢㙥㉣㈹摦㡣戸㐹㑡㘴㡣㠷攸晣つ㡣㔲㤳㙣慡㑤昳晦戸晣挱愷㉥愸扣晥㤹户㌷㑤摣扡昴㜹戵ぢ摣ㄲ攱㈳㈸㘸㈲㝣ㄴ搵挶㘳㌰攱挷㘱㜰昴挷ㅡ㑦戰敡㐹ㄸ愵づ戴㘹㙦㥦㍡昶戲ㄳ㥡㙥㥣㜹敡愰慦㉦ㄹ戵昵扡扢搴慥〴攳ㄳ㝥ち㐶㐳晢㌴慡㡤㡤〴晣づ〶㠹㡦㌴㝥捦慡㘷㘰㤴ㅡ㘵搳摥昱攱㕢㥢づ㐹昴慥扡攵慥㝤扥㌸㜱㔴挵戴㕥捦挲㍤挷扥㉦慣㑡㐵㤷攳㑥扢敢㈶㝥㐴搹㜰晥㤷晢改〵て㉦昱㡡昸㤸㜸㜹㜹㘳挵昰攸挸㘸愸ㄴ戴摢㝡㥢捣㑢㔱慦昸㘱捤㠹挶攴㜲戹㝦摡㙤㔲ㄴ昷㜲㥤户搱挳㙣摦愴㘴㕢愲㌱扤慢摥㔹㥢挱摤敢㉥㕥㕦ㄷ㠹㙦戳㕡㍣㔵挴搲戲扦摤扤㥢ㅤㅡ㙤㘹㡢㑤㕣搱㙣戹〷㜸摣㜸愶㐸搶〷㝢慢㔳戱㘳㍢扤扥㠸㈶攲愱㜷㤹㜰晢戲戴㕣㔶㕣㈵㤵㑤挹㜴㉣㈱攱つ㙢㥤摤摣戰㈴㤶慡㡤昱㤱㌹搶㈸愹敥㐰㤷晤㘰㌳㙣㔶〲㠹攲㔱愵㜱㤰扢㌶㍥㜹㐵㈶㤶㘸㡣㌵㈲摥愵戱㔴愶㝤㕥戴扥㈵戶㘳ㄶ挴摡㈷ㅣ㍢㘷㔵㔷㈷ㅢ摡搲㤵挹㐴㈶㤵㙣挹昶㑣㙣㕣ㄶ挵挳㔴攳㡣㘴㘳っ捦㐲〵㕣昲㔴㕥㡦ㅥ㑡攵敤敤戹㝢㤵〷ㄲ昲愶换攴㐰戸づ昱〰ㅣ昳晥搹愷㕤搹㕣㘴㠷㉣㕡㘲㍣㈷昳㠷攴㈰ㄳ㕥搲散ㄵっ㜴攵挴晥〵愲昷っ㐶㑢㡣㥤㐷敥晦㉦㌸㍦㝦㝢㍢晢挹换昰挰㜹㐸㌴搱搸ㄲ㑢㜵摢㍢愲ㄸ㤱昱ㅣ㑣愸ㅣ慤㌹㔰㍤戹㡣慤㔰敤愱攵捤㡤㤹愶㜰㔳慣㜹㔱ㄳ㙦ㄲ搰㠳㔲㔴㐴㘹㝤㡢昱㈷㔴ㄹ捦搳扣〰ㄳ㠹攴㠵㕦㈴㈸ㅣ挱㤲ㄷㅡ㠴攲㌶㍤㤴㘵㍤挶收㘳㉢㐳ㅥ㥢搱挷㤱づ戵㔶㈷㔳改ㅥ㍤㜴ㄹㅥㄲ㑤㌷㘵㜸㙡㜶敦㈴摦㈶㥡㤷㘰㐲㐳㘰㜲㍥㈵昳摥愹㠰㥤〱扤㕢慢㘲昱㈸扡㘰愴㘵慢㘸㐸ㅥㄲ㐳愸㑤㌷ㄸ㝣晣㥦㠲㜶戲㈲㡣ㄲㅡ㝥慦㔶㥥昹戱ㄵ㤹慡㘸㈶㕡搸㡡㡥〴ㅣ㈱〳愰㘱戲㤵㔵攲㤶扤愵捥搹㍡㘲慦㠱挱㤴愲㡢愵愷㔴㔸㑣㘸㌴㘸㉢㜹㍤㙣摢㝤ㄲ㠸㝤㜷㈴ㄱ昶㥥攴搹ㅤ〲攸愷㘸慣㠹㈵收戵㉦㡤愵〹㉦ち㜷㉢愵户㘹挹㔳㘶㐳晤晣㑣㜳㑢扡っ㤱搶愴㤲㙤㑢㝦㑡ㅥ㜲ㄹ㉦挳㌸㑢㘸㉦㥣挱摢㥥ㄳ攴捡㉢㕣挶㘳㔳㔷㤷㔷㐴㌶搶㠴㕦㠵改㔱㠳摥〹㥥慤㈰摣㡡㝦㘴㌱㌶攳㥦㠸㐱㝦㠰㉦㌴ㄴ扥㝦愷〳㈵〴㝣慦搶㔹つ昵昳㔲㌱改ㄲ㉡㤲ㄵ㈸摥扢昵戰㘴㙡㐹㝤㌲戹㠴ㅤて挵戲㤶㙥㡡挵㌲散㘶改㘹㜷㉢㐹昷㤱㔲㍤㝡㘴昵㥣戸晡㘳〶㠲㍦晣〶㑣敦㠹㉤㉤㈵づ㘳㍡晣㈶慡㝡愰挳㈷摣㠱挲づ㔳ㄲ扣㕡㈴㔳敤㈵昶愶㉢㕡搲㉢搴㐰愴捥㈷昴攲ㄳ㍥㕤昵挹㕦ㅥ㤸昶搰搴㙦ぢ㝦戸㙢攰〶戵扢敤昰昵戳散〱戲㙤敢换〸〳昹㝦攲换挸晡ち晡㤱㤷㔵敢㑡愷昶㐴戲扣摡ㄹ敦搰扣ぢㄳ摡ㅢ㘶㕢㝡㘵㜸〳愹愲慡㕥㌵愸㐶ㄵ㉢㙣㐵慦捤㡣㐵愹㝦晦㍡㔳㡣つ攵㘲㘱ㄱ昴㜲㔶愵㔳换㔹攱挵挷㜴㔶㠰㤶慢㔷敦慥ち㌴㤴敤㥤㌵搷㔵愸㤳晢愷扥愴㈱㜷昶敦换㔵㉤敢攲ㄶ收搲扤㝣㠸ㄳ㐲晤㤴㔷㥢晦敤晤晤㔴㔷㕢㙡㘰㉤捤ㄳ慣㝦晦㘱㕦搱摡敤昵㝥搶扦㡦愶㈶㐴挲敦〱攲敤戵㤳㙦㙤㙢㔳戱挶〷昸㈷ㄲ㌱㠸㤵ぢ愱换㤷㘷㌹扢昳愹㘱挰昳㐲㘹昰挲ㄴ晥㤴〶户㑦㌸攱㡣づ㤴㔵㥦愰敢㑥戱敤昰㜵ㄹ㤶㘱戳㔲㝣㡣㉦戸㝤㉦挰㜸㉢㠳㜲昶㘲㝣㠵㜵攳㙢㥡㙦㘰㜰ㄳ㈲搱摢慤㜴㍦㔴㐹㉢晤㤶㠰敦㘰㔴㌹っ敦〸㡣敦㘱㥣㐵ㄵ㠰㥢㕦㌴昲㘵昱〳慡㝢搴愰て搲昷㘵挱晤㐷っ晡〳㝣㙡〴㝣㥤㍡ㄸ扣㈴㕢〲㝣昷慦㠰ぢ敦户戶挳搷戹㔹㠱㙤㐵㠰㈲〴愵扥〱㑣㉦㐰〴㙥愳㈷㑤㉦ㄸ㡦〰愳㐱㈲〲ㄴㄳ搰〷㐶㡤㐵㤵〸㘰㘲捤㔹搴愷攰敦ㄴ愰㉦㍣㍤㙡搰㕢敡ㄳ愰ㅦ㍣ㄱ㠳晥〰㥦摡ㅦ㤴㍡〱摥ぢㄲ攰㕤摢攱敢㠶㘵㌷㙢㈹㍥挶〰散㑥扤ㅤ㈸挰㐰㐶㔳㐲㔳ち攳ㄱ㘰ㅣ〸㐴㠰挱〴っ㠱㔱攳㔱㈵〲っ挵㥡戳愸捤㙥〱昶㠰〷户ぢ愳晣㐹敥〵㑦挴愰㍦挰愷㈶㠰㔲㈷挰㥦㠲〴昸愳敤昰㜵ㄸ㔷㠲愹ㄴㅦ㘳〴㜶愷㥥つㄴ㘰ㄴ愳愹愰ㄹつ攳ㄱ愰ち〴㈲挰㔸〲昶㠷㔱搵愸ㄲ〱づ挰㥡戳愸摦扡〵㌸〸㥥ㅥ㌵攸㠱昶㥤〱〷挳ㄳ㌱攸て昰愹ㅡ㔰敡〴㜸㌰㐸㠰〷㙣㠷慦㙢㝢㉡㤸㑡昱㌱㙡戰㍢昵敢㐰〱愶㌰㥡愹㌴搳㘰㍣〲㑣〳㠱〸㌰㠳㠰㤹㌰㙡〶慡㐴㠰㔹㔸㜳ㄶ㜵愷㕢㠰㌹昰愰〹㡣昵㈷㔹ぢ㑦挴愰㍦挰愷㘶㠲㔲㈷挰㑤㐱〲慣户ㅤ扥㑥昸㌹㘰㉡挵挷㔸㠰摤愹ㅢ〲〵㌸㠶搱搴搱㉣㠴昱〸㌰ㄷ〴㈲㐰㍤〱つ㌰㙡ㅥ慡㐴㠰㐶慣㌹㡢㕡攳ㄶ㈰づて㥡㠰㐶㠰㈶㜸㈲〶晤㝥〱挴愷收㠳㔲㈷挰㐵㐱〲㕣㘸㍢㝣挳〵㠷㠳愹ㄴㅦ攳㔸散㑥㥤ㅦ㈸㐰㥡搱㘴㘸摡㘰㍣〲ㅣ〱〲ㄱ㘰㌹〱㉢㘰搴㔱愸ㄲ〱摡戱收㉣㙡愵㕢㠰攳攱㠱〰㈳晣㐹㥥〸㑦挴愰㍦挰愷㌸㕡愱ㄳ攰㠴㈰〱㡥户ㅤ扥㠱㡤㍡㌰㤵攲㘳慣挴敥㔴㝢愰〰㘷㌳㥡㔵㌴慢㘱㍣〲㉣〴㠱〸㜰㉥〱攷挱愸㝡㔴㠹〰攷㘳捤㔹搴戱㙥〱㉥㠴〷〲㡣昶㈷㜹㌱㍣ㄱ㠳晥〰㥦㙡〰愵㑥㠰㐵㐱〲挴㙤㠷㙦〸㈶づ愶㔲㝣㡣㌵搸㥤㙡っㄴ攰ㅡ㐶㜳㉤捤㕡ㄸ㡦〰㡢㐰㈰〲慣㈳攰㝡ㄸ挵㜱ㅡㄱ攰〶慣㌹㡢㕡攰ㄶ㘰㍤㍣戸〸㙡扥〶㌷挰ㄳ㌱攸昷ぢ㈰㍥戵ㄸ㤴㍡〱收〶〹㌰挷㜶昸〶㡢㕡挱㔴㡡㡦㜱㈷㜶愷㘶〵ち昰㑢㐶㜳㌷捤㍤㌰ㅥ〱ㄲ㈰㄰〱敥㈵攰㍥ㄸ戵ㄴ㔵㈲挰慦戱收㉣慡挶㉤挰〳昰攰っ愸昰㈷昹㄰㍣ㄱ㠳晥〰㥦㍡ㄶ㤴㍡〱挶〵〹㜰㤰敤昰つ㙢戱㐷慡ㄴㅦ攳户搸㥤㍡㈰㔰㠰愷ㄹ捤㐶㥡摦挱㜸〴㘸〳㠱〸昰っ〱㝦㠰㔱换㔱㈵〲㍣㡢㌵㘷㔱㈳摣〲晣ㄱㅥ摣〹㡥昴㈷昹㍣㍣ㄱ㠳晥〰㥦㕡〱㑡㥤〰㝢〶〹戰㠷敤昰つ挰ㅤて愶㔲㝣㡣捤搸㥤ㅡㅡ㈸挰㙢㡣收㜵㥡㌷㘰㍣〲㜰㠰㑥〴攸㈰攰㉤ㄸ㜵ㄲ慡㐴㠰户戱收㉣㙡㠰㕢㠰㜷攱挱搷愰收㈲昸㍥㍣ㄱ㠳㝥扦〰攲㔳㈷㠳㔲㈷挰昶㐱〲昴戵ㅤ扥愱挲搳挰㔴㡡㡦昱㈹㜶愷捣㐰〱㍥㘷㌴㕢㘸扥㠰昱〸㜰㍡〸㐴㠰慦〸昸ㅡ㐶㥤㠹㉡ㄱ攰ㅢ慣㌹㡢㉡㜲ぢ昰㉤㍣㄰㐰㜳㈷昸㍤㍣ㄱ㠳㝥扦〰攲㔳㉢㐱愹ㄳ攰㕦㍦〴㍣ぢ晣㘰㍢㝣㠳㥡ㅣ戴㉣挵挷㈸挸㐷搸摦〳愶㝦ㄶ〸挳㙤ㄴ搲ㄴ挱㜸〴㔸つ㠲㐱㈴㠹㄰搰ㄳ㐶㜱攴㔳〴攸㠵㌵㘷㔱㕦㠰扦昳㔹愰ㄸㅥ㕣〳㌴ㄷ㐱捥慢㡢ㄸ昴晢〵㄰㥦㍡て㤴㍡〱㍥っㄲ攰慦戶挳㌷晣㝡㈱㤸㐴㠰㥤戱㍢昵㝥愰〰扢㌲㥡摤㘸〶挰㜸〴戸〸㈴㠳昰㌱〶ㄲ㔰〲愳㉥挱慡〸㔰㡡㌵㘷㔱㙦戸〵ㄸって捥〰捤搳攰㔰㜸㈲〶晤㝥〱挴愷㉥〵愵㑥㠰㑤㐱〲扣㘸㍢㝣〳挵㔷㠰㐹〴㈸挳敥搴昳㠱〲っ㘷㌴攵㌴㈳㘰㍣〲㕣〹㤲㐱昸ㄸ愳〸愸㠰㔱㔷㘳㔵〴ㄸ㡤㌵㘷㔱扦㜳ぢ㌰ㄶㅥ㕣〴㌵㝤愷〷挰ㄳ㌱攸昷ぢ㈰㍥戵〶㤴㍡〱ㅥ〹ㄲ攰㘱摢攱ㅢ搲扥ㄶ㑣㈲㐰㈵㜶愷ㅥちㄴ㘰㌲愳愹愶愹㠱昱〸戰ㄶ㈴㠳昰㌱愶㄰㌰ㄵ㐶慤挳慡〸㌰つ㙢捥愲敥㜱ぢ㌰〳ㅥ㌴〱捤挳搰㉣㜸㈲〶晤㝥〱挴愷慥〷愵㑥㠰㕢㠳〴戸挵㜶昸〶摦搷㠳㐹〴㌸ㅣ扢㔳ㅢ〲〵㌸㤲搱ㅣ㐵戳〰挶㈳挰㑤㈰ㄹ㠴㡦㜱っ〱㜵㌰㡡㈳昴㈲挰㐲慣㌹㡢㕡敢ㄶ愰ㅥㅥ㌴〱捤㝤㐰㈳㍣ㄱ㠳㝥扦〰攲㔳ㅣ晢搷〹㜰㔹㤰〰㤷摡づ摦㌴〱㑥〳㄰〱㕡戱㍢㜵㜱愰〰㐹㐶戳㤴收㔸ㄸ㡦〰户㠱㘴㄰㍥㐶㥡㠰っ㡣攲㕣〲ㄱ愰つ㙢捥愲㔶扢〵㔸づて〴搰摣ち户挳ㄳ㌱攸昷ぢ㈰㍥㜵㈷㈸㜵〲㥣ㄲ㈴挰挹戶挳㌷愱攱㙥㌰㠹〰愷㘱㜷敡挴㐰〱捥㘰㌴㘷搲慣㠴昱〸㜰て㐸〶攱㘳㥣㑤挰㉡ㄸ㜵㉦㔶㐵㠰搵㔸㜳ㄶ搵收ㄶ攰㕣㜸㈰㠰收ㅡ㜰㍥㍣ㄱ㠳㝥扦〰攲㔳㥣㑦愱ㄳ㘰㐹㤰〰㡢㙤挷㐶敦搴㡢晢挱挴昱〸扢㜷敦〱ㄴ〷攱㘳㕣挱扤㕦〹愳㌸敢㠲晤昰搶ㄲ搴㌹㍡㘴㠲昸愵㜳昴㉡㙣收㤹扡挱㍥て昷㘲慣〱〶㝤愳㠴㑡㤲㝥㘷㜷㍥昵ㅢ攰扢〴㘰摦愸搵㈷㜸㔴㤰〰㐷摡づ摦㠴㤱㐷戱慤㥣〱ㅢ㤸散攱㠰改敦〳㙥㘱愴户搲晣ㅣ挶㜳〶㍣〶㤲㐱っ攲㌶〲㙥㠷㔱㑦㘰㔵捥㠰㍢戰收㉣㙡㌶昸㍢敦〳敥㠲〷摦〲㥡晥㠰扢攱㠹ㄸ昴晢捦〰昱愹㈷㐱搹㈵挰㥢㔸戳〴愸づㄲ㘰戲敤昰㑤㙤㜹ㅡ摢㡡〰て㘱㜷慡㌲㔰㠰㠷ㄹ捤㈳㌴㡦挲㜸〴攰搴㤷㐱っ攲㜱〲㥥㠰㔱扦挷慡〸昰㈴搶㥣㐵ㅤ攸ㄶ攰㈹㜸搰〴㌴捦〲ㅢ攱㠹ㄸ昴晢〵㄰㥦㝡〶㤴㍡〱捡㠳〴ㄸ㙥㍢扣㤳㜰㐲捦㠱改摦㤸㍣搱ㄳ㜰㈳㝥㘸㜳㙣㌹㐷㝣㡢攳㔹㌳㥦㝢挷慢㤲㌳㤳㤹慡收昴搲㤶㘸晢昶㜱扢㜰㔸㔳㉣㠱㠹㈳㈹捣ㅦ昱搴㈵㤷㉥㡤㌵ㅡ昱摡㘴㕢慡㈱㌶愵敡扦㘱㘲㠹ㅣ㉢っ㤶㉡㤵㤷慦戰晣戸戹ㄲ㌸〳ㄴ捥ㄲ㤹挳挰ㄹづ摥㘱㙦敦昴ㄴ㤹㔱㘲〲搸愷㑢搱㜹捤㤹㤶㔸捦戸㑣つ㤱㜲㔱ㅣ㉡㘲㌶㑥㘳㘱㝣㕥ㄳ㠶㠲慢㝡挷㙢㔲捤㡤㉤捤㠹ㄸて㐶㍦ぢ㍡㍤戶〸㌳㙦㘶㈷搳捤晣㘹㐲敦昸扣㔴㌴㤱㕥捡㠹〴つ敤㝤戳搶㘴挶㐱㈸㍥愹㌹㤱挶㙥㘴晥㍡换㝤攲戵㑤挹攵昸㤵㑣㕢㙢愲㈶扡㌴晤㕦㜱㔴㤴ㅣㄷㅡ㌹㌴㉡㕦攵攷慢愲晣愲ㅦ㝢㝣㈲挲挷挱㤵〲ㅡ㌹㔶㜹愱攷㔱昲㑥つ㜰ㅤ㉡捦㥣ㅥ挶㤴㌵搹㕦㍢挵愴昳㈷㐶〳〰㌷㥥㐷愳敥昵〲捣搴㥡昹㔳扡㘶扢晤㐷扦搷〹扤〰收㙤㥥㕣戴〳挰挵搶愹挲〹㐷㍣㜳搰〲㜱挴戹收㍤晤㈲㜱挱昰㑣㉣敥㉡㔶㘳㡥㑡慦昸昴㘸㝤慣〵㔳㙢㕡愳㤹㘲㙢㠵昳㥢㕡愳㉤㘹摢㔷㤹㙣㙤㡤昲搴攲㜴扡摡㠶㘸㑢慣㈸㍥戱㉤㤳㥣搱㥣㌰攲㌰㜲晥搹㔵搱ㄵ愸㡡慥戰㈶挱挴攷㜲扡㥤㤴挹㤵㕣ㄴ㑤㌵㘷㥡㕡㥢ㅢ㡡戸挲㈹㜱晦ㄵ攷㈴ㅡ㜹〱挴㜴ㄶ攷㥡攱㥤㔵㘳捤㙤挱攱㉥挳㈴㌴㑡挷挳㡦㌳㌷㕦㠵昱㥦晡㤱搳〶㜰㠱㤱㉦〷㘳ㄳ搸㐲昸愰挲㙥㈴㥦挹愸㈳㙡㍥㍢ㄹ㌵㜲ㄱ㉡搸㠴搵㙥㈷收ㄴ〲㄰㤹㥥㡣㌶㔶㐷ㅢ㌰换愳搰晥㈵㔹ㄱづ㈲㉦ㅥ㈹㤳㔳愵㉡㌱昳づ㌳晡㤶㌵攳〷ㅢ㐵慣愸挵㉦攵ち㌸挹㉡㙣ㅤ㉤㌶捦扣㔰愸㘷㤱㙥㕦㔳ㅣ慥㈱昶っㄲ昷㉦昱愶昸昸晦㌶㘷散㜸〴㠵〴攴㑢攷㈵攴㘸扣っ愳㕥㐲㈵昳昱〰㕥㈱攰㔵㤸搰换㜰㝡㡦㐲昶慣㈵捣㙤㌲〰㉡攰搴㠶〲㑥㘹㈸㜲愶㌲㠴㈴㤱㥥慥愹ぢ㘱㙢捡㐲㤱昳挳慥㜰㉤捥攷㔸㘳挴扡㘲㜲愲ㄶ㠵捦捦㉦挰㐱つ㝢㈷㥥晡㜶ぢ戲搶摡㤸捣慣㔲ㅣ㜵て晦ㄹㄱ昷㘴戳〰㝦ㅤ㝦敦攴ㅤ㈱挳㡤攲㕦㠰挹㡢㈸㑥㉤㜲ㄲ摦㡥㌵㤶㌲慦㌱昱搷㘱搴㍢㉥〰㡡づ攰つ〲摥㈴攰㕤㍤愰㠳㠰户〸昸挰〵攰晤㡢扤㡢户〹㜸㠷㠰㉦㔰挹㝢〶ㄴ㥤㙦㌸昵ㄵ搶昸㉤㤷愷扤慡㉡づ愶昳捡㙡扣㑢〲㡥慡昳㠲搵㜹〲扦㡦摡㥣㈷戰攲㠰扢㤳㍢户戶〳晢㠰㠱晤㤵扣ㅣ㡣搷〰㍥㈴攰㈳〲㌸㍥捦㌳㈳晣㌱搶扡ㄴ搷っ换㐳昱扦〳〳挵户扡㐸㕤㡡㝦㐲搲㑦㐹㕡㠴㐳敦㤵㠳〳攸摤挸挱愱㜵㤱攳㌳ㄲ㜰㡣㍤㑢㡥㉤愸捤㉤〷㠷摦㌵搹㝥挱挰扥㈴㙦ㅦ㍤攰㉢〲扥㈶㠰愳昵㈲挷㌷㔸敢㤲㐳㌳㐸て㌹扥〵〶㜲㜰戴摥搹慢㑢㡥敦㐸晡㍤㐹㌹戲敥㤵㘳㈰敡扡㤱㠳〳敤㈲挷㍦㐹㔰㡡戵㉣㌹晥㠵摡摣㜲㜰㌰摥〹っ㤱㍡㘷挷㔶〶挶愹敢㙡㠸ㅥ愰攰㌳昲〹攰搸扤挸㠱ぢ㤸㑢づ捤㤰㍤攴㤰ㅦ㠹㐶ㄴ挷敥㥤扤扡攴〸㤳戴㤰愴ㅣ㘷昷捡挱挱昵㙥攴攰戰扢挸㔱㐴〲㡥扦㘷挹ㄱ㐱㙤㙥㌹㌸㌴敦〴收㤲愳㈷〳敢㐵㕥づ摢㙢〰扤〹㈸㈶㠰㈳昹㈲㐷ㅦ慣㜵㥤ㅤ㥡〱㝣挸戱ㅤ㌰㌸㍢㌸㤲敦㤰扡攴攸㑢搲敤㐹捡㔱㜷慦ㅣㅣ㙡敦㐶づづ挲㡢ㅣ晤㐸挰搱昸㉣㌹㜶㐴㙤㙥㌹㌸㔰敦〴收㤲㘳㈷〶搶㥦扣ㅣ挴搷〰㜶㈶㘰ㄷ〲㘶〱㈰㜲散㡡戵㉥㌹㌴挳昹㤰㘳〰㌰㤰㠳攳晡づ愹㑢㡥摤㐹㍡㤰愴ㅣ㠳昷捡挱㠱昷㙥攴愸㠳㕢攴㈸㈱〱挷收戳攴ㄸ㠴摡摣㜲㜰搸摥〹捣㈵挷㘰〶㌶㠴扣ㅣ搲搷〰㠶ㄲ昰㍦〴㌴〲㈰㜲散㠱戵㉥㌹㌴㠳晢㤰㘳㉦㘰㈰〷㐷昲ㅤ㔲㤷ㅣ㝢㤳㜴ㄸ㐹㌹㈲敦㤵㠳挳昰摤挸挱〱㝡㤱㘳ㅦㄲ㜰愴㍥㑢㡥㌲搴收㤶㠳㠳昸㑥㘰㉥㌹昶㘳㘰挳挹换〱㝥つ愰㥣㠰ㄱ〴㜰捣㕦攴ㄸ㠹㌵㤷ㅣ晥㔱㉥挸㔱〱っ攴攰㤸扦㐳摡㤷㌵搶㜷昹㘸㤲㡥㈱㈹挷攷扤㜲㜰㔰扥ㅢ㌹㌸㕣㉦㜲㡣㈵〱挷敤戳攴㌸〰戵戹攵攰㤰扥ㄳ㤸㑢㡥〳ㄹ搸㐱攴攵㜰扦〶㌰㡥㠰㠳〹攰っ〰㤱㘳㍣搶㕣㜲昸㝢㍢㈱挷㐴㘰㈰〷㘷〰㌸愴慥戳㘳ㄲ㐹㉢㐹捡搱㝡慦ㅣㅣ愲敦㐶づづ摥㡢ㅣ㔵㈴㔸㡢戵㉣㌹慡㔱㥢㕢㡥㜵搸捣〹捣㈵㐷つ〳㍢㠴扣ㅣ晣搷〰愶㄰㌰㤵〰捥〷㄰㌹愶㘱慤㑢づ捤㌴〰挸㌱〳ㄸ挸挱㌱㝦㠷搴㜵㜶捣㈴改㉣㤲㜲散摥㉢〷〷散扢㤱㠳㐳昹㈲挷㙣ㄲ㜰㑣㍦㑢㡥戹愸捤㉤〷㠷晢㥤挰㕣㜲搴㌲戰㜹攴攵㔴〰つ㘰㍥〱㠷ㄲ挰搹〱㈲挷㘱㔸敢㤲㐳㌳㈹〰㜲ㅣ〱っ攴攰散〰㠷搴㈵挷㤱㈴㍤㡡愴ㅣ挹昷捡挱攱晢㙥攴攰挰扥挸戱㠰〴ㅣ攱捦㤲攳ㄸ搴收㤶㠳㠳晦㑥㘰㉥㌹敡ㄸ搸㐲昲㜲㘲㠰〶㄰㈵愰㥥〰捥ㄵ㄰㌹ㅡ戰搶㈵㠷㘶㡡〰攴㠸〱〳㌹㌸㔷挰㈱㜵挹ㄱ㈷改㈲㤲㜲㕣摦㉢〷〷昳扢㤱㠳挳晣㈲㐷ㄳ〹㌸摥㥦㈵挷㘲搴收㤶㠳㔳〱㥣挰㕣㜲㉣㘱㘰㉤攴㝤㑢て㘸㈵㈰㐱〰㘷づ㠸ㅣ㐹慣㜵挹愱㤹㌰〰㌹㡥〵〶㜲㜰㜶㠰戳搷敤㔸㘳㕤㑡㔳㈴㑤㤳㤴愳晣㕥㌹㌸戴摦㡤ㅣㅣ昴ㄷ㌹昸㘶ㄸ挵搱晦㉣㌹㤶愱㌶户ㅣ㥣ㄸ攰〴收㤲㘳㌹〳㕢㐱㕥㑥ㅡ搰〰摡〹㌸㡥〰捥㈳㄰㌹㡥挷㥡㑢づ晦昴〱挸㜱㈲㌰㤰㠳㜳〵ㅣ㔲㤷ㅣ㈷㤱昴㘴㤲ㄶ攰慥搸㉢㐷ㄸ㜵摤挸挱㈹〰㈲挷㈹㈴㈸挲㕡㤶ㅣ愷愱㌶户ㅣㄱ㙣收〴收㤲攳㜴〶㜶〶㜹㌹㠵㐰〳㌸㤳㠰㤵〴㜰㔶㠱挸㜱ㄶ搶扡攴搰㑣㈶㠰ㅣ慢㠰㠱ㅣ㥣㌹攰㤰扡ㅡ换㙡㤲㥥㐳搲㥤〱昰捡戱㉢敡扡㤱㘳㌷戸㐵㡥㜳㐹挰㤹〱㔹㜲㥣㡦摡摣㜲っ挴㘶㑥㘰㉥㌹㉥㘰㘰ㄷ㤲户㐴て戸㠸㠰㡢〹㈸〵㐰攴戸〴㙢㕤㜲㘸愶ㄶ㐰㡥换㠰㠱ㅣ㐳㕤愴慥戳攳㜲㤲㕥㐱搲㌲〰扣㜲㜰ㄲ㐰㌷㜲㤴挳㉤㜲㕣㐹〲捥ㄳ挸㤲攳㙡搴收㤶㠳㔳〸㌴㜲慣㘱㘰㍦㈳㉦愷ㄷ㘸〰搷㄰㜰㉤〱㥣㜱㈰㜲慣挵㕡㤷ㅣ㥡㠹〶㤰㘳ㅤ㌰㤰㠳戳ちㅣ㔲㤷ㅣ搷㤳昴〶㤲㜲㜶㠰㔷㡥挹愸敢㐶㡥㙡戸㐵㡥ㅢ㐹挰㔹〳㔹㜲摣㠴摡摣㜲㜰㐲㠱ㄳ㤸敢散搸挰挰㙥㈶敦㔴㍤攰ㄶ〲㙥㈵㠰昳て㐴㡥㥦㘳慤㑢づ捤戴〳挸㜱ㅢ㌰㤰㠳㜳っ㥣扤扡攴戸㥤愴㜷㤰㤴㜳〵扣㜲㜰㠲㐰㌷㜲ㅣ〵户挸㜱㈷〹ㄶ㘰㉤㑢㡥㕦愲㌶户ㅣ㥣㕥攰〴收㤲攳㙥〶㜶て㜹敢昴㠰㕦ㄱ㜰㉦〱ぢ〱㄰㌹敥挳㕡㤷ㅣ㥡㐹〸㤰攳㝥㘰㈰㐷愳㡢搴㈵挷〳㈴㝤㤰愴㥣㌹攰㤵㠳搳〵扡㤱㠳ㄳ〹㐴㡥㠷㐸㜰㉣搶戲攴㜸ㄸ戵戹攵攰㘴〳㡤ㅣ㡦㌰戰㐷挹换㠹〸ㅡ挰㘳〴㍣㑥〰攷㈶㠸ㅣ㑦㘰捤㈵㠷昶㈶晤户挰㐰㡥㜶ㄷ愹㑢㡥愷㐸晡㌴㐹㌹㡦挰㉢挷ㄹ愸敢㐶㡥㌳攱ㄶ㌹㌶㤲㘰㈵搶戲攴昸㍤㙡㜳换㜱㌶㌶搳㘴晢っ〳晢〳㜹㌹㉤㐱〳㜸㤶㠰攷〸㔸つ㠰挸昱㐷慣戹攴搰㜶挷㍥てっ攴攰㙣〴㠷搴㈵挷ぢ㈴㝤㤱愴㥣㐶攰〰㕣㈷敤㈶〲㕥㈲㠰㔳っ㌴㠰㤷〹㜸㠵㠰㌵㉥㠰慢㍢昶㔵〲晥㑣〰挷敤扤㡡㜳戰扥ㅢ挵㙦㠵㕢ㄴ摦㑣〲㡥攷㘷㈹晥ㅡ㙡㜳㉢捥愱㝥㑤攴慦㌳戰㌷挸换㘹〰ㅡ挰㥢〴㜴㄰挰㤹〱愲昸㕢㔸敢㔲㕣㌳㈱〰敤昱ㅤ㘰愰㌸㐷晦ㅤ㔲㤷攲敦㤲昴㍤㤲㍥〴㠰㔷づづ摤㜷㈳挷㈳㜰㡢ㅣ敦㤳攰㔱慣㘵挹昱㔷搴收㤶㠳〳晦㑥㘰慥㈳晤㈱〳晢㠸扣㥣ㄴ愰〱㝣㑣挰摦〸㜸ㄲ〰㤱攳敦㔸敢㤲㐳㌳㍤〰㜲㝣ちっ攴攰㕣〰㠷搴㈵挷㘷㈴晤㥣愴ㅣ㙤挴摤㈰收戰㜲つ〵㙥ㄷ攲㠸㤱㜷㜸挴㌷㐸挵㤱慤㐸㥣挳㔵戵㤹昶ㄶっㄱ戲挸攱ㄲ慢挴㠱ㅦ换㡤㐱㥣㘴慡㐰攵ㄵ㜸摦ち搰戹敤戳愰敡搹捦ㅥ昳戱㕦昴挱户㌰㈶㔳昴㜰㌴㉣搴晢㥦晥户ち㜴㙥捦挰扢㝥㠲捤㙤戸㠴扦㐴㌲晤㘶㌴㌷愴㤲改㘴㍣㔳㔲㡢㘱敥ㄲ扥挱〲ㄳ晣㠷㑦っ昵〴愳㜶㥦㑣慣㈰㠱㐴㐲换昸慢敥挸㤲㐴㜲㜹㐲愲〹愵昹㈲て搱慢戰㤰扢戱㠶㌳㔰ㄸっ昱㑣づ㐰㜱㌱㌹〸㈵〵㡥㌸㐹㠱愳㑥㕣㐲㝦㐱㘱㕢㠷㠰ㄸ㠸昳愳摤㠲挲㐲摦ぢ摥㝣㐳㐷㥤扦戱て㠷㌹㜲ㄴ㡡㈰㐵敦㉦愹昵ㅢ㘵㉢挸㡤晢攲㘳㝣〳〵㡤㝦挰㐴捣搷㄰㌸〳ち㝦㡢搵敤㉡㈷搵㘵扦㤲㌰晣ㅤ慡晢愲ㅡ㍦〷㜷㝥㈰捥㤳㈱晣㍤敡㝢愱㕥㐶捤昰づ挴㜴昸㥦愸㈹㐶㡤㙢戰摣攴攰ㄴ搹㡤ㅦ攰㌴㍡㔸ㅡ㐴㔳ち㘳㜲㜴㡡㡢昹愶㔳攸㜰ちㅣ㤲ㄲㄷ挷㥦挲㈸㠵㌹攲㙡㠲㍤㙢摥㐹ㄸ㘳㙦㜹扤敢慣〱㌹㙢㈰搲㘰ㅥ〶愳㌳ㄸ㔰㌸っ㐴捦㍡敢ㄷ愴搴搱攴㘰ㄶㄹ㡢㤴㡡ㄸ㠵昰捡ぢ改攴搵㜴㐵㐵搴㑢扤ぢ㠴㥣っㄱ㜸㔹〰て愶ち愳㤶つ㐸㝤昵晤搶慤㍣㙤㔱㠹㈱ㄷ晡㜰摡愹㉦㔰换㔳㉦晢搴攱㈸ㄵㄷ昳慦㑥㠱挳㔲㔲昳㤱㕤㔰ㅣ㜱攲改愳戶㠰㠲㠷㔶づ㔱ㅦ㐶㘶挲㐴㑣づ㍡愱㤰㘷愵挶〳搲㤵㥦挹挱㈸㜱敥挰つ㍡〸攳㙦㔵㡤㌲ㄸ㈵〳㑤㕣摢ㄹ捥捥㑣㌸搰㈴㤹扣慦捤攴㕤㙤㈶ㅣ㘰攲㘲㝥改ㄴ㌸愲㈴㌵ㅣ㔵攲愲㌸㔸㈴㤹扣攳捥㘴㜷〶㌶㄰㈶㘲㜲扣〸〵㝤㈶摦㍢捥㈱摣愰㠳戰搱㌴ㄵ㌰敡㥦㜰捡㌱搹ㄳ捥捥㑣㌸㐶㈴㤹扣愲捤攴㈵㙤㈶㕢戱ㄱㄷ㔳㡥㉢ぢ㑡づ㈲ち昹㜶㐱㠵㔰㤰㑣㌶戹㌳搹㤷㠱㤵挱㐴捣㌰〰㈸攸㌳㈹㜴㥣㈳戹㐱〷㘱晣昵愸挱摦愱慡㈲㌸㈵㤳㌱㜰㜶㘶ㄲ㐱慤㘴戲㔱㥢挹㔳摡㑣㝡㘲㈳㉥㘶㉦愷搰摢㈹ㄴ摢〵戵ㅤち㤲挹㙦摤㤹ㅣ挴挰挶挱㐴捣扥〰愰愰捦㘴㝢挷㌹㠹ㅢ㜴㄰㔶㐵㔳〹愳晡挱㈹㤹㔴挳搹㤹挹㡥愸㤵㑣敥搷㘶㜲㥦㌶㤳㥤戰ㄱㄷ戳扦㔳搸搹㈹散㘲ㄷ搴〰ㄴ㈴㤳㝢摤㤹㑣㘳㘰搳㘱㈲收敥〰愰愰捦㘴愰攳㥣挳つ㍡〸㥢㐶㌳ㄵ㐶㤵挰㈹㤹捣㠷戳㌳㤳㐱愸㤵㑣㙥搵㘶㜲戳㌶㤳挱搸㠸㡢㌹挴㈹っ㜵ち晦㘳ㄷ搴㕥㈸㐸㈶ㅢ摣㤹ㅣ挹挰㡥㠲㠹㤸㝢〳㠰㠲㍥㤳㘱㡥㜳㈱㌷攸㈰㙣㉥捤ㅣㄸ戵て㥣㤲㐹㈳㥣㥤㤹㤴愱㔶㌲㔹愳捤攴㉡㙤㈶晢㘱㈳㉥收㜰愷㔰敥ㄴ㐶搸〵㔵㠱㠲㘴㜲愵㍢㤳㘶〶戶ㄸ㈶㘲㡥〶〰〵㝤㈶㘳ㅣ㘷㤲ㅢ㜴㄰挶㕦㔸ㅡ晣慤愶ㅡぢ愷㘴㤲㠶戳㌳㤳〳㔰㉢㤹㥣慢捤㘴戵㌶㤳〳戱ㄱㄷ昳㈰愷㌰捥㈹ㅣ㙣ㄷ搴㐴ㄴ㈴㤳㔵敥㑣㔶㌰戰㜶㤸㠸㌹〹〰ㄴ昴㤹㔴㍡捥㤳戸㐱〷㘱ぢ㘹敡㘰㔴ㄵ㥣㤲挹㘹㜰㜶㘶㔲㡤㕡挹攴㐴㙤㈶挷㙢㌳愹挱㐶㕣捣㐳㥣挲ㄴ愷㌰搵㉥愸ㄹ㈸㐸㈶挷戹㌳㌹㡢㠱㥤つㄳ㌱㘷〲㠰㠲㍥㤳㔹㡥昳㍣㙥搰㐱搸㈲ㅡ摣㕣攵愹搹㜰㑡㈶ㄷ挱搹㤹挹㕣搴㑡㈶〹㙤㈶㉤摡㑣㙡戱ㄱㄷ㜳㥥㔳㤸敦ㄴづ戵ぢ敡〸ㄴ㈴㤳㈵敥㑣㉥㘷㘰㔷挰㐴捣㈳〱㐰㐱㥦挹㔱㡥昳㘷摣愰㠳戰〴㑤㉢㡣㕡〰愷㘴㜲ㅤ㥣㥤㤹ㅣ㠳㕡挹愴㑥㥢挹搱摡㑣敡戰ㄱㄷ㜳愱㔳㠸㍡㠵㝡扢愰㘲㈸㐸㈶ぢ摣㤹慣㘷㘰㌷挱㐴捣㌸〰㈸攸㌳㔹攴㌸㝦捥つ㍡〸㙢愳挹挰愸㈶㌸㈵㤳㍢攰散捣㘴㌱㙡㈵㤳搹摡㑣㘶㙡㌳㔹㠲㡤戸㤸㉤㑥愱搵㈹㈴散㠲㍡ㄶ〵挹㘴㠶㍢㤳㝢ㄸ搸慦㘰㈲㘶ち〰ㄴ昴㤹愴ㅤ攷〳摣愰㠳㌰晥㥣搰攰てㄳ㔵〶㑥挹攴㘱㌸㍢㌳㔹㠶㕡挹㘴愲㌶㤳昱摡㑣㤶㘳㈳㉥收ち愷搰敥ㄴ㡥戳ぢ敡㐴ㄴ㈴㤳㠳摤㤹㍣挱挰㥥㠴㠹㤸㈷〱㠰㠲㍥㤳㤳ㅤ攷敦戸㐱〷㘱愷搳㥣〶愳㑥㠱㔳㌲㜹ㄶ捥捥㑣㑥㐳慤㘴㌲㐲㥢挹㜰㙤㈶愷㘳㈳㉥收ㄹ㑥攱㑣愷戰搲㉥愸㔵㈸㐸㈶晢戹㌳㜹㠱㠱扤〸ㄳ㌱㔷〳㠰㠲㍥㤳㜳ㅣ攷慢摣愰㠳戰搵㌴晣愹愰㍡ㄷ㑥挹攴㌵㌸㍢㌳㌹ㅦ戵㤲挹㘰㙤㈶愵摡㑣㉥挰㐶㕣捣ぢ㥤挲㐵㑥攱㘲扢愰㉥㐳㐱㌲㈹㜱㘷昲ㄶ〳㝢ㅢ㈶㘲㕥づ〰ち晡㑣慥㜰㥣ㅦ㜰㠳づ挲㉥愲戹㄰㐶㕤〹愷㘴昲㌱㥣㥤㤹㕣㡤㕡挹愴㥦㌶㤳扥摡㑣搶㘰㈳㉥收捦㥣挲㌵㑥攱㕡扢愰搶愱㈰㤹㙣攷捥攴㌳〶昶㌹㑣挴扣ㅥ〰ㄴ昴㤹摣攰㌸扦收〶ㅤ㠴昱㈷㜷〶㝦扣愷㙥㠴㔳㌲昹づ捥捥㑣㙥㐲慤㘴ㄲ搲㘶搲㐳㥢挹〶㙣挴挵扣搹㈹摣攲ㄴ㙥戵ぢ敡㌶ㄴ㈴㤳㝣㜷㈶㕢ㄹ㔸㕥㠸㤹摣づ㐰㘰㈶㜷㌸捥㄰戰㔶㈶㙢戱㐳㠳扦挲㔳㜷挲㈹㤹昰捦㈸㜴㘶昲㑢搴㑡㈶㕦㝦愷㝢搲晡ㄲ戵晥㈷慤扢戱ㄱㄷ昳ㅥ愷昰㉢愷㜰慦㕤㔰昷愳㈰㤹㝣〱㡡捥㈷慤㘲〶搶㐷㌲㜹〰㠰挰㑣ㅥ㜴㥣晤㍡㌳戹〹㍢㌴搶挳愸㠷攰㤴㑣晡挳搹㤹挹挳愸㤵㑣㍥搰㘶昲㥥㌶㤳㐷戰ㄱㄷ昳㔱愷昰㤸㔳㜸摣㉥愸摦愲㈰㤹扣敢捥㘴〰〳摢ㅤ㈶㘲㍥〵㐰㘰㈶㑦㍢捥挱摣愰〳晢㤲㤷攲ㅡ晣㕤㥣摡〸愷㘴戲㠷㍢㤳摦愳㔶㌲㜹㔵㥢挹换摡㑣㥥挱㐶㕣捣㍦㌸㠵㘷㥤挲㜳㜶㐱㍤㡦㠲㘴昲㤲㍢㤳㝤ㄸ搸扥㤲挹ぢ〰〴㘶昲愲攳ㅣ搱㤹挹㍤搸愱挱ㅦ戸㤹㥢散㝤㤸㉦㌹㠵㤷㥤挲㉢㑥攱㔵ㄴ搸ㅢ㘰戰㝦挱㘰㜷㠲愷〳挱㘰〷㠲昹㘷ㅢ㈶㥤〶〷㜱㕦晣挹㤸扣户搷敥㌴搸っ㠴挸㌶ㅥ摥捥ㄳ攰㌵搴㡡㙣㡦㙡㘵㝢㔸㉢摢敢搸㠸㡢昹㠶㔳㜸搳㈹㜴搸〵昵づち㈲摢㙦摣戲㔵㌱戲挹㌰ㄱ昳㕤〰〲㘵㝢捦㜱㑥攵〶ㅤ搸㤷昱ㄸ捤愳㌰敡㝤㌸㈵㤳㤹敥㑣晥㡡㕡挹攴㉥㙤㈶㜷㘸㌳昹㄰ㅢ㜱㌱㍦㜲ちㅦ㍢㠵扦搹〵昵㈹ち㤲挹敤敥㑣㙡ㄹ搸㍣挹攴㌳〰〲㌳昹摣㜱ㅥ搱㤹〹㝦㤴㘵昰攷㕤收ㄶ㌸㑤慥ㅤつ㘷敦㍥㝤扥戱挱㍣攰慥攵戳昱昶捡〴敢摦愲〹㝤晥攱㈰㡦㔶愵ㄷ㑦っ㜵㥣扣昶昳㕢てㅣ㝡捤ㅤ㕢敤㝦㑦戶㤰㐷㑣㔰㍦〰㌹ㄴ㙢昲扡㌲搷㙢扡搶㈲㥢捤㜸て㤸敦晤㠸搷摡づ敦晢ㄱㄵ晢愲扡㤸扡㝥摣㜷㜵㄰搳㔵戶挳晢挶㌳㤳晤㔶㤲㜷㤳㤵㌷晢㤲愸㘰敥扣搹攱㈴挸㥣㜹戳扢愹㉢摡㌷愹㐰〷㡣扡㌴㈸摡㑢㙣㠷昷昵㘴㈶晢愶㈴摡㠴ㄵ㉤晢㡢㈴〶搰戹ㄶ捤㔱㘲愷㤲㈰㜳㐶换㉥㈵㕤戴攷〷㐵㝢㥥敤昰扥㑢捣㘴晦㤳㐴㥢戱愲㘵㥦㤰挴攰ちㄵ㐵㑤戴散㌸ㄲ㘴捥㘸搹㙤愴㡢昶散愰㘸捦戲ㅤ摥ㄷ㝦㤹散㘳㤲㘸㡦戳愲㘵扦㡦挴㤰㌳㕡㜶づ〹㌲㘷戴散ㅡ搲㐵㝢㕡㔰戴愷摡づ敦㕢扡㑣昶㈳㐹戴愷㔸搱戲㙦㐷㘲挸ㄹ㉤㍢㠰〴㤹㌳㕡㜶晦攸愲㍤㈱㈸摡攳㙤㠷昷㤵㕡㈶晢㡡㈴摡㤵㔶戴散扦㤱ㄸ㜲㐶换㑥ㅥ㐱收㡣㜶㈱㘰扡㘸㤷〵㐵摢㘶㍢扣敦扦㌲搹ㅦ㈴搱㥥㙢㐵换㍥ㅡ㠹㈱㘷戴散挸ㄱ㘴捥㘸搹㡤愳㡢㜶㘹㔰戴㐹摢攱㝤㔹㤵挹㍥ㅦ㠹昶㘲㉢㕡昶挳㐸っ㌹愳㘵㘷㡤㈰㜳㐶换慥ㅡ㕤戴㡢㠳愲㙤戶ㅤ摥㌷㑢㤹散搷㤱㘸慦戴愲㘵㕦㡢挴㤰㌳㕡㜶挸〸㌲㘷戴散㡥搱㐵摢ㄸㄴ㙤㠳敤昰扥〶捡㘴摦㡤㐴㝢慤ㄵ㉤晢㔳㈴㠶㥣搱戲搳㐵㤰㌹愳㘵㤷㡢㉥摡㘳㠲愲㍤摡㜶㜸摦搹㘴㕥〷㈶㠹昶㐶㉢㕡昶㤹㐸っ㌹愳㘵挷㡡㈰㜳㐶换㙥ㄵ㕤戴㠷〷㐵㝢㤸敤昰扥㘰挹㘴ㅦ㡣㐴㝢慢ㄵ㉤晢㐵㈴㠶㥣搱戲昳㐴㤰㌹愳㘵搷㠹㉥摡戹㐱搱捥戱ㅤ摥户㈱㤹散㘷㤱㘸敦戴愲㘵摦㠷挴㤰㌳㕡㜶㤰〸㌲㘷戴散ㅥ搱㐵㍢㍤㈸摡㘹戶挳晢敡㈲㤳㝤㈹ㄲ敤扤㔶戴散摦㤰ㄸ㜲㐶换㑥㄰㐱收㡣㤶㕤㈰扡㘸慢㠳愲㥤㙣㍢扣敦ㄹ㌲搹㕦㈲搱㍥㘴㐵换㍥っ㠹㈱㘷戴散攸㄰㘴捥㘸搹捤愱㡢㜶㐲㔰戴攳㙤㠷昷愵㐰㈶晢㐴㈴摡挷慤㘸搹㑦㈱㌱攴㡣㤶㥤ㄹ㠲捣ㄹ㉤扢㌲㜴搱ㅥ㄰ㄴ敤晥戶挳晢〶ㅦ㤳晤ㅥㄲ敤㐶㉢㕡昶㐵㐸っ㌹愳㘵㠷㠵㈰㜳㐶换敥ち㕤戴愳㠲愲ㅤ㘹㍢扣慦摢㌱搹户㈱搱㍥㠷〲㥥㐲搸摦戰㙤搱戲㔳㘲摢愲㘵㤷挴㔰㘴敦㝤ち㈹ぢ㡡㜶㕦摢攱㝤㌷㡥挹晥ぢ㠹㜶ㄳち㠸㤶㝤ち摢ㄶ㉤㍢ㅥ戶㉤㕡㜶㍢っ搵㐴扢㘷㔰戴㝢搸づ敦㡢㙣㑣昶㔱㐸戴㥢㔱㐰戴散㌷搸戶㘸搹戹戰㙤搱戲㙢㘱愸㈶摡㐱㐱搱㤶摡㡥㡤摥户捥戰攳愰㡢愹敢〹㙦㐰㄰搳㙥戶挳晢晡ㄶ㤳㥤っ㤲昷㝢㈸㈰㙦㍥昸㙦㕢摥散ㅤ搸戶扣搹㌷㌰㔴㤳昷㑥㐱搱敥㘸㍢扣敦㕡㌱搹㤱㈰搱㝥㡣〲愲攵挳晤戶㐵换ㅥ㠰㙤㡢㤶捦晦㐳㌵搱㙥ㄷㄴ慤㘹㍢㝣㉦㐶㘱㘷㐱慥ㄷ愳戸晥㤰㑦ㅦ散㌴ㄴ攷㥣㤸㥥㜱慢㥡搳㑣㌰㐵慡戹愵㐵㘶ㄷ昵挲晢つ㔲昸㔳㍡搳昱扡づ扣搵〰㝦㔲搳㥥㘲㠳搷㜸昰㐷攴捥敦敡つ㔹攳挶攱戸晣㘵挴挲昸㤴㌴愶扢㌴ㄶ攱捦㠱㘴㌲昸㌳㥣晦つ㉦㍦挰㝣慦〲㙢〲㠵昵摡〳敤㔴㉢捥愱敡收扤ㄴ㕤㝡㌸㝦㈱㈷㥦慦㐵昸㜱㙦㕣㤱㥦捤攷慢㘲ㅣ㑥慢㔷昸㤴扣慤搸㍤㤶㝣扣扤ㄱ挷㌲㈲扤㔹㔸㡦ㄸ㕦㘲搵㝡㜹㠲扣㤹㐹戱㝦㠴㠷摢收㠸㘸㌹扥挹收昸㠷㠳㤷㡤昲ㄴ㝢㉤㕣ㅣ㘱㉤挷昷搹ㅣ晦昴㜰㘴戲㌹昲戵ㅣ㕢戳㌹搸㥢攳捥㠵㑦昸慥㌸晥昵慤㑥㡦ㅥ搸挸愵㐷㠱㠷㠳捦摤㉥㡥敦戴ㅣ㠵搹ㅣ㐵ㅥづ㍥つ扢㌸扥搶㜲昴捣收攸攵攱攰㌳慡㡢㘳㡢㤶愳㑦㌶㠷改攱攰㤳愳㡢攳ㄳ㉤挷昶搹ㅣ晤㍣ㅣ㝣㥥㜳㜱㝣愴攵搸㈹㥢愳扦㠷㠳㑦㔹㉥㡥昷戵ㅣ扢㘶㜳散收攱攰戳㡦㡢攳㙤㉤挷挰㙣㡥ㄲて〷㥦㐸㕣ㅣ㙦㘸㌹〶㘷㜳っ昱㜰昰㌹挱挵戱㔹换戱㐷㌶挷㥥ㅥづ摥扤扢㌸㕥搶㜲っ换收搸挷挳挱㝢㙡ㄷ挷ぢ㕡㡥晤戲㌹㠶㝢㌸㜸愷敢攲㜸㑥换㌱㌲㥢㘳㤴㠷㠳昷㥦㉥㡥摦㙢㌹挶㘴㜳㡣昵㜰昰慥搰挵昱㤴㤶攳挰㙣㡥㠳㍣ㅣ扣㔷㜳㜱㍣慥攵ㄸ㥦捤㌱挱挳挱㍢㈸ㄷ挷挳㕡㡥捡㙣㡥㉡て〷敦㐶㕣ㅣて㘸㌹㙡戲㌹づ昱㜰昰ㅥ挱挵㜱慦㤶㘳㕡㌶挷昴㙣㡥㄰㉦晢摢晣晤挳戱㡥敤昱㑤㙤晦㙤㜸扥㘵㘸㔸ぢ晦㌲扣敥㔵㌶搹㉦㜵㥡㠹晤㉡㝥愹挸㜸挹㉣慥㠱㑣㍥晣搶㘰ㄸ挶㙣搶昲㑢㐳㌰㜳摣ㄸ㝥㉢〸㘶㉥㙢昹愵㈰㤸㕡㌷㠶㔷㝤挱捣㤳㕡摢㘵捣㜷㘳㜸㔵ㄷ捣愱慣攵㐵㕤㜸づ㜳㘳㜸搵ㄶ捣攱慣攵㐵㕢㌰㐷戸㌱扣㉡ぢ收㐸搶昲愲㉣㤸愳摣ㄸ㕥㜵〵戳㠰戵扣攸ち收㘸㌷㠶㔷㔵挱ㅣ挳㕡㕥㔴〵㔳攷挶昰慡㈹㤸㠵慣攵㐵㔳㌰㔱㌷㠶㔷㐵挱搴戳㤶ㄷ㐵挱㌴戸㌱扣敡〹愶㤱戵扣攸〹㈶收挶昰慡㈶㤸㌸㙢㜹㔱ㄳ捣㈲㌷㠶㔷㉤挱㌴戱㤶ㄷ㉤挱㌴扢㌱扣㉡〹㘶㌱㙢㜹㔱ㄲ捣ㄲ㌷㠶㔷ㅤ挱戴戰㤶ㄷㅤ挱戴扡㌱扣慡〸㈶挱㕡㕥㔴〴㤳㜴㘳㜸搵㄰捣㔲搶昲愲㈱㤸㘳摤ㄸ㕥ㄵ〴㤳㘲㉤㉦ち㠲㐹扢㌱㙣昵㠲挹戰㤶㡤㕥㌰㙤㙥っ㕢戵㘰㤶戱㤶㡤㕡㌰换摤ㄸ戶㕡挱慣㘰㉤ㅢ慤㘰摡摤ㄸ戶㑡挱ㅣ挷㕡㌶㑡挱ㅣ敦挶㐸㤳㐱㈳㌱㑥㐰慤戳㤸㙣㍡扣捦㌷㑥㐴愱㜷て㈵㡤㠶敢㔹㈸㌶ㅥ㐱㥤㙣愱愴搹昸㔰㙣㍥㠲㍡搵㐲㔹つ挷换挵〶㈴愸搳㉤㤴㌴ㅤㅦㄷ㥢㤰愰捥戴㔰搲㜸㝣㈸㌶㈲㐱㥤㘵愱愴昹昸㔰㙣㐶㠲㕡㘵愱ㄶ攰ㅦ搱㈷㉢㐷㌶㈴㐱㥤㘳愱愴〹昹戸搸㤴〴㜵㥥㠵㤲㐶攴㐳戱㌱〹敡〲ぢ㈵捤挸㠷㘲㜳ㄲ搴㐵ㄶ㑡ㅡ㤲て挵〶㈵愸㑢㉣㤴㌴㈵ㅦ㡡㑤㑡㔰㤷㔹㈸㘹㑣㍥ㄴㅢ㤵愰慥戰㔰搲㥣㝣㈸㌶㉢㐱㕤㘵愱愴㐱昹㔰㙣㔸㠲㕡㘳愱愴㐹昹㔰㙣㕡㠲扡挶㐲㐹愳昲愱搸戸〴戵搶㐲㐹戳昲愱搸扣〴戵捥㐲㐹挳昲愱搸挰〴㜵㠳㠵㤲愶攵㐳戱㠹〹㙡扤㠵㤲挶攵㐳戱㤱〹㙡㠳㠵㤲收攵㐳戱㤹〹敡ㄶ㐱㤹捥㘹ㄵ㘲㥢㍡㌰昸㑦㤰扡㝥慦㌱捣晢搷㕢㈷攳慦戱昲挷㝦㜹㍤昰慥㌷敢つ㘹〵昹〷晣㌸㉥㍥搹昲㔵㠸晣㠴づ挵搷晡㝦挰挳㜶搳昵换㈰㌲㑥挲〷㍦摦㔰扣㌴㌰㘱㌵ㅦ㝢攰㕥ㅣ〷慦〶攲㤸攷㜱昰〲㈰㡥㕡㡦㠳㙤㕥ㅣ㜳㍤づ㌶㜳㜱捣昱㌸搸戲挵㌱摢攳㘰㘳ㄶ挷㉣㡦㠳敤㔷ㅣ㌳㍤づ㌶㔹㜱捣昰㌸搸㑡挵㌱摤攳㘰挳ㄴ挷㌴㡦㠳㙤㔱ㅣ㔳㍤づ㌶㍦㜱㑣昱㌸搸攲挴㜱㠸挷挱㐶㈶㡥ㅡ㡦攳ㅡ挷㔱敤㜱戰㈹挹ㄶ㤳㍤づ戶ㅥ㜱㔴㜹ㅣ㙣㌰攲愸昴㌸搸㐶挴㌱挹攳㘰戳㄰挷㐴㡦㠳㉤㐱ㅣㄳ戲ㅤ㍤晦ㅦ㍤㔱扡㔵</t>
  </si>
  <si>
    <r>
      <t>Author</t>
    </r>
    <r>
      <rPr>
        <sz val="11"/>
        <rFont val="Calibri"/>
        <family val="2"/>
        <scheme val="minor"/>
      </rPr>
      <t xml:space="preserve">
Crystal Ball Team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</si>
</sst>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17" x14ac:knownFonts="1">
    <font>
      <sz val="10"/>
      <name val="Arial"/>
    </font>
    <font>
      <sz val="10"/>
      <name val="Arial"/>
      <family val="2"/>
    </font>
    <font>
      <b/>
      <sz val="10"/>
      <name val="Arial"/>
      <family val="2"/>
    </font>
    <font>
      <sz val="10"/>
      <name val="MS Sans Serif"/>
      <family val="2"/>
    </font>
    <font>
      <sz val="8"/>
      <color indexed="81"/>
      <name val="Tahoma"/>
      <family val="2"/>
    </font>
    <font>
      <b/>
      <sz val="11"/>
      <name val="Calibri"/>
      <family val="2"/>
      <scheme val="minor"/>
    </font>
    <font>
      <sz val="11"/>
      <name val="Calibri"/>
      <family val="2"/>
      <scheme val="minor"/>
    </font>
    <font>
      <i/>
      <sz val="11"/>
      <name val="Calibri"/>
      <family val="2"/>
      <scheme val="minor"/>
    </font>
    <font>
      <b/>
      <sz val="11"/>
      <color indexed="9"/>
      <name val="Calibri"/>
      <family val="2"/>
      <scheme val="minor"/>
    </font>
    <font>
      <b/>
      <sz val="11"/>
      <color indexed="8"/>
      <name val="Calibri"/>
      <family val="2"/>
      <scheme val="minor"/>
    </font>
    <font>
      <sz val="11"/>
      <color indexed="8"/>
      <name val="Calibri"/>
      <family val="2"/>
      <scheme val="minor"/>
    </font>
    <font>
      <b/>
      <sz val="18"/>
      <color theme="3"/>
      <name val="Cambria"/>
      <family val="1"/>
      <scheme val="major"/>
    </font>
    <font>
      <u/>
      <sz val="10"/>
      <color theme="10"/>
      <name val="MS Sans Serif"/>
      <family val="2"/>
    </font>
    <font>
      <u/>
      <sz val="10"/>
      <color rgb="FFFF0000"/>
      <name val="Calibri"/>
      <family val="2"/>
      <scheme val="minor"/>
    </font>
    <font>
      <b/>
      <sz val="11"/>
      <color rgb="FFFA7D00"/>
      <name val="Calibri"/>
      <family val="2"/>
      <scheme val="minor"/>
    </font>
    <font>
      <sz val="11"/>
      <color theme="1" tint="0.249977111117893"/>
      <name val="Calibri"/>
      <family val="2"/>
      <scheme val="minor"/>
    </font>
    <font>
      <sz val="11"/>
      <color theme="1" tint="0.34998626667073579"/>
      <name val="Calibri"/>
      <family val="2"/>
      <scheme val="minor"/>
    </font>
  </fonts>
  <fills count="8">
    <fill>
      <patternFill patternType="none"/>
    </fill>
    <fill>
      <patternFill patternType="gray125"/>
    </fill>
    <fill>
      <patternFill patternType="solid">
        <fgColor indexed="15"/>
        <bgColor indexed="9"/>
      </patternFill>
    </fill>
    <fill>
      <patternFill patternType="solid">
        <fgColor indexed="54"/>
        <bgColor indexed="64"/>
      </patternFill>
    </fill>
    <fill>
      <patternFill patternType="solid">
        <fgColor indexed="11"/>
        <bgColor indexed="9"/>
      </patternFill>
    </fill>
    <fill>
      <patternFill patternType="solid">
        <fgColor theme="0" tint="-4.9989318521683403E-2"/>
        <bgColor indexed="64"/>
      </patternFill>
    </fill>
    <fill>
      <patternFill patternType="solid">
        <fgColor rgb="FFF2F2F2"/>
      </patternFill>
    </fill>
    <fill>
      <patternFill patternType="solid">
        <fgColor rgb="FFFFFF0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bottom/>
      <diagonal/>
    </border>
    <border>
      <left style="thin">
        <color theme="0" tint="-0.24994659260841701"/>
      </left>
      <right/>
      <top/>
      <bottom/>
      <diagonal/>
    </border>
    <border>
      <left/>
      <right/>
      <top style="thin">
        <color theme="0" tint="-0.24994659260841701"/>
      </top>
      <bottom/>
      <diagonal/>
    </border>
    <border>
      <left/>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s>
  <cellStyleXfs count="5">
    <xf numFmtId="0" fontId="0" fillId="0" borderId="0"/>
    <xf numFmtId="44" fontId="1" fillId="0" borderId="0" applyFont="0" applyFill="0" applyBorder="0" applyAlignment="0" applyProtection="0"/>
    <xf numFmtId="0" fontId="3" fillId="0" borderId="0"/>
    <xf numFmtId="0" fontId="12" fillId="0" borderId="0" applyNumberFormat="0" applyFill="0" applyBorder="0" applyAlignment="0" applyProtection="0"/>
    <xf numFmtId="0" fontId="14" fillId="6" borderId="1" applyNumberFormat="0" applyAlignment="0" applyProtection="0"/>
  </cellStyleXfs>
  <cellXfs count="63">
    <xf numFmtId="0" fontId="0" fillId="0" borderId="0" xfId="0"/>
    <xf numFmtId="0" fontId="2" fillId="0" borderId="0" xfId="0" applyFont="1"/>
    <xf numFmtId="0" fontId="6" fillId="0" borderId="0" xfId="0" applyFont="1"/>
    <xf numFmtId="0" fontId="5" fillId="0" borderId="0" xfId="0" quotePrefix="1" applyFont="1" applyAlignment="1">
      <alignment horizontal="left"/>
    </xf>
    <xf numFmtId="0" fontId="5" fillId="0" borderId="0" xfId="0" applyFont="1"/>
    <xf numFmtId="0" fontId="6" fillId="0" borderId="0" xfId="0" applyFont="1" applyAlignment="1">
      <alignment horizontal="right"/>
    </xf>
    <xf numFmtId="0" fontId="7" fillId="0" borderId="0" xfId="0" applyFont="1"/>
    <xf numFmtId="164" fontId="6" fillId="0" borderId="0" xfId="1" applyNumberFormat="1" applyFont="1"/>
    <xf numFmtId="0" fontId="6" fillId="0" borderId="0" xfId="0" quotePrefix="1" applyFont="1" applyAlignment="1">
      <alignment horizontal="right"/>
    </xf>
    <xf numFmtId="0" fontId="8" fillId="3" borderId="0" xfId="0" applyFont="1" applyFill="1" applyBorder="1" applyAlignment="1">
      <alignment horizontal="center"/>
    </xf>
    <xf numFmtId="0" fontId="8" fillId="3" borderId="0" xfId="0" quotePrefix="1" applyFont="1" applyFill="1" applyBorder="1" applyAlignment="1">
      <alignment horizontal="center"/>
    </xf>
    <xf numFmtId="0" fontId="10" fillId="4" borderId="0" xfId="0" applyFont="1" applyFill="1" applyBorder="1"/>
    <xf numFmtId="1" fontId="6" fillId="0" borderId="0" xfId="0" applyNumberFormat="1" applyFont="1"/>
    <xf numFmtId="0" fontId="6" fillId="0" borderId="0" xfId="0" quotePrefix="1" applyFont="1" applyAlignment="1">
      <alignment horizontal="left"/>
    </xf>
    <xf numFmtId="2" fontId="6" fillId="0" borderId="0" xfId="0" applyNumberFormat="1" applyFont="1"/>
    <xf numFmtId="0" fontId="11" fillId="0" borderId="0" xfId="0" applyFont="1" applyAlignment="1">
      <alignment horizontal="left"/>
    </xf>
    <xf numFmtId="0" fontId="0" fillId="0" borderId="0" xfId="0" quotePrefix="1"/>
    <xf numFmtId="0" fontId="6" fillId="0" borderId="0" xfId="2" applyFont="1"/>
    <xf numFmtId="0" fontId="5" fillId="0" borderId="0" xfId="2" applyFont="1" applyAlignment="1">
      <alignment wrapText="1"/>
    </xf>
    <xf numFmtId="0" fontId="6" fillId="0" borderId="0" xfId="2" applyFont="1" applyAlignment="1">
      <alignment wrapText="1"/>
    </xf>
    <xf numFmtId="0" fontId="6" fillId="0" borderId="0" xfId="2" applyNumberFormat="1" applyFont="1" applyAlignment="1">
      <alignment wrapText="1"/>
    </xf>
    <xf numFmtId="0" fontId="11" fillId="0" borderId="0" xfId="2" applyFont="1"/>
    <xf numFmtId="164" fontId="6" fillId="0" borderId="2" xfId="0" applyNumberFormat="1" applyFont="1" applyBorder="1"/>
    <xf numFmtId="164" fontId="6" fillId="0" borderId="3" xfId="0" applyNumberFormat="1" applyFont="1" applyBorder="1"/>
    <xf numFmtId="164" fontId="5" fillId="2" borderId="4" xfId="0" applyNumberFormat="1" applyFont="1" applyFill="1" applyBorder="1"/>
    <xf numFmtId="0" fontId="13" fillId="0" borderId="0" xfId="3" applyFont="1" applyAlignment="1">
      <alignment horizontal="center" vertical="center"/>
    </xf>
    <xf numFmtId="0" fontId="14" fillId="6" borderId="1" xfId="4"/>
    <xf numFmtId="164" fontId="14" fillId="6" borderId="1" xfId="4" applyNumberFormat="1"/>
    <xf numFmtId="44" fontId="14" fillId="6" borderId="1" xfId="4" applyNumberFormat="1"/>
    <xf numFmtId="0" fontId="9" fillId="0" borderId="5" xfId="0" applyFont="1" applyFill="1" applyBorder="1" applyAlignment="1">
      <alignment horizontal="center"/>
    </xf>
    <xf numFmtId="0" fontId="5" fillId="0" borderId="5" xfId="0" applyFont="1" applyFill="1" applyBorder="1" applyAlignment="1">
      <alignment horizontal="center"/>
    </xf>
    <xf numFmtId="0" fontId="16" fillId="0" borderId="0" xfId="0" applyFont="1" applyFill="1" applyBorder="1"/>
    <xf numFmtId="0" fontId="16" fillId="0" borderId="0" xfId="0" applyFont="1" applyFill="1" applyBorder="1" applyAlignment="1">
      <alignment horizontal="center"/>
    </xf>
    <xf numFmtId="0" fontId="16" fillId="0" borderId="6" xfId="0" applyFont="1" applyFill="1" applyBorder="1"/>
    <xf numFmtId="1" fontId="16" fillId="0" borderId="0" xfId="0" applyNumberFormat="1" applyFont="1" applyFill="1" applyBorder="1"/>
    <xf numFmtId="1" fontId="16" fillId="0" borderId="0" xfId="0" applyNumberFormat="1" applyFont="1" applyFill="1" applyBorder="1" applyAlignment="1">
      <alignment horizontal="center"/>
    </xf>
    <xf numFmtId="44" fontId="16" fillId="0" borderId="0" xfId="1" applyNumberFormat="1" applyFont="1" applyFill="1" applyBorder="1"/>
    <xf numFmtId="164" fontId="16" fillId="0" borderId="0" xfId="1" applyNumberFormat="1" applyFont="1" applyFill="1" applyBorder="1"/>
    <xf numFmtId="0" fontId="8" fillId="3" borderId="7" xfId="0" applyFont="1" applyFill="1" applyBorder="1" applyAlignment="1">
      <alignment horizontal="center"/>
    </xf>
    <xf numFmtId="0" fontId="8" fillId="3" borderId="8" xfId="0" applyFont="1" applyFill="1" applyBorder="1" applyAlignment="1">
      <alignment horizontal="center"/>
    </xf>
    <xf numFmtId="0" fontId="9" fillId="0" borderId="9" xfId="0" applyFont="1" applyFill="1" applyBorder="1" applyAlignment="1">
      <alignment horizontal="center"/>
    </xf>
    <xf numFmtId="0" fontId="16" fillId="0" borderId="10" xfId="0" applyFont="1" applyFill="1" applyBorder="1"/>
    <xf numFmtId="0" fontId="16" fillId="0" borderId="7" xfId="0" applyFont="1" applyFill="1" applyBorder="1"/>
    <xf numFmtId="0" fontId="16" fillId="0" borderId="7" xfId="0" applyFont="1" applyFill="1" applyBorder="1" applyAlignment="1">
      <alignment horizontal="center"/>
    </xf>
    <xf numFmtId="0" fontId="10" fillId="4" borderId="7" xfId="0" applyFont="1" applyFill="1" applyBorder="1"/>
    <xf numFmtId="1" fontId="16" fillId="0" borderId="7" xfId="0" applyNumberFormat="1" applyFont="1" applyFill="1" applyBorder="1"/>
    <xf numFmtId="1" fontId="16" fillId="0" borderId="7" xfId="0" applyNumberFormat="1" applyFont="1" applyFill="1" applyBorder="1" applyAlignment="1">
      <alignment horizontal="center"/>
    </xf>
    <xf numFmtId="44" fontId="16" fillId="0" borderId="7" xfId="1" applyNumberFormat="1" applyFont="1" applyFill="1" applyBorder="1"/>
    <xf numFmtId="164" fontId="16" fillId="0" borderId="7" xfId="1" applyNumberFormat="1" applyFont="1" applyFill="1" applyBorder="1"/>
    <xf numFmtId="0" fontId="9" fillId="0" borderId="11" xfId="0" applyFont="1" applyFill="1" applyBorder="1" applyAlignment="1">
      <alignment horizontal="center"/>
    </xf>
    <xf numFmtId="0" fontId="16" fillId="0" borderId="12" xfId="0" applyFont="1" applyFill="1" applyBorder="1"/>
    <xf numFmtId="0" fontId="16" fillId="0" borderId="8" xfId="0" applyFont="1" applyFill="1" applyBorder="1"/>
    <xf numFmtId="0" fontId="16" fillId="0" borderId="8" xfId="0" applyFont="1" applyFill="1" applyBorder="1" applyAlignment="1">
      <alignment horizontal="center"/>
    </xf>
    <xf numFmtId="0" fontId="10" fillId="4" borderId="8" xfId="0" applyFont="1" applyFill="1" applyBorder="1"/>
    <xf numFmtId="1" fontId="16" fillId="0" borderId="8" xfId="0" applyNumberFormat="1" applyFont="1" applyFill="1" applyBorder="1"/>
    <xf numFmtId="1" fontId="16" fillId="0" borderId="8" xfId="0" applyNumberFormat="1" applyFont="1" applyFill="1" applyBorder="1" applyAlignment="1">
      <alignment horizontal="center"/>
    </xf>
    <xf numFmtId="44" fontId="16" fillId="0" borderId="8" xfId="1" applyNumberFormat="1" applyFont="1" applyFill="1" applyBorder="1"/>
    <xf numFmtId="164" fontId="16" fillId="0" borderId="8" xfId="1" applyNumberFormat="1" applyFont="1" applyFill="1" applyBorder="1"/>
    <xf numFmtId="0" fontId="6" fillId="4" borderId="0" xfId="0" applyFont="1" applyFill="1" applyBorder="1"/>
    <xf numFmtId="0" fontId="6" fillId="7" borderId="0" xfId="0" applyFont="1" applyFill="1"/>
    <xf numFmtId="0" fontId="15" fillId="5" borderId="2" xfId="0" applyFont="1" applyFill="1" applyBorder="1" applyAlignment="1">
      <alignment horizontal="center"/>
    </xf>
    <xf numFmtId="0" fontId="15" fillId="5" borderId="3" xfId="0" applyFont="1" applyFill="1" applyBorder="1" applyAlignment="1">
      <alignment horizontal="center"/>
    </xf>
    <xf numFmtId="0" fontId="15" fillId="5" borderId="4" xfId="0" applyFont="1" applyFill="1" applyBorder="1" applyAlignment="1">
      <alignment horizontal="center"/>
    </xf>
  </cellXfs>
  <cellStyles count="5">
    <cellStyle name="Calculation" xfId="4" builtinId="22"/>
    <cellStyle name="Currency" xfId="1" builtinId="4"/>
    <cellStyle name="Hyperlink" xfId="3" builtinId="8"/>
    <cellStyle name="Normal" xfId="0" builtinId="0"/>
    <cellStyle name="Normal_Reliability" xfId="2"/>
  </cellStyles>
  <dxfs count="3">
    <dxf>
      <font>
        <color rgb="FF006100"/>
      </font>
      <fill>
        <patternFill>
          <bgColor rgb="FFC6EFCE"/>
        </patternFill>
      </fill>
    </dxf>
    <dxf>
      <font>
        <color rgb="FF006100"/>
      </font>
      <fill>
        <patternFill>
          <bgColor rgb="FFC6EFCE"/>
        </patternFill>
      </fill>
    </dxf>
    <dxf>
      <font>
        <condense val="0"/>
        <extend val="0"/>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400050</xdr:colOff>
          <xdr:row>2</xdr:row>
          <xdr:rowOff>57150</xdr:rowOff>
        </xdr:from>
        <xdr:to>
          <xdr:col>2</xdr:col>
          <xdr:colOff>95250</xdr:colOff>
          <xdr:row>2</xdr:row>
          <xdr:rowOff>171450</xdr:rowOff>
        </xdr:to>
        <xdr:sp macro="" textlink="">
          <xdr:nvSpPr>
            <xdr:cNvPr id="2051" name="Picture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400050</xdr:colOff>
          <xdr:row>3</xdr:row>
          <xdr:rowOff>47625</xdr:rowOff>
        </xdr:from>
        <xdr:to>
          <xdr:col>2</xdr:col>
          <xdr:colOff>95250</xdr:colOff>
          <xdr:row>3</xdr:row>
          <xdr:rowOff>161925</xdr:rowOff>
        </xdr:to>
        <xdr:sp macro="" textlink="">
          <xdr:nvSpPr>
            <xdr:cNvPr id="2052" name="Picture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xdr:twoCellAnchor>
    <xdr:from>
      <xdr:col>8</xdr:col>
      <xdr:colOff>76199</xdr:colOff>
      <xdr:row>1</xdr:row>
      <xdr:rowOff>142875</xdr:rowOff>
    </xdr:from>
    <xdr:to>
      <xdr:col>11</xdr:col>
      <xdr:colOff>352425</xdr:colOff>
      <xdr:row>1</xdr:row>
      <xdr:rowOff>742950</xdr:rowOff>
    </xdr:to>
    <xdr:sp macro="" textlink="">
      <xdr:nvSpPr>
        <xdr:cNvPr id="9" name="Rounded Rectangular Callout 8" descr="67fee5ed-5d08-401b-96b2-9618ceb3fefe"/>
        <xdr:cNvSpPr/>
      </xdr:nvSpPr>
      <xdr:spPr>
        <a:xfrm>
          <a:off x="2895599" y="466725"/>
          <a:ext cx="1809751" cy="600075"/>
        </a:xfrm>
        <a:prstGeom prst="wedgeRoundRectCallout">
          <a:avLst>
            <a:gd name="adj1" fmla="val -78829"/>
            <a:gd name="adj2" fmla="val 59134"/>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rtl="0"/>
          <a:r>
            <a:rPr lang="en-US" sz="1100" b="1" i="0">
              <a:solidFill>
                <a:schemeClr val="tx2"/>
              </a:solidFill>
              <a:effectLst/>
              <a:latin typeface="+mn-lt"/>
              <a:ea typeface="+mn-ea"/>
              <a:cs typeface="+mn-cs"/>
            </a:rPr>
            <a:t>Optimize order quantity and reorder point...</a:t>
          </a:r>
          <a:endParaRPr lang="en-US" b="1">
            <a:solidFill>
              <a:schemeClr val="tx2"/>
            </a:solidFill>
            <a:effectLst/>
          </a:endParaRPr>
        </a:p>
      </xdr:txBody>
    </xdr:sp>
    <xdr:clientData/>
  </xdr:twoCellAnchor>
  <xdr:twoCellAnchor>
    <xdr:from>
      <xdr:col>12</xdr:col>
      <xdr:colOff>533400</xdr:colOff>
      <xdr:row>1</xdr:row>
      <xdr:rowOff>152400</xdr:rowOff>
    </xdr:from>
    <xdr:to>
      <xdr:col>15</xdr:col>
      <xdr:colOff>209550</xdr:colOff>
      <xdr:row>1</xdr:row>
      <xdr:rowOff>752475</xdr:rowOff>
    </xdr:to>
    <xdr:sp macro="" textlink="">
      <xdr:nvSpPr>
        <xdr:cNvPr id="10" name="Rounded Rectangular Callout 9" descr="67fee5ed-5d08-401b-96b2-9618ceb3fefe"/>
        <xdr:cNvSpPr/>
      </xdr:nvSpPr>
      <xdr:spPr>
        <a:xfrm>
          <a:off x="5295900" y="476250"/>
          <a:ext cx="1647825" cy="600075"/>
        </a:xfrm>
        <a:prstGeom prst="wedgeRoundRectCallout">
          <a:avLst>
            <a:gd name="adj1" fmla="val 46219"/>
            <a:gd name="adj2" fmla="val 108341"/>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rtl="0"/>
          <a:r>
            <a:rPr lang="en-US" sz="1100" b="1" i="0">
              <a:solidFill>
                <a:schemeClr val="tx2"/>
              </a:solidFill>
              <a:effectLst/>
              <a:latin typeface="+mn-lt"/>
              <a:ea typeface="+mn-ea"/>
              <a:cs typeface="+mn-cs"/>
            </a:rPr>
            <a:t>...to minimize costs</a:t>
          </a:r>
          <a:endParaRPr lang="en-US" b="1">
            <a:solidFill>
              <a:schemeClr val="tx2"/>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B55"/>
  <sheetViews>
    <sheetView showGridLines="0" showRowColHeaders="0" workbookViewId="0"/>
  </sheetViews>
  <sheetFormatPr defaultRowHeight="15" x14ac:dyDescent="0.25"/>
  <cols>
    <col min="2" max="2" width="99.5703125" style="17" customWidth="1"/>
    <col min="3" max="16384" width="9.140625" style="17"/>
  </cols>
  <sheetData>
    <row r="1" spans="2:2" ht="22.5" x14ac:dyDescent="0.3">
      <c r="B1" s="21" t="s">
        <v>0</v>
      </c>
    </row>
    <row r="2" spans="2:2" ht="22.5" x14ac:dyDescent="0.3">
      <c r="B2" s="21"/>
    </row>
    <row r="3" spans="2:2" ht="30" x14ac:dyDescent="0.25">
      <c r="B3" s="18" t="s">
        <v>88</v>
      </c>
    </row>
    <row r="4" spans="2:2" x14ac:dyDescent="0.25">
      <c r="B4" s="18"/>
    </row>
    <row r="5" spans="2:2" ht="30" x14ac:dyDescent="0.25">
      <c r="B5" s="19" t="s">
        <v>30</v>
      </c>
    </row>
    <row r="6" spans="2:2" x14ac:dyDescent="0.25">
      <c r="B6" s="18"/>
    </row>
    <row r="7" spans="2:2" ht="90" x14ac:dyDescent="0.25">
      <c r="B7" s="18" t="s">
        <v>77</v>
      </c>
    </row>
    <row r="8" spans="2:2" x14ac:dyDescent="0.25">
      <c r="B8" s="19"/>
    </row>
    <row r="9" spans="2:2" ht="30" x14ac:dyDescent="0.25">
      <c r="B9" s="18" t="s">
        <v>78</v>
      </c>
    </row>
    <row r="10" spans="2:2" x14ac:dyDescent="0.25">
      <c r="B10" s="18"/>
    </row>
    <row r="11" spans="2:2" x14ac:dyDescent="0.25">
      <c r="B11" s="18" t="s">
        <v>31</v>
      </c>
    </row>
    <row r="12" spans="2:2" ht="120" x14ac:dyDescent="0.25">
      <c r="B12" s="20" t="s">
        <v>32</v>
      </c>
    </row>
    <row r="13" spans="2:2" x14ac:dyDescent="0.25">
      <c r="B13" s="20"/>
    </row>
    <row r="14" spans="2:2" ht="75" x14ac:dyDescent="0.25">
      <c r="B14" s="20" t="s">
        <v>33</v>
      </c>
    </row>
    <row r="15" spans="2:2" x14ac:dyDescent="0.25">
      <c r="B15" s="20"/>
    </row>
    <row r="16" spans="2:2" ht="60" x14ac:dyDescent="0.25">
      <c r="B16" s="18" t="s">
        <v>79</v>
      </c>
    </row>
    <row r="17" spans="2:2" ht="105" x14ac:dyDescent="0.25">
      <c r="B17" s="19" t="s">
        <v>34</v>
      </c>
    </row>
    <row r="18" spans="2:2" x14ac:dyDescent="0.25">
      <c r="B18" s="19"/>
    </row>
    <row r="19" spans="2:2" x14ac:dyDescent="0.25">
      <c r="B19" s="19" t="s">
        <v>35</v>
      </c>
    </row>
    <row r="20" spans="2:2" x14ac:dyDescent="0.25">
      <c r="B20" s="19" t="s">
        <v>37</v>
      </c>
    </row>
    <row r="21" spans="2:2" x14ac:dyDescent="0.25">
      <c r="B21" s="19"/>
    </row>
    <row r="22" spans="2:2" ht="45" x14ac:dyDescent="0.25">
      <c r="B22" s="20" t="s">
        <v>36</v>
      </c>
    </row>
    <row r="23" spans="2:2" x14ac:dyDescent="0.25">
      <c r="B23" s="20"/>
    </row>
    <row r="24" spans="2:2" ht="90" x14ac:dyDescent="0.25">
      <c r="B24" s="20" t="s">
        <v>38</v>
      </c>
    </row>
    <row r="25" spans="2:2" x14ac:dyDescent="0.25">
      <c r="B25" s="20"/>
    </row>
    <row r="26" spans="2:2" ht="75" x14ac:dyDescent="0.25">
      <c r="B26" s="20" t="s">
        <v>39</v>
      </c>
    </row>
    <row r="27" spans="2:2" x14ac:dyDescent="0.25">
      <c r="B27" s="20"/>
    </row>
    <row r="28" spans="2:2" ht="75" x14ac:dyDescent="0.25">
      <c r="B28" s="20" t="s">
        <v>40</v>
      </c>
    </row>
    <row r="29" spans="2:2" x14ac:dyDescent="0.25">
      <c r="B29" s="20"/>
    </row>
    <row r="30" spans="2:2" ht="60" x14ac:dyDescent="0.25">
      <c r="B30" s="19" t="s">
        <v>54</v>
      </c>
    </row>
    <row r="31" spans="2:2" x14ac:dyDescent="0.25">
      <c r="B31" s="19"/>
    </row>
    <row r="32" spans="2:2" x14ac:dyDescent="0.25">
      <c r="B32" s="18" t="s">
        <v>41</v>
      </c>
    </row>
    <row r="33" spans="2:2" ht="90" x14ac:dyDescent="0.25">
      <c r="B33" s="20" t="s">
        <v>42</v>
      </c>
    </row>
    <row r="34" spans="2:2" x14ac:dyDescent="0.25">
      <c r="B34" s="20"/>
    </row>
    <row r="35" spans="2:2" ht="90" x14ac:dyDescent="0.25">
      <c r="B35" s="20" t="s">
        <v>43</v>
      </c>
    </row>
    <row r="36" spans="2:2" x14ac:dyDescent="0.25">
      <c r="B36" s="20"/>
    </row>
    <row r="37" spans="2:2" ht="45" x14ac:dyDescent="0.25">
      <c r="B37" s="20" t="s">
        <v>44</v>
      </c>
    </row>
    <row r="38" spans="2:2" x14ac:dyDescent="0.25">
      <c r="B38" s="20"/>
    </row>
    <row r="39" spans="2:2" ht="60" x14ac:dyDescent="0.25">
      <c r="B39" s="20" t="s">
        <v>45</v>
      </c>
    </row>
    <row r="40" spans="2:2" x14ac:dyDescent="0.25">
      <c r="B40" s="20"/>
    </row>
    <row r="41" spans="2:2" ht="30" x14ac:dyDescent="0.25">
      <c r="B41" s="19" t="s">
        <v>46</v>
      </c>
    </row>
    <row r="42" spans="2:2" x14ac:dyDescent="0.25">
      <c r="B42" s="19"/>
    </row>
    <row r="43" spans="2:2" x14ac:dyDescent="0.25">
      <c r="B43" s="18" t="s">
        <v>47</v>
      </c>
    </row>
    <row r="44" spans="2:2" ht="45" x14ac:dyDescent="0.25">
      <c r="B44" s="20" t="s">
        <v>48</v>
      </c>
    </row>
    <row r="45" spans="2:2" x14ac:dyDescent="0.25">
      <c r="B45" s="20"/>
    </row>
    <row r="46" spans="2:2" ht="75" x14ac:dyDescent="0.25">
      <c r="B46" s="20" t="s">
        <v>49</v>
      </c>
    </row>
    <row r="47" spans="2:2" x14ac:dyDescent="0.25">
      <c r="B47" s="20"/>
    </row>
    <row r="48" spans="2:2" ht="30" x14ac:dyDescent="0.25">
      <c r="B48" s="19" t="s">
        <v>50</v>
      </c>
    </row>
    <row r="49" spans="2:2" ht="90" x14ac:dyDescent="0.25">
      <c r="B49" s="20" t="s">
        <v>51</v>
      </c>
    </row>
    <row r="50" spans="2:2" x14ac:dyDescent="0.25">
      <c r="B50" s="20"/>
    </row>
    <row r="51" spans="2:2" ht="45" x14ac:dyDescent="0.25">
      <c r="B51" s="20" t="s">
        <v>52</v>
      </c>
    </row>
    <row r="52" spans="2:2" ht="90" x14ac:dyDescent="0.25">
      <c r="B52" s="20" t="s">
        <v>53</v>
      </c>
    </row>
    <row r="53" spans="2:2" ht="90" x14ac:dyDescent="0.25">
      <c r="B53" s="20" t="s">
        <v>55</v>
      </c>
    </row>
    <row r="54" spans="2:2" x14ac:dyDescent="0.25">
      <c r="B54" s="20"/>
    </row>
    <row r="55" spans="2:2" ht="75" x14ac:dyDescent="0.25">
      <c r="B55" s="18" t="s">
        <v>80</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001"/>
  <sheetViews>
    <sheetView workbookViewId="0"/>
  </sheetViews>
  <sheetFormatPr defaultRowHeight="12.75" x14ac:dyDescent="0.2"/>
  <cols>
    <col min="1" max="2" width="36.7109375" customWidth="1"/>
  </cols>
  <sheetData>
    <row r="1" spans="1:3" x14ac:dyDescent="0.2">
      <c r="A1" s="1" t="s">
        <v>56</v>
      </c>
    </row>
    <row r="3" spans="1:3" x14ac:dyDescent="0.2">
      <c r="A3" t="s">
        <v>57</v>
      </c>
      <c r="B3" t="s">
        <v>58</v>
      </c>
      <c r="C3">
        <v>0</v>
      </c>
    </row>
    <row r="4" spans="1:3" x14ac:dyDescent="0.2">
      <c r="A4" t="s">
        <v>59</v>
      </c>
    </row>
    <row r="5" spans="1:3" x14ac:dyDescent="0.2">
      <c r="A5" t="s">
        <v>60</v>
      </c>
    </row>
    <row r="7" spans="1:3" x14ac:dyDescent="0.2">
      <c r="A7" s="1" t="s">
        <v>61</v>
      </c>
      <c r="B7" t="s">
        <v>62</v>
      </c>
    </row>
    <row r="8" spans="1:3" x14ac:dyDescent="0.2">
      <c r="B8">
        <v>2</v>
      </c>
    </row>
    <row r="10" spans="1:3" x14ac:dyDescent="0.2">
      <c r="A10" t="s">
        <v>63</v>
      </c>
    </row>
    <row r="11" spans="1:3" x14ac:dyDescent="0.2">
      <c r="A11" t="e">
        <f>CB_DATA_!#REF!</f>
        <v>#REF!</v>
      </c>
      <c r="B11" t="e">
        <f>Model!#REF!</f>
        <v>#REF!</v>
      </c>
    </row>
    <row r="13" spans="1:3" x14ac:dyDescent="0.2">
      <c r="A13" t="s">
        <v>64</v>
      </c>
    </row>
    <row r="14" spans="1:3" x14ac:dyDescent="0.2">
      <c r="A14" t="s">
        <v>68</v>
      </c>
      <c r="B14" t="s">
        <v>73</v>
      </c>
    </row>
    <row r="16" spans="1:3" x14ac:dyDescent="0.2">
      <c r="A16" t="s">
        <v>65</v>
      </c>
    </row>
    <row r="19" spans="1:2" x14ac:dyDescent="0.2">
      <c r="A19" t="s">
        <v>66</v>
      </c>
    </row>
    <row r="20" spans="1:2" x14ac:dyDescent="0.2">
      <c r="A20">
        <v>31</v>
      </c>
      <c r="B20">
        <v>37</v>
      </c>
    </row>
    <row r="25" spans="1:2" x14ac:dyDescent="0.2">
      <c r="A25" s="1" t="s">
        <v>67</v>
      </c>
    </row>
    <row r="26" spans="1:2" x14ac:dyDescent="0.2">
      <c r="A26" s="16" t="s">
        <v>69</v>
      </c>
      <c r="B26" s="16" t="s">
        <v>69</v>
      </c>
    </row>
    <row r="27" spans="1:2" x14ac:dyDescent="0.2">
      <c r="A27" t="s">
        <v>82</v>
      </c>
      <c r="B27" t="s">
        <v>83</v>
      </c>
    </row>
    <row r="28" spans="1:2" x14ac:dyDescent="0.2">
      <c r="A28" s="16" t="s">
        <v>70</v>
      </c>
      <c r="B28" s="16" t="s">
        <v>70</v>
      </c>
    </row>
    <row r="29" spans="1:2" x14ac:dyDescent="0.2">
      <c r="A29" s="16" t="s">
        <v>71</v>
      </c>
      <c r="B29" s="16" t="s">
        <v>74</v>
      </c>
    </row>
    <row r="30" spans="1:2" x14ac:dyDescent="0.2">
      <c r="A30" t="s">
        <v>86</v>
      </c>
      <c r="B30" t="s">
        <v>84</v>
      </c>
    </row>
    <row r="31" spans="1:2" x14ac:dyDescent="0.2">
      <c r="A31" s="16" t="s">
        <v>72</v>
      </c>
      <c r="B31" s="16" t="s">
        <v>70</v>
      </c>
    </row>
    <row r="32" spans="1:2" x14ac:dyDescent="0.2">
      <c r="B32" s="16" t="s">
        <v>75</v>
      </c>
    </row>
    <row r="33" spans="2:2" x14ac:dyDescent="0.2">
      <c r="B33" t="s">
        <v>85</v>
      </c>
    </row>
    <row r="34" spans="2:2" x14ac:dyDescent="0.2">
      <c r="B34" s="16" t="s">
        <v>70</v>
      </c>
    </row>
    <row r="35" spans="2:2" x14ac:dyDescent="0.2">
      <c r="B35" s="16" t="s">
        <v>76</v>
      </c>
    </row>
    <row r="36" spans="2:2" x14ac:dyDescent="0.2">
      <c r="B36" t="s">
        <v>87</v>
      </c>
    </row>
    <row r="37" spans="2:2" x14ac:dyDescent="0.2">
      <c r="B37" s="16" t="s">
        <v>70</v>
      </c>
    </row>
    <row r="10000" spans="1:1" x14ac:dyDescent="0.2">
      <c r="A10000" t="s">
        <v>29</v>
      </c>
    </row>
    <row r="10001" spans="1:1" x14ac:dyDescent="0.2">
      <c r="A10001" t="str">
        <f>"{0.MEAN}"</f>
        <v>{0.MEAN}</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P113"/>
  <sheetViews>
    <sheetView showGridLines="0" tabSelected="1" workbookViewId="0"/>
  </sheetViews>
  <sheetFormatPr defaultRowHeight="15" x14ac:dyDescent="0.25"/>
  <cols>
    <col min="1" max="1" width="5.28515625" style="2" customWidth="1"/>
    <col min="2" max="2" width="6.5703125" style="2" customWidth="1"/>
    <col min="3" max="4" width="5.28515625" style="2" customWidth="1"/>
    <col min="5" max="5" width="7" style="2" customWidth="1"/>
    <col min="6" max="6" width="7.140625" style="2" customWidth="1"/>
    <col min="7" max="7" width="5.85546875" style="2" customWidth="1"/>
    <col min="8" max="8" width="5.140625" style="2" customWidth="1"/>
    <col min="9" max="9" width="6.85546875" style="2" customWidth="1"/>
    <col min="10" max="10" width="9.42578125" style="2" customWidth="1"/>
    <col min="11" max="11" width="6.7109375" style="2" customWidth="1"/>
    <col min="12" max="12" width="6.140625" style="2" customWidth="1"/>
    <col min="13" max="16" width="9.85546875" style="2" customWidth="1"/>
    <col min="17" max="16384" width="9.140625" style="2"/>
  </cols>
  <sheetData>
    <row r="1" spans="2:16" ht="25.5" customHeight="1" x14ac:dyDescent="0.3">
      <c r="B1" s="15" t="s">
        <v>0</v>
      </c>
      <c r="P1" s="25" t="s">
        <v>81</v>
      </c>
    </row>
    <row r="2" spans="2:16" ht="74.25" customHeight="1" x14ac:dyDescent="0.25">
      <c r="B2" s="3"/>
      <c r="C2" s="4"/>
    </row>
    <row r="3" spans="2:16" x14ac:dyDescent="0.25">
      <c r="E3" s="5" t="s">
        <v>1</v>
      </c>
      <c r="F3" s="59">
        <v>250</v>
      </c>
      <c r="G3" s="6" t="s">
        <v>2</v>
      </c>
      <c r="J3" s="5" t="s">
        <v>3</v>
      </c>
      <c r="K3" s="27">
        <v>50</v>
      </c>
    </row>
    <row r="4" spans="2:16" x14ac:dyDescent="0.25">
      <c r="E4" s="5" t="s">
        <v>4</v>
      </c>
      <c r="F4" s="59">
        <v>250</v>
      </c>
      <c r="G4" s="6" t="s">
        <v>2</v>
      </c>
      <c r="J4" s="8" t="s">
        <v>5</v>
      </c>
      <c r="K4" s="28">
        <v>0.2</v>
      </c>
    </row>
    <row r="5" spans="2:16" x14ac:dyDescent="0.25">
      <c r="E5" s="5" t="s">
        <v>6</v>
      </c>
      <c r="F5" s="26">
        <f>F3</f>
        <v>250</v>
      </c>
      <c r="G5" s="6" t="s">
        <v>2</v>
      </c>
      <c r="J5" s="8" t="s">
        <v>7</v>
      </c>
      <c r="K5" s="27">
        <v>100</v>
      </c>
      <c r="M5" s="60" t="s">
        <v>8</v>
      </c>
      <c r="N5" s="61"/>
      <c r="O5" s="61"/>
      <c r="P5" s="62"/>
    </row>
    <row r="6" spans="2:16" x14ac:dyDescent="0.25">
      <c r="E6" s="5" t="s">
        <v>9</v>
      </c>
      <c r="F6" s="26">
        <v>2</v>
      </c>
      <c r="G6" s="6" t="s">
        <v>10</v>
      </c>
      <c r="M6" s="22">
        <f>SUM(M11:M62)</f>
        <v>1040</v>
      </c>
      <c r="N6" s="23">
        <f>SUM(N11:N62)</f>
        <v>1050</v>
      </c>
      <c r="O6" s="23">
        <f>SUM(O11:O62)</f>
        <v>5000</v>
      </c>
      <c r="P6" s="24">
        <f>SUM(P11:P62)</f>
        <v>7090</v>
      </c>
    </row>
    <row r="7" spans="2:16" ht="22.5" customHeight="1" x14ac:dyDescent="0.25">
      <c r="E7" s="5"/>
    </row>
    <row r="8" spans="2:16" x14ac:dyDescent="0.25">
      <c r="B8" s="38"/>
      <c r="C8" s="38" t="s">
        <v>11</v>
      </c>
      <c r="D8" s="38"/>
      <c r="E8" s="38"/>
      <c r="F8" s="38"/>
      <c r="G8" s="38"/>
      <c r="H8" s="38"/>
      <c r="I8" s="38"/>
      <c r="J8" s="38"/>
      <c r="K8" s="38" t="s">
        <v>12</v>
      </c>
      <c r="L8" s="38"/>
      <c r="M8" s="38"/>
      <c r="N8" s="38"/>
      <c r="O8" s="38"/>
      <c r="P8" s="38"/>
    </row>
    <row r="9" spans="2:16" x14ac:dyDescent="0.25">
      <c r="B9" s="9"/>
      <c r="C9" s="9" t="s">
        <v>13</v>
      </c>
      <c r="D9" s="9" t="s">
        <v>11</v>
      </c>
      <c r="E9" s="9" t="s">
        <v>14</v>
      </c>
      <c r="F9" s="9" t="s">
        <v>15</v>
      </c>
      <c r="G9" s="9"/>
      <c r="H9" s="9" t="s">
        <v>16</v>
      </c>
      <c r="I9" s="9" t="s">
        <v>17</v>
      </c>
      <c r="J9" s="9" t="s">
        <v>14</v>
      </c>
      <c r="K9" s="9" t="s">
        <v>13</v>
      </c>
      <c r="L9" s="9" t="s">
        <v>18</v>
      </c>
      <c r="M9" s="9" t="s">
        <v>19</v>
      </c>
      <c r="N9" s="9" t="s">
        <v>14</v>
      </c>
      <c r="O9" s="10" t="s">
        <v>20</v>
      </c>
      <c r="P9" s="9" t="s">
        <v>21</v>
      </c>
    </row>
    <row r="10" spans="2:16" x14ac:dyDescent="0.25">
      <c r="B10" s="39" t="s">
        <v>18</v>
      </c>
      <c r="C10" s="39" t="s">
        <v>22</v>
      </c>
      <c r="D10" s="39" t="s">
        <v>13</v>
      </c>
      <c r="E10" s="39" t="s">
        <v>23</v>
      </c>
      <c r="F10" s="39" t="s">
        <v>23</v>
      </c>
      <c r="G10" s="39" t="s">
        <v>24</v>
      </c>
      <c r="H10" s="39" t="s">
        <v>13</v>
      </c>
      <c r="I10" s="39" t="s">
        <v>25</v>
      </c>
      <c r="J10" s="39" t="s">
        <v>26</v>
      </c>
      <c r="K10" s="39" t="s">
        <v>22</v>
      </c>
      <c r="L10" s="39" t="s">
        <v>27</v>
      </c>
      <c r="M10" s="39" t="s">
        <v>28</v>
      </c>
      <c r="N10" s="39" t="s">
        <v>28</v>
      </c>
      <c r="O10" s="39" t="s">
        <v>28</v>
      </c>
      <c r="P10" s="39" t="s">
        <v>28</v>
      </c>
    </row>
    <row r="11" spans="2:16" x14ac:dyDescent="0.25">
      <c r="B11" s="40">
        <v>1</v>
      </c>
      <c r="C11" s="41">
        <f>$F$5</f>
        <v>250</v>
      </c>
      <c r="D11" s="42">
        <f>$F$5</f>
        <v>250</v>
      </c>
      <c r="E11" s="43"/>
      <c r="F11" s="42">
        <f t="shared" ref="F11:F16" si="0">IF(E11,$F$3,0)</f>
        <v>0</v>
      </c>
      <c r="G11" s="44">
        <v>100</v>
      </c>
      <c r="H11" s="45">
        <f>MAX(0,D11-G11+F11)</f>
        <v>150</v>
      </c>
      <c r="I11" s="45">
        <f>IF(G11&gt;D11+F11,IF(D11+F11&gt;=0,G11-D11-F11,G11),0)</f>
        <v>0</v>
      </c>
      <c r="J11" s="46" t="b">
        <f>H11&lt;=$F$4</f>
        <v>1</v>
      </c>
      <c r="K11" s="45">
        <f>C11-G11+I12+IF(J11,$F$3,0)</f>
        <v>400</v>
      </c>
      <c r="L11" s="43">
        <f>IF(J11,B11+$F$6+1,)</f>
        <v>4</v>
      </c>
      <c r="M11" s="47">
        <f>MAX(0,H11*$K$4)</f>
        <v>30</v>
      </c>
      <c r="N11" s="48">
        <f>IF(J11,$K$3,0)</f>
        <v>50</v>
      </c>
      <c r="O11" s="48">
        <f t="shared" ref="O11:O42" si="1">I11*$K$5</f>
        <v>0</v>
      </c>
      <c r="P11" s="48">
        <f t="shared" ref="P11:P30" si="2">SUM(M11:O11)</f>
        <v>80</v>
      </c>
    </row>
    <row r="12" spans="2:16" x14ac:dyDescent="0.25">
      <c r="B12" s="29">
        <v>2</v>
      </c>
      <c r="C12" s="33">
        <f t="shared" ref="C12:C43" si="3">K11</f>
        <v>400</v>
      </c>
      <c r="D12" s="31">
        <f t="shared" ref="D12:D43" si="4">H11</f>
        <v>150</v>
      </c>
      <c r="E12" s="32"/>
      <c r="F12" s="31">
        <f t="shared" si="0"/>
        <v>0</v>
      </c>
      <c r="G12" s="11">
        <v>100</v>
      </c>
      <c r="H12" s="34">
        <f>MAX(0,D12-G12+F12)</f>
        <v>50</v>
      </c>
      <c r="I12" s="34">
        <f>IF(G12&gt;D12+F12,IF(D12+F12&gt;=0,G12-D12-F12,G12),0)</f>
        <v>0</v>
      </c>
      <c r="J12" s="35" t="b">
        <f>(C12-G12)&lt;=$F$4</f>
        <v>0</v>
      </c>
      <c r="K12" s="34">
        <f>C12-G12+I12+IF(J12,$F$3,0)</f>
        <v>300</v>
      </c>
      <c r="L12" s="32">
        <f>IF(J12,B12+$F$6+1,)</f>
        <v>0</v>
      </c>
      <c r="M12" s="36">
        <f>MAX(0,H12*$K$4)</f>
        <v>10</v>
      </c>
      <c r="N12" s="37">
        <f>IF(J12,$K$3,0)</f>
        <v>0</v>
      </c>
      <c r="O12" s="37">
        <f t="shared" si="1"/>
        <v>0</v>
      </c>
      <c r="P12" s="37">
        <f t="shared" si="2"/>
        <v>10</v>
      </c>
    </row>
    <row r="13" spans="2:16" x14ac:dyDescent="0.25">
      <c r="B13" s="29">
        <v>3</v>
      </c>
      <c r="C13" s="33">
        <f t="shared" si="3"/>
        <v>300</v>
      </c>
      <c r="D13" s="31">
        <f t="shared" si="4"/>
        <v>50</v>
      </c>
      <c r="E13" s="32" t="b">
        <f>NOT(ISERROR(MATCH(B13,$L$11:L12,0)))</f>
        <v>0</v>
      </c>
      <c r="F13" s="31">
        <f t="shared" si="0"/>
        <v>0</v>
      </c>
      <c r="G13" s="11">
        <v>100</v>
      </c>
      <c r="H13" s="34">
        <f>MAX(0,D13-G13+F13)</f>
        <v>0</v>
      </c>
      <c r="I13" s="34">
        <f>IF(G13&gt;D13+F13,IF(D13+F13&gt;=0,G13-D13-F13,G13),0)</f>
        <v>50</v>
      </c>
      <c r="J13" s="35" t="b">
        <f t="shared" ref="J13:J62" si="5">(C13-G13)&lt;=$F$4</f>
        <v>1</v>
      </c>
      <c r="K13" s="34">
        <f t="shared" ref="K13:K62" si="6">C13-G13+I13+IF(J13,$F$3,0)</f>
        <v>500</v>
      </c>
      <c r="L13" s="32">
        <f>IF(J13,B13+$F$6+1,)</f>
        <v>6</v>
      </c>
      <c r="M13" s="36">
        <f t="shared" ref="M13:M62" si="7">MAX(0,H13*$K$4)</f>
        <v>0</v>
      </c>
      <c r="N13" s="37">
        <f t="shared" ref="N13:N62" si="8">IF(J13,$K$3,0)</f>
        <v>50</v>
      </c>
      <c r="O13" s="37">
        <f t="shared" si="1"/>
        <v>5000</v>
      </c>
      <c r="P13" s="37">
        <f t="shared" si="2"/>
        <v>5050</v>
      </c>
    </row>
    <row r="14" spans="2:16" x14ac:dyDescent="0.25">
      <c r="B14" s="49">
        <v>4</v>
      </c>
      <c r="C14" s="50">
        <f t="shared" si="3"/>
        <v>500</v>
      </c>
      <c r="D14" s="51">
        <f t="shared" si="4"/>
        <v>0</v>
      </c>
      <c r="E14" s="52" t="b">
        <f>NOT(ISERROR(MATCH(B14,$L$11:L13,0)))</f>
        <v>1</v>
      </c>
      <c r="F14" s="51">
        <f t="shared" si="0"/>
        <v>250</v>
      </c>
      <c r="G14" s="53">
        <v>100</v>
      </c>
      <c r="H14" s="54">
        <f t="shared" ref="H14:H29" si="9">MAX(0,D14-G14+F14)</f>
        <v>150</v>
      </c>
      <c r="I14" s="54">
        <f t="shared" ref="I14:I29" si="10">IF(G14&gt;D14+F14,IF(D14+F14&gt;=0,G14-D14-F14,G14),0)</f>
        <v>0</v>
      </c>
      <c r="J14" s="55" t="b">
        <f t="shared" si="5"/>
        <v>0</v>
      </c>
      <c r="K14" s="54">
        <f t="shared" si="6"/>
        <v>400</v>
      </c>
      <c r="L14" s="52">
        <f>IF(J14,B14+$F$6+1,)</f>
        <v>0</v>
      </c>
      <c r="M14" s="56">
        <f t="shared" si="7"/>
        <v>30</v>
      </c>
      <c r="N14" s="57">
        <f t="shared" si="8"/>
        <v>0</v>
      </c>
      <c r="O14" s="57">
        <f t="shared" si="1"/>
        <v>0</v>
      </c>
      <c r="P14" s="57">
        <f t="shared" si="2"/>
        <v>30</v>
      </c>
    </row>
    <row r="15" spans="2:16" x14ac:dyDescent="0.25">
      <c r="B15" s="40">
        <v>5</v>
      </c>
      <c r="C15" s="41">
        <f t="shared" si="3"/>
        <v>400</v>
      </c>
      <c r="D15" s="42">
        <f t="shared" si="4"/>
        <v>150</v>
      </c>
      <c r="E15" s="43" t="b">
        <f>NOT(ISERROR(MATCH(B15,$L$11:L14,0)))</f>
        <v>0</v>
      </c>
      <c r="F15" s="42">
        <f t="shared" si="0"/>
        <v>0</v>
      </c>
      <c r="G15" s="44">
        <v>100</v>
      </c>
      <c r="H15" s="45">
        <f t="shared" si="9"/>
        <v>50</v>
      </c>
      <c r="I15" s="45">
        <f t="shared" si="10"/>
        <v>0</v>
      </c>
      <c r="J15" s="46" t="b">
        <f t="shared" si="5"/>
        <v>0</v>
      </c>
      <c r="K15" s="45">
        <f t="shared" si="6"/>
        <v>300</v>
      </c>
      <c r="L15" s="43">
        <f t="shared" ref="L15:L62" si="11">IF(J15,B15+$F$6+1,)</f>
        <v>0</v>
      </c>
      <c r="M15" s="47">
        <f t="shared" si="7"/>
        <v>10</v>
      </c>
      <c r="N15" s="48">
        <f t="shared" si="8"/>
        <v>0</v>
      </c>
      <c r="O15" s="48">
        <f t="shared" si="1"/>
        <v>0</v>
      </c>
      <c r="P15" s="48">
        <f t="shared" si="2"/>
        <v>10</v>
      </c>
    </row>
    <row r="16" spans="2:16" x14ac:dyDescent="0.25">
      <c r="B16" s="29">
        <v>6</v>
      </c>
      <c r="C16" s="33">
        <f t="shared" si="3"/>
        <v>300</v>
      </c>
      <c r="D16" s="31">
        <f t="shared" si="4"/>
        <v>50</v>
      </c>
      <c r="E16" s="32" t="b">
        <f>NOT(ISERROR(MATCH(B16,$L$11:L15,0)))</f>
        <v>1</v>
      </c>
      <c r="F16" s="31">
        <f t="shared" si="0"/>
        <v>250</v>
      </c>
      <c r="G16" s="11">
        <v>100</v>
      </c>
      <c r="H16" s="34">
        <f t="shared" si="9"/>
        <v>200</v>
      </c>
      <c r="I16" s="34">
        <f t="shared" si="10"/>
        <v>0</v>
      </c>
      <c r="J16" s="35" t="b">
        <f t="shared" si="5"/>
        <v>1</v>
      </c>
      <c r="K16" s="34">
        <f t="shared" si="6"/>
        <v>450</v>
      </c>
      <c r="L16" s="32">
        <f t="shared" si="11"/>
        <v>9</v>
      </c>
      <c r="M16" s="36">
        <f t="shared" si="7"/>
        <v>40</v>
      </c>
      <c r="N16" s="37">
        <f t="shared" si="8"/>
        <v>50</v>
      </c>
      <c r="O16" s="37">
        <f t="shared" si="1"/>
        <v>0</v>
      </c>
      <c r="P16" s="37">
        <f t="shared" si="2"/>
        <v>90</v>
      </c>
    </row>
    <row r="17" spans="2:16" x14ac:dyDescent="0.25">
      <c r="B17" s="29">
        <v>7</v>
      </c>
      <c r="C17" s="33">
        <f t="shared" si="3"/>
        <v>450</v>
      </c>
      <c r="D17" s="31">
        <f t="shared" si="4"/>
        <v>200</v>
      </c>
      <c r="E17" s="32" t="b">
        <f>NOT(ISERROR(MATCH(B17,$L$11:L16,0)))</f>
        <v>0</v>
      </c>
      <c r="F17" s="31">
        <f t="shared" ref="F17:F62" si="12">IF(E17,$F$3,0)</f>
        <v>0</v>
      </c>
      <c r="G17" s="11">
        <v>100</v>
      </c>
      <c r="H17" s="34">
        <f t="shared" si="9"/>
        <v>100</v>
      </c>
      <c r="I17" s="34">
        <f t="shared" si="10"/>
        <v>0</v>
      </c>
      <c r="J17" s="35" t="b">
        <f t="shared" si="5"/>
        <v>0</v>
      </c>
      <c r="K17" s="34">
        <f t="shared" si="6"/>
        <v>350</v>
      </c>
      <c r="L17" s="32">
        <f t="shared" si="11"/>
        <v>0</v>
      </c>
      <c r="M17" s="36">
        <f t="shared" si="7"/>
        <v>20</v>
      </c>
      <c r="N17" s="37">
        <f t="shared" si="8"/>
        <v>0</v>
      </c>
      <c r="O17" s="37">
        <f t="shared" si="1"/>
        <v>0</v>
      </c>
      <c r="P17" s="37">
        <f t="shared" si="2"/>
        <v>20</v>
      </c>
    </row>
    <row r="18" spans="2:16" x14ac:dyDescent="0.25">
      <c r="B18" s="49">
        <v>8</v>
      </c>
      <c r="C18" s="50">
        <f t="shared" si="3"/>
        <v>350</v>
      </c>
      <c r="D18" s="51">
        <f t="shared" si="4"/>
        <v>100</v>
      </c>
      <c r="E18" s="52" t="b">
        <f>NOT(ISERROR(MATCH(B18,$L$11:L17,0)))</f>
        <v>0</v>
      </c>
      <c r="F18" s="51">
        <f t="shared" si="12"/>
        <v>0</v>
      </c>
      <c r="G18" s="53">
        <v>100</v>
      </c>
      <c r="H18" s="54">
        <f t="shared" si="9"/>
        <v>0</v>
      </c>
      <c r="I18" s="54">
        <f t="shared" si="10"/>
        <v>0</v>
      </c>
      <c r="J18" s="55" t="b">
        <f t="shared" si="5"/>
        <v>1</v>
      </c>
      <c r="K18" s="54">
        <f t="shared" si="6"/>
        <v>500</v>
      </c>
      <c r="L18" s="52">
        <f t="shared" si="11"/>
        <v>11</v>
      </c>
      <c r="M18" s="56">
        <f t="shared" si="7"/>
        <v>0</v>
      </c>
      <c r="N18" s="57">
        <f t="shared" si="8"/>
        <v>50</v>
      </c>
      <c r="O18" s="57">
        <f t="shared" si="1"/>
        <v>0</v>
      </c>
      <c r="P18" s="57">
        <f t="shared" si="2"/>
        <v>50</v>
      </c>
    </row>
    <row r="19" spans="2:16" x14ac:dyDescent="0.25">
      <c r="B19" s="40">
        <v>9</v>
      </c>
      <c r="C19" s="41">
        <f t="shared" si="3"/>
        <v>500</v>
      </c>
      <c r="D19" s="42">
        <f t="shared" si="4"/>
        <v>0</v>
      </c>
      <c r="E19" s="43" t="b">
        <f>NOT(ISERROR(MATCH(B19,$L$11:L18,0)))</f>
        <v>1</v>
      </c>
      <c r="F19" s="42">
        <f t="shared" si="12"/>
        <v>250</v>
      </c>
      <c r="G19" s="44">
        <v>100</v>
      </c>
      <c r="H19" s="45">
        <f t="shared" si="9"/>
        <v>150</v>
      </c>
      <c r="I19" s="45">
        <f t="shared" si="10"/>
        <v>0</v>
      </c>
      <c r="J19" s="46" t="b">
        <f t="shared" si="5"/>
        <v>0</v>
      </c>
      <c r="K19" s="45">
        <f t="shared" si="6"/>
        <v>400</v>
      </c>
      <c r="L19" s="43">
        <f t="shared" si="11"/>
        <v>0</v>
      </c>
      <c r="M19" s="47">
        <f t="shared" si="7"/>
        <v>30</v>
      </c>
      <c r="N19" s="48">
        <f t="shared" si="8"/>
        <v>0</v>
      </c>
      <c r="O19" s="48">
        <f t="shared" si="1"/>
        <v>0</v>
      </c>
      <c r="P19" s="48">
        <f t="shared" si="2"/>
        <v>30</v>
      </c>
    </row>
    <row r="20" spans="2:16" x14ac:dyDescent="0.25">
      <c r="B20" s="29">
        <v>10</v>
      </c>
      <c r="C20" s="33">
        <f t="shared" si="3"/>
        <v>400</v>
      </c>
      <c r="D20" s="31">
        <f t="shared" si="4"/>
        <v>150</v>
      </c>
      <c r="E20" s="32" t="b">
        <f>NOT(ISERROR(MATCH(B20,$L$11:L19,0)))</f>
        <v>0</v>
      </c>
      <c r="F20" s="31">
        <f t="shared" si="12"/>
        <v>0</v>
      </c>
      <c r="G20" s="11">
        <v>100</v>
      </c>
      <c r="H20" s="34">
        <f t="shared" si="9"/>
        <v>50</v>
      </c>
      <c r="I20" s="34">
        <f t="shared" si="10"/>
        <v>0</v>
      </c>
      <c r="J20" s="35" t="b">
        <f t="shared" si="5"/>
        <v>0</v>
      </c>
      <c r="K20" s="34">
        <f t="shared" si="6"/>
        <v>300</v>
      </c>
      <c r="L20" s="32">
        <f t="shared" si="11"/>
        <v>0</v>
      </c>
      <c r="M20" s="36">
        <f t="shared" si="7"/>
        <v>10</v>
      </c>
      <c r="N20" s="37">
        <f t="shared" si="8"/>
        <v>0</v>
      </c>
      <c r="O20" s="37">
        <f t="shared" si="1"/>
        <v>0</v>
      </c>
      <c r="P20" s="37">
        <f t="shared" si="2"/>
        <v>10</v>
      </c>
    </row>
    <row r="21" spans="2:16" x14ac:dyDescent="0.25">
      <c r="B21" s="29">
        <v>11</v>
      </c>
      <c r="C21" s="33">
        <f t="shared" si="3"/>
        <v>300</v>
      </c>
      <c r="D21" s="31">
        <f t="shared" si="4"/>
        <v>50</v>
      </c>
      <c r="E21" s="32" t="b">
        <f>NOT(ISERROR(MATCH(B21,$L$11:L20,0)))</f>
        <v>1</v>
      </c>
      <c r="F21" s="31">
        <f t="shared" si="12"/>
        <v>250</v>
      </c>
      <c r="G21" s="11">
        <v>100</v>
      </c>
      <c r="H21" s="34">
        <f t="shared" si="9"/>
        <v>200</v>
      </c>
      <c r="I21" s="34">
        <f t="shared" si="10"/>
        <v>0</v>
      </c>
      <c r="J21" s="35" t="b">
        <f t="shared" si="5"/>
        <v>1</v>
      </c>
      <c r="K21" s="34">
        <f t="shared" si="6"/>
        <v>450</v>
      </c>
      <c r="L21" s="32">
        <f t="shared" si="11"/>
        <v>14</v>
      </c>
      <c r="M21" s="36">
        <f t="shared" si="7"/>
        <v>40</v>
      </c>
      <c r="N21" s="37">
        <f t="shared" si="8"/>
        <v>50</v>
      </c>
      <c r="O21" s="37">
        <f t="shared" si="1"/>
        <v>0</v>
      </c>
      <c r="P21" s="37">
        <f t="shared" si="2"/>
        <v>90</v>
      </c>
    </row>
    <row r="22" spans="2:16" x14ac:dyDescent="0.25">
      <c r="B22" s="49">
        <v>12</v>
      </c>
      <c r="C22" s="50">
        <f t="shared" si="3"/>
        <v>450</v>
      </c>
      <c r="D22" s="51">
        <f t="shared" si="4"/>
        <v>200</v>
      </c>
      <c r="E22" s="52" t="b">
        <f>NOT(ISERROR(MATCH(B22,$L$11:L21,0)))</f>
        <v>0</v>
      </c>
      <c r="F22" s="51">
        <f t="shared" si="12"/>
        <v>0</v>
      </c>
      <c r="G22" s="53">
        <v>100</v>
      </c>
      <c r="H22" s="54">
        <f t="shared" si="9"/>
        <v>100</v>
      </c>
      <c r="I22" s="54">
        <f t="shared" si="10"/>
        <v>0</v>
      </c>
      <c r="J22" s="55" t="b">
        <f t="shared" si="5"/>
        <v>0</v>
      </c>
      <c r="K22" s="54">
        <f t="shared" si="6"/>
        <v>350</v>
      </c>
      <c r="L22" s="52">
        <f t="shared" si="11"/>
        <v>0</v>
      </c>
      <c r="M22" s="56">
        <f t="shared" si="7"/>
        <v>20</v>
      </c>
      <c r="N22" s="57">
        <f t="shared" si="8"/>
        <v>0</v>
      </c>
      <c r="O22" s="57">
        <f t="shared" si="1"/>
        <v>0</v>
      </c>
      <c r="P22" s="57">
        <f t="shared" si="2"/>
        <v>20</v>
      </c>
    </row>
    <row r="23" spans="2:16" x14ac:dyDescent="0.25">
      <c r="B23" s="40">
        <v>13</v>
      </c>
      <c r="C23" s="41">
        <f t="shared" si="3"/>
        <v>350</v>
      </c>
      <c r="D23" s="42">
        <f t="shared" si="4"/>
        <v>100</v>
      </c>
      <c r="E23" s="43" t="b">
        <f>NOT(ISERROR(MATCH(B23,$L$11:L22,0)))</f>
        <v>0</v>
      </c>
      <c r="F23" s="42">
        <f t="shared" si="12"/>
        <v>0</v>
      </c>
      <c r="G23" s="44">
        <v>100</v>
      </c>
      <c r="H23" s="45">
        <f t="shared" si="9"/>
        <v>0</v>
      </c>
      <c r="I23" s="45">
        <f t="shared" si="10"/>
        <v>0</v>
      </c>
      <c r="J23" s="46" t="b">
        <f t="shared" si="5"/>
        <v>1</v>
      </c>
      <c r="K23" s="45">
        <f t="shared" si="6"/>
        <v>500</v>
      </c>
      <c r="L23" s="43">
        <f t="shared" si="11"/>
        <v>16</v>
      </c>
      <c r="M23" s="47">
        <f t="shared" si="7"/>
        <v>0</v>
      </c>
      <c r="N23" s="48">
        <f t="shared" si="8"/>
        <v>50</v>
      </c>
      <c r="O23" s="48">
        <f t="shared" si="1"/>
        <v>0</v>
      </c>
      <c r="P23" s="48">
        <f t="shared" si="2"/>
        <v>50</v>
      </c>
    </row>
    <row r="24" spans="2:16" x14ac:dyDescent="0.25">
      <c r="B24" s="29">
        <v>14</v>
      </c>
      <c r="C24" s="33">
        <f t="shared" si="3"/>
        <v>500</v>
      </c>
      <c r="D24" s="31">
        <f t="shared" si="4"/>
        <v>0</v>
      </c>
      <c r="E24" s="32" t="b">
        <f>NOT(ISERROR(MATCH(B24,$L$11:L23,0)))</f>
        <v>1</v>
      </c>
      <c r="F24" s="31">
        <f t="shared" si="12"/>
        <v>250</v>
      </c>
      <c r="G24" s="11">
        <v>100</v>
      </c>
      <c r="H24" s="34">
        <f t="shared" si="9"/>
        <v>150</v>
      </c>
      <c r="I24" s="34">
        <f t="shared" si="10"/>
        <v>0</v>
      </c>
      <c r="J24" s="35" t="b">
        <f t="shared" si="5"/>
        <v>0</v>
      </c>
      <c r="K24" s="34">
        <f t="shared" si="6"/>
        <v>400</v>
      </c>
      <c r="L24" s="32">
        <f t="shared" si="11"/>
        <v>0</v>
      </c>
      <c r="M24" s="36">
        <f t="shared" si="7"/>
        <v>30</v>
      </c>
      <c r="N24" s="37">
        <f t="shared" si="8"/>
        <v>0</v>
      </c>
      <c r="O24" s="37">
        <f t="shared" si="1"/>
        <v>0</v>
      </c>
      <c r="P24" s="37">
        <f t="shared" si="2"/>
        <v>30</v>
      </c>
    </row>
    <row r="25" spans="2:16" x14ac:dyDescent="0.25">
      <c r="B25" s="30">
        <v>15</v>
      </c>
      <c r="C25" s="33">
        <f t="shared" si="3"/>
        <v>400</v>
      </c>
      <c r="D25" s="31">
        <f t="shared" si="4"/>
        <v>150</v>
      </c>
      <c r="E25" s="32" t="b">
        <f>NOT(ISERROR(MATCH(B25,$L$11:L24,0)))</f>
        <v>0</v>
      </c>
      <c r="F25" s="31">
        <f t="shared" si="12"/>
        <v>0</v>
      </c>
      <c r="G25" s="58">
        <v>100</v>
      </c>
      <c r="H25" s="34">
        <f t="shared" si="9"/>
        <v>50</v>
      </c>
      <c r="I25" s="34">
        <f t="shared" si="10"/>
        <v>0</v>
      </c>
      <c r="J25" s="35" t="b">
        <f t="shared" si="5"/>
        <v>0</v>
      </c>
      <c r="K25" s="34">
        <f t="shared" si="6"/>
        <v>300</v>
      </c>
      <c r="L25" s="32">
        <f t="shared" si="11"/>
        <v>0</v>
      </c>
      <c r="M25" s="36">
        <f t="shared" si="7"/>
        <v>10</v>
      </c>
      <c r="N25" s="37">
        <f t="shared" si="8"/>
        <v>0</v>
      </c>
      <c r="O25" s="37">
        <f t="shared" si="1"/>
        <v>0</v>
      </c>
      <c r="P25" s="37">
        <f t="shared" si="2"/>
        <v>10</v>
      </c>
    </row>
    <row r="26" spans="2:16" x14ac:dyDescent="0.25">
      <c r="B26" s="49">
        <v>16</v>
      </c>
      <c r="C26" s="50">
        <f t="shared" si="3"/>
        <v>300</v>
      </c>
      <c r="D26" s="51">
        <f t="shared" si="4"/>
        <v>50</v>
      </c>
      <c r="E26" s="52" t="b">
        <f>NOT(ISERROR(MATCH(B26,$L$11:L25,0)))</f>
        <v>1</v>
      </c>
      <c r="F26" s="51">
        <f t="shared" si="12"/>
        <v>250</v>
      </c>
      <c r="G26" s="53">
        <v>100</v>
      </c>
      <c r="H26" s="54">
        <f t="shared" si="9"/>
        <v>200</v>
      </c>
      <c r="I26" s="54">
        <f t="shared" si="10"/>
        <v>0</v>
      </c>
      <c r="J26" s="55" t="b">
        <f t="shared" si="5"/>
        <v>1</v>
      </c>
      <c r="K26" s="54">
        <f t="shared" si="6"/>
        <v>450</v>
      </c>
      <c r="L26" s="52">
        <f t="shared" si="11"/>
        <v>19</v>
      </c>
      <c r="M26" s="56">
        <f t="shared" si="7"/>
        <v>40</v>
      </c>
      <c r="N26" s="57">
        <f t="shared" si="8"/>
        <v>50</v>
      </c>
      <c r="O26" s="57">
        <f t="shared" si="1"/>
        <v>0</v>
      </c>
      <c r="P26" s="57">
        <f t="shared" si="2"/>
        <v>90</v>
      </c>
    </row>
    <row r="27" spans="2:16" x14ac:dyDescent="0.25">
      <c r="B27" s="40">
        <v>17</v>
      </c>
      <c r="C27" s="41">
        <f t="shared" si="3"/>
        <v>450</v>
      </c>
      <c r="D27" s="42">
        <f t="shared" si="4"/>
        <v>200</v>
      </c>
      <c r="E27" s="43" t="b">
        <f>NOT(ISERROR(MATCH(B27,$L$11:L26,0)))</f>
        <v>0</v>
      </c>
      <c r="F27" s="42">
        <f t="shared" si="12"/>
        <v>0</v>
      </c>
      <c r="G27" s="44">
        <v>100</v>
      </c>
      <c r="H27" s="45">
        <f t="shared" si="9"/>
        <v>100</v>
      </c>
      <c r="I27" s="45">
        <f t="shared" si="10"/>
        <v>0</v>
      </c>
      <c r="J27" s="46" t="b">
        <f t="shared" si="5"/>
        <v>0</v>
      </c>
      <c r="K27" s="45">
        <f t="shared" si="6"/>
        <v>350</v>
      </c>
      <c r="L27" s="43">
        <f t="shared" si="11"/>
        <v>0</v>
      </c>
      <c r="M27" s="47">
        <f t="shared" si="7"/>
        <v>20</v>
      </c>
      <c r="N27" s="48">
        <f t="shared" si="8"/>
        <v>0</v>
      </c>
      <c r="O27" s="48">
        <f t="shared" si="1"/>
        <v>0</v>
      </c>
      <c r="P27" s="48">
        <f t="shared" si="2"/>
        <v>20</v>
      </c>
    </row>
    <row r="28" spans="2:16" x14ac:dyDescent="0.25">
      <c r="B28" s="29">
        <v>18</v>
      </c>
      <c r="C28" s="33">
        <f t="shared" si="3"/>
        <v>350</v>
      </c>
      <c r="D28" s="31">
        <f t="shared" si="4"/>
        <v>100</v>
      </c>
      <c r="E28" s="32" t="b">
        <f>NOT(ISERROR(MATCH(B28,$L$11:L27,0)))</f>
        <v>0</v>
      </c>
      <c r="F28" s="31">
        <f t="shared" si="12"/>
        <v>0</v>
      </c>
      <c r="G28" s="11">
        <v>100</v>
      </c>
      <c r="H28" s="34">
        <f t="shared" si="9"/>
        <v>0</v>
      </c>
      <c r="I28" s="34">
        <f t="shared" si="10"/>
        <v>0</v>
      </c>
      <c r="J28" s="35" t="b">
        <f t="shared" si="5"/>
        <v>1</v>
      </c>
      <c r="K28" s="34">
        <f t="shared" si="6"/>
        <v>500</v>
      </c>
      <c r="L28" s="32">
        <f t="shared" si="11"/>
        <v>21</v>
      </c>
      <c r="M28" s="36">
        <f t="shared" si="7"/>
        <v>0</v>
      </c>
      <c r="N28" s="37">
        <f t="shared" si="8"/>
        <v>50</v>
      </c>
      <c r="O28" s="37">
        <f t="shared" si="1"/>
        <v>0</v>
      </c>
      <c r="P28" s="37">
        <f t="shared" si="2"/>
        <v>50</v>
      </c>
    </row>
    <row r="29" spans="2:16" x14ac:dyDescent="0.25">
      <c r="B29" s="30">
        <v>19</v>
      </c>
      <c r="C29" s="33">
        <f t="shared" si="3"/>
        <v>500</v>
      </c>
      <c r="D29" s="31">
        <f t="shared" si="4"/>
        <v>0</v>
      </c>
      <c r="E29" s="32" t="b">
        <f>NOT(ISERROR(MATCH(B29,$L$11:L28,0)))</f>
        <v>1</v>
      </c>
      <c r="F29" s="31">
        <f t="shared" si="12"/>
        <v>250</v>
      </c>
      <c r="G29" s="58">
        <v>100</v>
      </c>
      <c r="H29" s="34">
        <f t="shared" si="9"/>
        <v>150</v>
      </c>
      <c r="I29" s="34">
        <f t="shared" si="10"/>
        <v>0</v>
      </c>
      <c r="J29" s="35" t="b">
        <f t="shared" si="5"/>
        <v>0</v>
      </c>
      <c r="K29" s="34">
        <f t="shared" si="6"/>
        <v>400</v>
      </c>
      <c r="L29" s="32">
        <f t="shared" si="11"/>
        <v>0</v>
      </c>
      <c r="M29" s="36">
        <f t="shared" si="7"/>
        <v>30</v>
      </c>
      <c r="N29" s="37">
        <f t="shared" si="8"/>
        <v>0</v>
      </c>
      <c r="O29" s="37">
        <f t="shared" si="1"/>
        <v>0</v>
      </c>
      <c r="P29" s="37">
        <f t="shared" si="2"/>
        <v>30</v>
      </c>
    </row>
    <row r="30" spans="2:16" x14ac:dyDescent="0.25">
      <c r="B30" s="49">
        <v>20</v>
      </c>
      <c r="C30" s="50">
        <f t="shared" si="3"/>
        <v>400</v>
      </c>
      <c r="D30" s="51">
        <f t="shared" si="4"/>
        <v>150</v>
      </c>
      <c r="E30" s="52" t="b">
        <f>NOT(ISERROR(MATCH(B30,$L$11:L29,0)))</f>
        <v>0</v>
      </c>
      <c r="F30" s="51">
        <f t="shared" si="12"/>
        <v>0</v>
      </c>
      <c r="G30" s="53">
        <v>100</v>
      </c>
      <c r="H30" s="54">
        <f t="shared" ref="H30:H45" si="13">MAX(0,D30-G30+F30)</f>
        <v>50</v>
      </c>
      <c r="I30" s="54">
        <f t="shared" ref="I30:I45" si="14">IF(G30&gt;D30+F30,IF(D30+F30&gt;=0,G30-D30-F30,G30),0)</f>
        <v>0</v>
      </c>
      <c r="J30" s="55" t="b">
        <f t="shared" si="5"/>
        <v>0</v>
      </c>
      <c r="K30" s="54">
        <f t="shared" si="6"/>
        <v>300</v>
      </c>
      <c r="L30" s="52">
        <f t="shared" si="11"/>
        <v>0</v>
      </c>
      <c r="M30" s="56">
        <f t="shared" si="7"/>
        <v>10</v>
      </c>
      <c r="N30" s="57">
        <f t="shared" si="8"/>
        <v>0</v>
      </c>
      <c r="O30" s="57">
        <f t="shared" si="1"/>
        <v>0</v>
      </c>
      <c r="P30" s="57">
        <f t="shared" si="2"/>
        <v>10</v>
      </c>
    </row>
    <row r="31" spans="2:16" x14ac:dyDescent="0.25">
      <c r="B31" s="40">
        <v>21</v>
      </c>
      <c r="C31" s="41">
        <f t="shared" si="3"/>
        <v>300</v>
      </c>
      <c r="D31" s="42">
        <f t="shared" si="4"/>
        <v>50</v>
      </c>
      <c r="E31" s="43" t="b">
        <f>NOT(ISERROR(MATCH(B31,$L$11:L30,0)))</f>
        <v>1</v>
      </c>
      <c r="F31" s="42">
        <f t="shared" si="12"/>
        <v>250</v>
      </c>
      <c r="G31" s="44">
        <v>100</v>
      </c>
      <c r="H31" s="45">
        <f t="shared" si="13"/>
        <v>200</v>
      </c>
      <c r="I31" s="45">
        <f t="shared" si="14"/>
        <v>0</v>
      </c>
      <c r="J31" s="46" t="b">
        <f t="shared" si="5"/>
        <v>1</v>
      </c>
      <c r="K31" s="45">
        <f t="shared" si="6"/>
        <v>450</v>
      </c>
      <c r="L31" s="43">
        <f t="shared" si="11"/>
        <v>24</v>
      </c>
      <c r="M31" s="47">
        <f t="shared" si="7"/>
        <v>40</v>
      </c>
      <c r="N31" s="48">
        <f t="shared" si="8"/>
        <v>50</v>
      </c>
      <c r="O31" s="48">
        <f t="shared" si="1"/>
        <v>0</v>
      </c>
      <c r="P31" s="48">
        <f t="shared" ref="P31:P46" si="15">SUM(M31:O31)</f>
        <v>90</v>
      </c>
    </row>
    <row r="32" spans="2:16" x14ac:dyDescent="0.25">
      <c r="B32" s="29">
        <v>22</v>
      </c>
      <c r="C32" s="33">
        <f t="shared" si="3"/>
        <v>450</v>
      </c>
      <c r="D32" s="31">
        <f t="shared" si="4"/>
        <v>200</v>
      </c>
      <c r="E32" s="32" t="b">
        <f>NOT(ISERROR(MATCH(B32,$L$11:L31,0)))</f>
        <v>0</v>
      </c>
      <c r="F32" s="31">
        <f t="shared" si="12"/>
        <v>0</v>
      </c>
      <c r="G32" s="11">
        <v>100</v>
      </c>
      <c r="H32" s="34">
        <f t="shared" si="13"/>
        <v>100</v>
      </c>
      <c r="I32" s="34">
        <f t="shared" si="14"/>
        <v>0</v>
      </c>
      <c r="J32" s="35" t="b">
        <f t="shared" si="5"/>
        <v>0</v>
      </c>
      <c r="K32" s="34">
        <f t="shared" si="6"/>
        <v>350</v>
      </c>
      <c r="L32" s="32">
        <f t="shared" si="11"/>
        <v>0</v>
      </c>
      <c r="M32" s="36">
        <f t="shared" si="7"/>
        <v>20</v>
      </c>
      <c r="N32" s="37">
        <f t="shared" si="8"/>
        <v>0</v>
      </c>
      <c r="O32" s="37">
        <f t="shared" si="1"/>
        <v>0</v>
      </c>
      <c r="P32" s="37">
        <f t="shared" si="15"/>
        <v>20</v>
      </c>
    </row>
    <row r="33" spans="2:16" x14ac:dyDescent="0.25">
      <c r="B33" s="30">
        <v>23</v>
      </c>
      <c r="C33" s="33">
        <f t="shared" si="3"/>
        <v>350</v>
      </c>
      <c r="D33" s="31">
        <f t="shared" si="4"/>
        <v>100</v>
      </c>
      <c r="E33" s="32" t="b">
        <f>NOT(ISERROR(MATCH(B33,$L$11:L32,0)))</f>
        <v>0</v>
      </c>
      <c r="F33" s="31">
        <f t="shared" si="12"/>
        <v>0</v>
      </c>
      <c r="G33" s="58">
        <v>100</v>
      </c>
      <c r="H33" s="34">
        <f t="shared" si="13"/>
        <v>0</v>
      </c>
      <c r="I33" s="34">
        <f t="shared" si="14"/>
        <v>0</v>
      </c>
      <c r="J33" s="35" t="b">
        <f t="shared" si="5"/>
        <v>1</v>
      </c>
      <c r="K33" s="34">
        <f t="shared" si="6"/>
        <v>500</v>
      </c>
      <c r="L33" s="32">
        <f t="shared" si="11"/>
        <v>26</v>
      </c>
      <c r="M33" s="36">
        <f t="shared" si="7"/>
        <v>0</v>
      </c>
      <c r="N33" s="37">
        <f t="shared" si="8"/>
        <v>50</v>
      </c>
      <c r="O33" s="37">
        <f t="shared" si="1"/>
        <v>0</v>
      </c>
      <c r="P33" s="37">
        <f t="shared" si="15"/>
        <v>50</v>
      </c>
    </row>
    <row r="34" spans="2:16" x14ac:dyDescent="0.25">
      <c r="B34" s="49">
        <v>24</v>
      </c>
      <c r="C34" s="50">
        <f t="shared" si="3"/>
        <v>500</v>
      </c>
      <c r="D34" s="51">
        <f t="shared" si="4"/>
        <v>0</v>
      </c>
      <c r="E34" s="52" t="b">
        <f>NOT(ISERROR(MATCH(B34,$L$11:L33,0)))</f>
        <v>1</v>
      </c>
      <c r="F34" s="51">
        <f t="shared" si="12"/>
        <v>250</v>
      </c>
      <c r="G34" s="53">
        <v>100</v>
      </c>
      <c r="H34" s="54">
        <f t="shared" si="13"/>
        <v>150</v>
      </c>
      <c r="I34" s="54">
        <f t="shared" si="14"/>
        <v>0</v>
      </c>
      <c r="J34" s="55" t="b">
        <f t="shared" si="5"/>
        <v>0</v>
      </c>
      <c r="K34" s="54">
        <f t="shared" si="6"/>
        <v>400</v>
      </c>
      <c r="L34" s="52">
        <f t="shared" si="11"/>
        <v>0</v>
      </c>
      <c r="M34" s="56">
        <f t="shared" si="7"/>
        <v>30</v>
      </c>
      <c r="N34" s="57">
        <f t="shared" si="8"/>
        <v>0</v>
      </c>
      <c r="O34" s="57">
        <f t="shared" si="1"/>
        <v>0</v>
      </c>
      <c r="P34" s="57">
        <f t="shared" si="15"/>
        <v>30</v>
      </c>
    </row>
    <row r="35" spans="2:16" x14ac:dyDescent="0.25">
      <c r="B35" s="40">
        <v>25</v>
      </c>
      <c r="C35" s="41">
        <f t="shared" si="3"/>
        <v>400</v>
      </c>
      <c r="D35" s="42">
        <f t="shared" si="4"/>
        <v>150</v>
      </c>
      <c r="E35" s="43" t="b">
        <f>NOT(ISERROR(MATCH(B35,$L$11:L34,0)))</f>
        <v>0</v>
      </c>
      <c r="F35" s="42">
        <f t="shared" si="12"/>
        <v>0</v>
      </c>
      <c r="G35" s="44">
        <v>100</v>
      </c>
      <c r="H35" s="45">
        <f t="shared" si="13"/>
        <v>50</v>
      </c>
      <c r="I35" s="45">
        <f t="shared" si="14"/>
        <v>0</v>
      </c>
      <c r="J35" s="46" t="b">
        <f t="shared" si="5"/>
        <v>0</v>
      </c>
      <c r="K35" s="45">
        <f t="shared" si="6"/>
        <v>300</v>
      </c>
      <c r="L35" s="43">
        <f t="shared" si="11"/>
        <v>0</v>
      </c>
      <c r="M35" s="47">
        <f t="shared" si="7"/>
        <v>10</v>
      </c>
      <c r="N35" s="48">
        <f t="shared" si="8"/>
        <v>0</v>
      </c>
      <c r="O35" s="48">
        <f t="shared" si="1"/>
        <v>0</v>
      </c>
      <c r="P35" s="48">
        <f t="shared" si="15"/>
        <v>10</v>
      </c>
    </row>
    <row r="36" spans="2:16" x14ac:dyDescent="0.25">
      <c r="B36" s="29">
        <v>26</v>
      </c>
      <c r="C36" s="33">
        <f t="shared" si="3"/>
        <v>300</v>
      </c>
      <c r="D36" s="31">
        <f t="shared" si="4"/>
        <v>50</v>
      </c>
      <c r="E36" s="32" t="b">
        <f>NOT(ISERROR(MATCH(B36,$L$11:L35,0)))</f>
        <v>1</v>
      </c>
      <c r="F36" s="31">
        <f t="shared" si="12"/>
        <v>250</v>
      </c>
      <c r="G36" s="11">
        <v>100</v>
      </c>
      <c r="H36" s="34">
        <f t="shared" si="13"/>
        <v>200</v>
      </c>
      <c r="I36" s="34">
        <f t="shared" si="14"/>
        <v>0</v>
      </c>
      <c r="J36" s="35" t="b">
        <f t="shared" si="5"/>
        <v>1</v>
      </c>
      <c r="K36" s="34">
        <f t="shared" si="6"/>
        <v>450</v>
      </c>
      <c r="L36" s="32">
        <f t="shared" si="11"/>
        <v>29</v>
      </c>
      <c r="M36" s="36">
        <f t="shared" si="7"/>
        <v>40</v>
      </c>
      <c r="N36" s="37">
        <f t="shared" si="8"/>
        <v>50</v>
      </c>
      <c r="O36" s="37">
        <f t="shared" si="1"/>
        <v>0</v>
      </c>
      <c r="P36" s="37">
        <f t="shared" si="15"/>
        <v>90</v>
      </c>
    </row>
    <row r="37" spans="2:16" x14ac:dyDescent="0.25">
      <c r="B37" s="30">
        <v>27</v>
      </c>
      <c r="C37" s="33">
        <f t="shared" si="3"/>
        <v>450</v>
      </c>
      <c r="D37" s="31">
        <f t="shared" si="4"/>
        <v>200</v>
      </c>
      <c r="E37" s="32" t="b">
        <f>NOT(ISERROR(MATCH(B37,$L$11:L36,0)))</f>
        <v>0</v>
      </c>
      <c r="F37" s="31">
        <f t="shared" si="12"/>
        <v>0</v>
      </c>
      <c r="G37" s="58">
        <v>100</v>
      </c>
      <c r="H37" s="34">
        <f t="shared" si="13"/>
        <v>100</v>
      </c>
      <c r="I37" s="34">
        <f t="shared" si="14"/>
        <v>0</v>
      </c>
      <c r="J37" s="35" t="b">
        <f t="shared" si="5"/>
        <v>0</v>
      </c>
      <c r="K37" s="34">
        <f t="shared" si="6"/>
        <v>350</v>
      </c>
      <c r="L37" s="32">
        <f t="shared" si="11"/>
        <v>0</v>
      </c>
      <c r="M37" s="36">
        <f t="shared" si="7"/>
        <v>20</v>
      </c>
      <c r="N37" s="37">
        <f t="shared" si="8"/>
        <v>0</v>
      </c>
      <c r="O37" s="37">
        <f t="shared" si="1"/>
        <v>0</v>
      </c>
      <c r="P37" s="37">
        <f t="shared" si="15"/>
        <v>20</v>
      </c>
    </row>
    <row r="38" spans="2:16" x14ac:dyDescent="0.25">
      <c r="B38" s="49">
        <v>28</v>
      </c>
      <c r="C38" s="50">
        <f t="shared" si="3"/>
        <v>350</v>
      </c>
      <c r="D38" s="51">
        <f t="shared" si="4"/>
        <v>100</v>
      </c>
      <c r="E38" s="52" t="b">
        <f>NOT(ISERROR(MATCH(B38,$L$11:L37,0)))</f>
        <v>0</v>
      </c>
      <c r="F38" s="51">
        <f t="shared" si="12"/>
        <v>0</v>
      </c>
      <c r="G38" s="53">
        <v>100</v>
      </c>
      <c r="H38" s="54">
        <f t="shared" si="13"/>
        <v>0</v>
      </c>
      <c r="I38" s="54">
        <f t="shared" si="14"/>
        <v>0</v>
      </c>
      <c r="J38" s="55" t="b">
        <f t="shared" si="5"/>
        <v>1</v>
      </c>
      <c r="K38" s="54">
        <f t="shared" si="6"/>
        <v>500</v>
      </c>
      <c r="L38" s="52">
        <f t="shared" si="11"/>
        <v>31</v>
      </c>
      <c r="M38" s="56">
        <f t="shared" si="7"/>
        <v>0</v>
      </c>
      <c r="N38" s="57">
        <f t="shared" si="8"/>
        <v>50</v>
      </c>
      <c r="O38" s="57">
        <f t="shared" si="1"/>
        <v>0</v>
      </c>
      <c r="P38" s="57">
        <f t="shared" si="15"/>
        <v>50</v>
      </c>
    </row>
    <row r="39" spans="2:16" x14ac:dyDescent="0.25">
      <c r="B39" s="40">
        <v>29</v>
      </c>
      <c r="C39" s="41">
        <f t="shared" si="3"/>
        <v>500</v>
      </c>
      <c r="D39" s="42">
        <f t="shared" si="4"/>
        <v>0</v>
      </c>
      <c r="E39" s="43" t="b">
        <f>NOT(ISERROR(MATCH(B39,$L$11:L38,0)))</f>
        <v>1</v>
      </c>
      <c r="F39" s="42">
        <f t="shared" si="12"/>
        <v>250</v>
      </c>
      <c r="G39" s="44">
        <v>100</v>
      </c>
      <c r="H39" s="45">
        <f t="shared" si="13"/>
        <v>150</v>
      </c>
      <c r="I39" s="45">
        <f t="shared" si="14"/>
        <v>0</v>
      </c>
      <c r="J39" s="46" t="b">
        <f t="shared" si="5"/>
        <v>0</v>
      </c>
      <c r="K39" s="45">
        <f t="shared" si="6"/>
        <v>400</v>
      </c>
      <c r="L39" s="43">
        <f t="shared" si="11"/>
        <v>0</v>
      </c>
      <c r="M39" s="47">
        <f t="shared" si="7"/>
        <v>30</v>
      </c>
      <c r="N39" s="48">
        <f t="shared" si="8"/>
        <v>0</v>
      </c>
      <c r="O39" s="48">
        <f t="shared" si="1"/>
        <v>0</v>
      </c>
      <c r="P39" s="48">
        <f t="shared" si="15"/>
        <v>30</v>
      </c>
    </row>
    <row r="40" spans="2:16" x14ac:dyDescent="0.25">
      <c r="B40" s="29">
        <v>30</v>
      </c>
      <c r="C40" s="33">
        <f t="shared" si="3"/>
        <v>400</v>
      </c>
      <c r="D40" s="31">
        <f t="shared" si="4"/>
        <v>150</v>
      </c>
      <c r="E40" s="32" t="b">
        <f>NOT(ISERROR(MATCH(B40,$L$11:L39,0)))</f>
        <v>0</v>
      </c>
      <c r="F40" s="31">
        <f t="shared" si="12"/>
        <v>0</v>
      </c>
      <c r="G40" s="11">
        <v>100</v>
      </c>
      <c r="H40" s="34">
        <f t="shared" si="13"/>
        <v>50</v>
      </c>
      <c r="I40" s="34">
        <f t="shared" si="14"/>
        <v>0</v>
      </c>
      <c r="J40" s="35" t="b">
        <f t="shared" si="5"/>
        <v>0</v>
      </c>
      <c r="K40" s="34">
        <f t="shared" si="6"/>
        <v>300</v>
      </c>
      <c r="L40" s="32">
        <f t="shared" si="11"/>
        <v>0</v>
      </c>
      <c r="M40" s="36">
        <f t="shared" si="7"/>
        <v>10</v>
      </c>
      <c r="N40" s="37">
        <f t="shared" si="8"/>
        <v>0</v>
      </c>
      <c r="O40" s="37">
        <f t="shared" si="1"/>
        <v>0</v>
      </c>
      <c r="P40" s="37">
        <f t="shared" si="15"/>
        <v>10</v>
      </c>
    </row>
    <row r="41" spans="2:16" x14ac:dyDescent="0.25">
      <c r="B41" s="30">
        <v>31</v>
      </c>
      <c r="C41" s="33">
        <f t="shared" si="3"/>
        <v>300</v>
      </c>
      <c r="D41" s="31">
        <f t="shared" si="4"/>
        <v>50</v>
      </c>
      <c r="E41" s="32" t="b">
        <f>NOT(ISERROR(MATCH(B41,$L$11:L40,0)))</f>
        <v>1</v>
      </c>
      <c r="F41" s="31">
        <f t="shared" si="12"/>
        <v>250</v>
      </c>
      <c r="G41" s="58">
        <v>100</v>
      </c>
      <c r="H41" s="34">
        <f t="shared" si="13"/>
        <v>200</v>
      </c>
      <c r="I41" s="34">
        <f t="shared" si="14"/>
        <v>0</v>
      </c>
      <c r="J41" s="35" t="b">
        <f t="shared" si="5"/>
        <v>1</v>
      </c>
      <c r="K41" s="34">
        <f t="shared" si="6"/>
        <v>450</v>
      </c>
      <c r="L41" s="32">
        <f t="shared" si="11"/>
        <v>34</v>
      </c>
      <c r="M41" s="36">
        <f t="shared" si="7"/>
        <v>40</v>
      </c>
      <c r="N41" s="37">
        <f t="shared" si="8"/>
        <v>50</v>
      </c>
      <c r="O41" s="37">
        <f t="shared" si="1"/>
        <v>0</v>
      </c>
      <c r="P41" s="37">
        <f t="shared" si="15"/>
        <v>90</v>
      </c>
    </row>
    <row r="42" spans="2:16" x14ac:dyDescent="0.25">
      <c r="B42" s="49">
        <v>32</v>
      </c>
      <c r="C42" s="50">
        <f t="shared" si="3"/>
        <v>450</v>
      </c>
      <c r="D42" s="51">
        <f t="shared" si="4"/>
        <v>200</v>
      </c>
      <c r="E42" s="52" t="b">
        <f>NOT(ISERROR(MATCH(B42,$L$11:L41,0)))</f>
        <v>0</v>
      </c>
      <c r="F42" s="51">
        <f t="shared" si="12"/>
        <v>0</v>
      </c>
      <c r="G42" s="53">
        <v>100</v>
      </c>
      <c r="H42" s="54">
        <f t="shared" si="13"/>
        <v>100</v>
      </c>
      <c r="I42" s="54">
        <f t="shared" si="14"/>
        <v>0</v>
      </c>
      <c r="J42" s="55" t="b">
        <f t="shared" si="5"/>
        <v>0</v>
      </c>
      <c r="K42" s="54">
        <f t="shared" si="6"/>
        <v>350</v>
      </c>
      <c r="L42" s="52">
        <f t="shared" si="11"/>
        <v>0</v>
      </c>
      <c r="M42" s="56">
        <f t="shared" si="7"/>
        <v>20</v>
      </c>
      <c r="N42" s="57">
        <f t="shared" si="8"/>
        <v>0</v>
      </c>
      <c r="O42" s="57">
        <f t="shared" si="1"/>
        <v>0</v>
      </c>
      <c r="P42" s="57">
        <f t="shared" si="15"/>
        <v>20</v>
      </c>
    </row>
    <row r="43" spans="2:16" x14ac:dyDescent="0.25">
      <c r="B43" s="40">
        <v>33</v>
      </c>
      <c r="C43" s="41">
        <f t="shared" si="3"/>
        <v>350</v>
      </c>
      <c r="D43" s="42">
        <f t="shared" si="4"/>
        <v>100</v>
      </c>
      <c r="E43" s="43" t="b">
        <f>NOT(ISERROR(MATCH(B43,$L$11:L42,0)))</f>
        <v>0</v>
      </c>
      <c r="F43" s="42">
        <f t="shared" si="12"/>
        <v>0</v>
      </c>
      <c r="G43" s="44">
        <v>100</v>
      </c>
      <c r="H43" s="45">
        <f t="shared" si="13"/>
        <v>0</v>
      </c>
      <c r="I43" s="45">
        <f t="shared" si="14"/>
        <v>0</v>
      </c>
      <c r="J43" s="46" t="b">
        <f t="shared" si="5"/>
        <v>1</v>
      </c>
      <c r="K43" s="45">
        <f t="shared" si="6"/>
        <v>500</v>
      </c>
      <c r="L43" s="43">
        <f t="shared" si="11"/>
        <v>36</v>
      </c>
      <c r="M43" s="47">
        <f t="shared" si="7"/>
        <v>0</v>
      </c>
      <c r="N43" s="48">
        <f t="shared" si="8"/>
        <v>50</v>
      </c>
      <c r="O43" s="48">
        <f t="shared" ref="O43:O62" si="16">I43*$K$5</f>
        <v>0</v>
      </c>
      <c r="P43" s="48">
        <f t="shared" si="15"/>
        <v>50</v>
      </c>
    </row>
    <row r="44" spans="2:16" x14ac:dyDescent="0.25">
      <c r="B44" s="29">
        <v>34</v>
      </c>
      <c r="C44" s="33">
        <f t="shared" ref="C44:C62" si="17">K43</f>
        <v>500</v>
      </c>
      <c r="D44" s="31">
        <f t="shared" ref="D44:D62" si="18">H43</f>
        <v>0</v>
      </c>
      <c r="E44" s="32" t="b">
        <f>NOT(ISERROR(MATCH(B44,$L$11:L43,0)))</f>
        <v>1</v>
      </c>
      <c r="F44" s="31">
        <f t="shared" si="12"/>
        <v>250</v>
      </c>
      <c r="G44" s="11">
        <v>100</v>
      </c>
      <c r="H44" s="34">
        <f t="shared" si="13"/>
        <v>150</v>
      </c>
      <c r="I44" s="34">
        <f t="shared" si="14"/>
        <v>0</v>
      </c>
      <c r="J44" s="35" t="b">
        <f t="shared" si="5"/>
        <v>0</v>
      </c>
      <c r="K44" s="34">
        <f t="shared" si="6"/>
        <v>400</v>
      </c>
      <c r="L44" s="32">
        <f t="shared" si="11"/>
        <v>0</v>
      </c>
      <c r="M44" s="36">
        <f t="shared" si="7"/>
        <v>30</v>
      </c>
      <c r="N44" s="37">
        <f t="shared" si="8"/>
        <v>0</v>
      </c>
      <c r="O44" s="37">
        <f t="shared" si="16"/>
        <v>0</v>
      </c>
      <c r="P44" s="37">
        <f t="shared" si="15"/>
        <v>30</v>
      </c>
    </row>
    <row r="45" spans="2:16" x14ac:dyDescent="0.25">
      <c r="B45" s="30">
        <v>35</v>
      </c>
      <c r="C45" s="33">
        <f t="shared" si="17"/>
        <v>400</v>
      </c>
      <c r="D45" s="31">
        <f t="shared" si="18"/>
        <v>150</v>
      </c>
      <c r="E45" s="32" t="b">
        <f>NOT(ISERROR(MATCH(B45,$L$11:L44,0)))</f>
        <v>0</v>
      </c>
      <c r="F45" s="31">
        <f t="shared" si="12"/>
        <v>0</v>
      </c>
      <c r="G45" s="58">
        <v>100</v>
      </c>
      <c r="H45" s="34">
        <f t="shared" si="13"/>
        <v>50</v>
      </c>
      <c r="I45" s="34">
        <f t="shared" si="14"/>
        <v>0</v>
      </c>
      <c r="J45" s="35" t="b">
        <f t="shared" si="5"/>
        <v>0</v>
      </c>
      <c r="K45" s="34">
        <f t="shared" si="6"/>
        <v>300</v>
      </c>
      <c r="L45" s="32">
        <f t="shared" si="11"/>
        <v>0</v>
      </c>
      <c r="M45" s="36">
        <f t="shared" si="7"/>
        <v>10</v>
      </c>
      <c r="N45" s="37">
        <f t="shared" si="8"/>
        <v>0</v>
      </c>
      <c r="O45" s="37">
        <f t="shared" si="16"/>
        <v>0</v>
      </c>
      <c r="P45" s="37">
        <f t="shared" si="15"/>
        <v>10</v>
      </c>
    </row>
    <row r="46" spans="2:16" x14ac:dyDescent="0.25">
      <c r="B46" s="49">
        <v>36</v>
      </c>
      <c r="C46" s="50">
        <f t="shared" si="17"/>
        <v>300</v>
      </c>
      <c r="D46" s="51">
        <f t="shared" si="18"/>
        <v>50</v>
      </c>
      <c r="E46" s="52" t="b">
        <f>NOT(ISERROR(MATCH(B46,$L$11:L45,0)))</f>
        <v>1</v>
      </c>
      <c r="F46" s="51">
        <f t="shared" si="12"/>
        <v>250</v>
      </c>
      <c r="G46" s="53">
        <v>100</v>
      </c>
      <c r="H46" s="54">
        <f t="shared" ref="H46:H61" si="19">MAX(0,D46-G46+F46)</f>
        <v>200</v>
      </c>
      <c r="I46" s="54">
        <f t="shared" ref="I46:I61" si="20">IF(G46&gt;D46+F46,IF(D46+F46&gt;=0,G46-D46-F46,G46),0)</f>
        <v>0</v>
      </c>
      <c r="J46" s="55" t="b">
        <f t="shared" si="5"/>
        <v>1</v>
      </c>
      <c r="K46" s="54">
        <f t="shared" si="6"/>
        <v>450</v>
      </c>
      <c r="L46" s="52">
        <f t="shared" si="11"/>
        <v>39</v>
      </c>
      <c r="M46" s="56">
        <f t="shared" si="7"/>
        <v>40</v>
      </c>
      <c r="N46" s="57">
        <f t="shared" si="8"/>
        <v>50</v>
      </c>
      <c r="O46" s="57">
        <f t="shared" si="16"/>
        <v>0</v>
      </c>
      <c r="P46" s="57">
        <f t="shared" si="15"/>
        <v>90</v>
      </c>
    </row>
    <row r="47" spans="2:16" x14ac:dyDescent="0.25">
      <c r="B47" s="40">
        <v>37</v>
      </c>
      <c r="C47" s="41">
        <f t="shared" si="17"/>
        <v>450</v>
      </c>
      <c r="D47" s="42">
        <f t="shared" si="18"/>
        <v>200</v>
      </c>
      <c r="E47" s="43" t="b">
        <f>NOT(ISERROR(MATCH(B47,$L$11:L46,0)))</f>
        <v>0</v>
      </c>
      <c r="F47" s="42">
        <f t="shared" si="12"/>
        <v>0</v>
      </c>
      <c r="G47" s="44">
        <v>100</v>
      </c>
      <c r="H47" s="45">
        <f t="shared" si="19"/>
        <v>100</v>
      </c>
      <c r="I47" s="45">
        <f t="shared" si="20"/>
        <v>0</v>
      </c>
      <c r="J47" s="46" t="b">
        <f t="shared" si="5"/>
        <v>0</v>
      </c>
      <c r="K47" s="45">
        <f t="shared" si="6"/>
        <v>350</v>
      </c>
      <c r="L47" s="43">
        <f t="shared" si="11"/>
        <v>0</v>
      </c>
      <c r="M47" s="47">
        <f t="shared" si="7"/>
        <v>20</v>
      </c>
      <c r="N47" s="48">
        <f t="shared" si="8"/>
        <v>0</v>
      </c>
      <c r="O47" s="48">
        <f t="shared" si="16"/>
        <v>0</v>
      </c>
      <c r="P47" s="48">
        <f t="shared" ref="P47:P62" si="21">SUM(M47:O47)</f>
        <v>20</v>
      </c>
    </row>
    <row r="48" spans="2:16" x14ac:dyDescent="0.25">
      <c r="B48" s="29">
        <v>38</v>
      </c>
      <c r="C48" s="33">
        <f t="shared" si="17"/>
        <v>350</v>
      </c>
      <c r="D48" s="31">
        <f t="shared" si="18"/>
        <v>100</v>
      </c>
      <c r="E48" s="32" t="b">
        <f>NOT(ISERROR(MATCH(B48,$L$11:L47,0)))</f>
        <v>0</v>
      </c>
      <c r="F48" s="31">
        <f t="shared" si="12"/>
        <v>0</v>
      </c>
      <c r="G48" s="11">
        <v>100</v>
      </c>
      <c r="H48" s="34">
        <f t="shared" si="19"/>
        <v>0</v>
      </c>
      <c r="I48" s="34">
        <f t="shared" si="20"/>
        <v>0</v>
      </c>
      <c r="J48" s="35" t="b">
        <f t="shared" si="5"/>
        <v>1</v>
      </c>
      <c r="K48" s="34">
        <f t="shared" si="6"/>
        <v>500</v>
      </c>
      <c r="L48" s="32">
        <f t="shared" si="11"/>
        <v>41</v>
      </c>
      <c r="M48" s="36">
        <f t="shared" si="7"/>
        <v>0</v>
      </c>
      <c r="N48" s="37">
        <f t="shared" si="8"/>
        <v>50</v>
      </c>
      <c r="O48" s="37">
        <f t="shared" si="16"/>
        <v>0</v>
      </c>
      <c r="P48" s="37">
        <f t="shared" si="21"/>
        <v>50</v>
      </c>
    </row>
    <row r="49" spans="2:16" x14ac:dyDescent="0.25">
      <c r="B49" s="30">
        <v>39</v>
      </c>
      <c r="C49" s="33">
        <f t="shared" si="17"/>
        <v>500</v>
      </c>
      <c r="D49" s="31">
        <f t="shared" si="18"/>
        <v>0</v>
      </c>
      <c r="E49" s="32" t="b">
        <f>NOT(ISERROR(MATCH(B49,$L$11:L48,0)))</f>
        <v>1</v>
      </c>
      <c r="F49" s="31">
        <f t="shared" si="12"/>
        <v>250</v>
      </c>
      <c r="G49" s="58">
        <v>100</v>
      </c>
      <c r="H49" s="34">
        <f t="shared" si="19"/>
        <v>150</v>
      </c>
      <c r="I49" s="34">
        <f t="shared" si="20"/>
        <v>0</v>
      </c>
      <c r="J49" s="35" t="b">
        <f t="shared" si="5"/>
        <v>0</v>
      </c>
      <c r="K49" s="34">
        <f t="shared" si="6"/>
        <v>400</v>
      </c>
      <c r="L49" s="32">
        <f t="shared" si="11"/>
        <v>0</v>
      </c>
      <c r="M49" s="36">
        <f t="shared" si="7"/>
        <v>30</v>
      </c>
      <c r="N49" s="37">
        <f t="shared" si="8"/>
        <v>0</v>
      </c>
      <c r="O49" s="37">
        <f t="shared" si="16"/>
        <v>0</v>
      </c>
      <c r="P49" s="37">
        <f t="shared" si="21"/>
        <v>30</v>
      </c>
    </row>
    <row r="50" spans="2:16" x14ac:dyDescent="0.25">
      <c r="B50" s="49">
        <v>40</v>
      </c>
      <c r="C50" s="50">
        <f t="shared" si="17"/>
        <v>400</v>
      </c>
      <c r="D50" s="51">
        <f t="shared" si="18"/>
        <v>150</v>
      </c>
      <c r="E50" s="52" t="b">
        <f>NOT(ISERROR(MATCH(B50,$L$11:L49,0)))</f>
        <v>0</v>
      </c>
      <c r="F50" s="51">
        <f t="shared" si="12"/>
        <v>0</v>
      </c>
      <c r="G50" s="53">
        <v>100</v>
      </c>
      <c r="H50" s="54">
        <f t="shared" si="19"/>
        <v>50</v>
      </c>
      <c r="I50" s="54">
        <f t="shared" si="20"/>
        <v>0</v>
      </c>
      <c r="J50" s="55" t="b">
        <f t="shared" si="5"/>
        <v>0</v>
      </c>
      <c r="K50" s="54">
        <f t="shared" si="6"/>
        <v>300</v>
      </c>
      <c r="L50" s="52">
        <f t="shared" si="11"/>
        <v>0</v>
      </c>
      <c r="M50" s="56">
        <f t="shared" si="7"/>
        <v>10</v>
      </c>
      <c r="N50" s="57">
        <f t="shared" si="8"/>
        <v>0</v>
      </c>
      <c r="O50" s="57">
        <f t="shared" si="16"/>
        <v>0</v>
      </c>
      <c r="P50" s="57">
        <f t="shared" si="21"/>
        <v>10</v>
      </c>
    </row>
    <row r="51" spans="2:16" x14ac:dyDescent="0.25">
      <c r="B51" s="40">
        <v>41</v>
      </c>
      <c r="C51" s="41">
        <f t="shared" si="17"/>
        <v>300</v>
      </c>
      <c r="D51" s="42">
        <f t="shared" si="18"/>
        <v>50</v>
      </c>
      <c r="E51" s="43" t="b">
        <f>NOT(ISERROR(MATCH(B51,$L$11:L50,0)))</f>
        <v>1</v>
      </c>
      <c r="F51" s="42">
        <f t="shared" si="12"/>
        <v>250</v>
      </c>
      <c r="G51" s="44">
        <v>100</v>
      </c>
      <c r="H51" s="45">
        <f t="shared" si="19"/>
        <v>200</v>
      </c>
      <c r="I51" s="45">
        <f t="shared" si="20"/>
        <v>0</v>
      </c>
      <c r="J51" s="46" t="b">
        <f t="shared" si="5"/>
        <v>1</v>
      </c>
      <c r="K51" s="45">
        <f t="shared" si="6"/>
        <v>450</v>
      </c>
      <c r="L51" s="43">
        <f t="shared" si="11"/>
        <v>44</v>
      </c>
      <c r="M51" s="47">
        <f t="shared" si="7"/>
        <v>40</v>
      </c>
      <c r="N51" s="48">
        <f t="shared" si="8"/>
        <v>50</v>
      </c>
      <c r="O51" s="48">
        <f t="shared" si="16"/>
        <v>0</v>
      </c>
      <c r="P51" s="48">
        <f t="shared" si="21"/>
        <v>90</v>
      </c>
    </row>
    <row r="52" spans="2:16" x14ac:dyDescent="0.25">
      <c r="B52" s="29">
        <v>42</v>
      </c>
      <c r="C52" s="33">
        <f t="shared" si="17"/>
        <v>450</v>
      </c>
      <c r="D52" s="31">
        <f t="shared" si="18"/>
        <v>200</v>
      </c>
      <c r="E52" s="32" t="b">
        <f>NOT(ISERROR(MATCH(B52,$L$11:L51,0)))</f>
        <v>0</v>
      </c>
      <c r="F52" s="31">
        <f t="shared" si="12"/>
        <v>0</v>
      </c>
      <c r="G52" s="11">
        <v>100</v>
      </c>
      <c r="H52" s="34">
        <f t="shared" si="19"/>
        <v>100</v>
      </c>
      <c r="I52" s="34">
        <f t="shared" si="20"/>
        <v>0</v>
      </c>
      <c r="J52" s="35" t="b">
        <f t="shared" si="5"/>
        <v>0</v>
      </c>
      <c r="K52" s="34">
        <f t="shared" si="6"/>
        <v>350</v>
      </c>
      <c r="L52" s="32">
        <f t="shared" si="11"/>
        <v>0</v>
      </c>
      <c r="M52" s="36">
        <f t="shared" si="7"/>
        <v>20</v>
      </c>
      <c r="N52" s="37">
        <f t="shared" si="8"/>
        <v>0</v>
      </c>
      <c r="O52" s="37">
        <f t="shared" si="16"/>
        <v>0</v>
      </c>
      <c r="P52" s="37">
        <f t="shared" si="21"/>
        <v>20</v>
      </c>
    </row>
    <row r="53" spans="2:16" x14ac:dyDescent="0.25">
      <c r="B53" s="30">
        <v>43</v>
      </c>
      <c r="C53" s="33">
        <f t="shared" si="17"/>
        <v>350</v>
      </c>
      <c r="D53" s="31">
        <f t="shared" si="18"/>
        <v>100</v>
      </c>
      <c r="E53" s="32" t="b">
        <f>NOT(ISERROR(MATCH(B53,$L$11:L52,0)))</f>
        <v>0</v>
      </c>
      <c r="F53" s="31">
        <f t="shared" si="12"/>
        <v>0</v>
      </c>
      <c r="G53" s="58">
        <v>100</v>
      </c>
      <c r="H53" s="34">
        <f t="shared" si="19"/>
        <v>0</v>
      </c>
      <c r="I53" s="34">
        <f t="shared" si="20"/>
        <v>0</v>
      </c>
      <c r="J53" s="35" t="b">
        <f t="shared" si="5"/>
        <v>1</v>
      </c>
      <c r="K53" s="34">
        <f t="shared" si="6"/>
        <v>500</v>
      </c>
      <c r="L53" s="32">
        <f t="shared" si="11"/>
        <v>46</v>
      </c>
      <c r="M53" s="36">
        <f t="shared" si="7"/>
        <v>0</v>
      </c>
      <c r="N53" s="37">
        <f t="shared" si="8"/>
        <v>50</v>
      </c>
      <c r="O53" s="37">
        <f t="shared" si="16"/>
        <v>0</v>
      </c>
      <c r="P53" s="37">
        <f t="shared" si="21"/>
        <v>50</v>
      </c>
    </row>
    <row r="54" spans="2:16" x14ac:dyDescent="0.25">
      <c r="B54" s="49">
        <v>44</v>
      </c>
      <c r="C54" s="50">
        <f t="shared" si="17"/>
        <v>500</v>
      </c>
      <c r="D54" s="51">
        <f t="shared" si="18"/>
        <v>0</v>
      </c>
      <c r="E54" s="52" t="b">
        <f>NOT(ISERROR(MATCH(B54,$L$11:L53,0)))</f>
        <v>1</v>
      </c>
      <c r="F54" s="51">
        <f t="shared" si="12"/>
        <v>250</v>
      </c>
      <c r="G54" s="53">
        <v>100</v>
      </c>
      <c r="H54" s="54">
        <f t="shared" si="19"/>
        <v>150</v>
      </c>
      <c r="I54" s="54">
        <f t="shared" si="20"/>
        <v>0</v>
      </c>
      <c r="J54" s="55" t="b">
        <f t="shared" si="5"/>
        <v>0</v>
      </c>
      <c r="K54" s="54">
        <f t="shared" si="6"/>
        <v>400</v>
      </c>
      <c r="L54" s="52">
        <f t="shared" si="11"/>
        <v>0</v>
      </c>
      <c r="M54" s="56">
        <f t="shared" si="7"/>
        <v>30</v>
      </c>
      <c r="N54" s="57">
        <f t="shared" si="8"/>
        <v>0</v>
      </c>
      <c r="O54" s="57">
        <f t="shared" si="16"/>
        <v>0</v>
      </c>
      <c r="P54" s="57">
        <f t="shared" si="21"/>
        <v>30</v>
      </c>
    </row>
    <row r="55" spans="2:16" x14ac:dyDescent="0.25">
      <c r="B55" s="40">
        <v>45</v>
      </c>
      <c r="C55" s="41">
        <f t="shared" si="17"/>
        <v>400</v>
      </c>
      <c r="D55" s="42">
        <f t="shared" si="18"/>
        <v>150</v>
      </c>
      <c r="E55" s="43" t="b">
        <f>NOT(ISERROR(MATCH(B55,$L$11:L54,0)))</f>
        <v>0</v>
      </c>
      <c r="F55" s="42">
        <f t="shared" si="12"/>
        <v>0</v>
      </c>
      <c r="G55" s="44">
        <v>100</v>
      </c>
      <c r="H55" s="45">
        <f t="shared" si="19"/>
        <v>50</v>
      </c>
      <c r="I55" s="45">
        <f t="shared" si="20"/>
        <v>0</v>
      </c>
      <c r="J55" s="46" t="b">
        <f t="shared" si="5"/>
        <v>0</v>
      </c>
      <c r="K55" s="45">
        <f t="shared" si="6"/>
        <v>300</v>
      </c>
      <c r="L55" s="43">
        <f t="shared" si="11"/>
        <v>0</v>
      </c>
      <c r="M55" s="47">
        <f t="shared" si="7"/>
        <v>10</v>
      </c>
      <c r="N55" s="48">
        <f t="shared" si="8"/>
        <v>0</v>
      </c>
      <c r="O55" s="48">
        <f t="shared" si="16"/>
        <v>0</v>
      </c>
      <c r="P55" s="48">
        <f t="shared" si="21"/>
        <v>10</v>
      </c>
    </row>
    <row r="56" spans="2:16" x14ac:dyDescent="0.25">
      <c r="B56" s="29">
        <v>46</v>
      </c>
      <c r="C56" s="33">
        <f t="shared" si="17"/>
        <v>300</v>
      </c>
      <c r="D56" s="31">
        <f t="shared" si="18"/>
        <v>50</v>
      </c>
      <c r="E56" s="32" t="b">
        <f>NOT(ISERROR(MATCH(B56,$L$11:L55,0)))</f>
        <v>1</v>
      </c>
      <c r="F56" s="31">
        <f t="shared" si="12"/>
        <v>250</v>
      </c>
      <c r="G56" s="11">
        <v>100</v>
      </c>
      <c r="H56" s="34">
        <f t="shared" si="19"/>
        <v>200</v>
      </c>
      <c r="I56" s="34">
        <f t="shared" si="20"/>
        <v>0</v>
      </c>
      <c r="J56" s="35" t="b">
        <f t="shared" si="5"/>
        <v>1</v>
      </c>
      <c r="K56" s="34">
        <f t="shared" si="6"/>
        <v>450</v>
      </c>
      <c r="L56" s="32">
        <f t="shared" si="11"/>
        <v>49</v>
      </c>
      <c r="M56" s="36">
        <f t="shared" si="7"/>
        <v>40</v>
      </c>
      <c r="N56" s="37">
        <f t="shared" si="8"/>
        <v>50</v>
      </c>
      <c r="O56" s="37">
        <f t="shared" si="16"/>
        <v>0</v>
      </c>
      <c r="P56" s="37">
        <f t="shared" si="21"/>
        <v>90</v>
      </c>
    </row>
    <row r="57" spans="2:16" x14ac:dyDescent="0.25">
      <c r="B57" s="30">
        <v>47</v>
      </c>
      <c r="C57" s="33">
        <f t="shared" si="17"/>
        <v>450</v>
      </c>
      <c r="D57" s="31">
        <f t="shared" si="18"/>
        <v>200</v>
      </c>
      <c r="E57" s="32" t="b">
        <f>NOT(ISERROR(MATCH(B57,$L$11:L56,0)))</f>
        <v>0</v>
      </c>
      <c r="F57" s="31">
        <f t="shared" si="12"/>
        <v>0</v>
      </c>
      <c r="G57" s="58">
        <v>100</v>
      </c>
      <c r="H57" s="34">
        <f t="shared" si="19"/>
        <v>100</v>
      </c>
      <c r="I57" s="34">
        <f t="shared" si="20"/>
        <v>0</v>
      </c>
      <c r="J57" s="35" t="b">
        <f t="shared" si="5"/>
        <v>0</v>
      </c>
      <c r="K57" s="34">
        <f t="shared" si="6"/>
        <v>350</v>
      </c>
      <c r="L57" s="32">
        <f t="shared" si="11"/>
        <v>0</v>
      </c>
      <c r="M57" s="36">
        <f t="shared" si="7"/>
        <v>20</v>
      </c>
      <c r="N57" s="37">
        <f t="shared" si="8"/>
        <v>0</v>
      </c>
      <c r="O57" s="37">
        <f t="shared" si="16"/>
        <v>0</v>
      </c>
      <c r="P57" s="37">
        <f t="shared" si="21"/>
        <v>20</v>
      </c>
    </row>
    <row r="58" spans="2:16" x14ac:dyDescent="0.25">
      <c r="B58" s="49">
        <v>48</v>
      </c>
      <c r="C58" s="50">
        <f t="shared" si="17"/>
        <v>350</v>
      </c>
      <c r="D58" s="51">
        <f t="shared" si="18"/>
        <v>100</v>
      </c>
      <c r="E58" s="52" t="b">
        <f>NOT(ISERROR(MATCH(B58,$L$11:L57,0)))</f>
        <v>0</v>
      </c>
      <c r="F58" s="51">
        <f t="shared" si="12"/>
        <v>0</v>
      </c>
      <c r="G58" s="53">
        <v>100</v>
      </c>
      <c r="H58" s="54">
        <f t="shared" si="19"/>
        <v>0</v>
      </c>
      <c r="I58" s="54">
        <f t="shared" si="20"/>
        <v>0</v>
      </c>
      <c r="J58" s="55" t="b">
        <f t="shared" si="5"/>
        <v>1</v>
      </c>
      <c r="K58" s="54">
        <f t="shared" si="6"/>
        <v>500</v>
      </c>
      <c r="L58" s="52">
        <f t="shared" si="11"/>
        <v>51</v>
      </c>
      <c r="M58" s="56">
        <f t="shared" si="7"/>
        <v>0</v>
      </c>
      <c r="N58" s="57">
        <f t="shared" si="8"/>
        <v>50</v>
      </c>
      <c r="O58" s="57">
        <f t="shared" si="16"/>
        <v>0</v>
      </c>
      <c r="P58" s="57">
        <f t="shared" si="21"/>
        <v>50</v>
      </c>
    </row>
    <row r="59" spans="2:16" x14ac:dyDescent="0.25">
      <c r="B59" s="40">
        <v>49</v>
      </c>
      <c r="C59" s="41">
        <f t="shared" si="17"/>
        <v>500</v>
      </c>
      <c r="D59" s="42">
        <f t="shared" si="18"/>
        <v>0</v>
      </c>
      <c r="E59" s="43" t="b">
        <f>NOT(ISERROR(MATCH(B59,$L$11:L58,0)))</f>
        <v>1</v>
      </c>
      <c r="F59" s="42">
        <f t="shared" si="12"/>
        <v>250</v>
      </c>
      <c r="G59" s="44">
        <v>100</v>
      </c>
      <c r="H59" s="45">
        <f t="shared" si="19"/>
        <v>150</v>
      </c>
      <c r="I59" s="45">
        <f t="shared" si="20"/>
        <v>0</v>
      </c>
      <c r="J59" s="46" t="b">
        <f t="shared" si="5"/>
        <v>0</v>
      </c>
      <c r="K59" s="45">
        <f t="shared" si="6"/>
        <v>400</v>
      </c>
      <c r="L59" s="43">
        <f t="shared" si="11"/>
        <v>0</v>
      </c>
      <c r="M59" s="47">
        <f t="shared" si="7"/>
        <v>30</v>
      </c>
      <c r="N59" s="48">
        <f t="shared" si="8"/>
        <v>0</v>
      </c>
      <c r="O59" s="48">
        <f t="shared" si="16"/>
        <v>0</v>
      </c>
      <c r="P59" s="48">
        <f t="shared" si="21"/>
        <v>30</v>
      </c>
    </row>
    <row r="60" spans="2:16" x14ac:dyDescent="0.25">
      <c r="B60" s="29">
        <v>50</v>
      </c>
      <c r="C60" s="33">
        <f t="shared" si="17"/>
        <v>400</v>
      </c>
      <c r="D60" s="31">
        <f t="shared" si="18"/>
        <v>150</v>
      </c>
      <c r="E60" s="32" t="b">
        <f>NOT(ISERROR(MATCH(B60,$L$11:L59,0)))</f>
        <v>0</v>
      </c>
      <c r="F60" s="31">
        <f t="shared" si="12"/>
        <v>0</v>
      </c>
      <c r="G60" s="11">
        <v>100</v>
      </c>
      <c r="H60" s="34">
        <f t="shared" si="19"/>
        <v>50</v>
      </c>
      <c r="I60" s="34">
        <f t="shared" si="20"/>
        <v>0</v>
      </c>
      <c r="J60" s="35" t="b">
        <f t="shared" si="5"/>
        <v>0</v>
      </c>
      <c r="K60" s="34">
        <f t="shared" si="6"/>
        <v>300</v>
      </c>
      <c r="L60" s="32">
        <f t="shared" si="11"/>
        <v>0</v>
      </c>
      <c r="M60" s="36">
        <f t="shared" si="7"/>
        <v>10</v>
      </c>
      <c r="N60" s="37">
        <f t="shared" si="8"/>
        <v>0</v>
      </c>
      <c r="O60" s="37">
        <f t="shared" si="16"/>
        <v>0</v>
      </c>
      <c r="P60" s="37">
        <f t="shared" si="21"/>
        <v>10</v>
      </c>
    </row>
    <row r="61" spans="2:16" x14ac:dyDescent="0.25">
      <c r="B61" s="30">
        <v>51</v>
      </c>
      <c r="C61" s="33">
        <f t="shared" si="17"/>
        <v>300</v>
      </c>
      <c r="D61" s="31">
        <f t="shared" si="18"/>
        <v>50</v>
      </c>
      <c r="E61" s="32" t="b">
        <f>NOT(ISERROR(MATCH(B61,$L$11:L60,0)))</f>
        <v>1</v>
      </c>
      <c r="F61" s="31">
        <f t="shared" si="12"/>
        <v>250</v>
      </c>
      <c r="G61" s="58">
        <v>100</v>
      </c>
      <c r="H61" s="34">
        <f t="shared" si="19"/>
        <v>200</v>
      </c>
      <c r="I61" s="34">
        <f t="shared" si="20"/>
        <v>0</v>
      </c>
      <c r="J61" s="35" t="b">
        <f t="shared" si="5"/>
        <v>1</v>
      </c>
      <c r="K61" s="34">
        <f t="shared" si="6"/>
        <v>450</v>
      </c>
      <c r="L61" s="32">
        <f t="shared" si="11"/>
        <v>54</v>
      </c>
      <c r="M61" s="36">
        <f t="shared" si="7"/>
        <v>40</v>
      </c>
      <c r="N61" s="37">
        <f t="shared" si="8"/>
        <v>50</v>
      </c>
      <c r="O61" s="37">
        <f t="shared" si="16"/>
        <v>0</v>
      </c>
      <c r="P61" s="37">
        <f t="shared" si="21"/>
        <v>90</v>
      </c>
    </row>
    <row r="62" spans="2:16" x14ac:dyDescent="0.25">
      <c r="B62" s="49">
        <v>52</v>
      </c>
      <c r="C62" s="50">
        <f t="shared" si="17"/>
        <v>450</v>
      </c>
      <c r="D62" s="51">
        <f t="shared" si="18"/>
        <v>200</v>
      </c>
      <c r="E62" s="52" t="b">
        <f>NOT(ISERROR(MATCH(B62,$L$11:L61,0)))</f>
        <v>0</v>
      </c>
      <c r="F62" s="51">
        <f t="shared" si="12"/>
        <v>0</v>
      </c>
      <c r="G62" s="53">
        <v>100</v>
      </c>
      <c r="H62" s="54">
        <f>MAX(0,D62-G62+F62)</f>
        <v>100</v>
      </c>
      <c r="I62" s="54">
        <f>IF(G62&gt;D62+F62,IF(D62+F62&gt;=0,G62-D62-F62,G62),0)</f>
        <v>0</v>
      </c>
      <c r="J62" s="55" t="b">
        <f t="shared" si="5"/>
        <v>0</v>
      </c>
      <c r="K62" s="54">
        <f t="shared" si="6"/>
        <v>350</v>
      </c>
      <c r="L62" s="52">
        <f t="shared" si="11"/>
        <v>0</v>
      </c>
      <c r="M62" s="56">
        <f t="shared" si="7"/>
        <v>20</v>
      </c>
      <c r="N62" s="57">
        <f t="shared" si="8"/>
        <v>0</v>
      </c>
      <c r="O62" s="57">
        <f t="shared" si="16"/>
        <v>0</v>
      </c>
      <c r="P62" s="57">
        <f t="shared" si="21"/>
        <v>20</v>
      </c>
    </row>
    <row r="63" spans="2:16" x14ac:dyDescent="0.25">
      <c r="H63" s="12"/>
      <c r="I63" s="12"/>
      <c r="J63" s="12"/>
      <c r="M63" s="7"/>
      <c r="N63" s="7"/>
      <c r="O63" s="7"/>
      <c r="P63" s="7"/>
    </row>
    <row r="64" spans="2:16" x14ac:dyDescent="0.25">
      <c r="H64" s="12"/>
      <c r="I64" s="12"/>
      <c r="J64" s="12"/>
      <c r="M64" s="7"/>
      <c r="N64" s="7"/>
      <c r="O64" s="7"/>
      <c r="P64" s="7"/>
    </row>
    <row r="65" spans="8:16" x14ac:dyDescent="0.25">
      <c r="H65" s="12"/>
      <c r="I65" s="12"/>
      <c r="J65" s="12"/>
      <c r="M65" s="7"/>
      <c r="N65" s="7"/>
      <c r="O65" s="7"/>
      <c r="P65" s="7"/>
    </row>
    <row r="66" spans="8:16" x14ac:dyDescent="0.25">
      <c r="H66" s="12"/>
      <c r="I66" s="12"/>
      <c r="J66" s="12"/>
      <c r="M66" s="7"/>
      <c r="N66" s="7"/>
      <c r="O66" s="7"/>
      <c r="P66" s="7"/>
    </row>
    <row r="67" spans="8:16" x14ac:dyDescent="0.25">
      <c r="H67" s="12"/>
      <c r="I67" s="12"/>
      <c r="J67" s="12"/>
      <c r="M67" s="7"/>
      <c r="N67" s="7"/>
      <c r="O67" s="7"/>
      <c r="P67" s="7"/>
    </row>
    <row r="68" spans="8:16" x14ac:dyDescent="0.25">
      <c r="H68" s="12"/>
      <c r="I68" s="12"/>
      <c r="J68" s="12"/>
      <c r="M68" s="7"/>
      <c r="N68" s="7"/>
      <c r="O68" s="7"/>
      <c r="P68" s="7"/>
    </row>
    <row r="69" spans="8:16" x14ac:dyDescent="0.25">
      <c r="H69" s="12"/>
      <c r="I69" s="12"/>
      <c r="J69" s="12"/>
      <c r="M69" s="7"/>
      <c r="N69" s="7"/>
      <c r="O69" s="7"/>
      <c r="P69" s="7"/>
    </row>
    <row r="70" spans="8:16" x14ac:dyDescent="0.25">
      <c r="H70" s="12"/>
      <c r="I70" s="12"/>
      <c r="J70" s="12"/>
      <c r="M70" s="7"/>
      <c r="N70" s="7"/>
      <c r="O70" s="7"/>
      <c r="P70" s="7"/>
    </row>
    <row r="71" spans="8:16" x14ac:dyDescent="0.25">
      <c r="H71" s="12"/>
      <c r="I71" s="12"/>
      <c r="J71" s="12"/>
      <c r="M71" s="7"/>
      <c r="N71" s="7"/>
      <c r="O71" s="7"/>
      <c r="P71" s="7"/>
    </row>
    <row r="72" spans="8:16" x14ac:dyDescent="0.25">
      <c r="H72" s="12"/>
      <c r="I72" s="12"/>
      <c r="J72" s="12"/>
      <c r="M72" s="7"/>
      <c r="N72" s="7"/>
      <c r="O72" s="7"/>
      <c r="P72" s="7"/>
    </row>
    <row r="73" spans="8:16" x14ac:dyDescent="0.25">
      <c r="H73" s="12"/>
      <c r="I73" s="12"/>
      <c r="J73" s="12"/>
      <c r="M73" s="7"/>
      <c r="N73" s="7"/>
      <c r="O73" s="7"/>
      <c r="P73" s="7"/>
    </row>
    <row r="74" spans="8:16" x14ac:dyDescent="0.25">
      <c r="H74" s="12"/>
      <c r="I74" s="12"/>
      <c r="J74" s="12"/>
      <c r="M74" s="7"/>
      <c r="N74" s="7"/>
      <c r="O74" s="7"/>
      <c r="P74" s="7"/>
    </row>
    <row r="75" spans="8:16" x14ac:dyDescent="0.25">
      <c r="H75" s="12"/>
      <c r="I75" s="12"/>
      <c r="J75" s="12"/>
      <c r="M75" s="7"/>
      <c r="N75" s="7"/>
      <c r="O75" s="7"/>
      <c r="P75" s="7"/>
    </row>
    <row r="76" spans="8:16" x14ac:dyDescent="0.25">
      <c r="H76" s="12"/>
      <c r="I76" s="12"/>
      <c r="J76" s="12"/>
      <c r="M76" s="7"/>
      <c r="N76" s="7"/>
      <c r="O76" s="7"/>
      <c r="P76" s="7"/>
    </row>
    <row r="77" spans="8:16" x14ac:dyDescent="0.25">
      <c r="H77" s="12"/>
      <c r="I77" s="12"/>
      <c r="J77" s="12"/>
      <c r="M77" s="7"/>
      <c r="N77" s="7"/>
      <c r="O77" s="7"/>
      <c r="P77" s="7"/>
    </row>
    <row r="78" spans="8:16" x14ac:dyDescent="0.25">
      <c r="H78" s="12"/>
      <c r="I78" s="12"/>
      <c r="J78" s="12"/>
      <c r="M78" s="7"/>
      <c r="N78" s="7"/>
      <c r="O78" s="7"/>
      <c r="P78" s="7"/>
    </row>
    <row r="79" spans="8:16" x14ac:dyDescent="0.25">
      <c r="H79" s="12"/>
      <c r="I79" s="12"/>
      <c r="J79" s="12"/>
      <c r="M79" s="7"/>
      <c r="N79" s="7"/>
      <c r="O79" s="7"/>
      <c r="P79" s="7"/>
    </row>
    <row r="80" spans="8:16" x14ac:dyDescent="0.25">
      <c r="H80" s="12"/>
      <c r="I80" s="12"/>
      <c r="J80" s="12"/>
      <c r="M80" s="7"/>
      <c r="N80" s="7"/>
      <c r="O80" s="7"/>
      <c r="P80" s="7"/>
    </row>
    <row r="81" spans="8:16" x14ac:dyDescent="0.25">
      <c r="H81" s="12"/>
      <c r="I81" s="12"/>
      <c r="J81" s="12"/>
      <c r="M81" s="7"/>
      <c r="N81" s="7"/>
      <c r="O81" s="7"/>
      <c r="P81" s="7"/>
    </row>
    <row r="82" spans="8:16" x14ac:dyDescent="0.25">
      <c r="H82" s="12"/>
      <c r="I82" s="12"/>
      <c r="J82" s="12"/>
      <c r="M82" s="7"/>
      <c r="N82" s="7"/>
      <c r="O82" s="7"/>
      <c r="P82" s="7"/>
    </row>
    <row r="83" spans="8:16" x14ac:dyDescent="0.25">
      <c r="H83" s="12"/>
      <c r="I83" s="12"/>
      <c r="J83" s="12"/>
      <c r="M83" s="7"/>
      <c r="N83" s="7"/>
      <c r="O83" s="7"/>
      <c r="P83" s="7"/>
    </row>
    <row r="84" spans="8:16" x14ac:dyDescent="0.25">
      <c r="H84" s="12"/>
      <c r="I84" s="12"/>
      <c r="J84" s="12"/>
      <c r="M84" s="7"/>
      <c r="N84" s="7"/>
      <c r="O84" s="7"/>
      <c r="P84" s="7"/>
    </row>
    <row r="85" spans="8:16" x14ac:dyDescent="0.25">
      <c r="H85" s="12"/>
      <c r="I85" s="12"/>
      <c r="J85" s="12"/>
      <c r="M85" s="7"/>
      <c r="N85" s="7"/>
      <c r="O85" s="7"/>
      <c r="P85" s="7"/>
    </row>
    <row r="86" spans="8:16" x14ac:dyDescent="0.25">
      <c r="H86" s="12"/>
      <c r="I86" s="12"/>
      <c r="J86" s="12"/>
      <c r="M86" s="7"/>
      <c r="N86" s="7"/>
      <c r="O86" s="7"/>
      <c r="P86" s="7"/>
    </row>
    <row r="87" spans="8:16" x14ac:dyDescent="0.25">
      <c r="H87" s="12"/>
      <c r="I87" s="12"/>
      <c r="J87" s="12"/>
      <c r="M87" s="7"/>
      <c r="N87" s="7"/>
      <c r="O87" s="7"/>
      <c r="P87" s="7"/>
    </row>
    <row r="88" spans="8:16" x14ac:dyDescent="0.25">
      <c r="H88" s="12"/>
      <c r="I88" s="12"/>
      <c r="J88" s="12"/>
      <c r="M88" s="7"/>
      <c r="N88" s="7"/>
      <c r="O88" s="7"/>
      <c r="P88" s="7"/>
    </row>
    <row r="89" spans="8:16" x14ac:dyDescent="0.25">
      <c r="H89" s="12"/>
      <c r="I89" s="12"/>
      <c r="J89" s="12"/>
      <c r="M89" s="7"/>
      <c r="N89" s="7"/>
      <c r="O89" s="7"/>
      <c r="P89" s="7"/>
    </row>
    <row r="90" spans="8:16" x14ac:dyDescent="0.25">
      <c r="H90" s="12"/>
      <c r="I90" s="12"/>
      <c r="J90" s="12"/>
      <c r="M90" s="7"/>
      <c r="N90" s="7"/>
      <c r="O90" s="7"/>
      <c r="P90" s="7"/>
    </row>
    <row r="91" spans="8:16" x14ac:dyDescent="0.25">
      <c r="H91" s="12"/>
      <c r="I91" s="12"/>
      <c r="J91" s="12"/>
      <c r="M91" s="7"/>
      <c r="N91" s="7"/>
      <c r="O91" s="7"/>
      <c r="P91" s="7"/>
    </row>
    <row r="92" spans="8:16" x14ac:dyDescent="0.25">
      <c r="H92" s="12"/>
      <c r="I92" s="12"/>
      <c r="J92" s="12"/>
      <c r="M92" s="7"/>
      <c r="N92" s="7"/>
      <c r="O92" s="7"/>
      <c r="P92" s="7"/>
    </row>
    <row r="93" spans="8:16" x14ac:dyDescent="0.25">
      <c r="H93" s="12"/>
      <c r="I93" s="12"/>
      <c r="J93" s="12"/>
      <c r="M93" s="7"/>
      <c r="N93" s="7"/>
      <c r="O93" s="7"/>
      <c r="P93" s="7"/>
    </row>
    <row r="94" spans="8:16" x14ac:dyDescent="0.25">
      <c r="H94" s="12"/>
      <c r="I94" s="12"/>
      <c r="J94" s="12"/>
      <c r="M94" s="7"/>
      <c r="N94" s="7"/>
      <c r="O94" s="7"/>
      <c r="P94" s="7"/>
    </row>
    <row r="95" spans="8:16" x14ac:dyDescent="0.25">
      <c r="H95" s="12"/>
      <c r="I95" s="12"/>
      <c r="J95" s="12"/>
      <c r="M95" s="7"/>
      <c r="N95" s="7"/>
      <c r="O95" s="7"/>
      <c r="P95" s="7"/>
    </row>
    <row r="96" spans="8:16" x14ac:dyDescent="0.25">
      <c r="H96" s="12"/>
      <c r="I96" s="12"/>
      <c r="J96" s="12"/>
      <c r="M96" s="7"/>
      <c r="N96" s="7"/>
      <c r="O96" s="7"/>
      <c r="P96" s="7"/>
    </row>
    <row r="97" spans="8:16" x14ac:dyDescent="0.25">
      <c r="H97" s="12"/>
      <c r="I97" s="12"/>
      <c r="J97" s="12"/>
      <c r="M97" s="7"/>
      <c r="N97" s="7"/>
      <c r="O97" s="7"/>
      <c r="P97" s="7"/>
    </row>
    <row r="98" spans="8:16" x14ac:dyDescent="0.25">
      <c r="H98" s="12"/>
      <c r="I98" s="12"/>
      <c r="J98" s="12"/>
      <c r="M98" s="7"/>
      <c r="N98" s="7"/>
      <c r="O98" s="7"/>
      <c r="P98" s="7"/>
    </row>
    <row r="99" spans="8:16" x14ac:dyDescent="0.25">
      <c r="H99" s="12"/>
      <c r="I99" s="12"/>
      <c r="J99" s="12"/>
      <c r="M99" s="7"/>
      <c r="N99" s="7"/>
      <c r="O99" s="7"/>
      <c r="P99" s="7"/>
    </row>
    <row r="100" spans="8:16" x14ac:dyDescent="0.25">
      <c r="H100" s="12"/>
      <c r="I100" s="12"/>
      <c r="J100" s="12"/>
      <c r="M100" s="7"/>
      <c r="N100" s="7"/>
      <c r="O100" s="7"/>
      <c r="P100" s="7"/>
    </row>
    <row r="101" spans="8:16" x14ac:dyDescent="0.25">
      <c r="H101" s="12"/>
      <c r="I101" s="12"/>
      <c r="J101" s="12"/>
      <c r="M101" s="7"/>
      <c r="N101" s="7"/>
      <c r="O101" s="7"/>
      <c r="P101" s="7"/>
    </row>
    <row r="102" spans="8:16" x14ac:dyDescent="0.25">
      <c r="H102" s="12"/>
      <c r="I102" s="12"/>
      <c r="J102" s="12"/>
      <c r="M102" s="7"/>
      <c r="N102" s="7"/>
      <c r="O102" s="7"/>
      <c r="P102" s="7"/>
    </row>
    <row r="103" spans="8:16" x14ac:dyDescent="0.25">
      <c r="H103" s="12"/>
      <c r="I103" s="12"/>
      <c r="J103" s="12"/>
      <c r="M103" s="7"/>
      <c r="N103" s="7"/>
      <c r="O103" s="7"/>
      <c r="P103" s="7"/>
    </row>
    <row r="104" spans="8:16" x14ac:dyDescent="0.25">
      <c r="H104" s="12"/>
      <c r="I104" s="12"/>
      <c r="J104" s="12"/>
      <c r="M104" s="7"/>
      <c r="N104" s="7"/>
      <c r="O104" s="7"/>
      <c r="P104" s="7"/>
    </row>
    <row r="105" spans="8:16" x14ac:dyDescent="0.25">
      <c r="H105" s="12"/>
      <c r="I105" s="12"/>
      <c r="J105" s="12"/>
      <c r="M105" s="7"/>
      <c r="N105" s="7"/>
      <c r="O105" s="7"/>
      <c r="P105" s="7"/>
    </row>
    <row r="106" spans="8:16" x14ac:dyDescent="0.25">
      <c r="H106" s="12"/>
      <c r="I106" s="12"/>
      <c r="J106" s="12"/>
      <c r="M106" s="7"/>
      <c r="N106" s="7"/>
      <c r="O106" s="7"/>
      <c r="P106" s="7"/>
    </row>
    <row r="107" spans="8:16" x14ac:dyDescent="0.25">
      <c r="H107" s="12"/>
      <c r="I107" s="12"/>
      <c r="J107" s="12"/>
      <c r="M107" s="7"/>
      <c r="N107" s="7"/>
      <c r="O107" s="7"/>
      <c r="P107" s="7"/>
    </row>
    <row r="108" spans="8:16" x14ac:dyDescent="0.25">
      <c r="H108" s="12"/>
      <c r="I108" s="12"/>
      <c r="J108" s="12"/>
      <c r="M108" s="7"/>
      <c r="N108" s="7"/>
      <c r="O108" s="7"/>
      <c r="P108" s="7"/>
    </row>
    <row r="109" spans="8:16" x14ac:dyDescent="0.25">
      <c r="H109" s="12"/>
      <c r="I109" s="12"/>
      <c r="J109" s="12"/>
      <c r="M109" s="7"/>
      <c r="N109" s="7"/>
      <c r="O109" s="7"/>
      <c r="P109" s="7"/>
    </row>
    <row r="110" spans="8:16" x14ac:dyDescent="0.25">
      <c r="H110" s="12"/>
      <c r="I110" s="12"/>
      <c r="J110" s="12"/>
      <c r="M110" s="7"/>
      <c r="N110" s="7"/>
      <c r="O110" s="7"/>
      <c r="P110" s="7"/>
    </row>
    <row r="113" spans="4:7" x14ac:dyDescent="0.25">
      <c r="D113" s="13"/>
      <c r="G113" s="14"/>
    </row>
  </sheetData>
  <mergeCells count="1">
    <mergeCell ref="M5:P5"/>
  </mergeCells>
  <phoneticPr fontId="0" type="noConversion"/>
  <conditionalFormatting sqref="L11:L62">
    <cfRule type="cellIs" dxfId="2" priority="3" stopIfTrue="1" operator="equal">
      <formula>0</formula>
    </cfRule>
  </conditionalFormatting>
  <conditionalFormatting sqref="J11:J62">
    <cfRule type="cellIs" dxfId="1" priority="2" operator="equal">
      <formula>TRUE</formula>
    </cfRule>
  </conditionalFormatting>
  <conditionalFormatting sqref="E11:E62">
    <cfRule type="cellIs" dxfId="0" priority="1" operator="equal">
      <formula>TRUE</formula>
    </cfRule>
  </conditionalFormatting>
  <hyperlinks>
    <hyperlink ref="P1" location="Description!A1" display="Learn about model"/>
  </hyperlinks>
  <printOptions headings="1" gridLinesSet="0"/>
  <pageMargins left="0.75" right="0.75" top="1" bottom="1" header="0.5" footer="0.5"/>
  <pageSetup orientation="landscape" horizontalDpi="300" verticalDpi="300" r:id="rId1"/>
  <headerFooter alignWithMargins="0">
    <oddHeader>&amp;A</oddHeader>
    <oddFooter>Page &amp;P</oddFooter>
  </headerFooter>
  <drawing r:id="rId2"/>
  <legacyDrawing r:id="rId3"/>
  <oleObjects>
    <mc:AlternateContent xmlns:mc="http://schemas.openxmlformats.org/markup-compatibility/2006">
      <mc:Choice Requires="x14">
        <oleObject progId="Paint.Picture" shapeId="2051" r:id="rId4">
          <objectPr defaultSize="0" autoFill="0" autoLine="0" autoPict="0" r:id="rId5">
            <anchor moveWithCells="1">
              <from>
                <xdr:col>1</xdr:col>
                <xdr:colOff>400050</xdr:colOff>
                <xdr:row>2</xdr:row>
                <xdr:rowOff>57150</xdr:rowOff>
              </from>
              <to>
                <xdr:col>2</xdr:col>
                <xdr:colOff>95250</xdr:colOff>
                <xdr:row>2</xdr:row>
                <xdr:rowOff>171450</xdr:rowOff>
              </to>
            </anchor>
          </objectPr>
        </oleObject>
      </mc:Choice>
      <mc:Fallback>
        <oleObject progId="Paint.Picture" shapeId="2051" r:id="rId4"/>
      </mc:Fallback>
    </mc:AlternateContent>
    <mc:AlternateContent xmlns:mc="http://schemas.openxmlformats.org/markup-compatibility/2006">
      <mc:Choice Requires="x14">
        <oleObject progId="Paint.Picture" shapeId="2052" r:id="rId6">
          <objectPr defaultSize="0" autoFill="0" autoLine="0" autoPict="0" r:id="rId7">
            <anchor moveWithCells="1">
              <from>
                <xdr:col>1</xdr:col>
                <xdr:colOff>400050</xdr:colOff>
                <xdr:row>3</xdr:row>
                <xdr:rowOff>47625</xdr:rowOff>
              </from>
              <to>
                <xdr:col>2</xdr:col>
                <xdr:colOff>95250</xdr:colOff>
                <xdr:row>3</xdr:row>
                <xdr:rowOff>161925</xdr:rowOff>
              </to>
            </anchor>
          </objectPr>
        </oleObject>
      </mc:Choice>
      <mc:Fallback>
        <oleObject progId="Paint.Picture" shapeId="2052"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Simulation with Lost Sales</dc:title>
  <dc:creator>Crystal Ball</dc:creator>
  <cp:keywords>inventory, position, reorder point, order quantity, safety stock, lost sales, costs, lead time, optimization</cp:keywords>
  <cp:lastModifiedBy>ewainwri</cp:lastModifiedBy>
  <dcterms:created xsi:type="dcterms:W3CDTF">1997-08-09T17:19:58Z</dcterms:created>
  <dcterms:modified xsi:type="dcterms:W3CDTF">2014-06-03T00:28:56Z</dcterms:modified>
  <cp:category>inventory optimization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