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bookViews>
    <workbookView xWindow="315" yWindow="30" windowWidth="16425" windowHeight="11205" activeTab="2"/>
  </bookViews>
  <sheets>
    <sheet name="Description" sheetId="1" r:id="rId1"/>
    <sheet name="CB_DATA_" sheetId="3" state="hidden" r:id="rId2"/>
    <sheet name="Model" sheetId="2" r:id="rId3"/>
  </sheets>
  <definedNames>
    <definedName name="CB_2138b61e711242ccbcc84318d4d33aa1" localSheetId="2" hidden="1">Model!$C$12</definedName>
    <definedName name="CB_43df5f4eea9140a78a65cdc21b2b390e" localSheetId="2" hidden="1">Model!$C$15</definedName>
    <definedName name="CB_47e2fe52e4284a40835bb33ddf4eec09" localSheetId="2" hidden="1">Model!$C$11</definedName>
    <definedName name="CB_6c07b714ecef496c807db1021ba11dbd" localSheetId="1" hidden="1">#N/A</definedName>
    <definedName name="CB_75c655787a7c4bd2b3bcacccf2965e1b" localSheetId="2" hidden="1">Model!$C$30</definedName>
    <definedName name="CB_75ef754814c344479955d25d5f1e0309" localSheetId="2" hidden="1">Model!$C$5</definedName>
    <definedName name="CB_80bf3a16f2c44bb8b755b2dead0afb3e" localSheetId="2" hidden="1">Model!$C$8</definedName>
    <definedName name="CB_a194fdc923d84dd685a3d16901ac9119" localSheetId="2" hidden="1">Model!$C$4</definedName>
    <definedName name="CB_bc25c8f45257419596fbdbae41144aea" localSheetId="2" hidden="1">Model!$C$7</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"'635311113024185830"</definedName>
    <definedName name="CB_Block_00000000000000000000000000000001" localSheetId="2" hidden="1">"'635311113024475847"</definedName>
    <definedName name="CB_Block_00000000000000000000000000000003" localSheetId="1" hidden="1">"'11.1.3857.0"</definedName>
    <definedName name="CB_Block_00000000000000000000000000000003" localSheetId="2" hidden="1">"'11.1.3857.0"</definedName>
    <definedName name="CB_BlockExt_00000000000000000000000000000003" localSheetId="1" hidden="1">"'11.1.2.4.000"</definedName>
    <definedName name="CB_BlockExt_00000000000000000000000000000003" localSheetId="2" hidden="1">"'11.1.2.4.000"</definedName>
    <definedName name="CB_c28fee07561b4042a3789bb94e4ebae8" localSheetId="2" hidden="1">Model!$C$10</definedName>
    <definedName name="CBCR_6bc9bf937ec54fea8c0703c22b0ee697" localSheetId="1" hidden="1">CB_DATA_!$A$10001</definedName>
    <definedName name="CBWorkbookPriority" localSheetId="1" hidden="1">-1482662388</definedName>
    <definedName name="CBx_2dadfc9c09b94e9da6d9b818313bfaaf" localSheetId="1" hidden="1">"'Model'!$A$1"</definedName>
    <definedName name="CBx_934c0aa0cf54472485c8abf1ee5eddd8" localSheetId="1" hidden="1">"'CB_DATA_'!$A$1"</definedName>
    <definedName name="CBx_Sheet_Guid" localSheetId="1" hidden="1">"'934c0aa0-cf54-4724-85c8-abf1ee5eddd8"</definedName>
    <definedName name="CBx_Sheet_Guid" localSheetId="2" hidden="1">"'2dadfc9c-09b9-4e9d-a6d9-b818313bfaaf"</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workbook>
</file>

<file path=xl/calcChain.xml><?xml version="1.0" encoding="utf-8"?>
<calcChain xmlns="http://schemas.openxmlformats.org/spreadsheetml/2006/main">
  <c r="B11" i="3" l="1"/>
  <c r="A11" i="3"/>
  <c r="C18" i="2"/>
  <c r="C19" i="2" s="1"/>
  <c r="C20" i="2" s="1"/>
  <c r="C28" i="2"/>
  <c r="A10001" i="3"/>
  <c r="C29" i="2"/>
  <c r="D37" i="2" l="1"/>
  <c r="C37" i="2" s="1"/>
  <c r="C21" i="2"/>
  <c r="C22" i="2" s="1"/>
  <c r="C23" i="2" s="1"/>
  <c r="D36" i="2"/>
  <c r="E36" i="2" l="1"/>
  <c r="C36" i="2"/>
  <c r="C24" i="2"/>
  <c r="C25" i="2" s="1"/>
  <c r="D71" i="2" l="1"/>
  <c r="C71" i="2" s="1"/>
  <c r="D84" i="2"/>
  <c r="C84" i="2" s="1"/>
  <c r="D47" i="2"/>
  <c r="C47" i="2" s="1"/>
  <c r="D67" i="2"/>
  <c r="C67" i="2" s="1"/>
  <c r="D60" i="2"/>
  <c r="C60" i="2" s="1"/>
  <c r="D51" i="2"/>
  <c r="C51" i="2" s="1"/>
  <c r="D48" i="2"/>
  <c r="C48" i="2" s="1"/>
  <c r="D62" i="2"/>
  <c r="C62" i="2" s="1"/>
  <c r="D46" i="2"/>
  <c r="C46" i="2" s="1"/>
  <c r="D83" i="2"/>
  <c r="C83" i="2" s="1"/>
  <c r="D58" i="2"/>
  <c r="C58" i="2" s="1"/>
  <c r="D64" i="2"/>
  <c r="C64" i="2" s="1"/>
  <c r="D45" i="2"/>
  <c r="C45" i="2" s="1"/>
  <c r="D55" i="2"/>
  <c r="C55" i="2" s="1"/>
  <c r="D53" i="2"/>
  <c r="C53" i="2" s="1"/>
  <c r="D78" i="2"/>
  <c r="C78" i="2" s="1"/>
  <c r="D52" i="2"/>
  <c r="C52" i="2" s="1"/>
  <c r="D69" i="2"/>
  <c r="C69" i="2" s="1"/>
  <c r="D68" i="2"/>
  <c r="C68" i="2" s="1"/>
  <c r="D39" i="2"/>
  <c r="C39" i="2" s="1"/>
  <c r="D74" i="2"/>
  <c r="C74" i="2" s="1"/>
  <c r="D76" i="2"/>
  <c r="C76" i="2" s="1"/>
  <c r="D65" i="2"/>
  <c r="C65" i="2" s="1"/>
  <c r="D66" i="2"/>
  <c r="C66" i="2" s="1"/>
  <c r="D43" i="2"/>
  <c r="C43" i="2" s="1"/>
  <c r="D77" i="2"/>
  <c r="C77" i="2" s="1"/>
  <c r="D80" i="2"/>
  <c r="C80" i="2" s="1"/>
  <c r="D44" i="2"/>
  <c r="C44" i="2" s="1"/>
  <c r="D79" i="2"/>
  <c r="C79" i="2" s="1"/>
  <c r="D75" i="2"/>
  <c r="C75" i="2" s="1"/>
  <c r="D42" i="2"/>
  <c r="C42" i="2" s="1"/>
  <c r="D41" i="2"/>
  <c r="C41" i="2" s="1"/>
  <c r="D81" i="2"/>
  <c r="C81" i="2" s="1"/>
  <c r="D85" i="2"/>
  <c r="C85" i="2" s="1"/>
  <c r="D82" i="2"/>
  <c r="C82" i="2" s="1"/>
  <c r="D57" i="2"/>
  <c r="C57" i="2" s="1"/>
  <c r="D40" i="2"/>
  <c r="C40" i="2" s="1"/>
  <c r="D50" i="2"/>
  <c r="C50" i="2" s="1"/>
  <c r="D54" i="2"/>
  <c r="C54" i="2" s="1"/>
  <c r="D61" i="2"/>
  <c r="C61" i="2" s="1"/>
  <c r="D59" i="2"/>
  <c r="C59" i="2" s="1"/>
  <c r="D72" i="2"/>
  <c r="C72" i="2" s="1"/>
  <c r="D63" i="2"/>
  <c r="C63" i="2" s="1"/>
  <c r="D38" i="2"/>
  <c r="C38" i="2" s="1"/>
  <c r="D73" i="2"/>
  <c r="C73" i="2" s="1"/>
  <c r="D56" i="2"/>
  <c r="C56" i="2" s="1"/>
  <c r="D70" i="2"/>
  <c r="C70" i="2" s="1"/>
  <c r="D49" i="2"/>
  <c r="C49" i="2" s="1"/>
  <c r="E37" i="2"/>
  <c r="F36" i="2"/>
  <c r="F37" i="2" s="1"/>
  <c r="E38" i="2" l="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F38" i="2"/>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C27" i="2" s="1"/>
  <c r="C30" i="2" s="1"/>
</calcChain>
</file>

<file path=xl/comments1.xml><?xml version="1.0" encoding="utf-8"?>
<comments xmlns="http://schemas.openxmlformats.org/spreadsheetml/2006/main">
  <authors>
    <author>A satisfied Microsoft Office user</author>
  </authors>
  <commentList>
    <comment ref="C4" authorId="0">
      <text>
        <r>
          <rPr>
            <sz val="8"/>
            <color indexed="81"/>
            <rFont val="Tahoma"/>
            <family val="2"/>
          </rPr>
          <t>Assumption: STOIIP
Lognormal distribution
   Mean 1500.00
   Standard Dev. 300.00
Selected range is 
   from  0.00 to  +Infinity</t>
        </r>
      </text>
    </comment>
    <comment ref="C5" authorId="0">
      <text>
        <r>
          <rPr>
            <sz val="8"/>
            <color indexed="81"/>
            <rFont val="Tahoma"/>
            <family val="2"/>
          </rPr>
          <t>Assumption: Recovery
Normal distribution
   Mean 42.0
   Standard Dev. 1.2
Selected range is 
   from  -Infinity to  +Infinity</t>
        </r>
      </text>
    </comment>
    <comment ref="C7" authorId="0">
      <text>
        <r>
          <rPr>
            <sz val="8"/>
            <color indexed="81"/>
            <rFont val="Tahoma"/>
            <family val="2"/>
          </rPr>
          <t>Assumption: Well rate
Normal distribution
   Mean 10.00
   Standard Dev. 3.00
Selected range is 
   from  0.00 to  20.00</t>
        </r>
      </text>
    </comment>
    <comment ref="C8" authorId="0">
      <text>
        <r>
          <rPr>
            <sz val="8"/>
            <color indexed="81"/>
            <rFont val="Tahoma"/>
            <family val="2"/>
          </rPr>
          <t>Decision Variable: Wells to drill
Minimum 2
Maximum 50
Step 1</t>
        </r>
      </text>
    </comment>
    <comment ref="C10" authorId="0">
      <text>
        <r>
          <rPr>
            <sz val="8"/>
            <color indexed="81"/>
            <rFont val="Tahoma"/>
            <family val="2"/>
          </rPr>
          <t>Assumption: Discount factor
Lognormal distribution
   Mean 10.00
   Standard Dev. 1.20
Selected range is 
   from  0.00 to  +Infinity</t>
        </r>
      </text>
    </comment>
    <comment ref="C11" authorId="0">
      <text>
        <r>
          <rPr>
            <sz val="8"/>
            <color indexed="81"/>
            <rFont val="Tahoma"/>
            <family val="2"/>
          </rPr>
          <t>Assumption: Well cost
Triangular distribution
   Minimum 9.00
   Likeliest 10.00
   Maximum 12.00
Selected range is 
   from  9.00 to  12.00</t>
        </r>
      </text>
    </comment>
    <comment ref="C12" authorId="0">
      <text>
        <r>
          <rPr>
            <sz val="8"/>
            <color indexed="81"/>
            <rFont val="Tahoma"/>
            <family val="2"/>
          </rPr>
          <t>Decision Variable: Facility size
Minimum 50
Maximum 350
Step 50</t>
        </r>
      </text>
    </comment>
    <comment ref="C15" authorId="0">
      <text>
        <r>
          <rPr>
            <sz val="8"/>
            <color indexed="81"/>
            <rFont val="Tahoma"/>
            <family val="2"/>
          </rPr>
          <t>Decision Variable: Plateau rate
Minimum 4.5
Maximum 15</t>
        </r>
      </text>
    </comment>
    <comment ref="C30" authorId="0">
      <text>
        <r>
          <rPr>
            <sz val="8"/>
            <color indexed="81"/>
            <rFont val="Tahoma"/>
            <family val="2"/>
          </rPr>
          <t>Forecast: NPV</t>
        </r>
      </text>
    </comment>
  </commentList>
</comments>
</file>

<file path=xl/sharedStrings.xml><?xml version="1.0" encoding="utf-8"?>
<sst xmlns="http://schemas.openxmlformats.org/spreadsheetml/2006/main" count="132" uniqueCount="110">
  <si>
    <t>Oil Field Development</t>
  </si>
  <si>
    <t>Input Variables</t>
  </si>
  <si>
    <t>STOIIP</t>
  </si>
  <si>
    <t>mmbbls</t>
  </si>
  <si>
    <t>Recovery</t>
  </si>
  <si>
    <t>%</t>
  </si>
  <si>
    <t>Time to plateau</t>
  </si>
  <si>
    <t>years</t>
  </si>
  <si>
    <t>Well rate</t>
  </si>
  <si>
    <t>mbd</t>
  </si>
  <si>
    <t>Wells to drill</t>
  </si>
  <si>
    <t>Minimum rate</t>
  </si>
  <si>
    <t>Discount factor</t>
  </si>
  <si>
    <t>Well cost</t>
  </si>
  <si>
    <t>$mm</t>
  </si>
  <si>
    <t>Facility size</t>
  </si>
  <si>
    <t>mmbbls:</t>
  </si>
  <si>
    <t>million barrels</t>
  </si>
  <si>
    <t>Oil margin</t>
  </si>
  <si>
    <t>$/bbl</t>
  </si>
  <si>
    <t>mbd:</t>
  </si>
  <si>
    <t>thousand barrels per day</t>
  </si>
  <si>
    <t xml:space="preserve">Plateau ends at </t>
  </si>
  <si>
    <t>% of reserves</t>
  </si>
  <si>
    <t>$mm:</t>
  </si>
  <si>
    <t>million dollars</t>
  </si>
  <si>
    <t xml:space="preserve">Plateau rate is </t>
  </si>
  <si>
    <t>% of reserves annually</t>
  </si>
  <si>
    <t>$/bbl:</t>
  </si>
  <si>
    <t>dollars per barrel</t>
  </si>
  <si>
    <t>Calculated values</t>
  </si>
  <si>
    <t>Reserves</t>
  </si>
  <si>
    <t>Facilities Costs</t>
  </si>
  <si>
    <t>Max plateau rate</t>
  </si>
  <si>
    <t>Output (mbd)</t>
  </si>
  <si>
    <t>Cost ($mm)</t>
  </si>
  <si>
    <t>Plateau rate</t>
  </si>
  <si>
    <t>Build up production</t>
  </si>
  <si>
    <t>Plateau production</t>
  </si>
  <si>
    <t>Plateau ends at</t>
  </si>
  <si>
    <t>Decline factor</t>
  </si>
  <si>
    <t>Production life</t>
  </si>
  <si>
    <t>Discounted Reserves</t>
  </si>
  <si>
    <t>Well Costs</t>
  </si>
  <si>
    <t>NPV</t>
  </si>
  <si>
    <t>Calculated Production Profile</t>
  </si>
  <si>
    <t>Annualized</t>
  </si>
  <si>
    <t>Annual</t>
  </si>
  <si>
    <t>Cumulative</t>
  </si>
  <si>
    <t>Year</t>
  </si>
  <si>
    <t>Rate</t>
  </si>
  <si>
    <t>Production</t>
  </si>
  <si>
    <t>Oil</t>
  </si>
  <si>
    <t>Discounted Oil</t>
  </si>
  <si>
    <t>(mbd)</t>
  </si>
  <si>
    <t>(mmb)</t>
  </si>
  <si>
    <t xml:space="preserve">   Note: production decline rate is exponential with the exponent</t>
  </si>
  <si>
    <t xml:space="preserve">   calculated to produce remaining reserves.</t>
  </si>
  <si>
    <t>StartOptEquations</t>
  </si>
  <si>
    <t>Discussion</t>
  </si>
  <si>
    <t>You can simplify this analysis by representing the production profile by three phases:</t>
  </si>
  <si>
    <t>As described, the problem is neither trivial nor overly complex. A high plateau rate doesn’t lose any reserves, but it does increase costs with extra wells and larger facilities. However, facility costs per unit decrease with a larger throughput, so choosing the largest allowed rate and selecting a facility and number of wells to match might be appropriate.</t>
  </si>
  <si>
    <t>With only estimates for the total Stock Tank Oil Initially In Place (STOIIP = reserve size) and percent recovery amounts, the objective is to select a production rate, a facility size, and well numbers to maximize some financial measure. In this example, the measure used is the P10 of the NPV distribution. In other words, the oil company wants to optimize an NPV value which they are 90% confident of achieving or exceeding</t>
  </si>
  <si>
    <t>Using Crystal Ball</t>
  </si>
  <si>
    <t xml:space="preserve">Crystal Ball enhances your Excel model by allowing you to create probability distributions that describe the uncertainty surrounding specific input variables. This model includes five probability distributions, referred to in Crystal Ball as "assumptions." These five assumptions describe the uncertainty around the STOIIP, Recovery, Well rate, Discount factor, and Well cost input variables.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 </t>
  </si>
  <si>
    <t>This model also includes a Crystal Ball forecast,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Net Present value (NPV).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</si>
  <si>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</si>
  <si>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NPV forecast chart. What is the mean NPV? What is your certainty of achieving or exceeding the original NPV estimate of $258.89 million? What about your certainty of breaking even? To view which of the assumptions had the greatest impact on the forecast, use a sensitivity chart. Which variables most affect the NPV result? Would more research help to reduce the uncertainty around one or more assumptions?</t>
  </si>
  <si>
    <t>Using OptQuest</t>
  </si>
  <si>
    <t>Now that you have run at least one simulation, you can begin to address optimization using OptQuest. In this model, you want to optimize the number of wells to drill, the size of the processing facility, and the plateau rate of the field, while maximizing your NPV forecast around the 10th percentile (P10) value.</t>
  </si>
  <si>
    <t>OptQuest requires decision variables, which are model variables over which you have control. The three decision variables defined in this model are Well to drill, Facility size, and Plateau rate. Your previous simulation used static values for each of these variables, but in reality, these are decisions that, when made properly, can lead you to a higher NPV, even with the inherent uncertainty around the five input variables (the assumptions). Each decision variable is colored yellow and is marked by an Excel note (mouse over the cell to view the note). To view the details of a decision variable, highlight the cell and either select Define Decision from the Define menu or click on the Define Decision button on the Crystal Ball toolbar.</t>
  </si>
  <si>
    <t>Start OptQuest from the Run menu and use the OptQuest Wizard to view the settings for the optimization. The problem has no constraints and one objective: to maximize Gross Profit around the P10.</t>
  </si>
  <si>
    <t>Run the optimization. For each optimization, OptQuest selects a new value within the defined range of each decision variable (e.g., drill 28 wells) and runs a Crystal Ball simulation (e.g., 2000 trials). OptQuest then saves the NPV P10 value. OptQuest then runs another simulation on a new decision variable value. OptQuest repeats this process, constantly searching for the best Gross Profit that also agrees with your requirement. As OptQuest runs, it uses multiple metaheuristic methods and techniques to analyze past results and improve the quality and speed of its process. You can watch OptQuest's progress through the performance graph, which shows a flattened line as it converges to an optimal result.</t>
  </si>
  <si>
    <t>What is the best combination of the three decisions that results in the highest P10 for NPV? Once OptQuest is finished, you can copy the optimal results back to your spreadsheet through the Copy Best Solution to Spreadsheet command in the Edit menu. Your spreadsheet now displays the optimal solution, and Crystal Ball displays the forecast chart for the simulation from the best optimization. You can use OptQuest's Solution Analysis tool to review the other combinations of decision variables that resulted in high NPV forecasts.</t>
  </si>
  <si>
    <t>Using the Decision Table Tool</t>
  </si>
  <si>
    <t xml:space="preserve">The Crystal Ball User Manual uses this example to describe the operation of the Decision Table tool. To run the tool, select Run &gt; Tools &gt; Decision Table and follow the three-step process. </t>
  </si>
  <si>
    <t>Suggested settings for testing NPV:
Step 1 = Select NPV as the forecast
Step 2 = Move Wells to drill and Facility size to the Chosen Decision Variables list
Step 3 = Number of values to test for Wells To Drill is 6, Number of values to test for Facility Size 
              is 7, Number of trials per simulation is 500, Show only target forecast
After Step 3, the tool will create a new workbook with the Decision Table results (42 simulations in this case), which you can analyze using the chart buttons on the upper left of the table.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</si>
  <si>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</si>
  <si>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</si>
  <si>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</si>
  <si>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</si>
  <si>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</si>
  <si>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</si>
  <si>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</si>
  <si>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</si>
  <si>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</si>
  <si>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</si>
  <si>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</si>
  <si>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</si>
  <si>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934c0aa0-cf54-4724-85c8-abf1ee5eddd8</t>
  </si>
  <si>
    <t>CB_Block_0</t>
  </si>
  <si>
    <t>Decisioneering:7.0.0.0</t>
  </si>
  <si>
    <t>CB_Block_7.4.0.0:1</t>
  </si>
  <si>
    <t>Decisioneering:7.4.0.0</t>
  </si>
  <si>
    <t>2dadfc9c-09b9-4e9d-a6d9-b818313bfaaf</t>
  </si>
  <si>
    <t>CB_Block_7.0.0.0:1</t>
  </si>
  <si>
    <r>
      <t>Summary</t>
    </r>
    <r>
      <rPr>
        <sz val="11"/>
        <rFont val="Calibri"/>
        <family val="2"/>
        <scheme val="minor"/>
      </rPr>
      <t xml:space="preserve">
Oil companies need to assess new fields or prospects where very little hard data exists. Based on seismic data, analysts can estimate the probability distribution of the reserve size. With
little actual data available, your discovery team wants to quantify and optimize the Net Present Value (NPV) of this asset. In the process, you will optimize the number of wells to drill, the size of the processing facility, and the plateau rate of the field.</t>
    </r>
  </si>
  <si>
    <r>
      <t xml:space="preserve">Keywords: </t>
    </r>
    <r>
      <rPr>
        <sz val="11"/>
        <rFont val="Calibri"/>
        <family val="2"/>
        <scheme val="minor"/>
      </rPr>
      <t>oil field, development, optimization, NPV, reserves, production profile</t>
    </r>
  </si>
  <si>
    <r>
      <t xml:space="preserve">(1) </t>
    </r>
    <r>
      <rPr>
        <b/>
        <sz val="11"/>
        <rFont val="Calibri"/>
        <family val="2"/>
        <scheme val="minor"/>
      </rPr>
      <t>Build up:</t>
    </r>
    <r>
      <rPr>
        <sz val="11"/>
        <rFont val="Calibri"/>
        <family val="2"/>
        <scheme val="minor"/>
      </rPr>
      <t xml:space="preserve"> The period when you drill wells to gain enough production to fill the facilities.
(2) </t>
    </r>
    <r>
      <rPr>
        <b/>
        <sz val="11"/>
        <rFont val="Calibri"/>
        <family val="2"/>
        <scheme val="minor"/>
      </rPr>
      <t>Plateau</t>
    </r>
    <r>
      <rPr>
        <sz val="11"/>
        <rFont val="Calibri"/>
        <family val="2"/>
        <scheme val="minor"/>
      </rPr>
      <t xml:space="preserve">: After reaching the desired production rate (plateau), the period when you continue
production at that rate as long as the reservoir pressure is constant and until you produce a certain fraction of the reserves. In the early stages of development, you can only estimate this fraction, and production above a certain rate influences plateau duration.
(3) </t>
    </r>
    <r>
      <rPr>
        <b/>
        <sz val="11"/>
        <rFont val="Calibri"/>
        <family val="2"/>
        <scheme val="minor"/>
      </rPr>
      <t>Decline:</t>
    </r>
    <r>
      <rPr>
        <sz val="11"/>
        <rFont val="Calibri"/>
        <family val="2"/>
        <scheme val="minor"/>
      </rPr>
      <t xml:space="preserve"> The period when production rates, P, decline by the same proportion in each time
step, leading to an exponential function: P(t) = P(0) exp(-c*t), where t is the time since the plateau phase began and c is some constant.</t>
    </r>
  </si>
  <si>
    <r>
      <t xml:space="preserve">Copyright Information </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</si>
  <si>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</si>
  <si>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Abbreviations used</t>
  </si>
  <si>
    <t>㜸〱敤㕣㕢㙣ㅣ搵ㄹ摥㔹敦慥㜷㙣㙦㙣攲摣㠱㘰㉥㠱㠰愳㈵捥愵㠴愲㄰㝣㠹ㄳ㠳ㄳ㍢戱ㄳ㡡㈸㕤挶扢㘷散㐹㜶㘶㥤㤹㔹㈷愶ㄴ搲㤶ㄶ㔰㕢㈱攸㐳ぢ愲㉤㐲ㄵ㉡㉦㤵摡㠷ち㕡晡㔰愹㔲慢ち慡㍥愰㑡㝤愸㐴㔱㉦て慤摡㐸㝤攱〱㠹㝥摦㤹㤹摤搹㕤敦搸搹㐰敢㔴㥥㘴㑦捥㥣晢昹敦攷晦捦㈴愶挴㘲戱㡦昰昰㕦㍥〹㘶慥㥢㕡㜴㕣㘱㘶㠷㑢挵愲挸扢㐶挹㜲戲㠳戶慤㉤㡥ㅢ㡥摢㠶〶愹㥣㠱㝡㈷㤹㜳㡣挷㐴㍡户㈰㙣〷㡤㤲戱㔸㍡慤挶㔱捦㐱昸敢〹㕥㔴昶敡㑡㈰㤹ㅥㅥ㥡㤸㌹㠳㔱愷摣㤲㉤㜶昵㥤昶晡ㅥㅣㄸ挸づ㘴昷ㅥ搸㝦㔷㜶昷慥扥攱㜲搱㉤摢攲愰㈵捡慥慤ㄵ㜷昵㑤㤶㘷㡡㐶晥〱戱㌸㕤㍡㉢慣㠳㘲㘶昷摥ㄹ㙤摦㠱㠱㝤晢昷敢㜷摦㝤愰ぢ㔳挷㡥てて㑤摡㐲㜷㍥愶㌱㤳㕣昲扥ㄱ㤱㌷戸㌷㈱㙣挳㥡捤づて攱㙦㘸晤㜸扢㉢㍢㌵㈷㠴换愹㠵㉤慣扣㜰㔴㜴散㌴〷ㅤ愷㙣捥ㄳ㜸慡㌹㡡慤收㌵挷㑤㥡挳愲㔸㔴捤㘰搴戴㌹〱搸ㄵ戵挵㉥㜳㑡㔸㡥攱ㅡぢ㠶扢㤸㌲愷㌱㔰㈱㘳㥥㜲挴㐹捤㥡ㄵ挷㌵㔳㈴捤㈳㘵愳㤰昰㥥㔸摢㙤挱㄰攱㠵挹敤㘷〷ㅤ㜳㜸㑥戳攵㡡ㅣ〲㈶愲敤愸㥤慦㙤㝢㜳昳㜱戹㜴㌹〳挷摣搱扣ㅤ㙡㑥㙢㜶愵㘵㝦昳㤶晥收㙢㔷㜰㘷昳昶㈱ㄸ搵昶戹扤㜹ㅦ〹捡摡搶㑡愷㑦摦ㄲ愲搸㡣㥡㘲搲捥㈴捤㠴〸㔴㍢㤸㜴㌲改㐲愲㈴晥つ㉥〹㜷㘴㔵㍣愷挵㜳㌳昱㕣㍥㥥㉢挴㜳㈲㥥搳攳戹搹㜸㙥㉥㥥㌳攲戹㌳昱摣㔹戴〹㥥㜴㝢㝢摣㝦戶晣敢㉦敦㉣摣扢晥昰户摡㑦扣戰㜱攷㤷㕥敦㕡㠷㐶㈷晣㐵㡤搸摡㜹㤰㕡㤵㡡昷㘴㜷昳捦昲㕣〱愶搰昷敢㜷改〳〳㠵晤扢戵扤㕡㤲摢㡡㐰㝥つ愱昴愰㙤㤷晥愰㘱ㄵ㑡攷㈵敥慥ㅢ搲ㅣ㔱〵㕣扦㕦㌷㔴㉡㕢〵攷摡愵㉢愷㕣捤ㄵ摢敡敢慡㠳㌴㜴㥢〲㕢〹㐷捥户扤扥摢㘹慤㔸ㄶ㠳ㄷっ慦晡晡扡㙡㜳搲㉥捤㌴慦ㅤ戵挵戹㑡㙤挳㡡〶㈱搴ㄶ攴搸つ扢昴慡扣㜵昵つ捦㤵ㅣ㘱挹攵昵㥢㤳㐶晥慣戰愷〴㐵愲㈸挸慤㙥㘴㤵捦昵晤ㄳㄶ㌶ち㙥㉤摣ㄴ㉥搵て㕦㜰挱捣愲㠰昵捥ぢ摢㕤㥣搶㘶㡡㘲㔳㑤ㄳ㙦㑥㔴㙣慤㈹ㅥ㉤攵换捥㜰挹㜲敤㔲戱戶㘶戰戰愰㐱搲ㄴ㡥㤵ち㈲㤱㠸㐹愱〰㠱摢搶愶㈸戱㍢㥡昳㠲㐴㐴〸挵㘴攴㉤戵㘴㤷㍤㠹摤㘱ㄷ㐵㐱㥡㡣摦戲捣㘰㕣慦㤴㌱ㄱㅣㄸ摡ㄳ昵〷㈷摤戹捣戰ㄵ捣㝤戲㡤攳昱㕥㝦昷㠷ㄷ㠴攵ㅥ搵慣㐲㔱搸㤱摡㑦攱㡡搴㙥㈴挹㑢㄰〸㑤愱㐷㔵愷㕣㔰ㄶ㤳攷㡤㠲㍢㤷㥡ㄳ挶散㥣㡢㌲㘸挸㜴㥡愰㙤㜸搴㙢㔰愴慥㘷搲㡢愴愳㈳㤶摡挰㐶愹づ㍣戱㈴愵㔳〴㉦搷〸㜲昶慢攱攵㉥㝤搴㈸扡挲ㄳ捡摤㍡㌰攲㘹㌵㠹扥っ㐹搴搶昲㥥挲搸愰て㠳㑡㌵挳㜲ㄷ慢㝣摢挰㈵ㅥㄱ慤挹㠲㔵㈷ぢ㈸ち㙡攵㐱〴慦㠱㘸敡愴㐱㜴攳㄰ㄱ㤱つ㈲㌴㍢㐶慥㈵㌲戶㡦㤰ㄱ㘸ㅦ㈶㐲戶摥摤㕣㐶㤰搸ㅢ㠹㤴㥤㥡昲攳㥡㌴㕢捡㤶昷愴搹㐶〰㑥摤挴㘴㌳㤳㉤㑣戶㈲㔱晥ち〹㐷㈹㠷㝣敤愳㕥㡢㜷昵㍡㈶搷㈳㠱㝣㔲㈹㜳㝣㔱㐵ㅢ㙡㈵㜶㈴摢㘵㘰㈷㑢愳搸ㄳ㐵戴㡣㉢㜶㘶挶㤴㠸昶慤捥搵愱㙢ㄳ㔲挷摥摡㥣㌶挳摢㈱㐵㐶㌴つ敦㜵㤹愶㘱㐰戰㘹㡢㝡敢〶㜴㔵晢㤸摣㠸挴㔳㉣㌴㜶㔷㘶捤搳㥣扣㉡㑣㈲捦㄰㙡㔱戹晢㐴㑣昳㍦㐲挰㌵ㅣ㕤搶散㘷㥡㠲晤晡㔵㙦㍦敦㙡捥摢㍥搲敢㜴收㥡捥愱慦攸㌲㉤攸㥢挰㕥捡ㅦ㥢敡㤷㕢㔰慤敥㘰㜲㉢㤲㍡晤挲㤳昷攵㝡〹愴㐹㙣㠶㌰户㥥ㅥㄷ㘹攱㑥㉦捥ぢ愹㝤扡昴㘹捤㥥ㄵ㉥扣ㄷ㘳㈳戰㠳㑢戶㉤㡡㌸搰ㄶ㘴〱捦㉥㥢㙢ぢ㥤㔱扢㘴戲㝣捤㍥㜶慥ち挵㤰㐸挴摢㘲㜵昶㜱㠴㥤ㄹ昲㌷㠵㈸㠷晡㜷㙦㜳㈱ㄱ敡㔴㑢㕥散ㄷ㝤戶㕣㤳㈴㉤㐸㤲㥤〰慢㝡㍢ㄲ㐸〹攵昷㑤㈵㑡㍦㥢敤㤲捤㙡慤㔵㝡昷㈲㑥㈶㜵晥挳〶㌹搲改㌹㙢㠷攰㍢㜰㌲收㤴㘱㔶㠴㐵愷㌹㈹散㍣晣ち㐶㔱㜴㜸㉥㔹㡡㥡㌵㔹㜱㤵挸㡡戶戶㠶戳㜴㠴㙦㑤搲㐹㥤㤴㠸攴昶挸捡㠸㜳㜸㤵愸攸㠲愴㔰㠹㜰ぢ㔵㈴㄰㈹㡦㙤搷㐴㑣ぢ㈲㈶ぢ挰愹㜷㌲搹捤㘴〰㐹昲户㤰㌴㉢〵㍣㐳㘱敤ぢ㜴㘷攷㜲戱㌴搱㈰摤㠳敦㌴ㄵ㔶晢㌸捤㝥㈶㥦㐲㔲㘷晥搰昹ㄸ㐱㠸ㄲ攵㈱㐲愴戵愴敡愷つ㜱㥥㌴戰㑥㐷㔰㘹戸散戸㈵㤳㔱愵㡣㍥㔲㍡㕥㜲㐷っ㘷ㅥ㔱愸㕥摤捦㍣㌸㈷㉣㔰㤷つ摢愷慥慣㌴㍦㉦ち慡㍥㔵㉡㐳戴㡤㡤慣㠶㐳㌹昶〷㕢㔲㥥换攳ち㥥搶捥挶ㄸ㐲㤱㈷㘲昸㕡改㠹㕤㤱攷㥢㠷扥敥㉡㐴愷つ户㈸㍡㜵㡦改㤸㑦敢㠰㈲愲〶㠵㜶㝤㝡捥ㄶ㘲㈴愳ㅦ戱㡤㐲搱戰〴㤱〱ㅢ㤳㠱扡㜱㌱㡢〸挱㘴㠹昱扦㤲㤵搱愷㙤捤㜲收㌵〶ㄳㄷ搷搷扣挹㤰㐸㔲ㅦ㌲㉣〷搳㐸㉣㌲摦慤㑦捤㤵捥㈳㕡㕢㌶慤㈳摡扣戳㉡戰㐲愲昷ㅥ㠹ㅡ㈵慥挴攳㑡㍡㥥㙥ㄵ㍦㍣㤰挷㘲㝢昰㑢㌰㤱戸㡡㈵改㉦㡦搰摥戴敢晤昸っ敤㜴慥愹ぢ㤱愳㑡㘱㕢愴ㄴ㈶愷慡〷搸攷㙥㈴昷ㅦ㌹㌵㔶㡤捡㕤㔱扣㍡㐹て㝦㠴㡣㤷㘴㔱〹㠲搰㍦户捥㈳ㄵ㤶㤱㜲挰㠱挰㌸摦敡挹慦㐳㤷㙤㐸㝤敢慡搹㔱㐴㤱扡昴㜱㙤㐶ㄴㄱ㡢㌶㌵㜷㥤昷㐲㌳搶搴㡡㡥㕦㌷㕣㌲㑤㡤愴㐵戲㥣捡㙢愴攰挱戲㕢㍡㘶㔸慡㡥㐴搲㥦㕦愴㕤㐰㤱㜶㐱ㄶ㜵改㈷ㄹㄶ㤴㜹㡥㔵㥡搵㙣挳㥤㌳㡤㝣㥡㉦っ摤慤ち㥡〴㤳㔳昲〶㑦㈰㌳晡敡慣昹㔳㌰搹㥣㉣搰㥤㠵ㅣ㈵攸㠸㝥㔰㙥㕣㐹攱㡦搲愲㘳〹〲㐶㝡㐹搵㝢㌰㕡㔲摥㡣㠰挸㤱捦愵攰晥挵愵㈷㔱攲昹攵㠸昵〸ㄲ㠱㐷㌰㈴攴改摥㑥改愷㉣挳〵昶㠸戱㔱挳ㅤ㜱㠰㜲㈴挸捡攳敤㌶㠹搵㔰愷晥㡡㔶戸愱戱慡㐶㑤㙣㙦慣て敢㡤㕢㤶愸昶㌴㑡㐸㤱㉣搷㐸㙡㤶㈵搶戸㥡㔴㡤㈲ㄵ㜷愰㙤㤴㈸户㘹ㄵ敥㤴㈲㔷愰㤸㈴捤挴搴㠳㤲㔰㄰攴㈵㜵㐰㐷搱㕦ㅦ㑤ㅥ愱㘸つ㙤㠰づ敡㈹慦㉣攳㠷〳挷㜰攵愴㈰㍡晣㌷昰昷㍡㍦㍢㔱㜶㙢㙡戴ぢ扤㝥捤㘰戱㌸㘱挱㑡挸㙢㜶㘱㤵戰㌴昶收㘹ㄸ挹㥤慤㙡㝦て扣㈱㐶昴搹㤰㈱㤱〸㍦㌰搸㄰捣ㄵ㡡愶搲㍡换㄰搴㤵攲㌴摦㡥〹捤㤲ㄸ㤸㜲ぢ㈳㘲㐱㥡㘱㔵㑢扥㔷㜶愸㥣ㄶ愵ㅣ㔵昵挱ㄹ〷㉡摤愵ㅣ昷㜳㤲挱㔵晤㈴摤㔲戸挰〰戱敢攷㈶昳㉥挲扡㤵〱㜸㌲㔸㍤搸〱㐴扣戰〹慤㌳㑡搰㔴〴攱搶㙥㠲扣搳㈲㐶㈱㐸㜵昹晣昳㤰昲搲㡢㝣㕥㍦ㄴぢ㌲㍥ㄳ㌱搴ㄵ㘱㍤〰戹攱愸㈴戹愸㌷〸㤶㝢㤲㑤ち慤慥愰㡣㈶㐶㠶㈶㥦敤攲〶て攳㔸摤㘴㥢㈲敥戸戹〶戴㘹㜱㜱㥤㍥㘶攵㡢攵㠲㤰慡㌸㤰搵㔲㈳慦ち㝣挹敢㝦ㅥ㌷㐵挰挵〷捡ㄸ㡥㔲摣㌲㤱搴扡摤慤摥㡢敥㔲挸㘱っ㑦戶㌱昸ㄸ攱㤶㤳挱戰㠶㍢ち戴て搷㔷㉦㉦挸㡢㜳㄰㘹つ㐵㤴㘵攳戸㡢㔷㠹㈰㑢㙥ぢ㌵ㅢ㉦㡤㤷㘸戳㠷㡡㡥ㅡ㕥搱慡挰ㄱ昶改〹扣㔴ち挶㐸㡢摣挱㐱㘲㤷晣挸敥愵㈷攵㙢散搲㈱摦昸㔰ㄸ摦攵㈹㈸〶愸㠲㤱㘸㜰挷慢㔶户挲挸㉦㉤㙦昵㍥㈴ち㐳挰㌴㘸搱搲㌳㜰㠶㤰㕦摥挰㘱㌰㌲㈲㍡ㅡづ愴㌲㐶搹ぢ㠷㍤㤰〶㙥攲㐱㝡扡〴㈵攴㙥㤰㤷挲㠲㝢㠹晤㈶㡥㐰㈵㝢㔳㕤攱愴收攲敡㡢戵戵慥㜸戰㔰愰戹ぢ晦摣慡挰㉡慥㙤㜸收攸㠶扡ぢ㔹㜲㑦戴敦㙥慥慢昰㉦ち敥ㄹ挹ㅥ搵摣晣摣㤴扢攸㕤摡㙡㤵㈴㤲㍦㠷㍦㘲挹搹㘹㌳㈷㉣㕥㐲㕤㈰散㍢捥㕡愵昳㤶㕣㔷搲攱㡤㍦㕡戱㙡㝢㍢ㄷ搹ㄱ晢〸㝦攴ㄳ㡦㈵摦挲㠸㉢㔹㌶〷愸㍡㐸㌸㡥㝣㍣㘹搰㠷㝣〴㥤挰㜶慦摣ㄸ㈰㥤㙣愸愳ㄳ㈹〸搶〸挵㥡晤搸〸㐵昹ㄹ搰㑡㘲昱㡥攴㠰昹㙢㘰㝤攵愷㈸㈱挲昱敥㡢㤱攴㡤挸㐵愰㑥ち㜲晦㝡〷㉦㠳晣晦㘰㈹攰收㈵搹改扦挰捣捡㥢昵㈸摡㑥ㄴ扤搱㠸㈲〶㘲㉦㉢攴捤搵慦ㅤ㌵㍦昱㙢扤晦挳愳收晤挰㌰ㅦ㘹㡤㈱愸挶㘰㝣挵ㄸ㠸㌷ㄸ〳㍢㔰㉤㡤㠱〷搸㠷昱㝡捦ㄸ昰扤ㅤ挷㔰戰扣㌱挰㈸㕥㠴挹ㄷち慡㠶ㅣㄸ㍣㙢㙤㌲改〹㍢㡡敢戵挲㐱攴ㅥ敡挹ㄹ㠶敦㘹㜳㘳昱愴㘶㙢收㔶㔹㝥挴ㄶ㔰㕢昶㌴敥㙢换㉥散戱㙤挹ㅡ搹㘹〹慦㐴攰㑦㕦昳㥣慣散㤶㍡㌰攵㍤㥥愳㕥㐹㉢愹㉢昰㠹㈸㍣㈱挴㍥扦攱㠷㐷晥昴搸㔳㠷㜸㉦捤愷搵㈴〳挱慤〴攷㘹㌹㈰㝣ㅢ扡ㄲ戲㤱㥦摦ㅣ挳㠷㐸挶㝣㔱っ㘹戶戴㜷ㅣ搵っ戲ㅥ攱㠵〸搳㈳扥搵㘰㑣攲㠶㠳㘷㑣㘶敢ㅣ㥢昲昳㈵改っ捣㠶ㄶ㉥扤㜷㐱㠰㔰㘹慡戲㕡戴㉢㤳㍦㠶搲戹捣㠵搴摡㠳㍣㕦昲㔱㤴ㅦ搵㙢戵晤搴㙡搲㑣㔴晡搱㈲㤰㔲㠸㌴㤰㐲挲㐷ㄶ㠶晥愵㤴㥡㐴㈶㤹㐵ㄲㄱ㐳慢て收昲攴扦㈶〴㐴攵㝡㕦㡢㥦慡〰㡡挰㘲攰㜵㙦昵散㑡慢㌳㔰㑤っ捡捡搳挷〹㘴攴㌱㠵〵㡣搲捡搲㤳挸〴㑦㜲〰戹ㄵ㍢㥥㌸㐹挶昴㐲㙣ㅥ㘳㈷㑤㝡搵㍡捣挳㔶ㄹ㜷㍣愰㘷㔲㔲㘱㔸敢㔹㡣愳愷㡣挶㜹㑤㍢扣㈲愶摤㕥戶搲愹搳慦㠲捥戲戶攲晣㠹㌰ㅦ扦〷㘲㝤㝦㜵攸㡤昵㌵搴㜱㔶㍢㌶挸ㅦ散慦敤ㄱ㡣㡤㔹挹㌱㤰戰㉢㙡㤵昶㉥㠱㑦愱㡢戴攷ㄵ戵㥡攵㕣㡡挲㘸㜴挰㔹㙤㡤晡㥦㜱㙡挹㔹搳㙣捤㠰㜵㡤晥㍦㡤㠲㘵昵扦挲㈸㥢㐴搹㠳㝥㠶㉦㐹㐶㑡㤶つ捥㄰㈲昰㘱㈳㑣㈳㡦挰慡捣㌲戸敤攵愶昰㠹慡㔷㉤㈵㌸㍣㕣㠹晡㑢㄰㤵扥戴㙤㍢㥢ち㐰㐶㠱㤲㍦㠰〸㙡摡㥦㡢㙥㍣挷愶ㅥ㐲昱㠶㘳㐶摥㉥㌹㈵摤敤㥢㐲㜸户㡦㕦㤸改戰㜹〶㤵搷敡㠵摡捤㠰㐴搷挳攸㜳㝣〲〲晢戸㜰㍦慥愸㈳㘳〸㉢㡢㔹昰㙢愳㥥㔰㈰㠹摡挱戹㐶㍦㔱搶㡡昸㐰㜵〲㕥㑤㤷㐵慢㐲搹㜹扥攵晡扢ㄸ〴ㅤ㙥㘳㍤〰捦㡦㈸㘶ㄱ〶㤳㕢㜸昸ㄱ挲戵ㅥ〶戵㙤晤扤㌹㙣搹㥡㜷慤㈳昹㝤攰㜴㘵戳搴㤲っ攷攴㜷挷ㅤ敡㈳㑣ㄱ攷愱㜷㜴攵慥㔸㡥搶ぢ㍡昷㍦摢愶换慢扦〸㐷搹ち攲摣㥦㐳㔷攵㍥㈶昸愹㌹㍦挳ㄷ㠵晥扣㝢㤸㜹〵摢㈲〳㈰ㅦ㑢㘹㐸㥡㔳昵㜷㤷愲㙡㠵㐷ぢ㔲㘱㠷昲ㅤ搴ㄳ㑡摥㙥ぢ㉣挳㔱㐳ㅥ㈱㤰㔷〵㤲攰㔱㜸㠴㤰昳扦㠴づ㤵昹㘷㔱摡㝣晥㙦㉦㌹㍦㤵扦摣㥦ㄱっ㡥㝦㝢〲攵愱㥥挱㥢㝡㤶㐹㤱㠹挹捡㐰㠷㜴㔳㉣㔲搶愴扣㈰挲㥢㠷㤰挷昳㍢晦摦昷づ扤昳㌶㥦㝦ㅣ㔲愴㈰㐴㤵㙡挹ㄶ㕥愲㔰㄰捡㕤㍣ㅦ摥挵㍣㑡㥢敦攲戹愵㜶搱㐳ㄹ搹㠳㥦㙡㈳挹㜴㉢愴ㄵ戹㉢挷捦㐸慣㐹㠴戲㤵㡢㈴㜸㝡㠸㔸搹户㡣っ晡ㄲ昲戲敦㠲㥦攱㑢て挱捦㔶㤹㥥ㅥ㐲捡换㈶〹㥥㠸て㝢愴搵挴㡢㤰昴攵愴㍣㘷㙣捡搳㤵㘹搳昷挲慥ち㠹攱晢捦㥢ち晡㔴㡢ㄱ㝥攵搹㝡㜴敤〰㙣㉢攴攲搹愹㈴㉦〲㔲㜹愶扥昱㌹㠹〸㔴㤱愶扣挶㈴㐳搹昸改晡挶慦㔶ㅡ扦ㄷ㌴㈶戹捡挶㕦慤㙦晣㌰ㅡ〷搴改㡤摣㐳搲昴搱㑡㉡㡡㌰㠶攵昱㈰昴愱㌶㑦摤㐹㥤ち戶㔳昷㡡㈹㕡㘵ㄴ戹㈸㔵㙣ㄷ敥㠵搸昸㔴㝡ㅣ搷㥣㜰ㅢ〴㔲搸晢ㅦㄳ挶㜰晤㘹㐴㜳㌵㝣〹扤㠰戸戳慤捡㌷㜶㑥改ㄳ㌶ち摡昵㌱〷㠷慥挲慡愲ㄶ搸ぢ〹㕥搶昰㠹㈶摥㤴㙡㈲㙣换㉡㍣㠲㜸㔹㥣搷㐹㕡搳㉥㌲挶㤲㔰㥥慡㈰昹㘲搵攳慥㝥〱敢㠴ㅣ㤵敢㠵ㄶ㜹〲ㄹ㉦㈶戳㠱㐵㍤ㄴ㄰㤴㘱敡㐵㈴㤹戶㥥㐰㌴㈸㤴〶愴㠳搴ㄷ㤱㜴〷晦㕦㐵摦㠲㜴愸挴㤵㈷㠲挹晥扥㘷慢㤴晥㌸㕣挵搴㉦戳挳㔳㐸摡攰挹㔵㍣㈰㘱搲慦愰㈴㍣㈹㈵㡢㥣昴㘹㘴㌲㙤㐹慥㜱挵挰攲㔶㕡搴㘸捦愰慢㐲〸㜰っ昵㔹㍦挳㤷攴㐵㈴昷㌴户愱㜹㐴づ㍥敢㐷戰戳收晢晤挳昸ㅥ㝦㤱㝢㙤挳㝦㐷㤲㤴〶㝦㈲晥改搶挶㈲敤搳㔶㤷扦〵挰昸ち挶攱扥慡戶㈷㐷愴㘲㔲扦㠶㐴㈱愲〸㜵昵敢㝣㈳㝥㈴㐸扥攱㘷昸愲㄰㌹ㄷ㤹戱戱づ慥㐵㜶㝦㡥㈵ㄲ㤰挸搴㙡ㄲ〲㔴愲昵㜹㘴㌲㙤摤㥣㠹㥡㈹㝥㐱挹㍦㕡㜸昴搱て扡ㄳ㝤摢ㄲ㥦戹慦敢挵昷㝥昳晥ぢ敦㝥昶攰摦㍥㝣昹攵㜷晦晣挲摢ㅦ扥㌵㜳昰㔷慦扥晡换晢扦昷昶晢敢昵㔷攲㍦昹㘰晣㤵挷〷捥㍥㝥㑥㍦㜵挷㤱挷ㅦ㍡㜳㘲㘰昲㥡晥戶戶昶昶摢㝡㝦扤㘵㘷捦挵㜳㙦㈸扦昸挳㘶㑢㤱㡢挷〴戵换攰㈶攴㌲扥㠹っ㤶挱ㄵ㝦愲换攰㜶㉦攲愷ㄴ㝤㐰つ攱㈵つ㍦〴ㄷ㈰㉢捥搶㔶㜴晥〷㑥㘹㠸㠲</t>
  </si>
  <si>
    <t>㜸〱敤㕣㕤㙣ㅣ挵ㅤ扦㍤摦㥤㙦㙤㕦㝣挴〹㤰〰挱㝣㝦㌸㍡㘲㈰〵㡡㐲昰〷〹〱㈷㜱㘲㈷ㄴ㔱㝡慣敦㘶敤㑤㙥昷捣敥㥥ㄳ㔳㑡㔳㤵ㄶ㔰㕢㔱攸㑢愱㐰ㄱ慡㔰㜹愹搴㍥㔴搰㔲愹㤵㕡戵慡愰敡〳慡搴㠷㑡ㄴ㔵敤㐳慢㉡㔲晢挰〳ㄲ晤晤㘶㜶敦昶敥㝣㙢㜳㐰㙢㉡㑦㜲㤳搹昹摡㤹晦昷晣晦戳㐹㘸㠹㐴攲㝤㈴晥换㤴㘲攱挲㤹㘵捦ㄷ㜶㘱愲㕡愹㠸㤲㙦㔵ㅤ慦㌰收扡挶昲㤴攵昹㍤攸㤰㈹㕡㘸昷搲㐵捦㝡㐸㘴㡢㑢挲昵搰㈹㥤㐸㘴戳㝡ㄲ敤㥣㠴扦㝣昸愰㜳搴㐰ち搹散挴昸攱戹ㄳ㤸㜵挶慦扡㘲攷昰㜱㌵㜶捦攸㘸㘱戴㜰挳捤扢㙦㉡散摡㌹㍣㔱慢昸㌵㔷散㜱㐴捤㜷㡤捡捥攱改摡㕣挵㉡摤㉤㤶㘷慢㈷㠵戳㐷捣敤扡㘱捥戸昱收搱ㅢ㜷敦㌶㙦戹攵收〱扣㍡㜱㘸㘲㝣摡ㄵ愶昷ㄱ捤㤹收㤲㙦㥣ㄴ㈵㡢㝢ㄳ挲戵㥣昹挲挴㌸晥㐶搶㡦愷㥢ち㌳ぢ㐲昸㝣戵㜰㠵㔳ㄲ㥥㡥㠱晤昶㤸攷搵散㐵〲㑦户昷㘱慢㈵挳昳搳昶㠴愸㔴㜴㍢㥣㌵㙢ㅦ〶散㉡挶昲㠰㍤㈳ㅣ捦昲慤㈵换㕦捥搸戳㤸愸㥣戳㡦㜹攲愸攱捣㡢㐳㠶㉤搲昶晥㥡㔵㑥愹㤴攸戹㉡㥣㈲扡㌰戹晤挲㤸㘷㑦㉣ㄸ慥㕣㤱㐷挰挴昴摤攷㤶㥡晢㕥搶㜹㕥㉥㕤扥㠱㜳㕥搱戹ㅦ㕡㡥ㅢ㙥扤攷㐸攷㥥挱收㥢㔷㜰㕤攷晥ㄱㄸ㌵㡦戹愶昳ㄸ〹捡收摥㕡㝦㐰摦ㄲ愲搸㡣㥥㘱搶换㉣换㡣〸搴晢㤸昵㌳ㅢ㐰愶愵晥〵㉥㠹づ㘴㔳戲㘸㈴㡢㜳挹㘲㈹㔹㉣㈷㡢㈲㔹㌴㤳挵昹㘴㜱㈱㔹戴㤲挵ㄳ挹攲㐹昴〹㔳戶户㌷ㄹ愴攷昷扣昰昳敦摣昶敦愹㤷㙥晤搵昶ㄳ敦敤㜸㘵㘰ㄳ㍡ㅤ〹ㄶ㌵改ㅡ愷㐰㙡つ㉡扥扥戰㡢㝦㔶攷ち㌰㠵戹摢扣挹ㅣㅤ㉤敦摥㘵摣㘰愴戹慤ㄸ攴㌷ㄱ㑡ㅥ㝤〷捣㝢㉣愷㕣㍤㈵㜱㜷攱戸攱㠹〶攰㐶㠲戶昱㙡捤㈹㝢ㄷ慣摣㌸攳ㅢ扥搸摥摡搶㤸愴㙤搸っ搸㑡㜸昲㝤㍢㕡㠷ㅤ㌷㉡㌵㌱㜶摡㔲捤ㄷ戵㌴摢搳㙥㜵慥㜳敢㍥㔷㍣㔸㙦㙤㕢搱ㄸ㠴摡㤲㥣扢㙤㤷慡㐹慤㙢㜸㘲愱敡〹㐷㉥㙦挴㥥戶㑡㈷㠵㍢㈳㈸ㄲ㐵㔹㙥㜵㉢㥢〲慥ㅦ㌹散㘰愳攰搶昲愵搱㕡昳㡥搳㍥㤸㔹㤴戱摥㐵攱晡换戳挶㕣㐵㥣摢搴㐵扤ㄳつ摢㥡慡昷㔵㑢㌵㙦愲敡昸㙥戵搲摣㌲㔶㕥㌲㈰㘹捡〷慢㘵㤱㑡㈵愴㔰㠰挰敤改搱戴挴戵㥤㜹㐱㈲㈲㠲㘲㌲昲昹捤㘴㔷㌸㡡摤㘱ㄷㄵ㐱㥡㑣㕥扥捡㘴㕣慦㤴㌱㌱ㅣㄸ搹ㄳ昵〷㕦㝡昵㉡搳搶㌱昷昱㜶㑥㈶㠷㠲摤摦戱㈴ㅣ晦㑥挳㈹㔷㠴ㅢ慢晤㌴慥㐸ㅦ㐴㤶㍥ぢ㠱搰ㄱ㝡㔴㜵摡㘹㙤㌹㝤捡㉡晢ぢ㤹〵㘱捤㉦昸愸㠳㠶捣㘶〹摡戶愴㥦㠳㉡㝤㌳戳㈱㘴㝤㝤㠹捣ㄶ㜶捡昴㈱㈵搲㤴㑥㌱扣摣㈴挸㌹慥㠹㤷〷捣㝤㔶挵ㄷ㑡㈸て㥡挰㠸搲㙡ㄲ㝤㌹㤲愸㙢㤴㤴挲搸㘲㑥㠰㑡つ换昱㤷ㅢ㝣摢挶㈵㡡㠸㌶㘴挱扡㤳〵ㄴ〵捤昲㈰㠶搷㐰㌴㉤搲㈰扥㜳㠴㠸挸〶㌱㥡ㅤ㌳㌷ㄳㄹ晢挷挸〸昴㡦ㄲ㈱㝢敦敡㉣㈳㐸散敤㐴捡㐱ㅤ昹㜱㐳㥡慤㘴换㉢㘹戶ㄵ㠰搳捦㘵㜶ㅥ戳昳㤹㙤㐳愶晤ㄵㄲ㡥㔲づ攵收愴㕦㠰㘷晤㐲㘶ㄷ㈱㠳㝣搲㈹㜳〲㔱㐵ㅢ㙡㉤㜶㈴晢攵㘰㈷㑢愳㔸㠹㈲㕡挶㜵㍢㌳㘷㑢㐴〷㔶攷晡搰戵㈹愹㘳慦散㑣㥢搱敤㤰㈲㘳扡㐶昷扡㑡搷㈸㈰搸戵㑢扤㜵㌱㠶敡挳捣㉥㐱愶ㄴぢ㡤摤戵㔹昳㌴㈷㍦ㄱ㈶㤱㌲㠴扡㔴敥〱ㄱ搳晣㡦ㄱ㜰㙤㐷㤷つ晢㤹愶攰㠸昹㠹户㥦㜷㜶收敤〰改㉤㍡㜳㐳攷搰㔷昴〱㉤攸㑢挱㕥摡㥦㍡敡㤷换搱慣㕦挱散㑡㘴㉤晡㠵㈷敦て敡㈵㤰㈶戱ㅤ挱摣㘶㝡㕣愴㠵㍢扢扣㈸愴昶ㄹ㌰㘷つ㜷㕥昸昰㕥ㅣ㤸㠴ㅤ㕣㜵㕤㔱挱㠱戶㉣㉢㜸㜶㌹慦戹搲摢攷㔶㙤搶㙦搸挷摥㈷㐲㌱愴㔲挹㥥㐴㡢㝤ㅣ㘳㘷㐶晣㑤ㄱ捡愱晥扤愱戳㤰㠸っ㙡㈶㉦㡥㡢㍦㕢㙥㐸㤲㉥㈴挹搵〰慢㝥つ㌲㐸〹敤てㅤ㈵捡〸扢敤㤴摤㥡慤㔵㝡昷㘲㑥㈶㉤晥挳㌶㌹搲慦㥣戵攳昰ㅤ㜸㌹㝢挶戲敢挲愲摦㥥ㄶ㙥〹㝥〵慢㈲晡㤴㑢㤶愲㘶㐳㔶㝣㐲㘴㐵㑦㑦摢㔹㍡挶户㈶改愴㐵㑡挴㜲㝢㙣㘳捣㌹扣㐱㔴㜴㐱㔲愸挴戸㠵敡ㄲ㠸㤴挷扥ㅢ㈲愶ぢㄱ㔳〰攰昴敢㤸敤㘲㌶㡡㉣晤㍢㐸㥡戵〲㥥愱戰摥㈵扡戳㡢挵㐴㤶㘸㤰敥挱㌷㍢ち慢ㅢ昹㥡摤捣㍥㠵慣挵晣愱昳㌱㠶㄰㈵捡㈳㠴㐸㙢㐹㌷㡦㕢攲ㄴ㘹㘰㤳㠹愰搲㐴捤昳慢㌶愳㑡㌹㜳戲㝡愸敡㑦㕡摥㈲愲㔰㐳㘶㔰戸㘷㐱㌸愰㉥ㄷ戶㑦㑢㕤㜵㜱㔱㤴㜵㜳愶㕡㠳㘸㍢㌰戹ㅥづ攵搸ㅦ㙣㐹㜹㉥㑦㙡㐸摤㥤㡤㌱㠵㈶㑦挴昰戵搲ㄳ扢㈶捦㌷て㝤㠳つ㠸捥㕡㝥㐵昴㥢㡡改㔸捥㥡㠰㈲愲〶攵㕥㜳㜶挱ㄵ㘲㌲㘷敥㜷慤㜲挵㜲〴㤱〱ㅢ㤳㠱扡㈹㌱㡦〸挱㜴㤵昱扦慡㤳㌳㘷㕤挳昱ㄶつ〶ㄳ㤷㌷㌷㍤挹㤰㐸摡ㅣ户ㅣて慦㤱㔸㘴㜹搰㥣㔹愸㥥㐲戴戶㘶㍢晢㡤㐵㙦㕤㘰㠵㐴慦㤲㐴㡤㤶搴㤲㐹㉤㥢捣㜶㡢ㅦㅥ挸ㄳ㠹敢昱㑢㌱㤳戸㑡愴改㉦㡦搱摥戴敢㠳昸っ敤㜴慥㘹〰㤱愳㝡㘵㑦慣ㄴ㈶愷敡㌷㜳捣㉤挸敥摡㝦散㐰㈳㉡昷愱攲搵㘹㝡昸㘳㘴扣㈴㡢㝡㄰㠴晥戹㑤㡡㔴㔸㐷捡〱〷〲攳㝣㙡㈵扦㍥㔳昶㈱昵㙤㙡ㄴ昷㈱㡡㌴㘰㑥ㄹ㜳愲㠲㔸戴㙤昸㥢搴〳捤㔸摢愸㜸㐱摢㐴搵戶つ㤲ㄶ挹㜲愶㘴㤰㠲挷㙡㝥昵愰攵攸㈶㌲㐹㝦㐱㤵㜱ㅡ㔵挶㘹㔹㌵㘰ㅥ㘵㔸㔰㤶㌹㔷㜵摥㜰㉤㝦挱戶㑡㔹㍥㌰㜴户㉥㘸ㄲ㑣㑥挹ㅢ愶㔰㘶っ户㔸昳挷㘰戲㜹〵愰扢〰㌹㑡搰ㄱ晤愰摣愴㤶挱ㅦ慤㑢挷ㄲ〴㡣昴㤲敡户㘲戶戴扣ㄹ〱㤱㈳搳搹昰晥挵搹㉦愲㐶昹攵㠸昵ㄸㄲ㠱㐷㌰㈲攴改摥捥㤸挷ㅣ换〷昶㠸戱㝤㤶㍦改〱攵挸㔰㤴挷摢敤ㄲ慢㤱㐱㈳㜵慤㜰㜱㝢㔳㤳㥡搸搱摥ㅥ搵ㅢ㤷慦搰慣㌴㑡㐴㤱慣搶㐹㙡㤶ㄵ搶戸㥥㔴㡤㈶ㄵ㜷愸㙤戴㌸户㘹〳敥㤴㈲ㅦ㐲㌱㐹㥡㐹攸㝢㈴愱㈰挸㑢敡㠰㡥愲扦㍥㥥㍣㈲搱ㅡ摡〰㝤搴㔳慡㉥ㄷ㠴〳て攰捡㐹㔹昴〵㑦攰敦㑤㐱昱㜰捤㙦㙡㌱㑥て〵㉤㘳㤵捡㘱〷㔶㐲挹㜰换敢㠴愵戱㌷愵㘱㈴㜷㜶慢晤ㄵ㜸㈳㡣ㄸ戰㈱㐳㈲㌱㝥㘰戰㈱㤸㉢ㄲ㑤愵㜵㤶㈳愸敢搵㔹㍥ㅤㄴ㠶㈳㌱㌰攳㤷㈷挵㤲㌴挳ㅡ㤶晣㤰ㅣ㔰㍦㉤㑡㌹慡㥢㘳㜳ㅥ㔴扡㑦㌹ㅥ㤴㈴㠳敢收㔱扡愵㜰㠱〱㘲㌷㈸㑤㤷㝣㠴㜵敢ㄳ昰㘴戰㝥戰〳㠸愸戰〹慤㌳㑡搰㑣っ攱㌶㙦㠲扣搳㈵㐶㈱㐸㑤㤹晥戹㔷㝢昶ㄹ愶㔷昶㈶挲㐲挰㐴っ㜵挵㔸て㐰㙥㌴㉡㐹㉥ㅡち㠳攵㑡戲㐹愱㌵㄰搶搱挴挸搱攴㜳㝤摣攰㘱ㅣ㙢㤰㙣㔳挱ㅤ㌷摦㠲㌶慤㉣㙦㌲て㌸愵㑡慤㉣愴㉡づ㘵戵搴挸敢〲㕦昲晡㥦攲愶ㄸ戸〴㐰㌹㠰愳ㄴ户㑣㈴㜵㙦㜷敢户㘱戸ㄴ㜲㤸㐳挹㌶〶ㅦ㘳摣㜲㌲ㄸ搶㜶㐷㠱昶攱收挶攵〵㜹㜱づ㈲慤慤㡡戲㙣ち㜷昱敡ㄱ㘴挹㙤㤱㙥㔳搵愹㉡㙤昶㐸搵㥤㤶慡㕡ㄷ㌸挲㍥㤵挰换㘴㘰㡣㜴挹ㅤ㥣㈴㜱㌶㠸散㥥晤愲㝣㑣㥣摤ㅢㄸㅦㅡ攳扢㍣〵㈵〰㔵㌰ㄲつ敥㘴挳敡搶ㄸ昹愵攵慤摦㡥㑣㘳〸㤸〶㉤㝡㉡〳㘷ㅣ攵搵つㅣ〶㈳㘳愲愳搱㐰㉡㘳㤴㐳㜰搸〳㘹攰㈶ㅥ愴㘷慢㔰㐲晥ㄶ㜹㈹㉣扣㤷㌸㘲攳〸㔴㜵捦㙤愹㥣㌶㝣㕣㝤㜱戶戵㔴㡦㤵换㌴㜷攱㥦㕢ㄷ㔸挵戵つ㘵㡥㙥㘹戹㤰㈵昷㐴晢敥戲㤶㠶攰愲攰昵㤳㠵㍢つ扦戴㌰攳㉦慢㑢㕢摤㤲㐴晡㘷昰㐷慣昸㜶摡捣㈹㠷㤷㔰㤷〸晢扥㤳㑥昵㤴㈳搷㤵昶㜸攳㡦㔶慣摥摢换㐵昶㈵摥挷ㅦ㤹㤲㠹昴敢㤸㜱㉤换收〴つ〷〹攷㤱㐹㐹㠳㘱㤴㘳攸〴戶㝢晤挶〰改㘴㑢ぢ㥤㐸㐱戰㐱㈸捥晣㐷㐶㈸摡㑦㠱㔶ㄲ㡢㍡㤲〳收㉦㠳昵戵㥦愰㠶〸挷㜳㈰㐶搲㤷愰ㄴ㠳㍡㈹挸㠳敢ㅤ扣っ昲晦㠳愵㤰㥢㔷㘴愷晦〲㌳㙢慦戵愲㘸〷㔱昴㙡㍢㡡ㄸ㠸晤㐰㈱㙦慥㝥攳愸昹戱㕦敢晤ㅦㅥ㌵敦〲㠶㤹愴㌵㠶愰ㅡ㠳昱㜵㘳㈰搹㘶っ㕣㠱㘶㘹っ摣捤㌱㡣搷㉢㘳㈰昰㜶ㅣ㐴挵敡挶〰愳㜸㌱㈶㕦㈴愸ㅡ㜱㘰昰慣㜵慥㑤㑦搸㥤戸㕥㉢㍣㐴敥愱㥥扣〹昸㥥捥㙢慦㥥㌶㕣挳摥㈶敢昷扢〲㙡换㥤挵㝤㙤㌹㠴㈳戶慦搸㈲〷慤攰㤵〸晤改ㅢ㥥㤳戵摤㔲〷愶㔴㔲㡥㝡㉤慢㘵㍥㠴㑦㐴攳〹㈱昱昹㉤㍦搸晦攷㠷ㅥ摤换㝢㘹〱慤愶ㄹ〸敥㈶㌸㑦换〱攱摢挸㤵㤰慤晣晣收㈰㍥㐴戲ㄶ㉢㘲摣㜰愵扤攳改㜶㔸㔴㠴ㄷ㈱㑣㐵㝣敢挱㤸挴つ〷㘵㑣ㄶ㕡ㅣ㥢昲昳㈵改っ㉣㐴ㄶ㉥扤㜷㘱㠰㔰敢愸戲扡戴㉢搳㍦㠲搲昹㠰ぢ㘹戶〷㜹扥㘴搲戴ㅦ戶㙡戵摤搴㙡搲㑣搴㐶搰㈳㤴㔲㠸㌴㤰㐲愲㐷ㄶ㠶晥愵㤴㥡㐶㈱㕤㐰ㄶㄳ㐳㙢つ收昲攴扦㈱〴㐴晤㝡㕦㤷㥦慡〰㡡挰㘲攸㜵敦昶散㑡慢㌳㔴㑤っ捡捡搳挷ㄱㄴ攴㌱㠵ㄵ㡣搲捡摡愳㈸㠴㈹㍤㡡搲㥡ㅤ㑦㝣㐹捥㔶㈱㌶挵搸㘹㥢㕥戵㍥晢づ愷㠶㍢ㅥ搰㌳ㄹ愹㌰㥣捤慣挶搱㔳㐶攳㔴搷㍥㔵挵㝣㔰ㄵ敢㠳晡㠳㈶攸㉣㘷ㅢ捥㥦〸昳昱㝢㈰戶㡦㌴愶摥摡摡㐲ㅤ攷昴㘲㠳晣挱晥摡ㄱ挳搸㜸㉢㌹〶ㄲ㜶㑤扤戲敡ㄲ昸っ㠶㐸㝢㕥搳ㅢ㐵扥㑢搳ㄸ㡤づ㌹慢愷㕤晦㌳㑥㉤㌹㙢㤶扤ㄹ戰㙥搲晦挷㔱戱慡晥搷ㄸ㘵㤳㈸扢㈷㈸昰㈱捤㐸挹慡挱ㄹ㐲〴㍥㙣㠴㘹攴ㄱ㔸㤷㐵〶户㔵㘹〶㥦愸慡㘶㈹挱攱攱㑡戵㕥㠲愸㡦愵㙤摢摦㔱〰㌲ち㤴晥㍥㐴㔰挷昱㕣㜴晢㌹㌶㜳㉦慡户ㅣ戴㑡㙥搵慢㥡晥昰っ挲扢挳晣挲捣㠴捤㌳愶扤摣㉡搴㉥〳㈴〶敥挳㤸㐳㠷㈱戰て〹晦愳㡡㍡㌲㠶戰戶㤸〵扦㌶捡㐷〲㐹搴づ摥㌹收㤱㥡㔱挱〷慡㠷攱搵昴㔹戵㉥㤴㥤昲㉤户摥挵㈰攸㜰ㅢ敢㙥㜸㝥㐴愵㠰㌰㤸摣挲㝤昷ㄳ慥慤㌰㘸敥ㅢ散捤㘳捦敥扣㙢㝤改敦〱愷㙢㝢㑢㌳挹昰㥤晣敥戸㑦扦㥦㌹攲㍣昴㡥慥摤ㄵ换搹㠶㐰攷挱㘷摢㜴㜹㡤㔴攰㈸㕢㐳㥣晢㜳ㄸ慡摤捥っ㍦扤ㄸㄴ昸愰搱㥦㜷㉢ぢ㉦㘲㕢㘴〰㤴ㄳㄹ〳㔹㘷慡㝥㘱㈵慡搶㜸戴㈰ㄵ昶㘹捦愳㥤㔰㔲扢㉤戳づ㐷つ㜹㠴㐰㔹ㄷ挸挲愴昱〸㈱摦晦㉣〶搴摦㍦㡦摡捥敦晦昶㡡敦愷昲㤷晢戳挲挹昱㙦㍥㔴ㅥ晡〹㍣改㈷㤹㔵㤸搹㙣っ㜵挸㈰挵㈲㘵㑤㐶〵ㄱ㕥摢㡢㌲搲敦㠳㝦摦摥晢收ㅢ㑣晦搸慢㐹㐱㠸㈶摤㤱㍤㔴愶㔱㄰捡㕤㍣ㄵ摤挵㈲㙡㍢敦攲挹㤵㜶㤱愷㡣捣攳愷扢挸㜲㠳ㅡ㘹㐵敥捡ぢちㄲ㙢ㄲ愱散攵㈳ぢ㔳㥥㠸㤵㘳㙢㈸㘰㉣㈱㉦挷㉥〵〵㍥攴〹㝥昶捡攵昳㠴㤴㉡愶〹㥥㤸て㝢愴搵挴㡢㤰昴攵㘴㤴㌳㌶愳㜴㘵搶づ扣戰敢㐲㘲〴晥昳㡥㠲㍥搳㘵㠴㕦㝢愲ㄵ㕤㔷〰戶㜵㜲㔱㜶㉡挹㡢㠰搴ㅥ㙦敤晣愰㐴〴㥡㐸㔳慡㌳挹㔰㜶㝥慣戵昳㑢昵捥㙦㠷㥤㐹慥戲昳㔷㕢㍢摦㠷捥㈱㜵慡㤹昳㈴捤〰慤愴愲ㄸ㘳㔸ㅥて㈲ㅦ㙡昳搴㥤㌶愹㘰晢㑤㔵㑤搱㉡愳挸ㄵ愹㘲〷㜰㉦挴挵愷搲㔳戸收㠴摢㈰㤰挲敡㝦㑣㌸㠰敢㑦㤳㠶㙦攰㑢攸㈵挴㥤㕤㕤㍥㜱㜰挶㍣散愲愲搷㍣攰攱搰㔵㕥㔷搴〲㝢㈱挵换ㅡ〱搱㈴㍢㔲㑤㡣㙤搹㠰㐷ㄸ㉦㑢昲㍡㐹㜷摡㐵挶㔸㔲摡愳㜵㈴㥦㘹㜸摣昵㉦㘰㥤㤰愳㜲扤搰㈲㡦愰愰㘲㌲㕢㔸㤵愷㠰愰っ搳捦㈰换昵攴㈹ㅡㄴㄵ㘸㤴〷愴㠴捣㤷㤰つ㠶晦㘳挵昰㤲㜴愹㈴戵㐷挲搷晤晤晡㙤㔲晥攳㜸㤵搰扦捣〱㡦㈲敢㠱㉦㔷㔳㘰挲㙢扦㠲㥡攸㙢㈹㕢攴㙢ㅦ㐳㈱搷㤳收㉡搷っ㉥㙥愶㑢㥤昶㌸㠶㙡㠴〱攷搰㥦〸ち㝣㐸㥦㐱㜶㙢㘷㉢㥡㠷攴昰挳㝥㠴㍢㥢扥攰扦〳㕦攴㉦㜳慦㍤昸て㐹搲搲攴㑦㈵㍦摤摤㕣愴㝥㕡敢昲户〴ㄸ㝦㠸㜹戸慦㠶昵挹ㄹ愹㥡昴慦㈱搳㠸㈸㐲㕤晦㍡㥦㠸ㅦ〹㤲㙦〴〵㍥㘸㐴捥ㄹㄶ㕣慣㠳㙢㤱挳㥦㘴㡤〴㈴ち晡㌷㤱㠵㈹㑦㠰㑡戴㍥㠵㐲慥㘷㤰㙦愲㙥㑡㥥搶㑡て㤴ㅦ㜸攰摤挱搴昰昶搴㘷㙥ㅦ㜸收敤摦扥昳昴㕢㥦摤昳户昷㥥㝢敥慤扦㍣晤挶㝢慦捦敤昹昵㑢㉦晤昲慥敦扥昱捥㘶昳挵攴㡦摦㥤㝡昱攱搱㤳て㍦㘸ㅥ扢㜶晦挳昷㥥㌸㌲㍡㝤捥㐸㑦㑦㙦敦㔵㐳扦㌹晦敡晣㤹〷㕦搵㝥昱挷昳ㅣ㑤㉥ㅥ㉦搰㥦㐶ㄶ愶㍣㌷㈱㤷昱㉤ㄴ戰っ慥昸攳㕣㐶㥥㐰〸戸㠶㍢㍦㠳㥦㔶〹㘰㌶㡥㠷慣㤶挸㜳㠵㐱ㅦ㉥敢っ㝥摡挹收㍥晤晦〱挳㤷㡣ㄲ</t>
  </si>
  <si>
    <t>㜸〱挵㔷攱㙢ㅣ㔵㄰摦摤摢摤摢扤换愵㔷戴摡㥡慡㈷㑤戵愵敤昶慥㘹㥡〴〹㤲㙣㤲㝡㌴捤挵攴㕡扦昵戱扢㌷㐹戶搹扤扤敥扥㍢㤲㥡㠲㕦晣ぢ〴㍦㈹攸ㄷ扦愸㠸昸㐱〵晤㉡㠲〵愱愰攸〷晦㠳愲㈸㠲㈰㠲捥散摥㈶搷㌴㕥慣ㄴ㝣㜰戳㙦收捤晢捤㥢昷收捤扣ㄳ㐴㐱㄰晥挲㐶㕦㙡㌲㜵㡥㉥㙦㐶ㅣ㝣挳っ㍣てㅣ敥〶捤挸㤸ち㐳㙢㜳摥㡤㜸〶ㄵ㔴收攲㜸愴戰挸扤〹ㅡ敢㐰ㄸ愱㤲㈲〸㥡愶㑢㌸㑥㈰昴㉢愶㡣㑥戳〶㘴㈴㜵㜳扡㘶㕦㐷搴㘵ㅥ㠴㜰扡㜴㌵㤹㍢㔹愹ㄸㄵ㘳㘴㝣㜴捣㈸㥦㉥㤹㙤㡦户㐳㤸㙣㐲㥢㠷㤶㜷扡戴搸戶㍤搷戹〴㥢昵㘰ㅤ㥡㤳㘰㤷㐷㙣敢晣㜸攵晣攸攸捡挴挴昸〰㥡ㄶㄶ㙡收戴戱〰晣㈱㘱㉡戴攴戳㌳攰戸攴ㅢ㐰攸㌶㔷つ戴㜰捦晡㡤㕡㡢ㅢ戵攵挴㈳户〳㔹㜲㤳㉤㠶戰〲㈱㌴ㅤ㠸〶搹散㠶〳㥥〹㥥户〴㉢㔱㥥㕤っ㠳㜶慢摡㙣挰㠶捣慥㕡愱挶㉥戶摤挶㘵慢㔵昰慦㐴戰㘴㌵㔷㘱挱昲㐱昱㐹㉣挹㠲㥣ㄱ㌲㤵晤ㄶ㘱㑥㡦ㄹ昷㤸愱㡤搶㑡扢愶搱昶攰㜲㉦㐱搸〴捦挰㈵搳愶敤㜵搴㉦㕡搱ㅡ户㙣て挴㝣㌷㄰㘸㌱㠴㤹搳㔵愴搴㜴昲㔴搷㤰㠸昲敦ㄸ㍦扤㥡㜹㤴㑡捣㤲㤸㉤㌱㐷㘲つ㠹㠱挴㔶㈴戶㉡戱㌵㠹戹ㄲ扢㉥戱㜵搴㐹㥢㤶捤㑡摤昶攸㈷㔹敦攷扢㕥昵搵㕢ㅦ㐹㐳敦㍣昹㠵㐲昶ㅥ摣㝦ち㍢㍤摥㐲っ㤹㐸昱攷㠲㌰捡㘴晡晡摡㜷㤰㝣搷㜳㐴挸㌷㠵㝣摦㜷㜷ㅦ㐳㈵搱ㄲ敤慣㡦㥢㝥㜹㌵㔴晣攴㘰㘷㈰㜲㜴ㅦ㡦㍥づ〲ㄵ㝢㕥ㅢ〶㝣㌳㘸㜲搸攰㌳ㄶ户戲晥愲㠵搱挳〷㜱㈲敡㥤敡〲っ愴㉣攱㙣㌳〴㔷㑣㐷㔲搴挲㡥〰挱ㅦ㐹戹ㅥㅢ摢搸㠹㈹㍤戶㐳挰㐹㡦㔰ぢ戱㉣㠵捣㜵㌹挴㉢挶摤ㅥ戰㝣㉣㐸㤰㘴㔹ㄶ昱敡㘷搲㑦挲㥣摣㉦ㄶ㈹捤㜴㘰慥㑤㐹㐴㌸昵敦戴敢㥢㉤㠸㐸晦㔸㝦晤㘴晢㔱㑦㔳晢㥥昲昰㕥㌰㡥㝤㠵扢㕥㘴愰㡢昱搵晤㍦散㍤慣㜵搳摡㜳捡㙦㜸㕤ㅦ㘴㠷㈹㤱㘷㍢ㄴ愵㡣〹ㅡ㘱㤰㈴愷ㄶ㤰收㝢㜲㥦㍡㠸㠲戸㤸搰㤷㥡㝥〰㐹㉥愷㤳愶㑥愳㔴㘹昰ㄳ户㘴戰摦㤸㑣改愵敦㠹搱㐵捣捤〷㔶㘳捥㜲戰㥣㘴扢挵㐴㌳〳扦㠵㔷㈸㉣㔲㉡㌳㠳〶㉣㠶㐱挷㙤㐰愸㤱㘰ㄹ㡢㤶㑣㠹㐱㡤敦㕥㠴搱㥡ㄱㄴ㈵慦敤㘵慢㥡㘲つ敦㔱ㄴ慢昷攱摦㝤㘹晣〵㉡ㅣ戹ㅣ㘵ち㥤㤲㠰晥㌸ㄲ㤱戲〷昹㐳ち昱晥㈵ち㠷㐹攱〸㈹㤰晥ㅥち㑦㤰挲㄰㈹搰㘶愶ち昴敤㥡㌸㑡ち㑦㈲㈹挶ㄹ㠷㤴㘸㔴㈸挶㘶戱愳㍦㐵ㅣㄹ㈲扢敡搳㐸㡥㥢搳收ㄲ扢㘰㍢ㄳ昶捡挴挸ㄸ㌸愳攷㔷挰ㅡ㜷捡㘳攵ㄱ攷摣㌹扢っ㜰㘱㘲慣ㄸ慦ぢ搵昵ㄲ㤲㈲慤㠴㄰昴㘷㠸㡢㤷㐴㕣㠹㌸㕡〴㈵㐹昵ㄸ㤲㉣㥢扤㠱ㅢ摥㔲㠷㤱㌹㘸㑥戳愴㍣㔶ㅢ㤸搳㕣扥愹ㅥ㐷昱㈰㠹㕢㝣ㄹ㙥戴愹㑥慡捦愲慣㤰挸愶ㅡ㥤㘵㙥昱㈲昹ㄴ㘳㍥㠷㥤搹㔷戶㤶㠲㠰㙦㘱㈶〷挷㡡㜸戴㔵㜳扤搲㥣ぢ㕥〳㌳㜱〷扣愰攵㈳扣戱攱㐵㕢㤷昱挰扤慤㠵挵慢挶攲散㤲㌹扢㔰慦捥捦㥥㈸ㅢ㤵㤳户昴ㄳ〸愵㘹戱ㄷㄴ㡦㔹摡㥡搸㈹慡ㄸ㤹摥㈲㈶㝥㠷戱㑡㤵㙤攳捡㤷敤慤㥢㜷㉥㝤晣昹晢户㝦㝤攳摡㤰昸㙤㜷攰捤㍦㍦㌸昳㤹晥搶挲扢㍦㝣㝡戸昲晣ㅦㅦ㉡㈵挴㈸敦捡㈱昷㍤ㄸ㜶搷㙡㉡㜰㠷晣㙡㠴慦〳㝣〹搵㠳愹敤㌷挰挱㌸㍡㔱㝥㉡慤㘴挷㜷㈴㔳㜶ㄴ㜸㙤づ改戴㕡戸㍤て昳㌶摥搵㜸ㅥ敥搶愱ㅤ慥㈷㘳て敤㐸慢捤〸㐲づ㡤ㄴ㌱ㄲ㐴㔱㤶㌲攲攸㝥㥥攰昱搱搳㈷愹㔱改〳㠷づ㙣㘸㡦㥢㌲敤昲昸〵㐹攳愲㑥㌱愸㥥㐱愲㑦づ㑦つ㔷捡攵㜲㐵戹㠳摢晡摦㙣搲㜱敥㈴㈸戲㐰㉤愷㥦㐵㉡㔲戰ㄲ㌴㠹〶捡㐸昰ㄹ㌴ㄳ昸㤶摢㝣㔸敦㐴㡡愹摤昹㌴㍥昶挴捣昶㠳㌱㡤㝦捡愰〳㝥捤戱敢㈱挴㡦㍤㉤㘶戰㤸ㄵ晣㤷㠳㜰摤づ㠲㜵慡挴㠳㌱ㄷ慤〱㜰㝡㝦攵晤攴ㅡ㔱㕦ㄴ挵捣㍤搱摡ㅢ戹攴愴㕡㐱㔲㤸昲扣㔲㡡ㄸ愹攷㔰㤴㐱っ㜵〴㍢㐷晥昱晡㠸户扢昱晤㜶㙥晥昵晡㌷挳ㄷ㕦晢敡扤㕦㝥扡昶攳昷攲搷摤㠱摤㡦㌴㤹㌶扡摦愱㔳㐲捣晡捣愲扦㄰㥡捦㍣㘸慥昲戵敤扦つ㤸挴㌵晣摦㜰〱㤵攸ㄶ㔲㍢㐰っㅤ慢㐶㕣晥㙦攸㌲戱㤹</t>
  </si>
  <si>
    <t>㜸〱敤㕣〹㤰㕣㐷㜹㥥㥥㥤㜹㍢㍤㝢㡤づ换㍡㙣㜹㙤㐹㤱散ㄵ㡢㔶〷㤶㘴慦戵㤷㜶戵搶㙡㜷慤搵㘱㘲捣㙡㜶收㡤㜶慣㌹㔶㜳挸扢㤴㉢㌶㐵㈸㜰ㄲ㤲搸㐵〰㠳捤㘱慡愰〲㈶㑥㈰〱摢㤸换㈶㕣㘵ㄲ㌰㉥挰ㅣ戶换攵㉡㈸っ㐶㤸愴〲攱㔰扥敦㝦敦捤扣㜹㌳㍢㕡挹㑢愲㔴昱愴昹㕦㜷晦㝦晦摤晤昷摦摤㝦晦摤㙦㝤捡攷昳㥤挱挳㌷㥦〰〳㤷㑣捣攵ぢ㘶扡戳㍦㥢㑡㤹戱㐲㌲㥢挹㜷昶收㜲搱戹㤱㘴扥搰〰〲㘳㌲〹㝣㍥㌸㤹㑦扥挱っ㑤㥥㌲㜳㜹㄰〵㝤扥㔰㐸晢㠱搷昶㉦㔲㡡㌰㤷づ㄰㠰捡愷つ㠲㐶㠲㄰㠱搰㠷ㄹ㙡〲㘸㙥〶㌸搴摦㌷㌶㜵ぢ㑡㥦㈸㘴㜳收收昶㈳㔶ㄹ摤㕤㕤㥤㕤㥤摢㜶敥戸扡㜳换收昶晥㘲慡㔰捣㤹摤ㄹ戳㔸挸㐵㔳㥢摢挷㡢㔳愹㘴㙣扦㌹㜷㈸㝢挲捣㜴㥢㔳㕢戶㑤㐵户敦散摡扥㘳㐷㘲搷慥㥤捤㉤攰㍣摡摦㌷㥥㌳ㄳ昹挵攲搹㑡㥥㘳晤㝤㥤愳㘶㘱戱㜸戶㠱㈷㔸づ㘴搳搱㘴㘶㤱㤸〶搹〷㕤〳㘶㉣挹捥㌲捤㕣㌲㜳扣ㄳ搵慥㄰㌴㘲㔷㜷㠲收㐸㌴搷㙦愶㔲〷捤〴㍢愸㌵㝤㌸㙦昶ㄷ昳㠵㙣㝡㌴㥡㌶㥢搳ㄴ愰㤹㌳㌳㌱㌳摦㥡摥㍢ㅢ㌳㔳㌶㜵㍥㤴㐶㔶ㄲ〵ㄸ㘸㑢㕢㥤㌸ㅣ㌷㌳㠵㘴㘱慥㠵㡣づ㐶㌳挷㑤㤲〴搳㐳挵㘴摣ㄷ〸愸㐰挰搷愰㌶搴慡㥢㜴㤵㕤㈳〹戳ぢㄷ搴㡡㡡㙡㔱愵搶㜹昸戳捦挶㘶ち晢捤㕣挶㑣搹㐵戰㌳㍢㍣㜴㈲㈳慢㉢㑡挲㜲ㅡ挴㡥㔲㑤昶㜸㘱㙢㔸㤰搲ㄱ㐰扤〴挰㔸ち搰㌲ㄸ㡤㈵㔳㘸㝥㍢挷㡢㕥㐶攴㜲〰ㄵ㜸ㄱ㐳捦㥤㥢敡敦㥦㡣晡㈷愷晣㤳㌱晦㘴摣㍦㘹晡㈷ㄳ晥挹攳晥挹㘹晦㘴搲㍦㜹㡢㝦昲〴㘸㥣㈷搴搸攸户㥦戵㥦摣㜹昹搲㤳㑦昴㍤晡㤵晥㤵㑦㝤㙢昷〷㠲ㅣ㙤㍢㙡㌵挵㌵慥愴扢㝢昳昹㘲㝡㠶挳摣搵攵㍡㍤㤰㉦㡣㐷㜳改晣攲昶㌶扡㕡㝡㝢㘳慤㥡㔹㥤摤㥢㑦昷㑦㐷㜳㠵㔷搸摤敤㥥ㄲ搸摤ㄳ挹戴摤摤㈸㘴㔱晡摡㔸〱㌱㕦㌹㤲㍤㍥㥡捤愵㌱〵ㅤ㌰愳㤹敥慥ㅤ㕢戶㙣㥥㈸挴〷捣㔳摤摢㄰ㅣ挹挶愲㤴㙦昷ㄶ㝤㌱挸昵㑡〰㘳ㄵ挱挴愱戱攱攱㜱扤㥡愹㙢〰㤴㝡〱㉡㐱戵昸敡敦摥晥㠱敦慥晢昶㠱㌷㝦昰㥢㐹昵挰㕤慢ㄴ㈷㑥づ㘱愵㉦㈵昵㕡〰攳㌲㠰收昱㔴戴㘰㐶㡢敤㌹扣㜴㍢㜱㤷〳㈸昵㡣捤㘹㜴昲搹晥扢㝥昲攱㥥扦㌰扦晥搸㥡㡥㕤慤㡡戳㉦戵挳㔸〷戰捡㕤昱敤㕢㥤㙡㜷㜵㙥搵敢㠱搶ㅢ㐸昸㈷〰愱㠳㘶㉣㡢愹㝥㑥㙦㘴晡㈶〰愵扥㘳㤷戱慦昸昳攲攳换㠷〶敥㌹晣攴捤㤳㙢ㅢ戴攲攴㉥㘵㕣㠵挰晡㐳戹㈴〶㝤㌱ㄵ捤㙤㍥㤰捣㜴敦摡㍣㤲㍣㘱愶㤲㘶扥搰摤戵㘵昳㠱攸㙣㜷搷㔶摤㐱戶㥢〱㡣㔷㌱㜴ㄴ昳㑦㝢㉣㥢㉦攸㑥㐶㕦つ愰搴㌷散昲づ晥晥昹愱㑤㉦昴㕣晦愶㥢㍥搱晤散攸㑦戵攲㌴㘵㐹愷㡢搴㕢〱㡣㙤〰慤㘴㤳㙦㉦㘴摢攳戹㘴㉡愵户ㄳ扢〳㐰愹慦搹扣㔶散晥摣ㅤ㕦㝣昹愱晤㥦㍡晣昱㘷㍥ㄶ晥捤㜵㡡换㤱搴晤㙡〴㌶搹昲ㄹ挹昶ㄷぢ摤㕢㌶敦㑢昲扤ㄵ戵㤶㥥㉥昷戳摥㐹搶扢〰㡣摤っ㐹晤愵㑦慥㘱昴㕡〰愵ㅥ户换晣㡦慦㙣㜸昴攸挱扦敢㝤挷㙦扥晦て扤换慦晦㐹㤰慢摦㌶㡦挶搶㥣㥣〷戱ㅣ挶愲昹㠲㍤㔶㈹攷挵ㅤ愱㘷ㅦ愰㠳戹搸ㅦ㝥㠰愲㤰㐵ㄹ愰晡㍡㑡㝦て㠰搱〳搰㌰㍡㝥㐴昷㌲愹て㐰愹捦搸ㅤ㌲㝢昸㑢挵摢摥昰攴晥㑦㍣晡挰ㄳ㉦扦攳昵㙢ㄴ愷㘲㔱㠲〱〴㌶㝡〷㜸愹摢㌱㑥摣挳㝢㉦㌹て〲ㄸ㐳〰㙤〳挹㝣㉣㕢捣ㄴ摡ㄳ搱ㄸ散ㄸ扤㡦攸㘱〰愵㍥㘹ㄷ摣昸搲摦㍣戶收㐸㕦捦〷㘷摦昳昰攸攸㈳㍦づ㜲敤㔸搸㔲挸㜱摣摥㍦㥤捤㥢ㄹ㤹㉢㍢搲攳挹搸〹㌳㌷㘱搲㙣㌳攳ㄳ〵捣〸ㄷㄱ㘵慦搵ㅤ㘳ㄹ㜴ㅣ㔶摦昸ㄵ敥搴挴摥搹㠲㤹㠹㥢昱昱㕣㜶挶捣ㄵ收づ㐵愷㔲收㡡ち㤲㕥搸㠱愷㑣㈰㔶㔵㈴て㘶㘳挵㝣㝦㌶㔳挸㘵㔳㤵㤸摥昸愹㈸散㠳昸㠱㙣摣昴㌵㌴㈸攵昳㉦戳搷挹扤愷㘰つ散㡢㘶攲㈹㌳㔷搷搶㔴㕣散㡤㌰ㅥ㕦㤰慢改戹慦晢㘲㠰㡡㤹〱愳㌰ㅦ㑣㘳昴攴ㅢㅡ㙡ㄵ扡㉦㥡㥦㉥戰摤㜵㤱㕣摥昵㝥㠲ㄱ㠰㈰㤷昲㠵㤸ㄵ㥣敢㔵㔴㑤愹㤸㡡㉢戳㌱つ戳攳挰昱㕣㔰慣愹㘰㝡挰捣挷㌴捤愵㘱㜴挲慣㠱㔰慡〸㈳㡢㘲㌵㘷ぢ〳搱㐲戴㌱㡤愵ㄸ㐲㙢㐵㐶搰㜵搸っ㥡㥤愸㔸㘵㑥㠴散㈲㑥挴攱摡㔲㑥〰昳㘵㑥捣㔵㐶㠹户㔵㤴㤶㜲挸搸ち㤱㙢㡢愴㌹㉣挳㜶っ晣㈲ㄲ㜴㌱㙢㤲〴㡢ㄳ摡㡥愱〴〵昰㌵㘰㙥㤱㤷〵つ㍥昵挵㠷㝡㐲㔰㥣〸㐲㐶摤㡥㔹敦㤹㍢挵戸㡢㑤ㅤ㉥㈴㔳昹㑥㔴㘶㈸㤷㉤捥㤰捦晦㜶㜹㡢㔵㙦搶摤㝡㠶㝢攴摤㤳戵摥捦ㄵ慤户捦㑥昷㈵㝢挲挶〱㤰㔴㥡㥤挶愸攴㜲〱㍤㠶㐸㌸慣㐹慢扤㔸ぢ㔹てㄷ愴〹㝢㉥戶㌲つ㤸收昴㔸㙣敡㔰捥ㄴ晢㍦㈴㤱戹ㄹ戳㈵㝤㌴㥢㍢㌱㤵捤㥥愰扥戵㑡㉣㍦㙤㥡〵㕡搴㑤昶ㅥ㠲㘱愵㔴㐳㐳㠵挱散㌲扤㘹㡢ㅢ㐷〰㕡㝡㘱㌹㌸ㅣ昳挶㔱愶㐳㍤愰〵挶㡤〸慦ㅥ㑢愶摡〷㤳㘶㉡づㄳ昱㤴㤹捡捥愴㌱戴㍡㘷㔳昹㔹昵㘱㝢㔶扥昷户ㅦ㝢搵挳晡扥搱て㍤晤搰捡慥㙢晥晢㐱昵㈱ㅢ攱㌵戳㥢㙦〲挷ㅢ散㕡っ攴愲户㘲㔷㔵摥戰㙤敤摣挲㝦㘷摦愹㘲愳㥡搸㤱戸㍡搱搵ㄵ摦戱㈵扡㉤ㅡ愴㥤戸㔰ㅢ㤹㉢㐶㜳攲㘸㌲ㄳ捦摥捡搹㌹㝦㐹㕦ㄴ晢戵㤲つ摤㘱攳晡戰ㄴ挵昳㙢㙡㈳㘵戱㔸敤挵㤵㤹㔴㘵㥢挰づ搲捣㑢㜹㙢扤搹㘴〶敢㥤㑤㕡攸㑢㍤㘸㙣ㅦ戳㔳昳㘳〷㜳收挹ㄲ戶慡㐶搶㐲㐴㝣㔵㉢㉤㤴㔵慦晦ㄷ敢㈲戶扤〱㍥㍥㘵慤㤰㔷㜹㈶㌱㌱〰㐵挲㥤搲ㄱ慥㉥收捡戸戲㔲敤㍡㘱愰ㄷ戰扡愷㑣敡愴摦㍢㈳㝡㤹〹㕦戲戹㜲晥㔲㐹㘳摢づ昴晤㤰㝡搳晣搴㔲挷㔲捦晤㘱㠹晤攷㘹㑤攸搷愱つ挱て㘲㌴捦㉢㍤㕡㝤㙡㔶捤〵㙦㑤挶ぢ搳挶戴㤹㍣㍥㕤㐰ㅡ扣㕢愱㄰㐵㕢昵攸搷㈳㐹㑦ㄲㅣ〳㠰戹㈲昳愹㘵戹㈸敥昶㘸扤攸㈹㠲ㄸ㐰㤰晢扤戳敥㑦㌹㥦〵戸つ㙦㠱㠵㤰㠸挲搷㈵挳㑡㐵捦摤㙥㔸扣挵ㅣㅡ敢㕥挲敢㌷〲㜵攷戲㘵㜸㌵慣㜲㉢づ㝦㔰㝣挸捣ㅣ挲㐲㤰㈷昹㘲慤㤸㡢挵㠷㜵搲㜱〰攷〹扥〷敡戳昰㌶挱攲昱㌵㥥愲㑤㌷㌹改ぢ㤱ㅢ㔳㡣〴㠱扤晦ㅦ㐵ㄸ㍣捦攰㈵㡦㥥挶㉢慣㐹㈲㥡㔴㡤㔳㙢㠰攳ち慣戹攲ㄹ㘹㠰〶昸㌴㌴ㄷ㌸㜵ㄷ攸改㐳愸㕡挵晥搶㐶㔴㌹ㄷ攸㔲攰㌲㘲慢㉣㥤ぢ愲戲㈷ㄱ搰㌹〰搵づ㐰㜳搷㝡㤶昶㔸敦昵昶扢搳㝥㕢愹扥㍢搶挱〶挹㈳㔲改㥣㘰㌳摤㡦㉥㈲〶ぢ㠴㤴搵ㄶ㠸㈰敢攱搴攵挸㔷㤲㠱收㍡㙦戵晦㡤昳戵晦づㅢ㔱攵ㄲ㔹㡦扣㕣㜲昵ㅢ〱搴㥦㠱㡣㔳〴挲㤵㡦㝥ㄳ攲晡捦〹摥っ攰ㄹ攸㜴㤵㠸搴摥㐲㠲户〲愸㡤〰攲摣戹ㄳ〱攷㔱愷挰㥢㍡㈴㝡昰㤷㐸㉥晢㔶慡㌴攱㙤㐰㠷㌵㠹慡㌵㐱㜰㙡ㄳ㜰㘵㈹㔰ㄳ㉣㈹愴㔰㐲㑤㉤㌸㘱㈳慡㥣㌶ㅤ挸㉢㔲㜸〷〲㉡〹戲摡㔲㜸ㄷ换戸㠷攰摤〰ㅥ㈹搰㠳㈳㔲戸㤷〴昷〱愸㑥〰㤱挲㝢ㄱ㜰ㅥㄵ〵晦㤲ㄴ摥㡦㘴㤷换愷㑡っ昷〳ㅦ搶㐲㔵ㅢ愷攸㈰慡㈵㠶愳昳㠹攱㠸㡤愸昲㈵㜵㠱㤳㙢㌰搰㤷㈴つ晡㈸〲晡〱〰戵ㅤ愰㍣ㄸ㝣㍤㠸攲搹搵㈳慦㤲㈱㝥㥡㕥〷㍣扢㌱ㄸ㍥㠶户搷ㄷ挵㠶戸ㅦ晤㈰㘲ㄸづ愴慤ㅥづ㠲慣㠷㔳㜴㙢㤵㈵㔰ㅥづ㐳昳㐹㘰搰㐶㔴㜹挰㜶㠲㤳㈸挲愷ㄱ㔰〳㈰慢慤〸㥦㘱㑤㍦㑢昰㌹〰㡦㈲搰ㄵ㈶㜲晢〲〹ㅥ〳㔰搷〰㠸㈲㍣㡥㠰昳愸㙢挱扦愴〸晦㡡㘴㤷敦慣慡戳扦っ㝣㔸ぢ㔵㙤㥣愲愷慤㉣㠶昲㜸搸㍡㥦ㄸ扡㙣㐴㤵㔳敥㍡㜰慡㘳㠴㔷昸挱㔸㘲㠵ㄱ摥㥣ㄸ㑣愶ち㘶㑥散慣戶〴㕥搶挹㡢㘵㜷搱攷㤲㠳㔳㐸㘲换ㄳ晤㜰扢攰愸愷㌰㔷㌶戸慢捣㕢换晡晢愳ㄱ㝦㠱㌹户挴㠲昷ㄸ昲㜵㡣㘴㈸㡤挷㡣慦㑦散㔲愲ㄶ愸㔸捤つ户㈸㔱㈷㌸㝢㤴っ昴㕥㌳挵戵ぢ〰扤㕢〹挹㝤换晣挶㍤㤵扤㕡㐹㤹㘹㕥㐳晡㈶㈰晦戸つ昱ㅥ愰㡢㔳㔳㝦〳戲搱摦㈴㜸㤲攰㕢〴㑦〱愸づ㝢戲愵㐵㐶愳攱摢㝥㥦敦㐹ㅡち晡摢〴摦㈱昸㉥〰㈶㕢攳㘹扣㥢搱㌱摣㌱ㄷ㜱ㅡ㍢㘷㠴昵昷㤰㘶㝣ㅦ愰捤㌹㈹㘸户昴㉤散㔳㕣㡦㘴㐶晥〱〲晡㠷〰捤捦〰㡣敥㌳㔳昰晢㉥搶㠹㜸戰ㄷ㍣敢㙦っ㔰攷愵㈰㕡㤱㥥㤸换挴愶㜳搹っ捥㐵改攷散㡤攱㐴㌹慦愲㐶㕡㡥㕢㡣戴㥣戶㌴愷て㥡㌳㘶戴搰㑦㔷㝡㑢㝡〴愷ㅦ戲ㄳㅡ㡥捦晥㕦㙥㠵攴㜸〰㥥㝣晡㌵㙤攸ㅤ捡㤶晢搱ㄶ㙦攷㐰ㄶ搷ㄳ㑣戹㐹㐱戱ㅢ〶昶㤳㡢攴搵㕣㉣㍥慤愸㤷㑦㍦ぢ昰扥㕦㝣攴㥡つ昷㍤㜸挶㝥摦づ戵㤴挷㜸づ㐸㌹㐵愹㕡㝥㥦〷㈶慣㠹慦㌶㔵〵愷晡㠰㉢㉤捤挶㡦㄰㙢㠰㉡㔸收敡挵㘰㕦搳㕣㕤㘱㈳慡㡥㘸昶㈲扦㔸㈹㉦㈲愰㤶㠳慣戶㤵昲㌳愰昵㑢〴㍦〷昰㔸㈹㠳㐸㤲㌱昱ぢㄲ扣っ愰㜸㑡㈳㔶捡㉦ㄱ㜰ㅥ搵っ晥㈵㉢攵㍦㤱㕣㜵扡㔳㈵㤰晦〲㔵㔸㤳戶㕡㈰㠲㔳㍣ぢ㉡〹㐴愷㐹㈹㍢㌸晦㝣挲㔰㌶挲㝢㙣ㄴ搸㡦扣㜵㍤攴㡤㈰〸㡦㘴愳㜱摣㐶挰㔹㔴愳㝤愳㈶搴㥦㑤捦攰㜰㈱ㄷ攱〹㐸㍦㑥㙢攰㥤㍢㤵㡣㥢戹㄰ㄳ㈶㌰㌲〳㍣㍢㌱㘴挸㘱愷搶搰攰ぢ〶㥢㐲戵捡ㅡ㜶㜸慤户㍤㔳敥ㅢ㐴挳㔵晣㝦㝡挳㑥戱㤰挳攱㈶㌶㥣摢㘲捤㠱愴㐶㄰㘵㝢㍣〴㝥ㄲ㌴㤰㘰捣㐵㜰㈵挲㌶〷摥㕥搲㐱㠰㈰扤㍣攷攰㑤㤳昲ㄳ㐷㤲收慤昴㐲戴㈶㉡慥扢戴㈴〶戲愳搹〲捥昲㘶㔲搱戹㘵〹㍢㜰㜴摡捣挰㘹㥡挳㐱㥢㈷㉤㍢㌳㘳挶㜵㘲㈲㕢捣挵捣攱㠱ぢ攲〴づ昲昰挱㜷づ昱晡攱㐴㔷攷㜷ㄴ㠷挹㑥㐱搶㜲ㅥ昷㝡㌰㕣㤰㡢㤱㍢愹戶戲㐴て㈵ぢ㈹戳㈹㈱㜶慥㠴㐳〹㐸ㄱ挷㤶昱挶挴愱㘹㥣っっ戴㈴㠶㜲挹㜸㉡㤹㌱搹ㄹ戰㡤改挸ㅥ㌱㡦攳㠸㜲㍣㥢㑦昲㈲㐵㑢攲㔰㉥㥡挹㔳㙦戱敡㉤慤㠸㠹㥥〶ㄳ㝤挹㑣ㅥ挵挸愵㈵㠶摢ㄲㄳ搳搹㕢愱㤰挵㜴㘶㈸㍡㤳扦㈰㝡〵慡㙡㍦搲㌵捡慦晣㝥ㄵ昲㠷捥户㝦㜸㡢挰攷攳㠶㌵㐰㈰㝤攵ぢ㑥㈲㔴挷づ愴昵攸㜲昲戲㑥ㄵ㌷ち㙡ㅥ㤷㤶敥〳搲〲搴〶㌲㌵㌷〲㕣㍦㜴㜸戸㝣晣昱㡡㉥敢〵㡦㠱戳㜷㐱㜵㤹慦㤵摥收㡢㐰摣㙡愹ち㍤搰搴ㅣ㡣㐰昴㌸㘳㕥昵ぢ㈷㠴㠶㥡搸㕡づづ攲扣戵㌹㌱ㄲ㥤㌲㔳㌰㥤搲搱㐲慢ㄵ愱㑤㡣慢㍤㜹ㅢ㠷㌹㉥ㅤ愵㙡㔱㉤㈷㘲搱㤴ㄹ㑡昴ㄶぢ㔹㕣㙣搱〹〰搱㍦㍢㈹㍡㡢愴攸慣㈴㌵㈷づ昲晣挵㥡㐶挱㉢㝢㍣㥡㑢ㄶ愶搳挹㔸㠸ㄱ㥥㤱㕣㄰㍡㠹㜹㠲ㅥ㜰攷㜱收っ慦㐱㘷㤹㌶攸敥㑥㤸㤷ㄴㅤ扢ㅦ㥡敢㔷〶晥愹昳㜴捦㘳㠶㤱愵㔲㙢㜰ぢ挲昴㤵㈹㐷敡㜲摡戹愴㝡晡㜶攰㘴ㄲ㔲㔳挰搴㔸㈸挲㈰搰㑤〰㡡摥昶ㅡ〴捤㈴㘸〱〸搲慦敢㙤㕡愵㝢ㅡ㑥㙣つ愲〰㡦㈶〳㍣〵て攱㈰㔱㑥敡㠳搲㤷㑤慥㘳㙦挳㍡昱づ㌹㜷攷㡣〹㈸㠹ㄹて㕢搳㄰㉤㕣慥㙦㝥㝦〰㤲㌲扣㥥㠵慡㘲挱㉣㍤㘱㡡ぢ㕤戵愲ち㐶㉢㌲户㔲搷挰㝦㜲ㅥ搷㌱晣㐷ㄱ㤰昹挲㡡㍥㘴愷敤扣㠰㘰㉦㤲㑢㠰搵㑢〱搴㐹ㄷ〱㠲づ挱㌲ㄲ㉣㈷㐱慥㌶挱㐵㈴㔸㐱㠲愲㡢挰戵づ㕦㑣㠲㤵㈴㜸㈳〸戸ㄶ扢㔶づ㐵ㅦ㉡㔷て㕦捤搹㑡搱扢捡ㄹ㑢慦㈲㠳㌷㈳㜴っ扦㤲㘲慣㐱敡搹ㄵ攳㉤挸攱戴㥤戹敤戶㕦㠲捣晡㔲昲愵㜷戶〶挱㕡ㄲ㕣㐶㠲㍢㐱㐰攵㌰摡ㄱ㡢㌸㐲㉦摤㠱昳摡㝡㄰晢ㄵ㈰㠴搸摦收攲㑣㉢搲㉥㝡ㅤ㌹慦㈷㘷㍡㔷扤㌲愱㐷戵㡥㑣攸㙢ㄵ㤹㙣㈰㠳㜷㈳㜶っ扦㤲㑣㌶㈲昵散㌲戹ㄷ㌹㙡㌴㜹ㄳ㉢㜶㈵昹搲㔷㕢㠳攰㉡ㄲ㜴㤰攰扤㈰㄰㤹㙣㐶㙣㠹㈳㤳昲㐵扤ㅡ㐲改〴㈵㠴㜲扦㡢戵㑢㈸慦㈶敢㉤㘴晤㔱ㄷ〱㠲㡥搴扡㐸戰㤵〴昴扢搶愸摣㌶ㄲ㙣㈷〱晤愳づ〱㕤攲戶摣㜷㤰攰㌵㈴愰㉦搳㉢㜷㍡㌰敢挸晤戳㐰㡢摣慦㈶㠳捦㈱㜶っ扦㤲摣㜷㈱昵散㜲晦〲㜲㌸ㄵ㘳㙥扢㘲扢㤱㔹㕦㐳扥㡦搵㈶戸㤶〴摤㈴㜸ㅣ〴㈲昷敢㄰慢㤴扢㕣㌰慣㈱昷ㅥ㔰㐲敥昴㤶㍡㘵扢攴摥㑢搶㝤〰㐱晡㈱敡㉣戲搸㥤戹扣㔵㌲〹㈵づ㘷㤲〵慣㝦散晥挱㘴〱㔳㔱㜳〲〰㐱㜱㐳慤㤶㜵搱㤵愹愳㘴㔷㕦㔶㡤慡㌰戴搷㔶攳摤㤶昷晡ㅡ㘸换㈶㜷㤹攲㘷㈳ㄲ摢扣㐶ㅤ㉦㈴㘳㕤㔹㥥〵摢㕥慦㝢㉦扥㉣㜷摡㘱慦挰戴㌷晡愹㌰㍥㍤挰㤷挲㍦㑣㘸㝢ㄱ挶㙥㌹昸㑤㈴搵搷ㄱ㤷㤳戲〹挴㘱㥡晢㔶㕡㡢敤〵ㅦ捥攴戱愷っ摢㌱㤸㐹慤㜶㜰慣㔸愸挰㐴㘷㤷搹ㄸ摣攲ㄹ换昰〶㘵㌴ㄷ扦㐰㉣㈳戴捤㌲搴挵挸㌹摦㑤ㄴ戸攰㌹㝤挶㝡晢㘰捦㠴昵愰㉤敢㈷㤱㜸㉥㍥摥㌶搰户㔰摣㈵搷㙦㠸㌱㕥㑥㤶㕥戰㙥愱换㡥㜶摣挴㜶ㄴ㥦㘱愴捣㘵㤲愱ㄴㄵ㌳㐶㈷㝡愷昲搸ㅤㄵ㘸ㄲ摢㈱ㄹ改㍡㜱搰挴つ㜳摣晥㠴〵㙢㠷挶㘳〵㥣㘸㤴ㄸ昰敥搰㠵搳㐳㤰㐸挰敥㈵㈵晤㘴搴㔱摥捡㐶㜰㄰㥤㝦慦㈶攴㜹㘹㡦㝡昷㍤㝣晥㝥㡦捦〹搸㝢㘶㝡㜹敢㙣挴㌰搹扡ㅤ昲ㅣ㐹换㥣㜳㈲㙢㡡㤳搹慢搹㐹㤳㉢㌹摣㍤攷ち戸㜵挶ぢ攱㙤ㅣ㍡㈹㜸㜶ち㐹㙣㑣㔲㜳慤㠹攱㑣㉣㔵㡣㥢戲慢㜱㈶㙤搹摣㕣㄰晤㈵㥦㥢㔹㝤㔵㐷㉥戶㔰㠶昱捤㤹㜳ぢ改晣㕤ㄸ㝡〸㈳㑤昶ㄸ攰ㄱ搶挳昶戸愳敦晤㥣㑦㍦㘸挰㉥㉤㥦摤挹㠷㑤㤸摡慡㤲㌸愷搱㙢㕤㍡㐰㤱ㄱ攷㈲ㅢ挹攲ㄳㄱ戸㐰㕣㐹晢㤲㔶搲〵搱㑦㘸愷㌵昱攱挲敥㜹㍢㡦挸愴昴㥣扥晤昴㕦㍤㤰㔱て㘳戴㘰㡤挱㉡愳㜸扣㈱愶㤸㝥㑥愸搰㌱昴㘱昸换㡥っ挵挳て㌱挷昶〳愹㜸ち㜲っ㍦㉣㔶㥡慢㤷㍥〰㈰收ㄸっ㌴愶㜳㡥㜵〲攵㍤攳昷㤰捥㔴㍤ち挸㠰晣㝥㠰㠰㘳㈸㈱攸ㄸ㘹㘳㐰敡㜱ㄲ昲戴愴〶挱つ㈴㌸〸㄰㝣ㄶ〴摥㠹㘶㕥晦㝦〳㠸㜱昱ㅢㅢ挲㔰㥡㉥㔶っ㔳〳ㄷ扥㜱扥〱㌷慤搱ㄴ㝡〶㜸㍤〱戶㕦㝦攲㠹㙥㠴㝤敡㜹〰愷㝣㝡㡣㙤㉢昲㄰换㍦っ愰㕥㐴愲搷扣晤ㄹ搲敡㤸户㉦〱㉤昲㍣㐲〶㜴㡥ㅦ挳慦㘴摥摥㠸搴戳㥢户昴㥢㍢ㄵ㘳㙥扢㘲慦㘵挵晥㤴㝣㕦慥㑤㜰ㄳ〹㕥㐷〲扡搹挵扣扤ㄹ戱㡢㥤㙤㠵昷摢㠹ㅡ㐶敥㈴攸㘱攴搲㤵敥搴攰ㄲ愶㔸晥攴㘳㉣㈰ち㄰㤱㉥〶㈲攲攸㐵㠴慥㘴㍥ㄱ扡㤳㈵挰愹挸㐰挸㤸㘲㡥晥扥挹ち搳搴㠸㈱戵㘵搲摡挷㕢㉥ㅣ㈳㡥愴㈵㈰慣晣挴搱㌰㤱摣㡣㘴愱㍡㠸摢戸㐶〲㈹慤㐸㜱㌹摡㡣攳㐸㙢㥡㠴㙢〹捥〴㍡慢㈲㐱㈴戰晣㄰㘷愵㘹㐴攴晢㐱昹㤲㌰ㄴ㐲搴㠷愵っ〰〱㝤挲づ㠸ㄲ搱㔱攲㜵㘰㔴昹㘶〲挸〶摢ぢ㕥㥡㠹挲㕣ち㥥㌱〶攵㙥扦㤵〸つ戴搰昰㡦㘶㜳㄰㐵挰㝢愸㕢捡换㐳摤愶攵㥥㥢愷㤲㡤ㄸ㍡㠱㠲㙦晦㝤昵敤捡㔲㝥戶愰㝣ㅢ㡥㜹昸ㄸ㘹愴㉦㍦㤰㡣攵戲昹㙣愲搰㍥〱敦㙥㍢㙦昲㈶㌰㉤昷〶敦〶挷㥡㘵戲㘱㠱っ扦㈵㍤挵ぢ㜶攱ㄳ㤹散慤ㄹ愹㑤㌰捦慦㕦㔸㥡㙥㙣㘴㌱㤶户〱㠱㜵㤰㘲㠴㉥㈲㍥ㄱ扡㠹㈴㐰㥦㤰〴攸ㄷ攲ㄳ愴ㅦ㘵愱㑥ㅡ㔶挴昹扥㈳搰搸㔸㘵戴㔷㌹㜷搸改㜲摤搱㌰戸慤ち摥㠵㈶㝡㍦晢愹㥤㠹搵㉢㑢㤰㤹㔹戸㥥㐱扡㍥〹㄰㡥搰挵㈳㘹㔴㔱㈳て戰ㄴ敡㠷敢㠱捥愵㜸改㝡ち㐷㔳㌷㈳昴〶〹晤㈹㈶昱〰㑡㍥㔱㤴㡦ㄵ㈳㜴〷昱㠹搰㈵㈴〱晡㝦㈴㐰ㅦ㤰〴攸昰愱昲㙡づㅥ捤戱愲㔹戴㉥ㄵ愱愹敦ㄱ扡㠴㑡㍡㝥〷〹搶㌲搳愵〰愱㄰ㄹ㈹昱昹㌰敤㑤挰攲扦㡦㍡慥攸昳愱㥥慢摢㈰㈴㙡ㄷㄲ㝤㥡㉡㐳敤㔰㙦㐰ち㌵愴戲㠷改敢攱ㄳ愱扦㐷〲㜴敥㐸攰㌲㍢愰慥㐰㠰扤慣收㤰㥤㍤挰攲昴㕢㤱愲敦〴〸㐷搶〱㤶㈴愹㈹挹㜲㥢㈲敢ㅤ攴㕦㌳㕤挴戶㠱昹搷〳愸つ㐸挳㝦㥦扥摢づ㐸㑢㌶㤲㤲〹㘹ㄴ㔶摤㤲ㄳ㐸慤㙥〹㍤㌴㝣㈲㔷㍡〱扡㘴㈴㠵㙥ㄹ㍥㡡㝥ㄶ㘹挹㉤㜶㑢晣㐸搵敦㐴慡㝥ㄷ㐰㌸㐲㔷换扣㉤搹攲㈰敦㘳〶㘹挹㘶收敦〰㠸搰〷挳㈷㐲㍦㡣〴戶㌹〱㍡㕥㈴㠵㕥㤶〵㈸〰晤㌰㈵〵昸㌰㈲昲愱愶敥〲て㝢㤲ㄳ㐷ぢ愲晡㈳挰攲扦愵〰㜴戴㠸搸づ搷ㄴ摢㐴㑤戱搱挱挲㈷㐲㈷㡢〴攸㔱㤱〰扤㉡㝣㔴て〲㈲戶㠳戶搸㐴〱ㅥ㐴慡晥㐷㠰㜰㠴㥥㤲㜹挵搶攷㈰晦㠵ㄹ㐴㙣扣昴㈶㕦㠲〶〷㤰收ㅤ搰慥攳ぢ㤷换㠴㈷戳ㄱ㤷㍦㐵愶㠶㈵㠹ㅢ㡡㔱㝥㌴㍥〶㥢扥挰愴ぢ挱ㄲっ㔸㍢慢戳捥㡡搲㠴㥢㙥收攴攴㤵㐱攵愴㘶户㑤㘶挲昳摢㜹㠵㠳㐳攸扢㠵㤵㠲㉥昱㑣㥤散敦戰㝥〴〸摡愰㝢昱㈶㡤晥㌴愱晤㈸敥捤慢㔲㠳㐳㐸㕡昸愶㠵昹㤷㘱㘱戲晦愰〶㑦㝢㍡㔲晣㜳ㅡ戵捥搱㉢て搷ㅥ㘵昱挳〴攰㔱㔹㌳戱㠳㤹晡㔹ㅢ㑤㔵㔵戴㠳㘵戴昴扡㐶㡢昱㜹愴捥扢挲慡㍤㌵㠷㄰㑤㘴搱晥挷㄰㘸㘹㠸搰ㅣ收ㄳㄹ㜷〲戴㝦㈵㠵㌶㌰㥦戶〹〴㌸ㄳ㜳㥣㉦敡ㄳ愱慤㉢攳戳㜲㙤㠹搰晣㤵昴㉦㈱㈰㥦晡捡㐷扦㑡慣㕡㔴㐱㝦ㄵ改昸㙦捤㈵戴㙡㐵㍡慦㜱㐹愷扣㤸㙣慦㈹〸㕡戳㝣㈲戴㘸㈵㐰昳㔵〲㌴㘱昹㈸㕡愳㌲㤷㙣〳ぢ㉥㈶㈲戹㝦㐳慡晥㜷㠰㜰攴ㄸ攰扣㜳〹つ㔵㐱㍥挵っ㌲㤷っ㠲慢收㈵ㄷ㐵㝢戰㝣㑤攴㈸搳㐹愱㌶愰㤴㥡㜷㘶搶摢〸敦攷㙡ㄱ摡㡥㍣㤱搷㍦㐴愰愵慤㙤〶慦㈰攲㥥摥㜲慥㉥晢㝡㠰挳戳扣㐷㕥扥㤵㍤㙤㌴㌱㉡㜲㜸㙦ち〹攵捣㍢慤ㅣ㥦捦昵㈸㕡ㄵ攵摡愷㠱户㙡㝦搹㝣戵㕦㙢㈳慡㍥㔳戸愳㠲㔳㔹づ慢攷攳戴捡㐶㜸㉦晣㐷㘸㕦㠸ㅣ㝥㡣〰攴挰㌵扦愲㔵㔶㝢扤㜲〸㔹慤昲㐵㝡摡敥㜴㜲摣慣㉥扦扢㌷昸摣敤㌵攵攰摢摢戳㑤㥥㕦敥㔱㌴ㄳ㙡挹㘱昹㝣戵㕦㘶㈳扣ㄷ昵㈳戴㈹愴昶㉦㈱㠰摡㜳㥤㘷て㥥愵ㄷ换戵户㕡户扣愷㡤挶㠱攴慣摦㡡㉢散㜶慦户摦㥢㝡ㄴ㑤㠵㕡慤㘹㥤慦㌵㉤㌶愲敡扥㍤つ㠱㌲愷㜲慦敡昹㌸㠵㙣㠴昷摥㝡㠴㐶㠳挸攵搷〸㐰㉥㕣挸捦慤㔷戹敡㑢づ㐷ㅥ㤶愴ㅣ戸摤㈳㠷㔰㡦攲摡㕦慥㝤㔹扢ㅢ收慢扤摦㐶㜸慦㥢㉢慥㐲昸敦搳㘷散〰㈳ㄱ㘷㈹㔲戲づ㄰敤愳㙤㠷㠷慦〸㘷㝥㘹戲㐲戴愵㉤挸㤹晡㥡昹慦昱扡昶愰ㅤ昰慢㔵㝣昶扦ㄷ㥦昱捦㤱㘹〳㉥㝣㔹㠷摢〱晦敥昳攳㐵〳㠰摥㔴晥㠲扦晦摤㤹㌳慦㠰て挵㔰摥昰㤰攳㘵昸改〶㔴㔵㜱捡㉦㑢晦㐷㑣㤷㤹昱搷㈸戲收捣昸㉢ㅢ攱扤㑤ㄸ攱㈲㈱㠲攴㥦戰㠲敥㜰攲㕥㠰敥戸㘶㐶捥昲ㄵ㌹㙡捦〸敢换㌳〲攷晡㜲敤换扡昳换昹㙡晦戲㡤昰㕥晦ぢ㜲㍡㍦摢㠵㌷搷ㄷ扢㍣㌶〸㈶戸つ㙣㑡㔸挹散㌰㌹㥥㐹挹昶戹ㄹ昷㔶㜲昸㕢ㄲ㈳戸㠶㠵㥢㉦昸挳㌹戶㥢〳搷戳攸戶㜲㉥〹㙡㠹㌱戳㤱ㄸ换攱搶㘰㘳㘲㌸て搷㐹㍣㠴㍦㔹㔰挰攷て㤹ぢ挱㙣㠵㐳㈳㐰挵㠶㙡换ㄵ戸㥡扥〴㍡〹扣づ㍣㤷挱㕥㤶㠷攳㠴昶昳扡换昹ㄹ慤攲㠰づ愸搳攸㑥㙢扦㜷㠷㑦㌶戵ㅣ搴㝡〹慡ち㘳㔴敡ぢ攳㜴㈹愲搶愵ㄸ扡挰㝣㡡㉢ㄶ扢摢收昱搳㥡㍣㉥慡攴戱挲挳㠳敢㠶㡢挷㡦㙢昲㔸㔵挹㘳戵㠷〷攷㔸ㄷ㡦ㄷ㙡昲戸戴㤲挷摡㑡ㅥㄱ捥㜴㘲昵戴〳〱〳搳㤹摡㜰㠱挸㘲㙥㕣㡥㐰昹㉡扢㜸㜹昲㝥昵㡣㔳搸㡢㕢㔷㤵〵户㡥摣㌹〷㌰㌷攷搲戰摥挰㈴捡㑤㠰㉦挸㐹挳摢晢㜴挰づ㌲㠷攷㡢摦愶㈶慡挴愱㝢ㅥ改昹摤戶㥢㝢ㄵ攷〵㔷㝢㥦㜶慡攰㜳昷摤㈶㄰戹晡敥㑡㐴摤挵戳㙢ㄷ慣㘳㤰捤昹敥ㄹ㍡㔰㡥愲攲㤰㠷摥㙣〷ㄸ㔱搴っ㔶㐳扦㡡愹㔴っ愱改戴〳㐲挳㥥ㄷ㥡㔷㌳㤵ㅤ㉦㌴㕢摣㌴散㔹愱改㘲㉡㍢㔶㘸戶扡㘹搸慢㕣㤰搴搷㈱㉣慥〲㝢㔸㥤敤㈴㘱㕦㐹昶ㅤ㡣戱㥢㈴晢㙢㄰挰㝦昹㈹ち㔳㘸慥㈶㥡戲ㄴ㥡㥤㜶㠰ㄱ㈵㉤㈵㔷㘷㥤㐴搸ㄷ㘱㡢㐵慦㜶㈳搰搲愰愴慤㔵㔴㙣戳㔰㕤㙢㔱㐹㙢慢愸搸㙡愱扡捥愲㤲昶㔶㔱戱摤㐲搵㈳㔴㙤㙣㈴㑤ㄹ晦慣㡡ㅤ㡢ㅦ㍢昶慢戶㐰晢敡挰㡤㍤捤昷㍣昷戵攷敦㝥敡㜵摤㍦晡敤扤昷㍥昵挲摤㑦晣昶搱愹敥㉦摦㝦晦ㄷ慦㝦摦ㄳ捦㉦㑤扣摦晦挹㕦㡤扣晦戶慥ㄳ户㥤㑣ㅣ扥㙡攸戶搷摥㜲㐳搷昸㤲㡥㠶㠶挶挶㡤换扥戲㜲㔳攴㡥㤳て愹㉦㍣㝤㜱㐶㠹摣㔸㡤㕥㤴㠴晦㔲㝡㠴昲㤳㙡昴㈱愰晢〱㕡晣㑡挴㔷㔵㘳㡡㔱㐸昷㤲慡㐱㔱㔴搲㔹㡦搸㥤搵㠷㉣㈱摣〵愰㜴〴昱戰〷㐱㠱〸攲㈱て㠲㌲㄰挴愷㉡ㄱㄱ搶㔵捡扣ㅥ〱扤ㅦ〰搵㘳㔵㠵晡㥦㙤㙡㔹㠶て㈰㔵戱〱㠲晡㜸㈵㈳挵㍡ぢ攲㥦㉡ㄱ㐱㌲慥㜳㉦戹㍣㡢搳攱愸搳㍣扡收㝣ㅥ㑥敦捤ㄴ慤扦扣㘳愴㜹㙦㌴戳挴㍥㜶散㈸搱㉣㉤愵㤴㘸㕢㑢㐹㤲㘷㤵㜵〱㥥㝦㐶㠸㈴ㅤ㘵愶ㄷ㜹㌱㐲て㔱㔰ㅡ扥㉢收㌷戲㥣ち搲散〹愹〵ㄳ㠶慣捦㡣挶㈱つ㍥㑡㤷㐲ㄲ㔵ㄴ扤昴挱つ〸戰づ㑡㤷㐲ㄲ㔵㤴扦っ扥㠳〸〴㤹㝤〱㠵㜳㐸㥥愷㥢㘳〲㈵㈸搶㠱㐵改㐳㡣戱㘴ㄹ昱㠷ㄱ攰㈳㈳㕥〸ㄱ㈹搹挱㠲㤱っ㑣㍤㙡㘷㈲㙤挴挹ㄸ㘱㉡摢愵㙦㐴愰愵㈱挸㔷㥤㠹戸昲㕡〰摤ㄹ㉤㘹昷攱㑦㔰㤴愲㕡㘹㤶戲扢㍡㉡㐸挳㔶ㄲ㘱㥢ㄵ㉣㘹㑦㤳㡤愲扡㥤慢敡㌴愲㌵晣㘱晢戶戶扥昶㔸㥡戳㌰㉡㕢㙤㕥ぢ改㠴戹㉤㔴扡ㅣ㤴㜸ㅢ攳ㄴ慤㘱摤㙤㜸㜸㑦搳晦〰㘲㙣㈸㉤</t>
  </si>
  <si>
    <t>Stock tank oil initially</t>
  </si>
  <si>
    <t>in place</t>
  </si>
  <si>
    <t>STOIIP:</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</si>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</sst>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18">
    <font>
      <sz val="10"/>
      <name val="Geneva"/>
    </font>
    <font>
      <b/>
      <sz val="10"/>
      <name val="Geneva"/>
    </font>
    <font>
      <sz val="8"/>
      <color indexed="81"/>
      <name val="Tahoma"/>
      <family val="2"/>
    </font>
    <font>
      <sz val="10"/>
      <name val="MS Sans Serif"/>
      <family val="2"/>
    </font>
    <font>
      <sz val="8"/>
      <name val="Geneva"/>
    </font>
    <font>
      <sz val="11"/>
      <color theme="0"/>
      <name val="Calibri"/>
      <family val="2"/>
      <scheme val="minor"/>
    </font>
    <font>
      <b/>
      <sz val="11"/>
      <color theme="0"/>
      <name val="Calibri"/>
      <family val="2"/>
      <scheme val="minor"/>
    </font>
    <font>
      <b/>
      <sz val="11"/>
      <name val="Calibri"/>
      <family val="2"/>
      <scheme val="minor"/>
    </font>
    <font>
      <sz val="11"/>
      <name val="Calibri"/>
      <family val="2"/>
      <scheme val="minor"/>
    </font>
    <font>
      <i/>
      <sz val="11"/>
      <name val="Calibri"/>
      <family val="2"/>
      <scheme val="minor"/>
    </font>
    <font>
      <b/>
      <sz val="18"/>
      <color rgb="FF1F497D"/>
      <name val="Cambria"/>
      <family val="1"/>
      <scheme val="major"/>
    </font>
    <font>
      <u/>
      <sz val="10"/>
      <color theme="10"/>
      <name val="MS Sans Serif"/>
      <family val="2"/>
    </font>
    <font>
      <u/>
      <sz val="10"/>
      <color rgb="FFFF0000"/>
      <name val="Calibri"/>
      <family val="2"/>
      <scheme val="minor"/>
    </font>
    <font>
      <b/>
      <i/>
      <sz val="11"/>
      <color theme="1" tint="0.249977111117893"/>
      <name val="Calibri"/>
      <family val="2"/>
      <scheme val="minor"/>
    </font>
    <font>
      <sz val="11"/>
      <color theme="1" tint="0.249977111117893"/>
      <name val="Calibri"/>
      <family val="2"/>
      <scheme val="minor"/>
    </font>
    <font>
      <sz val="11"/>
      <color theme="1" tint="0.34998626667073579"/>
      <name val="Calibri"/>
      <family val="2"/>
      <scheme val="minor"/>
    </font>
    <font>
      <b/>
      <sz val="11"/>
      <color theme="1" tint="0.34998626667073579"/>
      <name val="Calibri"/>
      <family val="2"/>
      <scheme val="minor"/>
    </font>
    <font>
      <b/>
      <sz val="11"/>
      <color theme="3" tint="0.39997558519241921"/>
      <name val="Calibri"/>
      <family val="2"/>
      <scheme val="minor"/>
    </font>
  </fonts>
  <fills count="9">
    <fill>
      <patternFill patternType="none"/>
    </fill>
    <fill>
      <patternFill patternType="gray125"/>
    </fill>
    <fill>
      <patternFill patternType="solid">
        <fgColor indexed="11"/>
        <bgColor indexed="9"/>
      </patternFill>
    </fill>
    <fill>
      <patternFill patternType="solid">
        <fgColor indexed="13"/>
        <bgColor indexed="9"/>
      </patternFill>
    </fill>
    <fill>
      <patternFill patternType="solid">
        <fgColor theme="3" tint="0.59999389629810485"/>
        <bgColor indexed="64"/>
      </patternFill>
    </fill>
    <fill>
      <patternFill patternType="solid">
        <fgColor theme="3" tint="0.39997558519241921"/>
        <bgColor indexed="22"/>
      </patternFill>
    </fill>
    <fill>
      <patternFill patternType="solid">
        <fgColor rgb="FF00FFFF"/>
        <bgColor indexed="64"/>
      </patternFill>
    </fill>
    <fill>
      <patternFill patternType="solid">
        <fgColor theme="6" tint="0.79998168889431442"/>
        <bgColor indexed="64"/>
      </patternFill>
    </fill>
    <fill>
      <patternFill patternType="solid">
        <fgColor theme="0" tint="-4.9989318521683403E-2"/>
        <bgColor indexed="11"/>
      </patternFill>
    </fill>
  </fills>
  <borders count="24">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17"/>
      </bottom>
      <diagonal/>
    </border>
    <border>
      <left/>
      <right style="thin">
        <color indexed="64"/>
      </right>
      <top style="thin">
        <color indexed="17"/>
      </top>
      <bottom style="thin">
        <color indexed="17"/>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hair">
        <color indexed="64"/>
      </left>
      <right/>
      <top style="thin">
        <color indexed="64"/>
      </top>
      <bottom/>
      <diagonal/>
    </border>
    <border>
      <left style="hair">
        <color indexed="64"/>
      </left>
      <right/>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3">
    <xf numFmtId="0" fontId="0" fillId="0" borderId="0"/>
    <xf numFmtId="0" fontId="3" fillId="0" borderId="0"/>
    <xf numFmtId="0" fontId="11" fillId="0" borderId="0" applyNumberFormat="0" applyFill="0" applyBorder="0" applyAlignment="0" applyProtection="0"/>
  </cellStyleXfs>
  <cellXfs count="61">
    <xf numFmtId="0" fontId="0" fillId="0" borderId="0" xfId="0"/>
    <xf numFmtId="2" fontId="8" fillId="0" borderId="0" xfId="0" applyNumberFormat="1" applyFont="1"/>
    <xf numFmtId="0" fontId="8" fillId="0" borderId="0" xfId="0" applyFont="1"/>
    <xf numFmtId="2" fontId="8" fillId="2" borderId="0" xfId="0" applyNumberFormat="1" applyFont="1" applyFill="1" applyBorder="1"/>
    <xf numFmtId="164" fontId="8" fillId="2" borderId="0" xfId="0" applyNumberFormat="1" applyFont="1" applyFill="1" applyBorder="1"/>
    <xf numFmtId="2" fontId="8" fillId="0" borderId="0" xfId="0" applyNumberFormat="1" applyFont="1" applyBorder="1"/>
    <xf numFmtId="1" fontId="8" fillId="3" borderId="0" xfId="0" applyNumberFormat="1" applyFont="1" applyFill="1" applyBorder="1"/>
    <xf numFmtId="2" fontId="8" fillId="3" borderId="0" xfId="0" applyNumberFormat="1" applyFont="1" applyFill="1" applyBorder="1"/>
    <xf numFmtId="0" fontId="8" fillId="0" borderId="1" xfId="0" applyFont="1" applyBorder="1"/>
    <xf numFmtId="164" fontId="8" fillId="0" borderId="0" xfId="0" applyNumberFormat="1" applyFont="1" applyBorder="1"/>
    <xf numFmtId="164" fontId="8" fillId="3" borderId="0" xfId="0" applyNumberFormat="1" applyFont="1" applyFill="1" applyBorder="1"/>
    <xf numFmtId="0" fontId="8" fillId="0" borderId="2" xfId="0" applyFont="1" applyBorder="1"/>
    <xf numFmtId="0" fontId="8" fillId="0" borderId="7" xfId="0" applyFont="1" applyBorder="1"/>
    <xf numFmtId="165" fontId="8" fillId="0" borderId="0" xfId="0" applyNumberFormat="1" applyFont="1"/>
    <xf numFmtId="0" fontId="8" fillId="0" borderId="8" xfId="0" applyFont="1" applyBorder="1"/>
    <xf numFmtId="0" fontId="8" fillId="0" borderId="0" xfId="0" applyFont="1" applyAlignment="1">
      <alignment horizontal="center"/>
    </xf>
    <xf numFmtId="2" fontId="8" fillId="0" borderId="10" xfId="0" applyNumberFormat="1" applyFont="1" applyBorder="1"/>
    <xf numFmtId="2" fontId="8" fillId="0" borderId="9" xfId="0" applyNumberFormat="1" applyFont="1" applyBorder="1"/>
    <xf numFmtId="2" fontId="9" fillId="0" borderId="0" xfId="0" applyNumberFormat="1" applyFont="1"/>
    <xf numFmtId="2" fontId="8" fillId="0" borderId="11" xfId="0" applyNumberFormat="1" applyFont="1" applyBorder="1"/>
    <xf numFmtId="0" fontId="9" fillId="0" borderId="0" xfId="0" applyFont="1"/>
    <xf numFmtId="0" fontId="10" fillId="0" borderId="0" xfId="0" applyFont="1"/>
    <xf numFmtId="0" fontId="5" fillId="4" borderId="5" xfId="0" applyFont="1" applyFill="1" applyBorder="1" applyAlignment="1">
      <alignment horizontal="center"/>
    </xf>
    <xf numFmtId="0" fontId="5" fillId="4" borderId="6" xfId="0" applyFont="1" applyFill="1" applyBorder="1" applyAlignment="1">
      <alignment horizontal="center"/>
    </xf>
    <xf numFmtId="0" fontId="1" fillId="0" borderId="0" xfId="0" applyFont="1"/>
    <xf numFmtId="0" fontId="0" fillId="0" borderId="0" xfId="0" quotePrefix="1"/>
    <xf numFmtId="0" fontId="8" fillId="0" borderId="0" xfId="1" applyFont="1"/>
    <xf numFmtId="0" fontId="7" fillId="0" borderId="0" xfId="1" applyFont="1" applyAlignment="1">
      <alignment wrapText="1"/>
    </xf>
    <xf numFmtId="0" fontId="8" fillId="0" borderId="0" xfId="1" applyFont="1" applyAlignment="1">
      <alignment wrapText="1"/>
    </xf>
    <xf numFmtId="0" fontId="8" fillId="0" borderId="0" xfId="1" applyNumberFormat="1" applyFont="1" applyAlignment="1">
      <alignment wrapText="1"/>
    </xf>
    <xf numFmtId="0" fontId="10" fillId="0" borderId="0" xfId="1" applyFont="1" applyAlignment="1">
      <alignment wrapText="1"/>
    </xf>
    <xf numFmtId="0" fontId="8" fillId="7" borderId="13" xfId="0" applyFont="1" applyFill="1" applyBorder="1"/>
    <xf numFmtId="0" fontId="8" fillId="7" borderId="14" xfId="0" applyFont="1" applyFill="1" applyBorder="1"/>
    <xf numFmtId="0" fontId="12" fillId="0" borderId="0" xfId="2" applyFont="1" applyAlignment="1">
      <alignment horizontal="center" vertical="center"/>
    </xf>
    <xf numFmtId="0" fontId="13" fillId="7" borderId="12" xfId="0" applyFont="1" applyFill="1" applyBorder="1"/>
    <xf numFmtId="0" fontId="14" fillId="7" borderId="13" xfId="0" applyFont="1" applyFill="1" applyBorder="1"/>
    <xf numFmtId="0" fontId="14" fillId="7" borderId="14" xfId="0" applyFont="1" applyFill="1" applyBorder="1"/>
    <xf numFmtId="0" fontId="14" fillId="0" borderId="0" xfId="0" applyFont="1" applyAlignment="1">
      <alignment horizontal="center"/>
    </xf>
    <xf numFmtId="0" fontId="14" fillId="0" borderId="0" xfId="0" applyFont="1" applyAlignment="1">
      <alignment horizontal="right"/>
    </xf>
    <xf numFmtId="0" fontId="14" fillId="0" borderId="0" xfId="0" applyFont="1"/>
    <xf numFmtId="0" fontId="15" fillId="0" borderId="16" xfId="0" applyFont="1" applyBorder="1"/>
    <xf numFmtId="0" fontId="15" fillId="0" borderId="17" xfId="0" applyFont="1" applyBorder="1"/>
    <xf numFmtId="0" fontId="15" fillId="0" borderId="0" xfId="0" applyFont="1" applyBorder="1"/>
    <xf numFmtId="0" fontId="15" fillId="0" borderId="19" xfId="0" applyFont="1" applyBorder="1"/>
    <xf numFmtId="0" fontId="15" fillId="0" borderId="21" xfId="0" applyFont="1" applyBorder="1"/>
    <xf numFmtId="0" fontId="15" fillId="0" borderId="22" xfId="0" applyFont="1" applyBorder="1"/>
    <xf numFmtId="2" fontId="8" fillId="8" borderId="0" xfId="0" applyNumberFormat="1" applyFont="1" applyFill="1" applyBorder="1" applyAlignment="1">
      <alignment vertical="center" wrapText="1"/>
    </xf>
    <xf numFmtId="0" fontId="7" fillId="8" borderId="15" xfId="0" applyFont="1" applyFill="1" applyBorder="1" applyAlignment="1">
      <alignment vertical="center" wrapText="1"/>
    </xf>
    <xf numFmtId="2" fontId="8" fillId="8" borderId="16" xfId="0" applyNumberFormat="1" applyFont="1" applyFill="1" applyBorder="1" applyAlignment="1">
      <alignment vertical="center" wrapText="1"/>
    </xf>
    <xf numFmtId="0" fontId="7" fillId="8" borderId="18" xfId="0" applyFont="1" applyFill="1" applyBorder="1" applyAlignment="1">
      <alignment vertical="center" wrapText="1"/>
    </xf>
    <xf numFmtId="0" fontId="7" fillId="8" borderId="20" xfId="0" applyFont="1" applyFill="1" applyBorder="1" applyAlignment="1">
      <alignment vertical="center" wrapText="1"/>
    </xf>
    <xf numFmtId="2" fontId="7" fillId="6" borderId="23" xfId="0" applyNumberFormat="1" applyFont="1" applyFill="1" applyBorder="1" applyAlignment="1">
      <alignment vertical="center" wrapText="1"/>
    </xf>
    <xf numFmtId="0" fontId="16" fillId="0" borderId="15" xfId="0" applyFont="1" applyBorder="1" applyAlignment="1">
      <alignment horizontal="left"/>
    </xf>
    <xf numFmtId="0" fontId="16" fillId="0" borderId="18" xfId="0" applyFont="1" applyBorder="1" applyAlignment="1">
      <alignment horizontal="left"/>
    </xf>
    <xf numFmtId="0" fontId="16" fillId="0" borderId="20" xfId="0" applyFont="1" applyBorder="1" applyAlignment="1">
      <alignment horizontal="left"/>
    </xf>
    <xf numFmtId="0" fontId="14" fillId="8" borderId="17" xfId="0" applyFont="1" applyFill="1" applyBorder="1" applyAlignment="1">
      <alignment vertical="center" wrapText="1"/>
    </xf>
    <xf numFmtId="0" fontId="14" fillId="8" borderId="19" xfId="0" applyFont="1" applyFill="1" applyBorder="1" applyAlignment="1">
      <alignment vertical="center" wrapText="1"/>
    </xf>
    <xf numFmtId="0" fontId="14" fillId="8" borderId="22" xfId="0" applyFont="1" applyFill="1" applyBorder="1" applyAlignment="1">
      <alignment vertical="center" wrapText="1"/>
    </xf>
    <xf numFmtId="0" fontId="17" fillId="0" borderId="0" xfId="0" applyFont="1"/>
    <xf numFmtId="0" fontId="6" fillId="5" borderId="3" xfId="0" applyFont="1" applyFill="1" applyBorder="1" applyAlignment="1">
      <alignment horizontal="center"/>
    </xf>
    <xf numFmtId="0" fontId="6" fillId="5" borderId="4" xfId="0" applyFont="1" applyFill="1" applyBorder="1" applyAlignment="1">
      <alignment horizontal="center"/>
    </xf>
  </cellXfs>
  <cellStyles count="3">
    <cellStyle name="Hyperlink" xfId="2" builtinId="8"/>
    <cellStyle name="Normal" xfId="0" builtinId="0"/>
    <cellStyle name="Normal_Reliability"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9525</xdr:rowOff>
    </xdr:from>
    <xdr:to>
      <xdr:col>8</xdr:col>
      <xdr:colOff>307467</xdr:colOff>
      <xdr:row>3</xdr:row>
      <xdr:rowOff>29337</xdr:rowOff>
    </xdr:to>
    <xdr:sp macro="" textlink="">
      <xdr:nvSpPr>
        <xdr:cNvPr id="2053" name="Text 22"/>
        <xdr:cNvSpPr txBox="1">
          <a:spLocks noChangeArrowheads="1"/>
        </xdr:cNvSpPr>
      </xdr:nvSpPr>
      <xdr:spPr bwMode="auto">
        <a:xfrm>
          <a:off x="3762375" y="714375"/>
          <a:ext cx="2679192" cy="210312"/>
        </a:xfrm>
        <a:prstGeom prst="rect">
          <a:avLst/>
        </a:prstGeom>
        <a:solidFill>
          <a:schemeClr val="tx2">
            <a:lumMod val="60000"/>
            <a:lumOff val="40000"/>
          </a:schemeClr>
        </a:solidFill>
        <a:ln w="9525">
          <a:solidFill>
            <a:srgbClr val="000000"/>
          </a:solidFill>
          <a:miter lim="800000"/>
          <a:headEnd/>
          <a:tailEnd/>
        </a:ln>
      </xdr:spPr>
      <xdr:txBody>
        <a:bodyPr vertOverflow="clip" wrap="square" lIns="27432" tIns="22860" rIns="27432" bIns="0" anchor="ctr" upright="1"/>
        <a:lstStyle/>
        <a:p>
          <a:pPr algn="ctr" rtl="0">
            <a:defRPr sz="1000"/>
          </a:pPr>
          <a:r>
            <a:rPr lang="en-US" sz="1000" b="1" i="0" strike="noStrike">
              <a:solidFill>
                <a:schemeClr val="bg1"/>
              </a:solidFill>
              <a:latin typeface="Geneva"/>
            </a:rPr>
            <a:t>Oil Production Profile</a:t>
          </a:r>
        </a:p>
      </xdr:txBody>
    </xdr:sp>
    <xdr:clientData/>
  </xdr:twoCellAnchor>
  <mc:AlternateContent xmlns:mc="http://schemas.openxmlformats.org/markup-compatibility/2006">
    <mc:Choice xmlns:a14="http://schemas.microsoft.com/office/drawing/2010/main" Requires="a14">
      <xdr:twoCellAnchor editAs="oneCell">
        <xdr:from>
          <xdr:col>5</xdr:col>
          <xdr:colOff>9525</xdr:colOff>
          <xdr:row>3</xdr:row>
          <xdr:rowOff>47625</xdr:rowOff>
        </xdr:from>
        <xdr:to>
          <xdr:col>8</xdr:col>
          <xdr:colOff>295275</xdr:colOff>
          <xdr:row>10</xdr:row>
          <xdr:rowOff>123825</xdr:rowOff>
        </xdr:to>
        <xdr:sp macro="" textlink="">
          <xdr:nvSpPr>
            <xdr:cNvPr id="2049" name="Picture 17"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xdr:from>
      <xdr:col>4</xdr:col>
      <xdr:colOff>552450</xdr:colOff>
      <xdr:row>27</xdr:row>
      <xdr:rowOff>76200</xdr:rowOff>
    </xdr:from>
    <xdr:to>
      <xdr:col>7</xdr:col>
      <xdr:colOff>142875</xdr:colOff>
      <xdr:row>30</xdr:row>
      <xdr:rowOff>57150</xdr:rowOff>
    </xdr:to>
    <xdr:sp macro="" textlink="">
      <xdr:nvSpPr>
        <xdr:cNvPr id="6" name="Rounded Rectangular Callout 5" descr="67fee5ed-5d08-401b-96b2-9618ceb3fefe"/>
        <xdr:cNvSpPr/>
      </xdr:nvSpPr>
      <xdr:spPr>
        <a:xfrm>
          <a:off x="3638550" y="5543550"/>
          <a:ext cx="1876425" cy="552450"/>
        </a:xfrm>
        <a:prstGeom prst="wedgeRoundRectCallout">
          <a:avLst>
            <a:gd name="adj1" fmla="val -85388"/>
            <a:gd name="adj2" fmla="val 26067"/>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Objective:</a:t>
          </a:r>
          <a:r>
            <a:rPr lang="en-US" sz="1100" b="1" baseline="0">
              <a:solidFill>
                <a:schemeClr val="tx2"/>
              </a:solidFill>
            </a:rPr>
            <a:t> maximize  the 10th percentile</a:t>
          </a:r>
          <a:endParaRPr lang="en-US" sz="1100" b="1">
            <a:solidFill>
              <a:schemeClr val="tx2"/>
            </a:solidFill>
          </a:endParaRPr>
        </a:p>
      </xdr:txBody>
    </xdr:sp>
    <xdr:clientData/>
  </xdr:twoCellAnchor>
</xdr:wsDr>
</file>

<file path=xl/theme/theme1.xml><?xml version="1.0" encoding="utf-8"?>
<a:theme xmlns:a="http://schemas.openxmlformats.org/drawingml/2006/main" name="Office Theme">
  <a:themeElements>
    <a:clrScheme name="Essential">
      <a:dk1>
        <a:srgbClr val="000000"/>
      </a:dk1>
      <a:lt1>
        <a:srgbClr val="FFFFFF"/>
      </a:lt1>
      <a:dk2>
        <a:srgbClr val="D1282E"/>
      </a:dk2>
      <a:lt2>
        <a:srgbClr val="C8C8B1"/>
      </a:lt2>
      <a:accent1>
        <a:srgbClr val="7A7A7A"/>
      </a:accent1>
      <a:accent2>
        <a:srgbClr val="F5C201"/>
      </a:accent2>
      <a:accent3>
        <a:srgbClr val="526DB0"/>
      </a:accent3>
      <a:accent4>
        <a:srgbClr val="989AAC"/>
      </a:accent4>
      <a:accent5>
        <a:srgbClr val="DC5924"/>
      </a:accent5>
      <a:accent6>
        <a:srgbClr val="B4B392"/>
      </a:accent6>
      <a:hlink>
        <a:srgbClr val="CC9900"/>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B38"/>
  <sheetViews>
    <sheetView showGridLines="0" showRowColHeaders="0" workbookViewId="0"/>
  </sheetViews>
  <sheetFormatPr defaultRowHeight="15"/>
  <cols>
    <col min="1" max="1" width="9.140625" style="26"/>
    <col min="2" max="2" width="98.140625" style="26" customWidth="1"/>
    <col min="3" max="16384" width="9.140625" style="26"/>
  </cols>
  <sheetData>
    <row r="1" spans="2:2" ht="30.75" customHeight="1">
      <c r="B1" s="30" t="s">
        <v>0</v>
      </c>
    </row>
    <row r="2" spans="2:2" ht="30.75" customHeight="1">
      <c r="B2" s="30"/>
    </row>
    <row r="3" spans="2:2" ht="30.75" customHeight="1">
      <c r="B3" s="27" t="s">
        <v>109</v>
      </c>
    </row>
    <row r="4" spans="2:2">
      <c r="B4" s="27"/>
    </row>
    <row r="5" spans="2:2" ht="90">
      <c r="B5" s="27" t="s">
        <v>96</v>
      </c>
    </row>
    <row r="6" spans="2:2">
      <c r="B6" s="27"/>
    </row>
    <row r="7" spans="2:2" ht="18.75" customHeight="1">
      <c r="B7" s="27" t="s">
        <v>97</v>
      </c>
    </row>
    <row r="8" spans="2:2">
      <c r="B8" s="27"/>
    </row>
    <row r="9" spans="2:2">
      <c r="B9" s="27" t="s">
        <v>59</v>
      </c>
    </row>
    <row r="10" spans="2:2" ht="15.75" customHeight="1">
      <c r="B10" s="28" t="s">
        <v>60</v>
      </c>
    </row>
    <row r="11" spans="2:2" ht="120">
      <c r="B11" s="28" t="s">
        <v>98</v>
      </c>
    </row>
    <row r="12" spans="2:2">
      <c r="B12" s="28"/>
    </row>
    <row r="13" spans="2:2" ht="57.75" customHeight="1">
      <c r="B13" s="28" t="s">
        <v>62</v>
      </c>
    </row>
    <row r="14" spans="2:2">
      <c r="B14" s="28"/>
    </row>
    <row r="15" spans="2:2" ht="57.75" customHeight="1">
      <c r="B15" s="29" t="s">
        <v>61</v>
      </c>
    </row>
    <row r="16" spans="2:2" ht="26.25" customHeight="1">
      <c r="B16" s="27" t="s">
        <v>63</v>
      </c>
    </row>
    <row r="17" spans="2:2" ht="105">
      <c r="B17" s="29" t="s">
        <v>64</v>
      </c>
    </row>
    <row r="18" spans="2:2">
      <c r="B18" s="29"/>
    </row>
    <row r="19" spans="2:2" ht="75.75" customHeight="1">
      <c r="B19" s="29" t="s">
        <v>65</v>
      </c>
    </row>
    <row r="20" spans="2:2">
      <c r="B20" s="29"/>
    </row>
    <row r="21" spans="2:2" ht="45" customHeight="1">
      <c r="B21" s="29" t="s">
        <v>66</v>
      </c>
    </row>
    <row r="22" spans="2:2">
      <c r="B22" s="29"/>
    </row>
    <row r="23" spans="2:2" ht="57.75" customHeight="1">
      <c r="B23" s="29" t="s">
        <v>67</v>
      </c>
    </row>
    <row r="24" spans="2:2" ht="27" customHeight="1">
      <c r="B24" s="27" t="s">
        <v>68</v>
      </c>
    </row>
    <row r="25" spans="2:2" ht="44.25" customHeight="1">
      <c r="B25" s="29" t="s">
        <v>69</v>
      </c>
    </row>
    <row r="26" spans="2:2" ht="120">
      <c r="B26" s="29" t="s">
        <v>70</v>
      </c>
    </row>
    <row r="27" spans="2:2">
      <c r="B27" s="29"/>
    </row>
    <row r="28" spans="2:2" ht="30">
      <c r="B28" s="28" t="s">
        <v>71</v>
      </c>
    </row>
    <row r="29" spans="2:2">
      <c r="B29" s="28"/>
    </row>
    <row r="30" spans="2:2" ht="105">
      <c r="B30" s="29" t="s">
        <v>72</v>
      </c>
    </row>
    <row r="31" spans="2:2" ht="90">
      <c r="B31" s="29" t="s">
        <v>73</v>
      </c>
    </row>
    <row r="32" spans="2:2">
      <c r="B32" s="29"/>
    </row>
    <row r="33" spans="2:2" ht="16.5" customHeight="1">
      <c r="B33" s="27" t="s">
        <v>74</v>
      </c>
    </row>
    <row r="34" spans="2:2" ht="30">
      <c r="B34" s="28" t="s">
        <v>75</v>
      </c>
    </row>
    <row r="35" spans="2:2">
      <c r="B35" s="28"/>
    </row>
    <row r="36" spans="2:2" ht="135">
      <c r="B36" s="28" t="s">
        <v>76</v>
      </c>
    </row>
    <row r="37" spans="2:2">
      <c r="B37" s="28"/>
    </row>
    <row r="38" spans="2:2" ht="82.5" customHeight="1">
      <c r="B38" s="27" t="s">
        <v>99</v>
      </c>
    </row>
  </sheetData>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001"/>
  <sheetViews>
    <sheetView workbookViewId="0"/>
  </sheetViews>
  <sheetFormatPr defaultRowHeight="12.75"/>
  <cols>
    <col min="1" max="2" width="36.7109375" customWidth="1"/>
  </cols>
  <sheetData>
    <row r="1" spans="1:3">
      <c r="A1" s="24" t="s">
        <v>77</v>
      </c>
    </row>
    <row r="3" spans="1:3">
      <c r="A3" t="s">
        <v>78</v>
      </c>
      <c r="B3" t="s">
        <v>79</v>
      </c>
      <c r="C3">
        <v>0</v>
      </c>
    </row>
    <row r="4" spans="1:3">
      <c r="A4" t="s">
        <v>80</v>
      </c>
    </row>
    <row r="5" spans="1:3">
      <c r="A5" t="s">
        <v>81</v>
      </c>
    </row>
    <row r="7" spans="1:3">
      <c r="A7" s="24" t="s">
        <v>82</v>
      </c>
      <c r="B7" t="s">
        <v>83</v>
      </c>
    </row>
    <row r="8" spans="1:3">
      <c r="B8">
        <v>2</v>
      </c>
    </row>
    <row r="10" spans="1:3">
      <c r="A10" t="s">
        <v>84</v>
      </c>
    </row>
    <row r="11" spans="1:3">
      <c r="A11" t="e">
        <f>CB_DATA_!#REF!</f>
        <v>#REF!</v>
      </c>
      <c r="B11" t="e">
        <f>Model!#REF!</f>
        <v>#REF!</v>
      </c>
    </row>
    <row r="13" spans="1:3">
      <c r="A13" t="s">
        <v>85</v>
      </c>
    </row>
    <row r="14" spans="1:3">
      <c r="A14" t="s">
        <v>89</v>
      </c>
      <c r="B14" t="s">
        <v>94</v>
      </c>
    </row>
    <row r="16" spans="1:3">
      <c r="A16" t="s">
        <v>86</v>
      </c>
    </row>
    <row r="19" spans="1:2">
      <c r="A19" t="s">
        <v>87</v>
      </c>
    </row>
    <row r="20" spans="1:2">
      <c r="A20">
        <v>31</v>
      </c>
      <c r="B20">
        <v>31</v>
      </c>
    </row>
    <row r="25" spans="1:2">
      <c r="A25" s="24" t="s">
        <v>88</v>
      </c>
    </row>
    <row r="26" spans="1:2">
      <c r="A26" s="25" t="s">
        <v>90</v>
      </c>
      <c r="B26" s="25" t="s">
        <v>90</v>
      </c>
    </row>
    <row r="27" spans="1:2">
      <c r="A27" t="s">
        <v>102</v>
      </c>
      <c r="B27" t="s">
        <v>103</v>
      </c>
    </row>
    <row r="28" spans="1:2">
      <c r="A28" s="25" t="s">
        <v>91</v>
      </c>
      <c r="B28" s="25" t="s">
        <v>91</v>
      </c>
    </row>
    <row r="29" spans="1:2">
      <c r="A29" s="25" t="s">
        <v>92</v>
      </c>
      <c r="B29" s="25" t="s">
        <v>95</v>
      </c>
    </row>
    <row r="30" spans="1:2">
      <c r="A30" t="s">
        <v>104</v>
      </c>
      <c r="B30" t="s">
        <v>105</v>
      </c>
    </row>
    <row r="31" spans="1:2">
      <c r="A31" s="25" t="s">
        <v>93</v>
      </c>
      <c r="B31" s="25" t="s">
        <v>91</v>
      </c>
    </row>
    <row r="10000" spans="1:1">
      <c r="A10000" t="s">
        <v>58</v>
      </c>
    </row>
    <row r="10001" spans="1:1">
      <c r="A10001" t="str">
        <f>"{0.PERCENTILE(0.1)}"</f>
        <v>{0.PERCENTILE(0.1)}</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L85"/>
  <sheetViews>
    <sheetView showGridLines="0" tabSelected="1" workbookViewId="0"/>
  </sheetViews>
  <sheetFormatPr defaultColWidth="11.42578125" defaultRowHeight="15"/>
  <cols>
    <col min="1" max="1" width="5.42578125" style="2" customWidth="1"/>
    <col min="2" max="2" width="21" style="2" customWidth="1"/>
    <col min="3" max="3" width="11.5703125" style="1" customWidth="1"/>
    <col min="4" max="4" width="10" style="2" customWidth="1"/>
    <col min="5" max="5" width="10.28515625" style="2" customWidth="1"/>
    <col min="6" max="6" width="12.7109375" style="2" customWidth="1"/>
    <col min="7" max="16384" width="11.42578125" style="2"/>
  </cols>
  <sheetData>
    <row r="1" spans="2:12" ht="29.25" customHeight="1">
      <c r="B1" s="21" t="s">
        <v>0</v>
      </c>
      <c r="K1" s="33" t="s">
        <v>100</v>
      </c>
    </row>
    <row r="2" spans="2:12" ht="26.25" customHeight="1">
      <c r="B2" s="1"/>
      <c r="C2" s="2"/>
    </row>
    <row r="3" spans="2:12">
      <c r="B3" s="34" t="s">
        <v>1</v>
      </c>
      <c r="C3" s="31"/>
      <c r="D3" s="32"/>
      <c r="J3" s="58" t="s">
        <v>101</v>
      </c>
      <c r="K3"/>
      <c r="L3"/>
    </row>
    <row r="4" spans="2:12">
      <c r="B4" s="2" t="s">
        <v>2</v>
      </c>
      <c r="C4" s="3">
        <v>1500</v>
      </c>
      <c r="D4" s="39" t="s">
        <v>3</v>
      </c>
      <c r="J4" s="52" t="s">
        <v>16</v>
      </c>
      <c r="K4" s="40" t="s">
        <v>17</v>
      </c>
      <c r="L4" s="41"/>
    </row>
    <row r="5" spans="2:12">
      <c r="B5" s="2" t="s">
        <v>4</v>
      </c>
      <c r="C5" s="4">
        <v>42</v>
      </c>
      <c r="D5" s="39" t="s">
        <v>5</v>
      </c>
      <c r="J5" s="53" t="s">
        <v>20</v>
      </c>
      <c r="K5" s="42" t="s">
        <v>21</v>
      </c>
      <c r="L5" s="43"/>
    </row>
    <row r="6" spans="2:12">
      <c r="B6" s="2" t="s">
        <v>6</v>
      </c>
      <c r="C6" s="5">
        <v>2</v>
      </c>
      <c r="D6" s="39" t="s">
        <v>7</v>
      </c>
      <c r="J6" s="53" t="s">
        <v>24</v>
      </c>
      <c r="K6" s="42" t="s">
        <v>25</v>
      </c>
      <c r="L6" s="43"/>
    </row>
    <row r="7" spans="2:12">
      <c r="B7" s="2" t="s">
        <v>8</v>
      </c>
      <c r="C7" s="3">
        <v>10</v>
      </c>
      <c r="D7" s="39" t="s">
        <v>9</v>
      </c>
      <c r="J7" s="53" t="s">
        <v>28</v>
      </c>
      <c r="K7" s="42" t="s">
        <v>29</v>
      </c>
      <c r="L7" s="43"/>
    </row>
    <row r="8" spans="2:12">
      <c r="B8" s="2" t="s">
        <v>10</v>
      </c>
      <c r="C8" s="6">
        <v>25</v>
      </c>
      <c r="D8" s="39"/>
      <c r="J8" s="53" t="s">
        <v>108</v>
      </c>
      <c r="K8" s="42" t="s">
        <v>106</v>
      </c>
      <c r="L8" s="43"/>
    </row>
    <row r="9" spans="2:12">
      <c r="B9" s="2" t="s">
        <v>11</v>
      </c>
      <c r="C9" s="5">
        <v>10</v>
      </c>
      <c r="D9" s="39" t="s">
        <v>9</v>
      </c>
      <c r="J9" s="54"/>
      <c r="K9" s="44" t="s">
        <v>107</v>
      </c>
      <c r="L9" s="45"/>
    </row>
    <row r="10" spans="2:12">
      <c r="B10" s="2" t="s">
        <v>12</v>
      </c>
      <c r="C10" s="3">
        <v>10</v>
      </c>
      <c r="D10" s="39" t="s">
        <v>5</v>
      </c>
    </row>
    <row r="11" spans="2:12">
      <c r="B11" s="2" t="s">
        <v>13</v>
      </c>
      <c r="C11" s="3">
        <v>10</v>
      </c>
      <c r="D11" s="39" t="s">
        <v>14</v>
      </c>
    </row>
    <row r="12" spans="2:12">
      <c r="B12" s="2" t="s">
        <v>15</v>
      </c>
      <c r="C12" s="7">
        <v>250</v>
      </c>
      <c r="D12" s="39" t="s">
        <v>9</v>
      </c>
    </row>
    <row r="13" spans="2:12">
      <c r="B13" s="2" t="s">
        <v>18</v>
      </c>
      <c r="C13" s="5">
        <v>2</v>
      </c>
      <c r="D13" s="39" t="s">
        <v>19</v>
      </c>
    </row>
    <row r="14" spans="2:12">
      <c r="B14" s="1" t="s">
        <v>22</v>
      </c>
      <c r="C14" s="9">
        <v>65</v>
      </c>
      <c r="D14" s="39" t="s">
        <v>23</v>
      </c>
    </row>
    <row r="15" spans="2:12">
      <c r="B15" s="1" t="s">
        <v>26</v>
      </c>
      <c r="C15" s="10">
        <v>10</v>
      </c>
      <c r="D15" s="39" t="s">
        <v>27</v>
      </c>
    </row>
    <row r="16" spans="2:12">
      <c r="C16" s="5"/>
    </row>
    <row r="17" spans="2:7">
      <c r="B17" s="34" t="s">
        <v>30</v>
      </c>
      <c r="C17" s="31"/>
      <c r="D17" s="32"/>
    </row>
    <row r="18" spans="2:7">
      <c r="B18" s="2" t="s">
        <v>31</v>
      </c>
      <c r="C18" s="1">
        <f>C4*C5/100</f>
        <v>630</v>
      </c>
      <c r="D18" s="39" t="s">
        <v>3</v>
      </c>
      <c r="E18" s="1"/>
      <c r="F18" s="59" t="s">
        <v>32</v>
      </c>
      <c r="G18" s="60"/>
    </row>
    <row r="19" spans="2:7">
      <c r="B19" s="2" t="s">
        <v>33</v>
      </c>
      <c r="C19" s="1">
        <f>(C15/100)*C18/0.365</f>
        <v>172.60273972602741</v>
      </c>
      <c r="D19" s="39" t="s">
        <v>9</v>
      </c>
      <c r="F19" s="22" t="s">
        <v>34</v>
      </c>
      <c r="G19" s="23" t="s">
        <v>35</v>
      </c>
    </row>
    <row r="20" spans="2:7">
      <c r="B20" s="2" t="s">
        <v>36</v>
      </c>
      <c r="C20" s="1">
        <f>MIN(C19,C7*C8,C12)</f>
        <v>172.60273972602741</v>
      </c>
      <c r="D20" s="39" t="s">
        <v>9</v>
      </c>
      <c r="F20" s="12">
        <v>50</v>
      </c>
      <c r="G20" s="8">
        <v>70</v>
      </c>
    </row>
    <row r="21" spans="2:7">
      <c r="B21" s="2" t="s">
        <v>37</v>
      </c>
      <c r="C21" s="1">
        <f>0.365*$C$20*0.5*$C$6</f>
        <v>63</v>
      </c>
      <c r="D21" s="39" t="s">
        <v>3</v>
      </c>
      <c r="F21" s="12">
        <v>100</v>
      </c>
      <c r="G21" s="8">
        <v>130</v>
      </c>
    </row>
    <row r="22" spans="2:7">
      <c r="B22" s="2" t="s">
        <v>38</v>
      </c>
      <c r="C22" s="1">
        <f>MAX(0,C14*(C18/100)-C21)</f>
        <v>346.5</v>
      </c>
      <c r="D22" s="39" t="s">
        <v>3</v>
      </c>
      <c r="F22" s="12">
        <v>150</v>
      </c>
      <c r="G22" s="8">
        <v>180</v>
      </c>
    </row>
    <row r="23" spans="2:7">
      <c r="B23" s="2" t="s">
        <v>39</v>
      </c>
      <c r="C23" s="1">
        <f>C22/(0.365*C20)+$C$6</f>
        <v>7.5</v>
      </c>
      <c r="D23" s="39" t="s">
        <v>7</v>
      </c>
      <c r="F23" s="12">
        <v>200</v>
      </c>
      <c r="G23" s="8">
        <v>220</v>
      </c>
    </row>
    <row r="24" spans="2:7">
      <c r="B24" s="2" t="s">
        <v>40</v>
      </c>
      <c r="C24" s="13">
        <f>0.365*(C20-C9)/(C18-C22-C21)</f>
        <v>0.2691609977324263</v>
      </c>
      <c r="D24" s="39"/>
      <c r="F24" s="12">
        <v>250</v>
      </c>
      <c r="G24" s="8">
        <v>250</v>
      </c>
    </row>
    <row r="25" spans="2:7">
      <c r="B25" s="2" t="s">
        <v>41</v>
      </c>
      <c r="C25" s="1">
        <f>IF(C9&gt;0,C23-LN(C9/C20)/C24,10^20)</f>
        <v>18.082541983399622</v>
      </c>
      <c r="D25" s="39" t="s">
        <v>7</v>
      </c>
      <c r="F25" s="12">
        <v>300</v>
      </c>
      <c r="G25" s="8">
        <v>270</v>
      </c>
    </row>
    <row r="26" spans="2:7">
      <c r="F26" s="14">
        <v>350</v>
      </c>
      <c r="G26" s="11">
        <v>280</v>
      </c>
    </row>
    <row r="27" spans="2:7">
      <c r="B27" s="47" t="s">
        <v>42</v>
      </c>
      <c r="C27" s="48">
        <f>F85</f>
        <v>379.4454462621199</v>
      </c>
      <c r="D27" s="55" t="s">
        <v>3</v>
      </c>
    </row>
    <row r="28" spans="2:7">
      <c r="B28" s="49" t="s">
        <v>43</v>
      </c>
      <c r="C28" s="46">
        <f>C11*C8</f>
        <v>250</v>
      </c>
      <c r="D28" s="56" t="s">
        <v>14</v>
      </c>
    </row>
    <row r="29" spans="2:7">
      <c r="B29" s="49" t="s">
        <v>32</v>
      </c>
      <c r="C29" s="46">
        <f>VLOOKUP(C12,F20:G26,2)</f>
        <v>250</v>
      </c>
      <c r="D29" s="56" t="s">
        <v>14</v>
      </c>
    </row>
    <row r="30" spans="2:7">
      <c r="B30" s="50" t="s">
        <v>44</v>
      </c>
      <c r="C30" s="51">
        <f>C27*C13-C28-C29</f>
        <v>258.8908925242398</v>
      </c>
      <c r="D30" s="57" t="s">
        <v>14</v>
      </c>
    </row>
    <row r="31" spans="2:7" ht="33" customHeight="1">
      <c r="C31" s="2"/>
    </row>
    <row r="32" spans="2:7">
      <c r="B32" s="34" t="s">
        <v>45</v>
      </c>
      <c r="C32" s="35"/>
      <c r="D32" s="35"/>
      <c r="E32" s="35"/>
      <c r="F32" s="36"/>
    </row>
    <row r="33" spans="2:7" s="15" customFormat="1">
      <c r="B33" s="37"/>
      <c r="C33" s="37" t="s">
        <v>46</v>
      </c>
      <c r="D33" s="37" t="s">
        <v>47</v>
      </c>
      <c r="E33" s="37" t="s">
        <v>48</v>
      </c>
      <c r="F33" s="37" t="s">
        <v>48</v>
      </c>
    </row>
    <row r="34" spans="2:7" s="15" customFormat="1">
      <c r="B34" s="38" t="s">
        <v>49</v>
      </c>
      <c r="C34" s="37" t="s">
        <v>50</v>
      </c>
      <c r="D34" s="37" t="s">
        <v>51</v>
      </c>
      <c r="E34" s="37" t="s">
        <v>52</v>
      </c>
      <c r="F34" s="37" t="s">
        <v>53</v>
      </c>
    </row>
    <row r="35" spans="2:7" s="15" customFormat="1">
      <c r="B35" s="37"/>
      <c r="C35" s="37" t="s">
        <v>54</v>
      </c>
      <c r="D35" s="37" t="s">
        <v>55</v>
      </c>
      <c r="E35" s="37" t="s">
        <v>55</v>
      </c>
      <c r="F35" s="37" t="s">
        <v>55</v>
      </c>
    </row>
    <row r="36" spans="2:7">
      <c r="B36" s="39">
        <v>1</v>
      </c>
      <c r="C36" s="16">
        <f t="shared" ref="C36:C67" si="0">D36/0.365</f>
        <v>57.534246575342465</v>
      </c>
      <c r="D36" s="17">
        <f t="shared" ref="D36:D67" si="1">IF(B36&lt;$C$6+1,B36*0.365*$C$20/($C$6+1),0.365*$C$20*(MAX(0,MIN($C$23+1-B36,1))+(EXP(-$C$24*MAX(0,MIN($C$25,B36-1)-$C$23))-EXP(-$C$24*MAX(MIN($C$25,B36)-$C$23,0)))/$C$24))</f>
        <v>21</v>
      </c>
      <c r="E36" s="17">
        <f>D36</f>
        <v>21</v>
      </c>
      <c r="F36" s="17">
        <f>E36</f>
        <v>21</v>
      </c>
      <c r="G36" s="18" t="s">
        <v>56</v>
      </c>
    </row>
    <row r="37" spans="2:7">
      <c r="B37" s="39">
        <v>2</v>
      </c>
      <c r="C37" s="19">
        <f t="shared" si="0"/>
        <v>115.06849315068493</v>
      </c>
      <c r="D37" s="5">
        <f t="shared" si="1"/>
        <v>42</v>
      </c>
      <c r="E37" s="5">
        <f t="shared" ref="E37:E68" si="2">E36+D37</f>
        <v>63</v>
      </c>
      <c r="F37" s="5">
        <f t="shared" ref="F37:F68" si="3">F36+D37/((1+0.01*$C$10)^B36)</f>
        <v>59.18181818181818</v>
      </c>
      <c r="G37" s="20" t="s">
        <v>57</v>
      </c>
    </row>
    <row r="38" spans="2:7">
      <c r="B38" s="39">
        <v>3</v>
      </c>
      <c r="C38" s="19">
        <f t="shared" si="0"/>
        <v>172.60273972602741</v>
      </c>
      <c r="D38" s="5">
        <f t="shared" si="1"/>
        <v>63</v>
      </c>
      <c r="E38" s="5">
        <f t="shared" si="2"/>
        <v>126</v>
      </c>
      <c r="F38" s="5">
        <f t="shared" si="3"/>
        <v>111.24793388429751</v>
      </c>
    </row>
    <row r="39" spans="2:7">
      <c r="B39" s="39">
        <v>4</v>
      </c>
      <c r="C39" s="19">
        <f t="shared" si="0"/>
        <v>172.60273972602741</v>
      </c>
      <c r="D39" s="5">
        <f t="shared" si="1"/>
        <v>63</v>
      </c>
      <c r="E39" s="5">
        <f t="shared" si="2"/>
        <v>189</v>
      </c>
      <c r="F39" s="5">
        <f t="shared" si="3"/>
        <v>158.5807663410969</v>
      </c>
    </row>
    <row r="40" spans="2:7">
      <c r="B40" s="39">
        <v>5</v>
      </c>
      <c r="C40" s="19">
        <f t="shared" si="0"/>
        <v>172.60273972602741</v>
      </c>
      <c r="D40" s="5">
        <f t="shared" si="1"/>
        <v>63</v>
      </c>
      <c r="E40" s="5">
        <f t="shared" si="2"/>
        <v>252</v>
      </c>
      <c r="F40" s="5">
        <f t="shared" si="3"/>
        <v>201.61061402909635</v>
      </c>
    </row>
    <row r="41" spans="2:7">
      <c r="B41" s="39">
        <v>6</v>
      </c>
      <c r="C41" s="19">
        <f t="shared" si="0"/>
        <v>172.60273972602741</v>
      </c>
      <c r="D41" s="5">
        <f t="shared" si="1"/>
        <v>63</v>
      </c>
      <c r="E41" s="5">
        <f t="shared" si="2"/>
        <v>315</v>
      </c>
      <c r="F41" s="5">
        <f t="shared" si="3"/>
        <v>240.72865738182313</v>
      </c>
    </row>
    <row r="42" spans="2:7">
      <c r="B42" s="39">
        <v>7</v>
      </c>
      <c r="C42" s="19">
        <f t="shared" si="0"/>
        <v>172.60273972602741</v>
      </c>
      <c r="D42" s="5">
        <f t="shared" si="1"/>
        <v>63</v>
      </c>
      <c r="E42" s="5">
        <f t="shared" si="2"/>
        <v>378</v>
      </c>
      <c r="F42" s="5">
        <f t="shared" si="3"/>
        <v>276.29051497521107</v>
      </c>
    </row>
    <row r="43" spans="2:7">
      <c r="B43" s="39">
        <v>8</v>
      </c>
      <c r="C43" s="19">
        <f t="shared" si="0"/>
        <v>167.0474785149288</v>
      </c>
      <c r="D43" s="5">
        <f t="shared" si="1"/>
        <v>60.972329657949011</v>
      </c>
      <c r="E43" s="5">
        <f t="shared" si="2"/>
        <v>438.97232965794899</v>
      </c>
      <c r="F43" s="5">
        <f t="shared" si="3"/>
        <v>307.57896092662645</v>
      </c>
    </row>
    <row r="44" spans="2:7">
      <c r="B44" s="39">
        <v>9</v>
      </c>
      <c r="C44" s="19">
        <f t="shared" si="0"/>
        <v>132.27042292621988</v>
      </c>
      <c r="D44" s="5">
        <f t="shared" si="1"/>
        <v>48.278704368070258</v>
      </c>
      <c r="E44" s="5">
        <f t="shared" si="2"/>
        <v>487.25103402601923</v>
      </c>
      <c r="F44" s="5">
        <f t="shared" si="3"/>
        <v>330.1013328212951</v>
      </c>
    </row>
    <row r="45" spans="2:7">
      <c r="B45" s="39">
        <v>10</v>
      </c>
      <c r="C45" s="19">
        <f t="shared" si="0"/>
        <v>101.05728029804639</v>
      </c>
      <c r="D45" s="5">
        <f t="shared" si="1"/>
        <v>36.885907308786933</v>
      </c>
      <c r="E45" s="5">
        <f t="shared" si="2"/>
        <v>524.13694133480612</v>
      </c>
      <c r="F45" s="5">
        <f t="shared" si="3"/>
        <v>345.74455826245986</v>
      </c>
    </row>
    <row r="46" spans="2:7">
      <c r="B46" s="39">
        <v>11</v>
      </c>
      <c r="C46" s="19">
        <f t="shared" si="0"/>
        <v>77.209807569258842</v>
      </c>
      <c r="D46" s="5">
        <f t="shared" si="1"/>
        <v>28.181579762779478</v>
      </c>
      <c r="E46" s="5">
        <f t="shared" si="2"/>
        <v>552.31852109758563</v>
      </c>
      <c r="F46" s="5">
        <f t="shared" si="3"/>
        <v>356.60977722552258</v>
      </c>
    </row>
    <row r="47" spans="2:7">
      <c r="B47" s="39">
        <v>12</v>
      </c>
      <c r="C47" s="19">
        <f t="shared" si="0"/>
        <v>58.989855726378785</v>
      </c>
      <c r="D47" s="5">
        <f t="shared" si="1"/>
        <v>21.531297340128255</v>
      </c>
      <c r="E47" s="5">
        <f t="shared" si="2"/>
        <v>573.84981843771391</v>
      </c>
      <c r="F47" s="5">
        <f t="shared" si="3"/>
        <v>364.15636559115745</v>
      </c>
    </row>
    <row r="48" spans="2:7">
      <c r="B48" s="39">
        <v>13</v>
      </c>
      <c r="C48" s="19">
        <f t="shared" si="0"/>
        <v>45.069443742590941</v>
      </c>
      <c r="D48" s="5">
        <f t="shared" si="1"/>
        <v>16.450346966045693</v>
      </c>
      <c r="E48" s="5">
        <f t="shared" si="2"/>
        <v>590.30016540375959</v>
      </c>
      <c r="F48" s="5">
        <f t="shared" si="3"/>
        <v>369.39795309656768</v>
      </c>
    </row>
    <row r="49" spans="2:6">
      <c r="B49" s="39">
        <v>14</v>
      </c>
      <c r="C49" s="19">
        <f t="shared" si="0"/>
        <v>34.433967234780731</v>
      </c>
      <c r="D49" s="5">
        <f t="shared" si="1"/>
        <v>12.568398040694966</v>
      </c>
      <c r="E49" s="5">
        <f t="shared" si="2"/>
        <v>602.86856344445459</v>
      </c>
      <c r="F49" s="5">
        <f t="shared" si="3"/>
        <v>373.03857031930937</v>
      </c>
    </row>
    <row r="50" spans="2:6">
      <c r="B50" s="39">
        <v>15</v>
      </c>
      <c r="C50" s="19">
        <f t="shared" si="0"/>
        <v>26.308247918433064</v>
      </c>
      <c r="D50" s="5">
        <f t="shared" si="1"/>
        <v>9.6025104902280685</v>
      </c>
      <c r="E50" s="5">
        <f t="shared" si="2"/>
        <v>612.47107393468264</v>
      </c>
      <c r="F50" s="5">
        <f t="shared" si="3"/>
        <v>375.56721145118843</v>
      </c>
    </row>
    <row r="51" spans="2:6">
      <c r="B51" s="39">
        <v>16</v>
      </c>
      <c r="C51" s="19">
        <f t="shared" si="0"/>
        <v>20.100033894399527</v>
      </c>
      <c r="D51" s="5">
        <f t="shared" si="1"/>
        <v>7.3365123714558269</v>
      </c>
      <c r="E51" s="5">
        <f t="shared" si="2"/>
        <v>619.80758630613843</v>
      </c>
      <c r="F51" s="5">
        <f t="shared" si="3"/>
        <v>377.32351418301346</v>
      </c>
    </row>
    <row r="52" spans="2:6">
      <c r="B52" s="39">
        <v>17</v>
      </c>
      <c r="C52" s="19">
        <f t="shared" si="0"/>
        <v>15.356832724422466</v>
      </c>
      <c r="D52" s="5">
        <f t="shared" si="1"/>
        <v>5.6052439444141999</v>
      </c>
      <c r="E52" s="5">
        <f t="shared" si="2"/>
        <v>625.41283025055259</v>
      </c>
      <c r="F52" s="5">
        <f t="shared" si="3"/>
        <v>378.54337857852926</v>
      </c>
    </row>
    <row r="53" spans="2:6">
      <c r="B53" s="39">
        <v>18</v>
      </c>
      <c r="C53" s="19">
        <f t="shared" si="0"/>
        <v>11.732931027126329</v>
      </c>
      <c r="D53" s="5">
        <f t="shared" si="1"/>
        <v>4.2825198249011098</v>
      </c>
      <c r="E53" s="5">
        <f t="shared" si="2"/>
        <v>629.69535007545369</v>
      </c>
      <c r="F53" s="5">
        <f t="shared" si="3"/>
        <v>379.39065229534509</v>
      </c>
    </row>
    <row r="54" spans="2:6">
      <c r="B54" s="39">
        <v>19</v>
      </c>
      <c r="C54" s="19">
        <f t="shared" si="0"/>
        <v>0.83465732752378674</v>
      </c>
      <c r="D54" s="5">
        <f t="shared" si="1"/>
        <v>0.30464992454618217</v>
      </c>
      <c r="E54" s="5">
        <f t="shared" si="2"/>
        <v>629.99999999999989</v>
      </c>
      <c r="F54" s="5">
        <f t="shared" si="3"/>
        <v>379.4454462621199</v>
      </c>
    </row>
    <row r="55" spans="2:6">
      <c r="B55" s="39">
        <v>20</v>
      </c>
      <c r="C55" s="19">
        <f t="shared" si="0"/>
        <v>0</v>
      </c>
      <c r="D55" s="5">
        <f t="shared" si="1"/>
        <v>0</v>
      </c>
      <c r="E55" s="5">
        <f t="shared" si="2"/>
        <v>629.99999999999989</v>
      </c>
      <c r="F55" s="5">
        <f t="shared" si="3"/>
        <v>379.4454462621199</v>
      </c>
    </row>
    <row r="56" spans="2:6">
      <c r="B56" s="39">
        <v>21</v>
      </c>
      <c r="C56" s="19">
        <f t="shared" si="0"/>
        <v>0</v>
      </c>
      <c r="D56" s="5">
        <f t="shared" si="1"/>
        <v>0</v>
      </c>
      <c r="E56" s="5">
        <f t="shared" si="2"/>
        <v>629.99999999999989</v>
      </c>
      <c r="F56" s="5">
        <f t="shared" si="3"/>
        <v>379.4454462621199</v>
      </c>
    </row>
    <row r="57" spans="2:6">
      <c r="B57" s="39">
        <v>22</v>
      </c>
      <c r="C57" s="19">
        <f t="shared" si="0"/>
        <v>0</v>
      </c>
      <c r="D57" s="5">
        <f t="shared" si="1"/>
        <v>0</v>
      </c>
      <c r="E57" s="5">
        <f t="shared" si="2"/>
        <v>629.99999999999989</v>
      </c>
      <c r="F57" s="5">
        <f t="shared" si="3"/>
        <v>379.4454462621199</v>
      </c>
    </row>
    <row r="58" spans="2:6">
      <c r="B58" s="39">
        <v>23</v>
      </c>
      <c r="C58" s="19">
        <f t="shared" si="0"/>
        <v>0</v>
      </c>
      <c r="D58" s="5">
        <f t="shared" si="1"/>
        <v>0</v>
      </c>
      <c r="E58" s="5">
        <f t="shared" si="2"/>
        <v>629.99999999999989</v>
      </c>
      <c r="F58" s="5">
        <f t="shared" si="3"/>
        <v>379.4454462621199</v>
      </c>
    </row>
    <row r="59" spans="2:6">
      <c r="B59" s="39">
        <v>24</v>
      </c>
      <c r="C59" s="19">
        <f t="shared" si="0"/>
        <v>0</v>
      </c>
      <c r="D59" s="5">
        <f t="shared" si="1"/>
        <v>0</v>
      </c>
      <c r="E59" s="5">
        <f t="shared" si="2"/>
        <v>629.99999999999989</v>
      </c>
      <c r="F59" s="5">
        <f t="shared" si="3"/>
        <v>379.4454462621199</v>
      </c>
    </row>
    <row r="60" spans="2:6">
      <c r="B60" s="39">
        <v>25</v>
      </c>
      <c r="C60" s="19">
        <f t="shared" si="0"/>
        <v>0</v>
      </c>
      <c r="D60" s="5">
        <f t="shared" si="1"/>
        <v>0</v>
      </c>
      <c r="E60" s="5">
        <f t="shared" si="2"/>
        <v>629.99999999999989</v>
      </c>
      <c r="F60" s="5">
        <f t="shared" si="3"/>
        <v>379.4454462621199</v>
      </c>
    </row>
    <row r="61" spans="2:6">
      <c r="B61" s="39">
        <v>26</v>
      </c>
      <c r="C61" s="19">
        <f t="shared" si="0"/>
        <v>0</v>
      </c>
      <c r="D61" s="5">
        <f t="shared" si="1"/>
        <v>0</v>
      </c>
      <c r="E61" s="5">
        <f t="shared" si="2"/>
        <v>629.99999999999989</v>
      </c>
      <c r="F61" s="5">
        <f t="shared" si="3"/>
        <v>379.4454462621199</v>
      </c>
    </row>
    <row r="62" spans="2:6">
      <c r="B62" s="39">
        <v>27</v>
      </c>
      <c r="C62" s="19">
        <f t="shared" si="0"/>
        <v>0</v>
      </c>
      <c r="D62" s="5">
        <f t="shared" si="1"/>
        <v>0</v>
      </c>
      <c r="E62" s="5">
        <f t="shared" si="2"/>
        <v>629.99999999999989</v>
      </c>
      <c r="F62" s="5">
        <f t="shared" si="3"/>
        <v>379.4454462621199</v>
      </c>
    </row>
    <row r="63" spans="2:6">
      <c r="B63" s="39">
        <v>28</v>
      </c>
      <c r="C63" s="19">
        <f t="shared" si="0"/>
        <v>0</v>
      </c>
      <c r="D63" s="5">
        <f t="shared" si="1"/>
        <v>0</v>
      </c>
      <c r="E63" s="5">
        <f t="shared" si="2"/>
        <v>629.99999999999989</v>
      </c>
      <c r="F63" s="5">
        <f t="shared" si="3"/>
        <v>379.4454462621199</v>
      </c>
    </row>
    <row r="64" spans="2:6">
      <c r="B64" s="39">
        <v>29</v>
      </c>
      <c r="C64" s="19">
        <f t="shared" si="0"/>
        <v>0</v>
      </c>
      <c r="D64" s="5">
        <f t="shared" si="1"/>
        <v>0</v>
      </c>
      <c r="E64" s="5">
        <f t="shared" si="2"/>
        <v>629.99999999999989</v>
      </c>
      <c r="F64" s="5">
        <f t="shared" si="3"/>
        <v>379.4454462621199</v>
      </c>
    </row>
    <row r="65" spans="2:6">
      <c r="B65" s="39">
        <v>30</v>
      </c>
      <c r="C65" s="19">
        <f t="shared" si="0"/>
        <v>0</v>
      </c>
      <c r="D65" s="5">
        <f t="shared" si="1"/>
        <v>0</v>
      </c>
      <c r="E65" s="5">
        <f t="shared" si="2"/>
        <v>629.99999999999989</v>
      </c>
      <c r="F65" s="5">
        <f t="shared" si="3"/>
        <v>379.4454462621199</v>
      </c>
    </row>
    <row r="66" spans="2:6">
      <c r="B66" s="39">
        <v>31</v>
      </c>
      <c r="C66" s="19">
        <f t="shared" si="0"/>
        <v>0</v>
      </c>
      <c r="D66" s="5">
        <f t="shared" si="1"/>
        <v>0</v>
      </c>
      <c r="E66" s="5">
        <f t="shared" si="2"/>
        <v>629.99999999999989</v>
      </c>
      <c r="F66" s="5">
        <f t="shared" si="3"/>
        <v>379.4454462621199</v>
      </c>
    </row>
    <row r="67" spans="2:6">
      <c r="B67" s="39">
        <v>32</v>
      </c>
      <c r="C67" s="19">
        <f t="shared" si="0"/>
        <v>0</v>
      </c>
      <c r="D67" s="5">
        <f t="shared" si="1"/>
        <v>0</v>
      </c>
      <c r="E67" s="5">
        <f t="shared" si="2"/>
        <v>629.99999999999989</v>
      </c>
      <c r="F67" s="5">
        <f t="shared" si="3"/>
        <v>379.4454462621199</v>
      </c>
    </row>
    <row r="68" spans="2:6">
      <c r="B68" s="39">
        <v>33</v>
      </c>
      <c r="C68" s="19">
        <f t="shared" ref="C68:C85" si="4">D68/0.365</f>
        <v>0</v>
      </c>
      <c r="D68" s="5">
        <f t="shared" ref="D68:D85" si="5">IF(B68&lt;$C$6+1,B68*0.365*$C$20/($C$6+1),0.365*$C$20*(MAX(0,MIN($C$23+1-B68,1))+(EXP(-$C$24*MAX(0,MIN($C$25,B68-1)-$C$23))-EXP(-$C$24*MAX(MIN($C$25,B68)-$C$23,0)))/$C$24))</f>
        <v>0</v>
      </c>
      <c r="E68" s="5">
        <f t="shared" si="2"/>
        <v>629.99999999999989</v>
      </c>
      <c r="F68" s="5">
        <f t="shared" si="3"/>
        <v>379.4454462621199</v>
      </c>
    </row>
    <row r="69" spans="2:6">
      <c r="B69" s="39">
        <v>34</v>
      </c>
      <c r="C69" s="19">
        <f t="shared" si="4"/>
        <v>0</v>
      </c>
      <c r="D69" s="5">
        <f t="shared" si="5"/>
        <v>0</v>
      </c>
      <c r="E69" s="5">
        <f t="shared" ref="E69:E85" si="6">E68+D69</f>
        <v>629.99999999999989</v>
      </c>
      <c r="F69" s="5">
        <f t="shared" ref="F69:F85" si="7">F68+D69/((1+0.01*$C$10)^B68)</f>
        <v>379.4454462621199</v>
      </c>
    </row>
    <row r="70" spans="2:6">
      <c r="B70" s="39">
        <v>35</v>
      </c>
      <c r="C70" s="19">
        <f t="shared" si="4"/>
        <v>0</v>
      </c>
      <c r="D70" s="5">
        <f t="shared" si="5"/>
        <v>0</v>
      </c>
      <c r="E70" s="5">
        <f t="shared" si="6"/>
        <v>629.99999999999989</v>
      </c>
      <c r="F70" s="5">
        <f t="shared" si="7"/>
        <v>379.4454462621199</v>
      </c>
    </row>
    <row r="71" spans="2:6">
      <c r="B71" s="39">
        <v>36</v>
      </c>
      <c r="C71" s="19">
        <f t="shared" si="4"/>
        <v>0</v>
      </c>
      <c r="D71" s="5">
        <f t="shared" si="5"/>
        <v>0</v>
      </c>
      <c r="E71" s="5">
        <f t="shared" si="6"/>
        <v>629.99999999999989</v>
      </c>
      <c r="F71" s="5">
        <f t="shared" si="7"/>
        <v>379.4454462621199</v>
      </c>
    </row>
    <row r="72" spans="2:6">
      <c r="B72" s="39">
        <v>37</v>
      </c>
      <c r="C72" s="19">
        <f t="shared" si="4"/>
        <v>0</v>
      </c>
      <c r="D72" s="5">
        <f t="shared" si="5"/>
        <v>0</v>
      </c>
      <c r="E72" s="5">
        <f t="shared" si="6"/>
        <v>629.99999999999989</v>
      </c>
      <c r="F72" s="5">
        <f t="shared" si="7"/>
        <v>379.4454462621199</v>
      </c>
    </row>
    <row r="73" spans="2:6">
      <c r="B73" s="39">
        <v>38</v>
      </c>
      <c r="C73" s="19">
        <f t="shared" si="4"/>
        <v>0</v>
      </c>
      <c r="D73" s="5">
        <f t="shared" si="5"/>
        <v>0</v>
      </c>
      <c r="E73" s="5">
        <f t="shared" si="6"/>
        <v>629.99999999999989</v>
      </c>
      <c r="F73" s="5">
        <f t="shared" si="7"/>
        <v>379.4454462621199</v>
      </c>
    </row>
    <row r="74" spans="2:6">
      <c r="B74" s="39">
        <v>39</v>
      </c>
      <c r="C74" s="19">
        <f t="shared" si="4"/>
        <v>0</v>
      </c>
      <c r="D74" s="5">
        <f t="shared" si="5"/>
        <v>0</v>
      </c>
      <c r="E74" s="5">
        <f t="shared" si="6"/>
        <v>629.99999999999989</v>
      </c>
      <c r="F74" s="5">
        <f t="shared" si="7"/>
        <v>379.4454462621199</v>
      </c>
    </row>
    <row r="75" spans="2:6">
      <c r="B75" s="39">
        <v>40</v>
      </c>
      <c r="C75" s="19">
        <f t="shared" si="4"/>
        <v>0</v>
      </c>
      <c r="D75" s="5">
        <f t="shared" si="5"/>
        <v>0</v>
      </c>
      <c r="E75" s="5">
        <f t="shared" si="6"/>
        <v>629.99999999999989</v>
      </c>
      <c r="F75" s="5">
        <f t="shared" si="7"/>
        <v>379.4454462621199</v>
      </c>
    </row>
    <row r="76" spans="2:6">
      <c r="B76" s="39">
        <v>41</v>
      </c>
      <c r="C76" s="19">
        <f t="shared" si="4"/>
        <v>0</v>
      </c>
      <c r="D76" s="5">
        <f t="shared" si="5"/>
        <v>0</v>
      </c>
      <c r="E76" s="5">
        <f t="shared" si="6"/>
        <v>629.99999999999989</v>
      </c>
      <c r="F76" s="5">
        <f t="shared" si="7"/>
        <v>379.4454462621199</v>
      </c>
    </row>
    <row r="77" spans="2:6">
      <c r="B77" s="39">
        <v>42</v>
      </c>
      <c r="C77" s="19">
        <f t="shared" si="4"/>
        <v>0</v>
      </c>
      <c r="D77" s="5">
        <f t="shared" si="5"/>
        <v>0</v>
      </c>
      <c r="E77" s="5">
        <f t="shared" si="6"/>
        <v>629.99999999999989</v>
      </c>
      <c r="F77" s="5">
        <f t="shared" si="7"/>
        <v>379.4454462621199</v>
      </c>
    </row>
    <row r="78" spans="2:6">
      <c r="B78" s="39">
        <v>43</v>
      </c>
      <c r="C78" s="19">
        <f t="shared" si="4"/>
        <v>0</v>
      </c>
      <c r="D78" s="5">
        <f t="shared" si="5"/>
        <v>0</v>
      </c>
      <c r="E78" s="5">
        <f t="shared" si="6"/>
        <v>629.99999999999989</v>
      </c>
      <c r="F78" s="5">
        <f t="shared" si="7"/>
        <v>379.4454462621199</v>
      </c>
    </row>
    <row r="79" spans="2:6">
      <c r="B79" s="39">
        <v>44</v>
      </c>
      <c r="C79" s="19">
        <f t="shared" si="4"/>
        <v>0</v>
      </c>
      <c r="D79" s="5">
        <f t="shared" si="5"/>
        <v>0</v>
      </c>
      <c r="E79" s="5">
        <f t="shared" si="6"/>
        <v>629.99999999999989</v>
      </c>
      <c r="F79" s="5">
        <f t="shared" si="7"/>
        <v>379.4454462621199</v>
      </c>
    </row>
    <row r="80" spans="2:6">
      <c r="B80" s="39">
        <v>45</v>
      </c>
      <c r="C80" s="19">
        <f t="shared" si="4"/>
        <v>0</v>
      </c>
      <c r="D80" s="5">
        <f t="shared" si="5"/>
        <v>0</v>
      </c>
      <c r="E80" s="5">
        <f t="shared" si="6"/>
        <v>629.99999999999989</v>
      </c>
      <c r="F80" s="5">
        <f t="shared" si="7"/>
        <v>379.4454462621199</v>
      </c>
    </row>
    <row r="81" spans="2:6">
      <c r="B81" s="39">
        <v>46</v>
      </c>
      <c r="C81" s="19">
        <f t="shared" si="4"/>
        <v>0</v>
      </c>
      <c r="D81" s="5">
        <f t="shared" si="5"/>
        <v>0</v>
      </c>
      <c r="E81" s="5">
        <f t="shared" si="6"/>
        <v>629.99999999999989</v>
      </c>
      <c r="F81" s="5">
        <f t="shared" si="7"/>
        <v>379.4454462621199</v>
      </c>
    </row>
    <row r="82" spans="2:6">
      <c r="B82" s="39">
        <v>47</v>
      </c>
      <c r="C82" s="19">
        <f t="shared" si="4"/>
        <v>0</v>
      </c>
      <c r="D82" s="5">
        <f t="shared" si="5"/>
        <v>0</v>
      </c>
      <c r="E82" s="5">
        <f t="shared" si="6"/>
        <v>629.99999999999989</v>
      </c>
      <c r="F82" s="5">
        <f t="shared" si="7"/>
        <v>379.4454462621199</v>
      </c>
    </row>
    <row r="83" spans="2:6">
      <c r="B83" s="39">
        <v>48</v>
      </c>
      <c r="C83" s="19">
        <f t="shared" si="4"/>
        <v>0</v>
      </c>
      <c r="D83" s="5">
        <f t="shared" si="5"/>
        <v>0</v>
      </c>
      <c r="E83" s="5">
        <f t="shared" si="6"/>
        <v>629.99999999999989</v>
      </c>
      <c r="F83" s="5">
        <f t="shared" si="7"/>
        <v>379.4454462621199</v>
      </c>
    </row>
    <row r="84" spans="2:6">
      <c r="B84" s="39">
        <v>49</v>
      </c>
      <c r="C84" s="19">
        <f t="shared" si="4"/>
        <v>0</v>
      </c>
      <c r="D84" s="5">
        <f t="shared" si="5"/>
        <v>0</v>
      </c>
      <c r="E84" s="5">
        <f t="shared" si="6"/>
        <v>629.99999999999989</v>
      </c>
      <c r="F84" s="5">
        <f t="shared" si="7"/>
        <v>379.4454462621199</v>
      </c>
    </row>
    <row r="85" spans="2:6">
      <c r="B85" s="39">
        <v>50</v>
      </c>
      <c r="C85" s="19">
        <f t="shared" si="4"/>
        <v>0</v>
      </c>
      <c r="D85" s="5">
        <f t="shared" si="5"/>
        <v>0</v>
      </c>
      <c r="E85" s="5">
        <f t="shared" si="6"/>
        <v>629.99999999999989</v>
      </c>
      <c r="F85" s="5">
        <f t="shared" si="7"/>
        <v>379.4454462621199</v>
      </c>
    </row>
  </sheetData>
  <mergeCells count="1">
    <mergeCell ref="F18:G18"/>
  </mergeCells>
  <phoneticPr fontId="4" type="noConversion"/>
  <hyperlinks>
    <hyperlink ref="K1" location="Description!A1" display="Learn about model"/>
  </hyperlinks>
  <printOptions gridLinesSet="0"/>
  <pageMargins left="0.74803149606299202" right="0.74803149606299202" top="0.8" bottom="0.99" header="0.511811023622047" footer="0.511811023622047"/>
  <pageSetup orientation="landscape" r:id="rId1"/>
  <headerFooter alignWithMargins="0"/>
  <drawing r:id="rId2"/>
  <legacyDrawing r:id="rId3"/>
  <oleObjects>
    <mc:AlternateContent xmlns:mc="http://schemas.openxmlformats.org/markup-compatibility/2006">
      <mc:Choice Requires="x14">
        <oleObject progId="Paint.Picture" shapeId="2049" r:id="rId4">
          <objectPr defaultSize="0" autoPict="0" altText="Graphic showing timeline of oilfield. Buildup phase, plateau phase, and decline phase." r:id="rId5">
            <anchor moveWithCells="1">
              <from>
                <xdr:col>5</xdr:col>
                <xdr:colOff>9525</xdr:colOff>
                <xdr:row>3</xdr:row>
                <xdr:rowOff>47625</xdr:rowOff>
              </from>
              <to>
                <xdr:col>8</xdr:col>
                <xdr:colOff>295275</xdr:colOff>
                <xdr:row>10</xdr:row>
                <xdr:rowOff>123825</xdr:rowOff>
              </to>
            </anchor>
          </objectPr>
        </oleObject>
      </mc:Choice>
      <mc:Fallback>
        <oleObject progId="Paint.Picture" shapeId="204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Ball</dc:creator>
  <cp:lastModifiedBy>ewainwri</cp:lastModifiedBy>
  <cp:lastPrinted>1997-09-18T00:54:00Z</cp:lastPrinted>
  <dcterms:created xsi:type="dcterms:W3CDTF">1997-08-20T10:06:36Z</dcterms:created>
  <dcterms:modified xsi:type="dcterms:W3CDTF">2014-06-03T00:30:27Z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