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10" yWindow="210" windowWidth="15630" windowHeight="10245" activeTab="2"/>
  </bookViews>
  <sheets>
    <sheet name="Description" sheetId="1" r:id="rId1"/>
    <sheet name="CB_DATA_" sheetId="5" state="hidden" r:id="rId2"/>
    <sheet name="Model" sheetId="2" r:id="rId3"/>
  </sheets>
  <definedNames>
    <definedName name="CB_04b15bdf35cd4de3a980f0901afd84b8" localSheetId="2" hidden="1">Model!$D$20</definedName>
    <definedName name="CB_3c59ef8a37904a20a26de243c3f3e5da" localSheetId="2" hidden="1">Model!$D$22</definedName>
    <definedName name="CB_ab710f81584c4589ba7c73786b013155" localSheetId="2" hidden="1">Model!$D$21</definedName>
    <definedName name="CB_Block_00000000000000000000000000000000" localSheetId="2" hidden="1">"'7.0.0.0"</definedName>
    <definedName name="CB_Block_00000000000000000000000000000001" localSheetId="1" hidden="1">"'635367994015797437"</definedName>
    <definedName name="CB_Block_00000000000000000000000000000001" localSheetId="2" hidden="1">"'635367994016067452"</definedName>
    <definedName name="CB_Block_00000000000000000000000000000003" localSheetId="1" hidden="1">"'7.2.935.0"</definedName>
    <definedName name="CB_Block_00000000000000000000000000000003" localSheetId="2" hidden="1">"'11.1.3920.0"</definedName>
    <definedName name="CB_BlockExt_00000000000000000000000000000003" localSheetId="1" hidden="1">"'7.2"</definedName>
    <definedName name="CB_BlockExt_00000000000000000000000000000003" localSheetId="2" hidden="1">"'11.1.2.4.000"</definedName>
    <definedName name="CB_e1ddbf755d6449f6974d70e315c5a4df" localSheetId="2" hidden="1">Model!$D$25</definedName>
    <definedName name="CBCR_154f5f0259194dfca9a66ceb7ef8bdf2" localSheetId="2" hidden="1">Model!$F$22</definedName>
    <definedName name="CBCR_3593930525b1480e962d9de3f4768058" localSheetId="2" hidden="1">Model!$F$20</definedName>
    <definedName name="CBCR_4231a8c46f7644a4bbe68ddcecdfe39f" localSheetId="2" hidden="1">Model!$E$21</definedName>
    <definedName name="CBCR_4f90020177a149dd92f0cb357fae1a2a" localSheetId="2" hidden="1">Model!$C$32</definedName>
    <definedName name="CBCR_568d49cf4df74c33877a13d18288a08b" localSheetId="2" hidden="1">Model!$F$21</definedName>
    <definedName name="CBCR_867275ad5c3e4422b8366a925891c011" localSheetId="2" hidden="1">Model!$E$22</definedName>
    <definedName name="CBCR_8d9fb4f5e0b54b509847bbe8d998b8ea" localSheetId="2" hidden="1">Model!$E$20</definedName>
    <definedName name="CBCR_9d72e8daa3d6438d9374dee8236ca281" localSheetId="2" hidden="1">Model!$D$28</definedName>
    <definedName name="CBCR_bb3e489f901340a192b7dcff002455f6" localSheetId="2" hidden="1">Model!$D$27</definedName>
    <definedName name="CBCR_f525e4270477484ba1841b63c8bb78ef" localSheetId="2" hidden="1">Model!$F$25</definedName>
    <definedName name="CBWorkbookPriority" localSheetId="1" hidden="1">-1425791031</definedName>
    <definedName name="CBx_2b95091c005840a4ac6896c2758eb709" localSheetId="1" hidden="1">"'Model'!$A$1"</definedName>
    <definedName name="CBx_4d2a8f0d5a364317b6d2597ea69980eb" localSheetId="1" hidden="1">"'CB_DATA_'!$A$1"</definedName>
    <definedName name="CBx_Sheet_Guid" localSheetId="1" hidden="1">"'4d2a8f0d-5a36-4317-b6d2-597ea69980eb"</definedName>
    <definedName name="CBx_Sheet_Guid" localSheetId="2" hidden="1">"'2b95091c-0058-40a4-ac68-96c2758eb709"</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 name="Pal_Workbook_GUID" hidden="1">"JW3C8QE561U2SBAVLVQIE2NG"</definedName>
  </definedNames>
  <calcPr calcId="145621" concurrentCalc="0" concurrentManualCount="1"/>
</workbook>
</file>

<file path=xl/calcChain.xml><?xml version="1.0" encoding="utf-8"?>
<calcChain xmlns="http://schemas.openxmlformats.org/spreadsheetml/2006/main">
  <c r="F25" i="2" l="1"/>
  <c r="D26" i="2"/>
  <c r="A11" i="5"/>
  <c r="B11" i="5"/>
  <c r="E25" i="2"/>
  <c r="H34" i="2"/>
  <c r="D27" i="2"/>
  <c r="J31" i="2"/>
  <c r="D28" i="2"/>
  <c r="J34" i="2"/>
  <c r="J32" i="2"/>
  <c r="J36" i="2"/>
  <c r="D19" i="2"/>
  <c r="D25" i="2"/>
  <c r="J33" i="2"/>
  <c r="I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34" i="2"/>
  <c r="I32" i="2"/>
</calcChain>
</file>

<file path=xl/comments1.xml><?xml version="1.0" encoding="utf-8"?>
<comments xmlns="http://schemas.openxmlformats.org/spreadsheetml/2006/main">
  <authors>
    <author>A satisfied Microsoft Office user</author>
  </authors>
  <commentList>
    <comment ref="E25" authorId="0">
      <text>
        <r>
          <rPr>
            <sz val="8"/>
            <color indexed="81"/>
            <rFont val="Tahoma"/>
            <family val="2"/>
          </rPr>
          <t>Define the Upper Specification Limit.  This value is used for calculating the process results.</t>
        </r>
      </text>
    </comment>
  </commentList>
</comments>
</file>

<file path=xl/sharedStrings.xml><?xml version="1.0" encoding="utf-8"?>
<sst xmlns="http://schemas.openxmlformats.org/spreadsheetml/2006/main" count="96" uniqueCount="86">
  <si>
    <t>Piston Displacement Model</t>
  </si>
  <si>
    <t>Name</t>
  </si>
  <si>
    <t>Nom Value</t>
  </si>
  <si>
    <t>Std Dev</t>
  </si>
  <si>
    <t>Target</t>
  </si>
  <si>
    <t>Tolerance  (+/-)</t>
  </si>
  <si>
    <t>LSL</t>
  </si>
  <si>
    <t>USL</t>
  </si>
  <si>
    <t>Cpk</t>
  </si>
  <si>
    <t>r</t>
  </si>
  <si>
    <t>Crank Length (mm)</t>
  </si>
  <si>
    <t>l</t>
  </si>
  <si>
    <t>Connecting Rod Length (mm)</t>
  </si>
  <si>
    <t>H</t>
  </si>
  <si>
    <t>Piston Height (mm)</t>
  </si>
  <si>
    <t>Piston Displacement</t>
  </si>
  <si>
    <t>q</t>
  </si>
  <si>
    <t>Crank Angle (deg)</t>
  </si>
  <si>
    <t>b</t>
  </si>
  <si>
    <t>Connecting Rod Angle (deg)</t>
  </si>
  <si>
    <t>Angle (deg)</t>
  </si>
  <si>
    <t>Tol (+/-)</t>
  </si>
  <si>
    <t>Probability Density</t>
  </si>
  <si>
    <t>X-value</t>
  </si>
  <si>
    <t>Mean</t>
  </si>
  <si>
    <t>Standard Deviation</t>
  </si>
  <si>
    <t>Cp</t>
  </si>
  <si>
    <t>Cpk-lower</t>
  </si>
  <si>
    <t>Cpk-upper</t>
  </si>
  <si>
    <t>Cpm</t>
  </si>
  <si>
    <t>Z-LSL</t>
  </si>
  <si>
    <t>Z-USL</t>
  </si>
  <si>
    <t>Zst-total</t>
  </si>
  <si>
    <t>Zlt</t>
  </si>
  <si>
    <t>p(N/C)-below</t>
  </si>
  <si>
    <t>p(N/C)-above</t>
  </si>
  <si>
    <t>p(N/C)-total</t>
  </si>
  <si>
    <t>PPM-below</t>
  </si>
  <si>
    <t>PPM-above</t>
  </si>
  <si>
    <t>PPM-total</t>
  </si>
  <si>
    <t>Z-score shift</t>
  </si>
  <si>
    <t>Discussion</t>
  </si>
  <si>
    <t>This model is used for the design of a piston assembly. Three separate components, the crank length, connecting rod length, and piston height determine the piston displacement. These variables are defined as assumptions. The lower specification limit (LSL) and upper specification limit (USL) are calculated by subtracting and adding the tolerance to the target value, respectively.</t>
  </si>
  <si>
    <t xml:space="preserve">The process capability, Cpk, is a function of the standard deviation of each of the variables and the difference between the value of the variable and the specification limits. The total defects per million opportunities (DPMO) is also calculated by Crystal Ball and automatically entered in the spreadsheet for the piston displacement. </t>
  </si>
  <si>
    <t>The actual lengths of the piston assembly parts are not produced at exactly the target values.  Each length has a different degree of uncertainty, defined by the standard deviation values in the model worksheet. These values are used in the probability distributions that describe the assumptions of the lengths of each of the parts. When the simulation runs, random values are chosen from each of the distributions and the value of the forecast, piston displacement, is recorded for each trial. The distribution of the forecast is then used to determine the likelihood of producing a piston assembly outside of the specification limits.  Based on the inputs in the model, we would expect about 99% of our production to meet the specification limits.</t>
  </si>
  <si>
    <t xml:space="preserve">With this model in place, you can use OptQuest to adjust the target values for each of the three contributing variables and minimize the DPMO of the entire assembly. To do so, you would need to define each of the target values as a decision variable. Using this model before completing design of the system saves you the expense of creating defective assemblies that can be eliminated by optimizing the system during the design phase of the project.  </t>
  </si>
  <si>
    <t>Using Crystal Ball</t>
  </si>
  <si>
    <t>Crystal Ball enhances your Excel model by allowing you to create probability distributions that describe the uncertainty surrounding specific input variables. This model includes three probability distributions, referred to in Crystal Ball as "assumptions." These assumptions describe the variation in the Crank Length, Connecting Rod Length, and Piston Height.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</si>
  <si>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Piston Displacement.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</si>
  <si>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</si>
  <si>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Piston Displacement forecast chart.  The capability metrics that you see in the spreadsheet are also updated.  To change which statistics are extracted to the spreadsheet after each simulation, in the forecast window (histogram) select Preferences &gt; Forecast.  Click the Auto Extract tab.  Use the checkboxes to select or deselect values to be displayed automatically on the spreadsheet following each simulation.  To see the effect of the change, you will need to reset the simulation (Run &gt; Reset Simulation) and run the simulation again (Run &gt; Start Simulation).</t>
  </si>
  <si>
    <t xml:space="preserve">What impact would changing the standard deviation of the part sizes have on the process capability?  Would other mean values for any of the part sizes result in fewer DPMO?  Would a narrow or wide distribution of the simulation results be most preferable?  </t>
  </si>
  <si>
    <t>To view which of the three part sizes has the greatest impact on a particular forecast, use a sensitivity chart. You can open a sensitivity chart by selecting Forecast &gt; Open Sensitivity Chart in the forecast window.  Which variable most affects the piston displacement?  How would reducing the variability of the size of that part impact the Cpk?  How would it affect the DPMO?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</si>
  <si>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</si>
  <si>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</si>
  <si>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</si>
  <si>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</si>
  <si>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</si>
  <si>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</si>
  <si>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</si>
  <si>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</si>
  <si>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</si>
  <si>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</si>
  <si>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</si>
  <si>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</si>
  <si>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2b95091c-0058-40a4-ac68-96c2758eb709</t>
  </si>
  <si>
    <t>CB_Block_0</t>
  </si>
  <si>
    <t>Decisioneering:7.0.0.0</t>
  </si>
  <si>
    <t>CB_Block_7.0.0.0:1</t>
  </si>
  <si>
    <t>4d2a8f0d-5a36-4317-b6d2-597ea69980eb</t>
  </si>
  <si>
    <r>
      <t>Summary</t>
    </r>
    <r>
      <rPr>
        <sz val="11"/>
        <rFont val="Calibri"/>
        <family val="2"/>
        <scheme val="minor"/>
      </rPr>
      <t xml:space="preserve">
This model demonstrates how Crystal Ball can be used in the design phase of a project to determine the optimal specifications for production. In this case, the product is a piston assembly.  The piston displacement needs to be within a certain range to meet customer requirements. The values that impact the piston displacement are defined as assumptions with the appropriate probability distributions. As a result, you can determine the likelihood of producing assemblies outside of the specification.</t>
    </r>
  </si>
  <si>
    <r>
      <t>Keywords:</t>
    </r>
    <r>
      <rPr>
        <sz val="11"/>
        <rFont val="Calibri"/>
        <family val="2"/>
        <scheme val="minor"/>
      </rPr>
      <t xml:space="preserve"> piston, displacement, DFSS, mechanical design, tolerance analysis, Cpk</t>
    </r>
  </si>
  <si>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</si>
  <si>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</si>
  <si>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Var</t>
  </si>
  <si>
    <t>Piston Displacement Probability Table</t>
  </si>
  <si>
    <t>Model Calculation</t>
  </si>
  <si>
    <t>Capability Metrics</t>
  </si>
  <si>
    <t>Value</t>
  </si>
  <si>
    <t>Design Parameters</t>
  </si>
  <si>
    <t>Crank Angle Table</t>
  </si>
  <si>
    <t>Capability of Design (Output)</t>
  </si>
  <si>
    <t>㜸〱敤㕣㕤㙣ㅣ搷㜵摥ㄹ㜲㤷㍢㑢慥戸ㄶ㘵搹㜲ㅣ㠷㠹敤挴〹㠵㡤㈸㕢㡤摤㐰㤱昹愳扦㤸㤲㘸㉤㈵挵戱㤳搵㜰㜷㠶ㅣ㘹㘷㤶㥡ㄹ㔲愲攳搶㑥㥢愴㑤搳攴挱攸㥦ㅢ〷㑤㕤ㄴ㐱㔱㌴㐵㕢搴愹摤攴愱㐰㠱晥挰㉥晡㄰ㄴ攸㐳〱㌷㈸摡㠷ㄶ㠵㠰扣攴㈱㠰晢㝤攷捥散捥敥㜲㐷昴摡㙥改㠲㘳敦攱㥤㜳敦㥤戹昷㥥摦㝢捥ㅤ㘵戴㑣㈶昳㈶㉥晥攵㌵捣挲摤㤵捤㈰戴摣昲㕣戳搱戰㙡愱搳昴㠲昲㡣敦㥢㥢ぢ㑥㄰づ愱㐱慥敡愰㍥挸㔶〳攷㘹㉢㕦摤戰晣〰㡤戲㤹㑣㍥㙦攸愸攷㐳昸㉢挵㌷〶㝢㡤つ〳㉣捤捤㥥㕢扥㠲愷㔶挲愶㙦ㅤ㥣扣愸晡ㅥ㥤㥥㉥㑦㤷ㅦ㝣攴昰愱昲愱㠳㤳㜳敢㡤㜰摤户㡥㝡搶㝡攸㥢㡤㠳㤳㡢敢换つ愷昶㤸戵戹搴扣㙡㜹㐷慤攵㐳て㉥㥢て㍤㍣晤搰㤱㈳昶㈳㡦㍣㍣㠶㔷㘷捥捥捤㉥晡㤶ㅤ扣㐳捦捣㜲挸て捤㕢㌵㠷㜳戳㉣摦昱㔶捡㜳戳昸㍦㌱㝥摣㝤愲㕣㔹戵慣㤰慦戶㝣换慢㔹㠱㠱㡥愳敥㑣㄰慣扢㙢㕣㍣挳㍤㠱愹搶捣㈰捣扡㜳㔶愳㘱戸昱㔳昳敥㌹慣㕤挳摣ㅣ㜳㉢㤶ㄷ㌸愱戳攱㠴㥢㌹㜷〹て慡ㄷ摤ぢ㠱㜵摥昴㔶慣戳愶㙢㘵摤㤳敢㑥㝤㔸㕤㤹愱㡦挴㡦㐸づ㑣愶㕦㥥〹摣戹㔵搳㤷ㄱ〵㕣㤸㤴戶㈷晣㕡㘷摢㝢晢㍦㤷㐳㤷㌷昰㤹昷昷㙦㠷㥡㡢愶摦㙡㌹搵扦㘵㌴昹捥ㄱ㝣扣㝦晢挴ㅡ㜵昶昹㘸晦㍥戲㤴㥤慤戵搱㠸扦㘵㐵㌱ㄹ㈳㐷㌰㐲㤰㈷㈰〱㡤〲挱㈸挱ㄸ㠰㌶晣㘳㐸㐹戲㈳慢昴慡愹㔷㤷昵㙡㑤慦搶昵慡愵㔷㙤扤扡愲㔷㔷昵慡愳㔷慦攸搵慢㘸ㄳ㕦昹㤱ㄱ㍤扡晥敥搵㉢㠷㈶晥昰㉢愷扥昳攳搷㕦晦愳㌷㉢摦ㄹ摢㠳㐶㡦㐷㠳㥡昷捤敢㘰戵㌶ㄷㅦ㉥㐳㈶戶㈳ㄵ㄰ち晢㠸晤〹㝢㝡扡㝥攴㤰昹愰㤹攵戴㔲㠸摦挱㈸㈵戴ㅤ戳㉦㌹㕥扤㜹㕤㘸㜷昷慣ㄹ㔸敤㠵㥢㡡敡㘶㥢敢㕥㍤㜸摦搶㤵㤵搰っ慤扢扡敢摡て改改㔶㠱㔸㔹㠱扣敦㥥敥㙥ㄷ捤挶扡㌵㜳挳㔱搵敦敦慡㜶ㄷ晤收㜲晦摡ㄳ扥㜵慤㔵摢㌳愲ㄹ㈸戵つ㜹㜶捦㉣㔵㤵ㅡ搷攴摣㙡㌳戰㍣ㄹ摥㤴扢攸搴慥㕡㝥挵愲㑡戴敡㌲搵摢㔹ㄵ㐹晤搴㌹てㄳ㠵戴搶㍦㤴挴摡挷㙦㠴㄰㘶慢㡥昱慥㔹㝥戸戹㘴㉥㌷慣晤ㅤ㑤搴㍢㔱㜱愰〳㝤愲㔹㕢て收㥡㕥攸㌷ㅢ㥤㌵㌳昵つㄳ㥡愶㝥愶㔹户㠶㠷㌳愲ㄴ愰㜰㠷㠶㌴㉤昳戱晥戲㈰㠴㐸㤰㤸㠲㝣㘷㈷摢㤵捦㘳㜶㤸㐵挳㈲㑦敡昷摤攲㘱ㅣ慦攸㤸ㄴ〹㑣捣㠹昶㠳㉦㝤攰ㄶ㡦㙤㔱敥摤㙤慣敢ㄳ搱散㡦㙦㔸㕥㜸捡昴敡つ换㑦戵㝥ㅡ㐷㘴㡣〳㘴㙦㐲㈱昴㕤㍤㥡㍡敤㠶戶㤹扤敥搴挳搵摣慡攵慣慣㠶挰挱㐲收昳㕣摡㥥换戸つ㈸㘳㉦挱〴㐰愱㤰挹敤㘳愳㕣〱㔷㈶㑢敤㤴㈲换ㅤ㡡㥣晤㍡㘴㜹捣㍥攱㌴㐲㑢㈹攵㜱ㅢㄴ㔱㔶㑤挸㔷㈴㡢晡㘶㑤ㄹ㡣㝤昶ㅣ戸搴㜴扣㜰戳㉤户㍤㔲愲㤸㘸㔷ㄷ散㌸㕤㐰㔵搰愹て㔲㘴つ㑣搳愵つ搲ㅢ㈷㤸㠸㘲㤰㘲搹昱攴㑥㈶㘳晢ㄴㅤ㠱昶㐹㈶㘴敢㐳晤㜵〴㤹扤㤷㐹搹愹慦㍣敥㙡戳慤㝣㜹愵捤㙥挷挲ㄹ晢〹敥㈰戸㤳攰〰㠰昶敦搰㜰搴㜲㈸㜷㕥挶晢㜰㙦摣㑤昰㝥〰攸㈷㠳㍡㈷㔲㔵昴愱戶攳㐷戲㕤ㄱ㝥戲㌸挵㑡ㄵ搱㌳㙥昹㤹㐵㔷〸ㅤ㜹㥤㍢挳搶づ㡢㡤晤㜰㝦摥㑣㑥㠷ㅣ㤹搲㌴㌹搷㕢㌴㑤㉥〴㥢づ㘸户㍥㠰慥挶㈴挱〷〱㤴㘱愱戳扢㍤㙦㥥敥攴㝢挲㈵㔲㡥搰㠰挶㍤㘲㘲扡晦㈹ち慥㘷敢戲敢㍦搳ㄵ㥣戲摦昳晥昳挱晥戲ㅤㄱ扤换㘶敥摡ㅣ挶㡡摥愲〷晤㈱㠸㤷昶㉦㝤敤换㝤愸㌶敥㈷昸㌰㐰㤷㝤攱捥晢慤㐶〹挴㈵㜶ㄳ㤴摢换㠸㡢㜸戸㑢㥢㙢㤶㔸㥦㌱㝢挹昴㔷慣㄰搱㡢搳昳昰㠳㥢扥㙦㌵戰愱慤ぢ㠲㝢㤷㍢㍡㤱挱〹扦改ㄲ扦敢ㅦ〷敦〹挳㌰㍣慣て㘵扡晣攳ㄴ㍦㌳ㄱ㙦㑡㜰づ敤敦㠳晤㤵㐴愲㔳㈷㝢戱㕦晡摥㜲㔷㤳っ愰㐹ㅥ挰戲ㅡㅦ〵㠰㤶搰晥愹慦㐶㤹㘲戳㠳搲慣搳㕢㘵㜴㉦㘵㘷搲ㄵ㍦散搱㈳愳㉡㔸㍢㡢搸㐱㔰㜴㉢㡥摢㔲ㄶ愳敥愲攵搷㄰㔷㜰ㅡ㔶㐱㠵㘴愹㙡㜶㜵挵㝢㐴㔷っつ昵散愵㔳㘲㙢挲㈷㕤㕡㈲㔵摡㔳㉢㔳昶攱㙤愶㘲〸㤲㑡㈵㈵㉣搴搲㐰攴㍣戶摤㔵㌱〳愸㤸㌲ㄶ捥昸㌸挱㈱㠲㘹㠰散㍦㐰搳㙣㜷攱㤹ちㅢ搹㘰㌸扢㕡捤攴㐹〶〹て扥摥㔷㔹㍤挴搷ㅣ㈱昸ㄹ㠰㉥昷㠷挱挷ㄴ㐶ㄴ㤲㈷ㄸ㤱摥㤲㘱㕦㜴慣敢攴㠱㍤㌶㤲㑡㜳敢㐱搸㜴㤹㔵㉡摡昳捤戳捤㜰摥〹搶㤰㠵㥡戰愳挲愵㔵换〳㜷昹昰㝤扡㜰捤戵㌵慢㙥搸㤵收㍡㔴摢改昹㥤戰㈹挷晣攰㑢捡扥㕣搷㜰つ戶㌷挶㈳㌴搹ㄱ㈳搶捡㐸散戶㈲摦摣昴㡤户㔷㜴挹〹ㅢ搶愸慤㠴㡥攵扣㡤㔵㐴搶愰㍥㘲㉦慤晡㤶㌵㕦戴㑦晡㑥扤攱㜸ㄶ㠹〱ㅦ㤳㠹扡〵㙢〵ㄹ㠲挵㈶昳㝦㑤慦㘸㉦昹愶ㄷ慣㤹㑣㈶㙥敥敤戸㤳㤴㐸搶㥥㜵扣〰慦ㄱ㉡戲㍣㙥㔷㔶㥢搷㤱慤㕤㜷扤㤳收㕡戰㈳愸㐲愶㔷㤷㤰㐶搳㌵㕤搷昲㝡㝥㔰晡㜰㐳㥥挹ㅣ挶㙦㤸㐰㘸㤵挹㌲㕥㥥㘲扤改搷㐷昹ㄹ晡改ㅣ搳ㄸ㌲㐷㉤攴㔰慡ㄶ愶愴ㅡて戳捦㈳〰㥦㍥㜹攱㜴㍢㉢昷戶昲搵㔹㐶昸㔳㜴扣戰㐵㉢〹挲昸摣ㅥ挵㉡挴㤱㜳㈰㠱愰㌸敦扡搹慦㘰㑢ㅢ㜲摦㥥㜶昱〴戲㐸㘳昶㠲戹㙣㌵㤰㡢㜶捤㜰㡦扡愱ㅢ敢㥡㡤㈰慡㥢㙢扡慥㐹搶㈲㕢㔶㙡㈶㌹㜸㘶㍤㙣㥥㜱㍣挳〶㄰晥㡢㔰收つ愰捣ㅢ㠲ㅡ戳捦㌳㉤㈸㘵㍥慢戹㘲晡㑥戸敡㍡戵㍣㙦㤸扡摢ㄱ㍣〹㈱愷收㡤慦㔸㘷㑣㜶㜹昳ㄷ攰戲〵㘵㤰扢っ㍤捡愵㈳昹挱戹扡㤶挳㝦摡㠰㠱㈵㈸ㄸ㠹㤲ㅡ㥦挴搳戲㜲㌲〲㉡㐷慥㥢昱昹㡢㥢捦〲愳攲㜲愴㝡ち㡢㈰㈲㤸㔰昲っ㙦攷散ぢ㥥ㄳ㠲㝡愴搸〹㈷㥣て㐰㜲〰ㄴ㘵㝢㝢㤷㔰㌵搱㘹慡㘵ㄵ㍥搰㕢搵㘱㈶敥改慤㑦摡㡤晢戶愸㔶ㄶ㈵㘱㐸㙥搵㐸㉣换ㄶ㘳摣㐹愶㐶ㄳ挳ㅤ㕢ㅢ㉤㉤㙣摡㕥㜷㙡㤱户㘱㤸㠴㘷㌲挶㔱㘱ㄴ㈴㜹挹ㅤ戰㔱㡣搷愷戳㐷㈲㕢㐳ㅦ愰㐰㍢愵㜰挵㈸ㅤ㜸ㅡ㐷㑥敡㔶㈱扡㠳㝣敦㠹㡡攷搶挳㡥ㅡ昳挶㐴㔴㌳搳㘸㥣昳攰㈵搴㑣扦扥㐳㐴ㅡ㜳㔳ㄶ㐶愴㜳㔰敢慦㤶㌷㈱㠸㤱ㄸ㌲㈵㤲ㄲ〷㠶ㄸ㐲戸ㄲ搹㔴㝡㘷㐵㉥㜵ぢ㥤攷摤ㄹ换昴㠴〲㤵戰㍥㙦㙤㠸ㅢ搶昶攴㈷愴㐳㙢户㈸㝡搴戰㘷㤶〳㤸昴㤰㝡㍣㉡㠹㠰ㅢ昶㜹㠶愵㜰㠰〱㙡㌷㉡㉤搶㐲愴㜵㕢て攰捥㘰攷㔰〷㉢愲搲㈶昴捥愸㐱㜳㈹㡣摢㌹〹捡捥㠰ㄴ㠵㈲戵攵晡敦㘳摡㙦扦挰敢て㡥㘵攲㐲㈴㐴㑣㜵愵㜸て㈰㙥㌲㉢㐹㈹㥡㠸㤳攵㑡戳㠹搲ㅡ㡢㜱㜴㌱㡡㜴昹晣㄰㈷㜸㤸挷ㅡ愷搸㌴㜰挶㉤㜴㘰㑤ㅢ㥢㝢散搳㕥慤戱㕥户挴ㄴ挷扡㕡㉣昲㡥愰㤷ㅣ晦㔳搲㤴戲㉥搱愲㥣挶㔶㡡㔳㈶㤱〶昷扢㡤㑦愱扢㈸㌹㍣㐳改㌶㈶ㅦ㔳挲㜲㤲っ敢㌹愳㐰晦㜰㙦晢昰㠲ㅣ㥣㠳㑡敢㐱㔱㤷㉤攰㉣㕥㉢㠳㉣搲㤶㘸戶搰㕣㘸搲㘷㑦愰㑥㌹ち戵㈳㘸㠴㜹㉡㠵㤷换挱ㄹㄹ㔰㍡昸㤰捣捤㈸戳㝢昳㔹戹捤摣㍣ㄶ㌹ㅦㅡ昳扢摣〵㘵戰慡㄰㈴㍡摣㝡摢敢搶㤸昹愵攷㙤㍣ち愰㌱〵㑣㠷ㄶ㉤㤵㠳㌳㡢昲慤ㅤㅣ㈶㈳㔳戲愳挹㐴㉡㜳㤴ㄳ〸搸㠳㘸㤰㈶㙥愴㤷㥡㌰㐲攱㍥㌹ㄴㄶ㥦㑢㥣㜲戱〵㙡晡晢扢㤰㡢㘶㠸愳㉦摥㠱㉥昴㑣扤㑥㜷ㄷ昱戹ㅤ㐱㔵ㅣ摢㔰敥攸扥慥〳㔹㌲㈷晡㜷昷㜶㔵㐴〷〵て捦㤷㑦㤹㘱㙤戵ㄲ㙥慡㐳㕢㠳戲㐴昶〷㠸㐷㙣昹㜶晡捣挳ㅥて愱㙥㜰敤ぢ㔷扤收㜵㑦挶㤵つ㜸攲㡦㕥慣㌱㌲挲㐱ㄶ㌲㙦攲㍦戹昴㑣昶晢㜸攲㜶㠶捤〷戴〳㈴㝣㡥㕣〵攳㌸晥搲摢㤹挴摦ㄴ㕥㠱晦摥㍡㌵㐰㕥搹搷挵㉢愲っ㜶㤹挵㕢㜹挷㤸㐵㝢ㄵ愴㈵挳㠰攰昱〱ㄱ㍤愳扤㠲ㅢㄲㅤ㌴〰攱㡣㔳㠴㈰摦〷昱㌷㠵㝣愲搰愳㘳ㅥ㍣ㄴ昲晦㠷㔲戱㔴㙦㈹㔶晦ぢ㐲慤㝤て挴㄰㌲㠱㈶㉤戹搴㕥敥㈴搳㘳ㄱ㤹㤸㤴㝤㑢改㙦捥㘰㜷摢昹慥ㅦ昱晤㍦摣㜶㥥〱㠵㜹㠹㘷㠶〴摢㝤㈸户ㅣ〳扤挷㌱戸ㅦ搵攲ㄸ㥣㘵ㅦ收敥㤵㘳㄰㐵㍥ㄶ㠱戸戵㘳挰㡣㕥㡡晢㤷㐸戰㈶㠲ㄹ摣㜷敤㜷ㄹㄵ㍢㠵愳戶㔶㠰㉣㍥㑣㔵㌰㠷㌸搴ㅤ扤攸㐵搳㌷摤〳㠲㍦改㕢㌰㘱晥ㄲ捥㙥㑢ㄷ昶戸㙢换ㅡ改戴㐵㠴㈲㡥慤敦㐶㔱戶㜷㘲ㅤ㤴㔲㤷ち摡㙢㜹㉤昷㌶攲㈳ㅡ㜷ぢ㤹㉦散晢敥挹㝦㝤晡㑢挷㜸㐶㉤攲搵㉣㤳挲㠳㈴敡改㐱㈰㤵㥢㌸ㅥ㜲㍢㍦挵㌹㠳㡦㤲㥣戵㠶㌵㙢晡攲晢〴㠶ㅢㄷㄵ攳㈵ㄸ㔳㌱摦㑥㜰㉣㜱摡㐱㌹㤶攵慥㈰愷㝣捡㈴㠱挱㜲㘲攰ㄲ挹㡢㤳㠵㕡㕦戳㌵愰㡦㤹晤㘳ㄸ㥥户㌸㤰㑥摦㤰㝢㑤㕥㥡昶摤搸戲㈹㐴㈶㜳〴晢て戵㠱搴愶㠰㡢戵㤴摥慢愵㜸っ㐰戴㔴〵㠵㙣ㄹ㈰㈵㥦搶㥤搸㘵ㄴ㘰㔷〹㔸慤愳㝥〳㝥戶㠲㔵〴ㄵ攳〸晣愰晢㔸㙥晡㘳搳挴〴慤散㐴㤶㔰㤰㉤ぢㄱ捣搸ち昶〲ち昱㤵㥤㐶㘹摢㐱㈸扥愴攸慡㜴㥢ㄲ散慣换〸㕢挱㍤敥慤攳扣〷散㑣㑥っ㠶户㤷㘸㙣㐳㈵㌳愷㥡ㄶㄴ㡡㜰㕣ㄵ㕢㥤㐶愳㉡搸㉣敦〰昶愲㐸昹昱摢㈰搶㑦戵ㅦ㝤㝢㜷つ㙤㥣㌷㠲〹昲〷晦敢㥥ㄴ挱挶㕢㈹㌱搰戰摢㙡㤵㔷〷挲㉦愲ぢ㈷㥤搱㡣㜶㔱敥㌵㘶愶㘳挹ㅡ敡㤵㉣收慣㐵戲㉥戱㌷㤳搷ㅤ昶晦〹㈰㙥㘹晦㌵㘶摣㠴㘴㥦㡤ち扣挹㌲㙢㜲换㐴つ㔷〴昱㙣愴㙣㘴㍢㙣㐸㤱㠹㙥㔵慡攰㜳㔵㔵㉤ㅡㅣ搱慥攱敥〳ㄱ慤扥昴㙤㐷晢㉡㐰㘶㠴戲扦てㄵ搴户㍦〷摤扢愷捤㍤〵昴扥㌳㑥捤㙦〶㑤㍢㥣慣㈰搵㍢挹慦捤㙣昸㍣㌳摡敦㜵㉢戵㝢戱ㄲ㘳㥦㐷㥦戳攷愰戰捦㕡攱㍢㤵㠱㘴㍥㘱㝢昹ぢ㝥㜹㔴㑡㈴㤵㘸ㅤ㠲摢散挷搷捤〶㍥㔶㍤㠷〸㘷㐸搴㡥㌰㜶㉡捥摣㝤㉥㠳㑢㠷㤳㔹㡦㈱ち㘴㌵捡㐸㠹挹ㄴ㥥晣ㅣ搷戵㝢つ㍡摢㐶㜳ぢ搸㜲戰㐸㕢㈱晢扢愰改昶摥搲挹㌲㝣㈷扦㐱㉥ㄸ㤷〹戱㡤晥ㄴ晥㙥㍦㉣换愷㑤㠰捦愳㑦戸ㄹ晥㥡㙡㈰㘸戶㡤㥣户㠹慥摡愳〴昸ㄹ换㔱㠱㌷ㅡ㘳㝢ㄴ㐵敤㕢㤸ㄶ〵〰攵㑣慥づ搰㥦慢扦戹ㄵ㔷㙢㡣敤挸昳挱晡ㄹ晡㙤攲扢㌱㘴㈰搸㤵㈴㤶㍢㔴挱慥㈶戱摣㥣㤰㡦ぢ摡㙦攲つ㕣㘷戵㕥㔷㠸挳㘶㐵㌶㈱㈸ㅢ㔷〱攲㑢攳㈶㐴㘶昰㙢攸搰㥡㠱ぢ㙣晦ㄹ㍣扦攵っ攸㍥挸愸㥡昱挳昱户ㄴ㥢ㅦ㘳つ㜷挶㌵〲㥦㈰㘰㘵㙣㠵挶愹㔸愹慤㜲㉡㈵昱捡㌱㤴㜱晤㘳昴昷㡤㘳慦扦挶敢扦㡥㘹愲㑡㔱㘵㠴搲㐲〱㡤慡㔴㘶昱戵攴㉣㌶㠰敤㍦㡢慦㙥㌵㡢ㄲ戵㙣〹㍦攳〶㐰㜱㕣扢㡣㍦㌲慢捤愸挰ㅢ捤㡣戱㑦愳㄰㕦㈵戲㠶昴晤〲ち挵昱ㄲ㐹挹〸㡥昱っ挱捦ㄱ晣㍣挱戳〴捦ㄱ㝣ㄱ愰愸㤷㐸㕤㘹昸ぢ㐴晥㈲挱㤷〸扥㑣昰ㄵ㠲㕦〲㐰㐳ㄲ㕣ㅡ晥㌲㤱㕦㈵昸ㄵ㠲慦ㄱ晣㉡挱搷〱㡡扡㐶愲换戰扦ㄱㄵ㜸㔳㈲攵㌹挰㘲愹㐴㈲愹㘲㜶つ挵㤴㉦㤴挴攵攳㠹㑥扥㌸愷愲捡㌹㘵攸昳㙥ㄴ㑥摥ㄱ敡㉥㑡〴昴戵㔲戹〱㡦㉡㘸搷扡㌹攵㝥慣㙤㡢㔳㈵㑢愳㤱戳戹㤰摡㕡㜷攳㙢㐲〸㔴㤱㥤㔵㘳㑡㠰㌴㙥㜶㌷㝥愹搵昸㡤戸㌱㈵㐵ㅡ㝢摤㡤㥦㐴攳㔸㌰搴㤳㑢㤴㡡ㄲ㝥挵㔲㤶っ㥣攲挹换摥㈶昱挵㌹㐳〶㔹㥢摥挱愸慤搰戴ぢ㤲づ㙦㠸㝦㌰㠶〳㉥㍥扥昹㕥挰㜹㉤ㅣ㙢㠱〹㔱晦昴挳㘹㥣攳㥡㌷㐳ㄳ㥦㜴㙦㈰㠱敥ㅢ㜲挷捥㌹晢㥣て挴㠸㝤㍡挰㡥戱扥愳戸〵捥捥戰㡥㈹㐷㑣愳昷攵㥡ㄴ挷戸扤ㅥ㜱攲㑦攷戹㤸挱㑣愳㈴㡢㠶戵㐶㡢挸捦戵㐳㤴挶慦㘳㥣㔰攱㌲㕥㤸挰摦㐰㐱㈵㤷昶ㄱ㔵愲㙥愲晡㌴㝥ぢ愰㌸㔴㡡戵㤲㐶㐵㐴㍥挸扤〰㌰ㅥ晦挳ㅢ㤳ㅢㄲつ搲㌵㍢㝥搹㝦ㅥ㍥㈰愶ぢ㠹慤㡣昱㑤㜶㜸ㄱ㘰〸愱㘸㑤㉤ㄲ㕥晡㉤㘰ㄲ㉦捤㔲愹㝤戲扦户捤捤㜴晣㡦〱㈰㐵摡昱搵晦㜱㝣挵扦挹〷て攱ㅦ㌱挹捡搶㘰㔸晦搹挱㥥㐵㐶愳㔷㉦㍦ㄳㄳ㝡ㅢ捦攱〲户扤㔴㍥㔱㑣愸㐶搵捤改㙡㤷昱㝣扥㠳㑥㝦㐱愳㌲ㄷ㜴㌵㐲敦ㄷ㌴搵扢愰㍦ㅦ愱㜹㙡愲愰㍤ㄷ愳㍦ㄷ愱ㅦ㄰昴ㄷ㘳昴㔳ㄱ㥡㠱㥡㠲㐶㑢㈰て㜹㌲㐲慢㤱搰㌶〸晡戳ㄱ㕡㡤㠴搶㐲搰㑦㐴㘸㌵㤲㉦挷攸捦㐴㘸㌵ㄲ㕡ㄴ㘹㝤㈹㐲慢㤱搰挶〸晡㘲㠴㔶㈳愱愹ㄱ昴㠵〸慤㐶㐲攳㈳攸愵〸慤㐶㐲㜳㈴攸㑡㠴㔶㈳愱㠱ㄲ昴昹〸慤㐶㐲㤳㈵攸挷㈳戴ㅡ〹㡤㤸愰ㄷ㈳戴㡣愴㐴㕢㈶㙣晥㈷㈸ㄴ㠷戲㤴㡡㙤㡢㈷㘹㍢愰〳昸愷攸慡㔱收昸っ攳捦愲〲㙦㌴ち㥣㡣㜴㈱ㅡ㈹㍤ㄶ攳捦㔹㐵㌱攲〸㡤㤷㜹㐷改㤱敥摦㡢ち搲㥤ㄳ㤱敥愷㤲摤㕦㘱ㄳ㜹㈹ち挶慢〰昱㔵攲换㘵〹晥ㄲ㠵攲搰㌸摦㜴〹㍦晤㠶㔶扢㕣扦㝣昹㈷攳挳㤳㜷つ㝦收搱戱ㄷ摥昸晢ㅦ㍤晦挳愷㡥晥挷㑦㕦㝣昱㠷晦昶晣㙢㍦晤晥昲搱扦㜹改愵扦晥昴敦扣昶愳扤昶户昵㤷㝦戲昰敤㘷愶慦㍥㜳捤扥昰戱㤳捦㍣㜱攵昱改挵摢愶㠶㠶㐶㐶㍥㌲昱户㜷㍥㔰㝡敥摡㕦㘸㝦昵捦㜷㜸㥡っㅥ㉦攸ㅣ〶㈷㈱挳昸〱ちㄸ〶㐷晣㙥づ愳ㄴ㉦㠲挶㜹换㡡捤㐶㉢㌶ぢ㐴ㅥ戱㉥㡥㐴㉡㘶㍡㉢㐶晦〷㡥㤴㌱㡥</t>
  </si>
  <si>
    <t>㜸〱敤㕣㕤㙣ㅣ搷㜵摥㍢攴㉥㜷㤶㕣㜱㉤捡戲攵㌸づㅤ摢戱ㄳちㅢ㔱戶ㄲ㍢㠱㉣昳㐷㝦㌱㈵搱㈲㈵挵戱ㄳ㙡戸㍢㈳慥戴㌳㑢捤っ㈹搱㜱㙢愷㑤摡愶㐹晡㘰愴㍦㙥ㅣ㌴㜵㤱〶㝤㐹搱ㄶ㜵敡搴㈹㄰㌴㐰㡢挲㘹晢㄰ㄴ攸㐳〱㌷㈸摡㠷ㄶ㠱㠰扥攴㈱㐰晡㝤攷捥散捥敥㜲㐷昴摡㙥改㠲㘳敦攱㥤㜳敦㥤戹昷㥥摦㝢捥ㅤ㘵㔴㈶㤳昹㌹㉥晥攵㌵挸挲㥤ぢㅢ㐱㘸扢攵㤹㐶扤㙥㔷挲㕡挳ぢ捡㔳扥㙦㙤捣搵㠲㜰〰つ㜲㑢㌵搴〷搹愵愰昶㡣㥤㕦㕡户晤〰㡤戲㤹㑣㍥㙦ㅡ愸攷㐳昸㉢挵㌷㈶㝢㡤っ〲㉣捥㑣㥦㔹扥㡣愷㉥㠴つ摦摥㍦㝥㕥昷㍤㍣㌹㔹㥥㉣㍦昸挸挱〳攵〳晢挷㘷搶敡攱㥡㙦ㅦ昶散戵搰户敡晢挷攷搷㤶敢戵捡攳昶挶㘲攳㡡敤ㅤ戶㤷て㍣戸㙣㍤昴昰攴㐳㠷づ㌹㡦㍣昲昰〸㕥㥤㌹㍤㌳㍤敦摢㑥昰㌶㍤㌳换㈱㍦㌴㙢㔷㙡㥣㥢㙤晢㌵敦㔲㜹㘶ㅡ晦㈷挶㡦扢㡦㤶ㄷ㔶㙣㍢攴慢㙤摦昶㉡㜶㘰愲攳戰㍢ㄵ〴㙢敥㉡ㄷ捦㜴㡦㘱慡ㄵ㉢〸戳敥㡣㕤慦㥢㙥晣搴扣㝢〶㙢㔷户㌶㐶摣〵摢ぢ㙡㘱㙤扤ㄶ㙥攴摣㐵㍣愸㕡㜴捦〵昶㔹换扢㘴㥦戶㕣㍢敢ㅥ㕦慢㔵〷昵㤵ㄹ戸㍦㝥㐴㜲㘰㌲晤昲㔴攰捥慣㔸扥㡣㈸攰挲愴戴㍤收㔷摡摢摥搳晢戹ㅣ扡扣㠱捦扣慦㜷㍢搴㥣户晣㘶换㠹摥㉤愳挹户㡦攰挳扤摢㈷搶愸扤捦〷㝢昷㤱愵㙣㙦慤㠶㈳晥㤶ㄵ挵㘴捣ㅣ挱㄰㐱㥥㠰〴㌴ぢ〴挳〴㈳〰㙡昰扦㈱㈵挹㡥慣㌲㤶㉣㘳㘹搹㔸慡ㄸ㑢㔵㘳挹㌶㤶ㅣ㘳改㤲戱戴㘲㉣搵㡣愵换挶搲ㄵ戴㠹慦晣搰㤰ㄱ㕤㤷晦昰㈷ㅦ昹搸户慥捣㝣敢㥢昷㕦戸晢慢挳晦㌰戲ぢ㡤㥥㠸〶㌵敢㕢搷挰㙡㉤㉥㍥㔸㠶㑣㙣㐵㉡㈰ㄴ捥㈱攷愳捥攴㘴昵搰〱敢㐱㉢换㘹愵㄰扦㡤㔱㑡㘸㍢攲㕣愸㜹搵挶㌵愱摤㥤搳㔶㘰户ㄶ㙥㈲慡㥢㙥慣㜹搵攰㍤㥢㔷㉥㠴㔶㘸摦搱㔹搷㝡㐸㔷户〵㠸㤵ㅤ挸晢敥敡散㜶摥慡慦搹㔳搷㙢扡晡扤ㅤ搵敥扣摦㔸敥㕤㝢捣户慦㌶㙢扢㐶㌴〵愵戶㉥捦敥㥡愵慥搲攳ㅡ㥦㔹㘹〴戶㈷挳㥢㜰攷㙢㤵㉢戶扦㘰㔳㈵摡㔵㤹敡慤慣㡡愴㝥攲㡣㠷㠹㐲㕡慢敦㑦㘲㥤愳搷㐳〸戳㕤挵㜸㔷㙤㍦摣㔸戴㤶敢昶摥戶㈶晡㥤愸搸搷㠶㍥搶愸慣〵㌳つ㉦昴ㅢ昵昶㥡愹敡扡〵㑤㔳㍤搵愸摡㠳㠳ㄹ㔱ち㔰戸〳〳㑡㘵㍥搴㕢ㄶ㠴㄰〹ㄲ㔳㤰㙦㙦㘷扢昲㔹捣づ戳愸摢攴㐹攳摥㥢㍣㡣攳ㄵㅤ㤳㈲㠱㠹㌹搱㝥昰愵て摣攴戱㑤捡扤戳㡤つ㘳㉣㥡晤搱㜵摢ぢ㑦㔸㕥戵㙥晢愹搶㑦㜱㐴收㈸㐰昶〶ㄴ㐲捦搵愳愹㔳搷搵㐶昶㕡慤ㅡ慥攴㔶散摡愵㤵㄰㌸㔸挸㝣㥥㑢摢㜵㤹户〰㘵敥㈶ㄸ〳㈸ㄴ㌲戹㍤㙣㤴㉢攰捡㘴愹㥤㔲㘴戹㑤㤱戳㕦㥢㉣㡦㌸挷㙡昵搰搶㑡㜹搴〱㐵戴㔵ㄳ昲ㄵ挹愲扥㔵搱〶㘳㡦㌳〳㉥戵㙡㕥戸搱㤲摢㉥㈹搱㑣戴愳ぢ戶㥤㉥愰㉡㘸搷〷㈹戲〶愶改搰〶改㡤ㄳ㑣㐴㌱㐸戱散㜸㜲㍢㤳戱㝤㡡㡥㐰晢㈴ㄳ戲昵㠱摥㍡㠲捣摥捤愴散搴㔳ㅥ㜷戴搹㘶扥扣搶㘶户㘲攱捣扤〴户ㄱ摣㑥戰て㐰晤㍢㌴ㅣ戵ㅣ捡敤㤷昹ㅥ摣㥢㜷ㄲ扣ㄷ〰晡挹愴捥㠹㔴ㄵ㝤愸慤昸㤱㙣㔷㠴㥦㉣㑥戱㔶㐵昴㡣㥢㝥㘶搱ㄵ㐲㐷㕥攷昶戰戵㠳㘲㘳㍦搰㥢㌷㤳搳㈱㐷愶㌴㑤捥昵㈶㑤㤳ぢ挱愶㝤摡慤昷愱慢㌹㑥㜰㌷㠰㌶㉣㜴㜶户收捤搳㥤㝣㔷戸㐴摡ㄱ敡搳戸㐷㑣㑣昷㍦㐵挱㜵㙤㕤㜶晣㘷扡㠲ㄳ捥扢摥㝦摥摦㕢戶㈳愲㜷搸捣ㅤ㥢挳㔸搱㥢昴愰摦て昱㔲晦搲搳扥摣㡢㙡昳㍥㠲て〰㜴搸ㄷ敥扣摦㙣㤴㐰㕣㘲㌷㐱戹摤㡣戸㠸㠷扢戸戱㙡㡢昵ㄹ㜱ㄶ㉤晦㤲ㅤ㈲㝡㜱㜲ㄶ㝥㜰挳昷敤㍡㌶戴㔵㐱㜰敦㜲㕢㍢㌲㌸收㌷㕣攲㜷晣攳攰㕤㘱ㄸ〶〷㡤㠱㑣㠷㝦㥣攲㘷㈶攲㑤〹捥愱晤㝤戰户㤲㐸㜴㙡㘷㉦昶㑢摦㕢敥㘸㤲㍥㌴挹〳㔸㔶昳㠳〰搰ㄲ敡㥦㝡㙡㤴〹㌶摢㉦捤摡扤㔵㐶昷㔲㜶㈶ㅤ昱挳㉥㍤㌲慣㠳戵搳㠸ㅤ〴㐵㜷愱收㌶㤵挵戰㍢㙦晢ㄵ挴ㄵ㙡㜵扢愰㐳戲㔴㌵㍢扡攲㕤愲㉢〶〶扡昶搲㈹戱㌵攱㤳づ㉤㤱㉡敤愹㤵㈹晢昰ㄶ㔳㌱〴㐹愵㤲ㄲㄶ㙡㙡㈰㜲ㅥ摢敥愸㤸㍥㔴㑣ㄹぢ㘷㝥㤸攰〰挱㈴㐰昶敦愱㘹戶扡昰㑣㠵つ慤㌳㥣扤戴㤴挹㤳っㄲㅥ晣㘱㑦㘵昵㄰㕦㜳㠸攰㈳〰ㅤ敥て㠳㡦㈹㡣㈸㈴㑦㌰㈲扤㈵搳㌹㕦戳慦㤱〷㜶㌹㐸㉡捤慣〵㘱挳㘵㔶愹攸捣㌶㑥㌷挲搹㕡戰㡡㉣搴㤸ㄳㄵ㉥慣搸ㅥ戸换㠷敦搳㠱㙢慣慥摡㔵搳㔹㘸慣㐱戵㥤㥣摤づ㥢㜲捣て扥愴散换つ㠵慢扦扤㌱ㅥ愱㘴㐷㡣㔸㉢㈳戱㕢㡡㝣㜳搳㌷摡㕡搱挵㕡㔸户㠷ㅤ㉤㜴㉣攷ㅤ慣㈲戲〶搵㈱㘷㜱挵户敤搹愲㜳摣慦㔵敢㌵捦㈶㌱攰㘳㌲㔱㌷㘷㕦㐲㠶㘰扥挱晣㕦挳㉢㍡㡢扥攵〵慢ㄶ㤳㠹ㅢ扢摢敥㈴㈵㤲㜵愶㙢㕥㠰搷〸ㄵ㔹ㅥ㜵ㄶ㔶ㅡ搷㤰慤㕤㜳扤攳搶㙡戰㉤愸㐲愶搷㤷㤰㐶ㄹ捡㌰㔴摥挸昷㑢ㅦ㙥挸㌳㤹㠳昸つㄲ〸慤㌲㔹挶换㔳慣㌷晤晡㈸㍦㐳㍦㥤㘳ㅡ㐱收愸㠹ㅣ㐸搵挲㤴㔴昳㘱昶㜹〴攰ㄳ挷捦㥤㙣㘵攵摥㔲扥㍡换〸㝦㡡㡥ㄷ戶㘸㈶㐱ㄸ㥦摢愵㔹㠵㌸㜲づ㈴㄰ㄴ攷㕤㈷晢ㄵㅣ㘹㐳敥摢搵㉡ㅥ㐳ㄶ㘹挴㤹戳㤶敤㍡㜲搱慥ㄵ敥搲㌷㜴㘳㕤慢ㅥ㐴㜵㌳つ搷戵挸㕡㘴换㠵㡡㐵づ㥥㕡ぢㅢ愷㙡㥥改〰〸晦㐵㈸敢㍡㔰搶㜵㐱㡤㌸㘷㤹ㄶ㤴㌲㥦搵戸㘴昹戵㜰挵慤㔵昲扣㘱敡㙥㕢昰㈴㠴㥣㥡㌷扥㘲㥤㌱摥攱捤㥦㠳换ㄶ㤴㐱敥㌲昴㈸㤷㡥攴〷攷ㅡ㉡㠷晦㔴㥦㠱㈵㈸ㄸ㠹㤲㥡ㅦ挷搳戲㜲㌲〲㉡㐷慥ㅢ昱昹㡢ㅢ捦〱愳攳㜲愴㝡ち㡢㈰㈲㤸㔰昲っ㙦攷㥣㜳㕥㉤〴昵㐸戱㘳戵㜰㌶〰挹〱㔰㤴敤敤ㅤ㐲搵㐴愷㠹愶㔵㜸㕦㜷㔵㥢㤹戸慢扢㍥㘹㌷敥摤愴㕡㕢㤴㠴㈱戹㔹㈳戱㉣㥢㡣㜱㍢㤹ㅡ㈵㠶㍢戶㌶㉡㉤㙣摡㕡㜷㙡㤱户㘰㤸㠴㘷㌲收㘱㘱ㄴ㈴㜹挹ㅤ戰㔱㡣搷愷戳㐷㈲㕢㐳ㅦ愰㐰㍢愵㜱挵㈸ㅤ㜸ㄲ㐷㑥慡㜶㈱扡㠳㝣敦㡡㡡㘷搶挲戶ㅡ敢晡㔸㔴㌳㔵慦㥦昱攰㈵㔴㉣扦扡㑤㐴ㅡ㜳搳ㄶ㐶愴戳㕦敢慦㤷㌷㈱㠸㤱ㄸ㌲㈵㤲ㄲ〷㠶ㄸ㐲戸ㄲ搹㔴㝡㘷㐵㉥㜵ㄳ㥤攷摤㈹摢昲㠴〲ぢ㘱㜵搶㕥ㄷ㌷慣攵挹㡦㐹㠷收㙥㔱昴愸改㑣㉤〷㌰改㈱昵㜸㔴ㄲ〱㌷㥤戳っ㑢攱〰〳搴㙥㔴㥡慦㠴㐸敢㌶ㅦ挰㥤挱昶愱づ㔶㐴愷㑤攸㥤㔱㠳收㔲ㄸ户㝤ㄲ㤴㥤㍥㈹ち㐵敡挸昵㤳㈳敡㜷㕦攴昵㐷㐷㌲㜱㈱ㄲ㈲愶扡㔲扣〷㄰㌷㤹㤵愴ㄴ㡤挵挹㜲慤搹㐴㘹㡤挴㌸扡ㄸ㐵扡㝣㝥㠸ㄳ㍣捣㘳㡤㔲㙣敡㌸攳ㄶ搶㘰㑤敢ㅢ扢㥣㤳㕥愵扥㔶戵挵ㄴ挷扡㕡㉣昲戶愰㤷ㅣ晦搳搲㤴戲㉥搱愲㥣挴㔶㡡㔳㈶㤱晡昷扢捤㐷搱㕤㤴ㅣ㥥愱㜵ㅢ㤳㡦㈹㘱㌹㐹㠶㜵㥤㔱愰㝦戸扢㜵㜸㐱づ捥㐱愵㜵愱愸换收㜰ㄶ慦㤹㐱ㄶ㘹㑢㌴㥢㙢捣㌵攸戳㈷㔰㈷㙡ㅡ戵㉤㘸㠴㜹㙡㠵㤷换挱ㄹ改㔳㍡昸㤰捣㡤㈸戳㝢攳㌹戹捤摣㌸ㄲ㌹ㅦ㡡昹㕤敥㠲㌲㔸㔵〸ㄲㅤ㙥愳攵㜵㉢㘶㝥改㜹㥢㡦〱㈸愶㠰改搰愲愵㜶㜰愶㔱扥戹㠳挳㘴㘴㑡㜶㌴㤹㐸㘵㡥㜲っ〱㝢㄰つ搲挴㡤昴㘲〳㐶㈸摣㈳㠷挲攲㜳㠹ㄳ㉥戶㐰つ㝦㙦〷㜲摥ち㜱昴挵摢搷㠱㥥慡㔶改敥㈲㍥户㉤愸㡡㘳ㅢ摡ㅤ摤搳㜱㈰㑢收㐴晦敥㥥㡥㡡攸愰攰挱搹昲〹㉢慣慣㉣㠴ㅢ晡搰㔶扦㉣㤱晤ㅥ攲ㄱ㥢扥㥤㍥昳愰挷㐳愸敢㕣晢挲ㄵ慦㜱捤㤳㜱㘵〳㥥昸愳ㄷ㙢づつ㜱㤰㠵捣捦昱㥦㕣㐶㈶晢ㅡ㥥戸㤵㘱昳〱慤〰〹㥦㈳㔷挱㍣㡡扦昴㜶挶昱㌷㠵㔷攰扦㌷㑦つ㤰㔷昶㜴昰㡡㈸㠳ㅤ㘶昱㉥扤㙤捣愲扥ぢ搲㤲㘱㐰昰昸㠰㠸㤱㔱慦攲㠶㐴〷つ㐰㌸昳〴㈱挸㜷㌷晥愶㤰㑦ㄴ㝡㜴捣㠳㠷㐲晥晦㔰㉡㤶敡㑤挵敡㝦㐱愸搵㜷㐰っ㈱ㄳ㘸搲㤴㑢昵㑡㍢㤹ㅥ㡦挸挴愴散㥢㑡㝦㜳〶㍢摢捥㜷晣㠸敦晦攱戶昳ㄴ㈸捣㑢㍣㌳㈴搸敥㐵戹改ㄸㄸ㕤㡥挱㝤愸ㄶ挷攰㌴晢㌰㜷慦ㅤ㠳㈸昲㌱て挴捤ㅤ〳㘶昴㔲摣扦㐴㠲㌵ㄱ捣攰扥㙢慦换愸搸〹ㅣ戵戵〳㘴昱㘱慡㠲ㄹ挴愱㙥敢㐶捦㕢扥攵敥ㄳ晣㜱摦㠶〹昳ㄷ㜱㜶㕢扡戰挷ㅤ㥢搶㐸愷㑤㈲ㄴ㜱㙣㝤㈷㡡戲戵ㄳ敢愰㤴扥㜴搰㕥攵㔵敥㉤挴㐷ㄴ㜷ぢ㤹捦敥昹昶昱㝦㝤收昳㐷㜸㐶㉤攲搵㉣㤳挲晤㈴敡改㐱㈰㤵㥢㌸ㅥ㜲㉢㍦挵㌹㠵㡦㤲㙡慢㜵㝢摡昲挵昷〹㑣㌷㉥㙡挶㑢㌰愶㘶扥敤攰㔸攲戴㠳㜶㉣换ㅤ㐱㑥昹㤴㐹〲㠳攵挴挰㈵㤲ㄷ㈷ぢ㔵㑦戳搵愷㡦㤹晤㘳ㄸ㥥㌷㌹㤰㜶摦㤰㝢㑤㕥㑡㝤㍢戶㙣ㅡ㤱挹ㅣ挲晥㐳㙦㈰搵〴㜰戱㤶㌲扡戵ㄴ㡦〱㠸㤶㕡㐰㈱㕢〶㐸挹愷㜵㈶㜶ㄹ〵搸㔱〲㜶昳愸㕦㥦㥦慤㘰ㄵ㐱挵㌸〲摦敦㍥㤶㥢晥搸㌴㌱㐱㉢㍢㤱㐵ㄴ㘴换㐲〴㌳戶㠲㍤㠷㐲㝣㘵㈷㔱摡㜲㄰㡡㉦㈹扡㍡摤愶〵㍢敢㌲挲㔶㜰㡦㝡㙢㌸敦〱㍢㤳ㄳ㠳攱敤㈶ㅡ摢㔰挹捣改愶〵㡤㈲ㅣ搵挵㘶愷攱愸ち㌶换摢㠷扤㈸㔲㝥晣㌶㠸昵ㄳ慤㐷摦摡㔹㐳ㅢ攷つ㘱㠲晣挱晦扡㉢㐵戰昱㔶㑡っ㌴散㤶㕡攵昵㠱昰昳攸挲㐹㘷㤴搹㉡捡扤㘲㘶㍡㤶慣㠱㙥挹㘲捥㕡㈴敢〲㝢㌳㜹摤㘶晦㥦〴攲愶昶㕦㌱攳㈶㈴晢㔴㔴攰㑤㤶㔹㤳㥢㈶㙡戸㈲㠸㘷㈳㘵㈳摢㘱㔳㡡㑣㜴敢搲〲㍥㔷搵搵愲挱ㄱ敤ㅡ散㍣㄰搱散㑢摦㜶戸愷〲㘴㐶㈸晢㑤愸愰㥥晤㌹攸敥㍤㙤敥㘹愰昷㥣慡㔵晣㐶搰㜰挲昱〵愴㝡挷昹戵㤹〳㥦㘷㑡晤㐱愷㔲扢〷㉢㌱昲ㄹ昴㌹㝤〶ち晢戴ㅤ扥㕤ㄹ㐸收ㄳ戶㤶扦攰㤷㐷愵㐴㔲㠹搶㈱戸挵㜹㘲捤慡攳㘳搵㌳㠸㜰㠶㐴㙤ぢ㘳愷攳捣㥤攷㌲戸㜴㌸㤹昵㌸愲㐰㜶扤㡣㤴㤸㑣攱愹㑦㜳㕤㍢搷愰扤㙤㌴户㠰㉤晢㡢戴ㄵ戲扦て㥡㙥敤㉤敤㉣挳㜷昲ㅢ攴㠲㜹㤱㄰摢攸㐷昱㜷敢㘱㔹㍥㙤っ㝣ㅥ㝤挲捤昰搷㐴ㅤ㐱戳㉤攴扣㉤㜴㔵㡦ㄱ攰㘷㉥㐷〵づ㐶㌱戶㐷㔱㔴㕦挷戴㈸〰㈸㘷㜲㔵㠰摥㕣晤戵捤戸㕡㌱戶㈳捦〷敢㘷攸户㠹敦挶㤰㠱㘰㉦㈵戱摣愱ち㜶㈵㠹攵收㠴㝣㕣㔰扦㡤㌷㜰㥤昵㝡㕤㈶づ㥢ㄵ搹㠴愰㙣㕥〱㠸㉦挵㑤㠸捣攰慢攸搰㥣㠱ぢ㙣敦ㄹ扣戰改っ攸㍥挸愸ㅡ昱挳昱户ㄴ㥢ㅦ㜳ㄵ㜷收㔵〲㥦㈰㘰㘵㙣㠵㐶愹㔸愹慤㜲㍡㈵昱敡ㄱ㤴㜱晤㘳昴昷㡤㈳㍦㝣㥤搷㝦ㅤ㔱愲㑡㔱㘵㠶搲㐲〳㐵㔵㉡戳昸㔲㜲ㄶ敢挰昶㥥挵ㄷ㌷㥢㐵㠹㕡戶㠴㥦㜹ㅤ愰㌸慡㉥攲㡦捣㙡㈳㉡昰㐶㔹㌱昶ㄹㄴ攲慢㐴搶㤰扥㥦㐵愱㌸㕡㈲㈹ㄹ挱㌱㥦㈵昸〵㠲㕦㈴㜸㡥攰㜹㠲捦〱ㄴ㡤ㄲ愹㉢つ㝦㠹挸㕦㈶昸㍣挱ㄷ〸㝥㠵攰㔷〱搰㤰〴㤷㠶扦㐶攴ㄷ〹㝥㥤攰㑢〴㕦㈶昸ち㐰搱㔰㈴扡っ晢㌷愲〲㙦㑡愴㍣〷㔸㉣㤵㐸㈴㕤捣慥愲㤸昲㠵㤲戸㝣㍣搱挹ㄷ攷㜴㔴㌹愷つ㝤摥㡤挲挹摢㐲摤㐵㠹㠰㥥㔶㉡搷攷㔱〵㜵戵㤳㔳敥挳摡㌶㌹㔵戲㌴㡡㥣捤㠵㔴慢㥤㡤慦ち㈱㔰㐵㜶搶㡤㈹〱搲戸搱搹昸攵㘶攳㌷攲挶㤴ㄴ㘹散㜵㌶㝥ち㡤㘳挱搰㑦㉥㔱㉡㑡昸ㄵ㑢㔹㌲㜰㡡㈷㉦㝢㥢挴ㄷ攷っㄹ㘴ㅤ㝡〷挳㡥㐶搳㉥㐸㍡扣㉥晥挱〸づ戸昸昸收㝢づ攷戵㜰慣〵㈶㐴晦搳て㈷㜱㡥㙢搶ち㉤㝣搲扤㡥〴扡㙦捡ㅤ㍢攷㥣㌳㍥㄰㐳捥挹〰㍢挶敡戶攲ㄶ㌸㍢㠳〶愶ㅣ㌱㡤搱㤳㙢㔲ㅣ攳搶㝡挴㠹㍦㠳攷㘲晡㌳㡤㤲㉣ㅡ㔴昵㈶㤱㥦㙦㠵㈸捤摦挴㌸愱挲㘵扣㌰㠱扦㠵㠲㑥㉥敤㈱慡㐴摤㐴昵㘹晥づ㐰㜱愰㐴慤愴戹㐰㔱ㄵ㤱ㄳ㜲㉦〲㡣挶晦昴挶昸扡挴㠳っ攵挴慦晢捦㠳晢挴㜸㈱戵㤵㌱扦挶づ㉦〱っ㈰ㄸ慤㘴㤹㜰搴挲晣㍡㌰㠹搷㘶愹搶㍥摥摢摦收㜶㍡晥攷〰㤰㈴㙤晢敥晦㈸扥攳摦攰㠳〷昰捦㤸㘴㘵㜳㌰㘸㝣慣扦㘷㤱搵攸搷换捦挲㠴摥挲㜳戸挴㉤㍦㤵㑦ㄴ㈳慡愸扣㌹㕤㜵ㄱ捦攷㍢攸昶ㄷㄴ搵戹愰㤷㈲昴㕥㐱㔳挱ぢ晡㌳ㄱ㥡攷㈶ち敡昹ㄸ晤改〸晤㠰愰㍦ㄷ愳㥦㡥搰っ搵ㄴㄴ㙤㠱㍣攴愹〸慤㐷㐲敢㈰攸㑦㐵㘸㍤ㄲ摡ぢ㐱㍦ㄹ愱昵㐸扥㄰愳㍦ㄹ愱昵㐸㘸㔳愴昵㠵〸慤㐷㐲㉢㈳攸昳ㄱ㕡㡦㠴挶㐶搰攷㈲戴ㅥ〹捤㡦愰ㄷ㈳戴ㅥ〹つ㤲愰ㄷ㈲戴ㅥ〹㑤㤴愰捦㐶㘸㍤ㄲㅡ㉤㐱㍦ㄱ愱昵㐸㘸挶〴㍤ㅦ愱㘵㈴㈵㕡㌳㘱昴㍦㐱愱㌸㤰愵㕣㙣㔹㐰㐹摢㍥㕤挰㍦㐵㔷㐵愹攳㌳捣㍦㡢ち扣㔱ㄴ㌹ㄹ改㕣㌴㔲晡㉣收㥦戳㡡㘲挴ㄱ㥡慦昰㡥搲㈳摤扦㠳〲㔹㥦㍦挵㠹㐸昷ㄳ挹敥慦戲㑡㕥㡡㠲昹㕤㠰昸㉡昱攵戲〴㝦㠹㐲㜱㘰㤴㙦扡㠰㥦㜱㕤㔵㉥㔶㉦㕥晣改攸攰昸ㅤ㠳㥦㝣㙣攴挵㌷晥敥挷㉦晣攸改挳晦昱戳㤷㕥晡搱扦扤昰晡捦㕥㕢㍥晣㌷㉦扦晣㠳㑦晣摥敢㍦摥敤㝣挳㜸攵愷㜳摦㜸㜶昲捡戳㔷㥤㜳ㅦ㍡晥散㤳㤷㥦㤸㥣扦㘵㘲㘰㘰㘸攸晥戱扦扤晤㠱搲昳㔷晦㐲㝤晦㥦㙦昳㤴っㅥ㉦㌰㕦〳㠸慦ㄲ㈷㐱ㄵ㘳㝥㡦攰慦〰㡡扢㐶㌹散㜷㜲㉣㈵慥㐴愴搸㌸㝤㔹戸愹㘸攱愶㠱挸慢㑣㈹ㅥ愶攲挸愴挵㘳㔱ぢㄹ敦昷㠱㔵ㅣ慦㔴㍤摡摥㔹戱㔶㐸昶搷㙣㈶〰〵昳〷〰扣挸昸㈵摥攸㐱っ晦て昱昰㍥㤸</t>
  </si>
  <si>
    <t>㜸〱敤㕣㜹㤴㕣㔵㤹慦㕢摤昵扡㙥昵㔶㈴㈴㤰㠴愵㠱㈰㈱つ㙤㔷昵㔶㡤收愴㍢摤㐹〸〶ㄲ搲ㅤ㐰㠵㘹㕥㔵扤㤷㉥㔲㑢㔳㔵ㅤ扡㤵ㄹ攳㌹敡ㄱ㕣づ㐶㔴㘰㔰ㄸ挴〵㌷㐴㐵ㄶ㜵㔸〴〵㠴ㄱㄵ㡦㈳㜳ㅣㄶ㤹㌳㜸㐶〵㜵〶㜱ㅢ攷昷晢摥㝢戵㜷㘷㌱㥥挹ㅦ扥㜴㝤㜵敦㜷扦扢㝤昷扢昷晥敥昷㙥挵愷㝣㍥摦㥦昱昰㥢㑦㌳〳挷㑤捣ㄷ㡡㔶愶㘷㉣㤷㑥㕢㠹㘲㉡㤷㉤昴㡣收昳收晣搶㔴愱搸〴〱㘳㉡㠵昴㐲㘰慡㤰㝡㡢ㄵ㥣摡㘳攵ぢ㄰ち昸㝣挱愰昶戳ㄴ昷ㄳ昶㈲㥡戹㌴搹ㅡ㔲㍥㙤㠰戴戵㠰㑣㡥㙤搸ㄶ扦っ㤵㑣ㄴ㜳㜹敢㡣慥ぢ㥣愲搶㐵㈲㍤㤱㥥扥攱㘸㙦㑦敦ㄹ㕤㘳戳改攲㙣摥㕡㤷戵㘶㡢㜹㌳㝤㐶搷昶搹㜸㍡㤵㜸㠳㌵㍦㤹摢㙤㘵搷㔹昱摥扥戸搹ㅦ㡢昴てっ搸挳挳戱戶㈰㑡㍥㙦㙣挳昶扣㘵ㄷづ㔷㤹㥡㘵㙥ㅢ摢搰㜳㥥㔵㍣㕣㘵㠶㔰㈶㡡ㅣ捦㘵捣㔴昶㌰ㄵㅡ愰慡〷挶慤㐴㡡㘳㘲㔹昹㔴㜶㔷て㥡㕤愵㘸挴㠶㝡㐶ぢ㠵搹捣っ㠷㜷捣㑡愷㜷㔸㌶搵愶㌳攳㠵攲㜶㌳㥦㈹戴㘵愸㍦㉢㙦㘵ㄳ㔶愱㈳戳㜱㉥㘱愵㕤挱㐲㌰㜳㠱㤹㍦捦捣㔸捤っ㜴㘶㥣㌱摣㤲戴戲挵㔴㜱扥㍤戳戳㘰敤㌰戳扢㉣㡡〴㌲㥢㘷㔳㐹搵摣㡣㍦㕦搳㘹㡤㕡㈶〳㠵昶㘴挶愶捤㝣㔱㘲㙣㑢愴㤱㙣㠵戹㐸㉦慡摡㐵㤳敡慡挹挵㌱㥢㐸㘵摥㘰攵戳㔶㥡㤵㜰㈴扢㙢㠴㐴㐱捥㌸㤴㌴攵㜵㠷愳愴㕡摤㌹挱扥戰ㄶ愳ㄵ攴戸昳㜲昹っっ昲㕣换捣慥ㅢ攸㠹づ㥣㌱㔱㑣㡥㕢㝢搶挱㙣㠷㜵ㅢ㈴㜴㍢㘵㍢㐰摡户㘳昲攴戲㕤㘷㕢愹㕤搳㐵摤挹挴㌰㠸㙡㝥〹昳慦戲㜸㤶散㥦㌲晤㔳㜱晦㔴挲㍦㤵昴㑦㔹晥㈹摢㍦戵换㍦㌵敤㥦㑡昹愷㉥昳㑦敤㠶㡣昷〴㕢㕡晣敥㜳昵㑢㙦㝣晤㌵㐳㕤攷摣㤲㜹㝥散㥢扦昹㡦愷ㄵ愷㥣捣搸㈵〸慣慡㙣敥㔰捦㜰戹戵㤱〱扤ㄴ〲晡㘸㄰㘳ㄹ挸捡戱㕣㌶换戹㥦摤搵戵㈳㤷散摡㙡㘵㜷ㄵ愷扢搶㘴㌲愷敢攵㤴㍣〶㐴愹ㄷ搱㜴㌶晦敤㥤㤷㝦㜶敢㐵㔷㙤扣昷捡挲摣㙥ㄵ搹愹㌸换愵摥ㄵ〸㔴搵ㅢ敤ㄹ慣慡㜷㈵㑢㕢〵㘲ㅣ〷㜲搴㔸摥捣敥慥慡敥㜸ち㥣〰愲搴㜳㙥㜵捦扣昹㡥收㈷〶㝥㝡敥㙤㝢㕦扥㘶攵㥦摥㜱㜷㠰敢㐹㕦愳㈱慤戵㤶㑤㔸㘵ㄲ㘶愱攸ㅡ㌲㐷昲昰摡昹晥捤㝣㔳㍥昱搷㌷㜳㔴㜲㔸捣㕣㜷㐱㐳晡㈴㄰攳㘴㤰愵慥ㄱ㡦愷ち㌳㘹㌳㘱㘵㌰攱昵㈹ㄴ㔹つ愲搴扦戹〳㌴㝢摦㑦㥥㑢㕥昲捡㤶㡦㥣㍢昳搳㘵て摦晡㑣摢㙢㤰㝣扥㍢㠵挶昳收ㄵ戰慢昲㝡ㄷ敤挱㝣㌹㤰㠵ㅥ敢扣㍤㘰て搹㤱㐸㜲愰搷散㌳〳㥣㘲〷扡愲㜰戲戵搹ㄷ愶戲挹摣ㄵ戲挴ㅣ户挱㉣㔸攵愱攸㜶搳㌶攴㘶戳挹挲慡挶㠹ㄳ㐵戳㘸慤慣㑤㉢ㄷ㔲㤷㙤〲ぢ戰㔵㤰晡㑥愸捤㜶㠱㤹㥥戵㐶攷㔲㑥昲昱㌵挹㔸㝥㜳昱㠵㔳㌷攵慤换㑢愹㜵㉤ㅡ挵搴摤㈳㘵搷昵搲㐹㜲摡搵㌵㌶㥤㉢㔸㔹㘹㕥㜷㘶㝢㉡戱摢捡㑦㔸摣昴慤愴㜴㜵ㄹ㤳摣㍤愰㝢㕢ㄶㅤ挵慡㥥㍣戹㤲㙢㙦㥣㉢㕡搹愴㤵㐴㝢㘷慣㝣㜱㝥搲㡣愷慤攵㔵㈲㑥㥤㐸㔸㔱挵摥㤴㑢捣ㄶ戰搲ㄴ昳戹㜴㜵捡㘸㜲㡦㠹㝤㈷㜹㙥㉥㘹㘱摢㘸收攳㔳扥愶㈶愵㝣㙢ㅢ㑤㜴㤶㕢攸㤱㠱愸ㄸ㘲敥㈲挷㔶㥢㕤捦づ昴づ扤㐸㕢戴㐹晦敡晤ㄴ㈶攵戲㤸搳ㄷㄶ慣攸ㄳㄱㄲ愵搷㉣㉣㉤㙤㉣㡤摣㕦㔷搸敦㕦敡昶㝥攳ㅥ㑣搵戳捤㙣㌲㙤攵ㄷ挵㜷㡡㉤搲愷㠱〴晥ㄵ戳㜹㐱敤㜱㘷㔱㜳㙡㍥㜰㐵㉡㔹㥣㌶愶㘵㕢〳てㄸ㌰ㄸ愴㙡敢ㅥ㝤㍡㔸㝡㉤㐹㌷㐸㈸攴㌳捥愰㤰ㄱ搲㘷㍡昱〰㜷换㠳摦昵㠹㌲戵愰っ㐰挲㐲㈰㠳㐵扥搰搴搴愸㤷㘷㥢㠵改㈲捤㜳搱㐴敥ち扡㠷攴戵㈰〱㙥搵晢〵ㄵㄴ㙡㈶㜶㙡捦㡣㕢戶〹挴㉡戳㕢㤹㠱㡣〳㠲挶慤㐲㐲ㄳ㉤㙤挱㕣㤹㌳㄰挲攴㙦换搰晡慤戹攲戸㔹㌴㕢㌲挰㕤㕣㔰㈱搴㉤戹㥣㄰㜳戶ぢ捦换ㅤ㜲㘳㈸㈱㉣挱㡡㔲㕡㠵攱㤴㠴㠹㠳昹攲㙢㜲改攲㥤㐰摢戹㘵ㄸ戵㠶㕥㡤㥦〰敢㤲㥢慤散攴晣㡣㔵愰㜸搰㔸㔴㤵戵搳㡢㠵㙤㑢挴㜷ㄶ㔳改㐲て㕡扡㌹㥦㥢㥤㌹㥣攵戰㉣摤ぢ攲㍤㠱敦挲㡡て扣㑦㍣晦戴散攱搸㑣㑤昹㠲㉣㡤ㅣ㈳ち㔲㠳攰㘸扢㈸晡捦昸㤲㐷昷攳㉢愴㈹愹ㅢ愷〵戸〵ㅤっ昲㈴㡡㙡换㐰㕦㤳㜹㑢戰㜴㔰㈲搰㝤㝢收挲㕣㝥㜷㍣㤷摢㑤敢敡㤰㔸㘱摡戲㡡挴愷慤㉥ㅥㄷ摣慤㔴㔳㔳ㄵ扡慣〰戲㐴戶㐶っ愴㝤㌴㥤敥昲㑡㉣ㄸ挳㘰㌵〱㈹ㅢ㘷㈱㜰㝣㠳㍤扦㙢㑦㈴摦搷㌳㤷㉥捣愹㠷愱〲㐲挰攳昴㠷扡㉦昲摤㍡昲戹改て㍦㌸晢晥扢戴㝡挸㑤愸挳愴㐴㥡摣戸昵㍡㄰昵㈰挴戸搰㈰㕣晤攸昵㠸敢ㄱ㤲㔱㄰㉣ㄷ愲㔶慣ㄶ㘳㑥㔴ㄱ慤㜲挵搰攳㈴ㅢ㐱ㄴ戱愹㐰敢㑤〸㜸㡦扡〷攵搳っ㘴㈸捦〶㝢㌱㜸㕢㌷㜶攷㈰㐳㐸㌳㕢晤戸㑡㥡㈲ㄸ收搸㙡敡㔲㔳㝢㥡㥡㔳户愳捥㠶扡昹㠲㥢㔰㠷㥢㠹㠶㐵㌷ㄳ捣晦㌹㠸㌵搶捤㑥搶㜱〱挹㠵㈰ㄵ扡㜹愳ㄳ㔵㐴搴愲㥢㌷㔱攸捤㈰㡡㐰㕡㜴㜳㌱〲摥愳㍥㡥㍡㑡扡昹㍢戰ㅢ㐰昰㍡㤵㕣ち戹㤰愶㜴扤㑡㈴㑤ㄱ戰㌷㔲挹昵ぢ愹攴㍡㌷愱づ摢㜷愱愴㐵㌰㕥ㄵ㥣愶㐵㔴㘱扣㌶㝢㔳㉡㕤戴昲戲㡤㜷摡昸㜲捥挵ㄲ㙦㈷㜴挹㥢〹攷挴㜹戴㍤〶昴㠲㠳㜸㜱㕥戶㘸ㄱ愹㐳㑦づ戸昸ㅢ㐶㍣攲㌰愲㈰挴㉡㥣戸〸〶㠳搱搴愰挴挵㠵㉢㡣㠸昰愸攱ㅡ㉥昶搲㠳㤲慢㡤㡣昲戵摢㡦㜸ㅢ㑡昲㤵㐶㐸改摥㠵戱㈳㡤扤摥㐸㤹㘹㐱㥣昶㌷㤴摢挸㡢改愰摣ㄴㄴ愷㉦㈳愱㍦㐵愷㐹㌲㈰㙡㥦扢昰㜲〵㝢ㄲ㥦㔷攰换ㄸㄲ㤸㤹愳捣っ挹攵㈰挴戰㜹㝣户㘱㘰㜸㈰㥢㠵戳㙣ㅥ㍢㔴〱㍣愳挸㠴搱搹㘲慥换ㅤ攱㤰㔲㈷㠱㈷换昲㉣〲㝡て㈵慥〰㌹敦㙣㉢㡤戳搳攱㜲㔶〶㜸㈴㕦ㅣ敤愱挱㜴〹㉤捦㑣捣㘷ㄳ搳昹㕣ㄶ㥥㕣㠲搰搱〴扣㝤〵㘵ㅡ㤹慤戹戱搹愲㤱㌹㍢㠵慦戶捣づ㙢挶㌲㡢㘳㌸ㅢ〳攱㙥㠵〷㐵昰敢㤶攴摣晦㈷扥ㄵ㐷㌳摣づ㘵㠸慢㙡攷戱㠳㌴㕤昵昶㡣攷攰㌹戶挴㤷㑤戵ㅢ〶捥㉡㐷㈰㠰昵改㌹戴敥愶㕦㝤收㜵愷㝥昴昶㍦扢摦㙦㠳㑤捡㘳捣㈳戱愱㈷愶㙥㥦㝥㉢㈴㐳㥡昲昵晢戴愴㈹晡㙤㑡晢戴戱ㄷ戱㈶㤸㠶〳㕦晥〱搵㌵㠴㉦㝦敦㈶搴扡㜹〲㍣㌶ㅥ挴昱扣ㄵ攲摡扥㈰㘵㕤挱昳㐴㠷つ户昱搸㉣扣愴㜲昸㘹户挷㜳攷攵㡡㡥慢㘹㝥愹敤〶㉥㥣戶戲㜰㑤攴攱愱愸攱攵㘶㘶慣愴戶㈷㜲戳昹㠴戵㘵晣㐸㜰㕤愰㝦㔸㑤挴㙢攱㔷㜸づ敤㌴づぢ㔷㔸㙡昰昸〲愷愳挰摡㐳㔵挵㜶㔲㐶㉥ㅣ搴捥戲㐶㈷㔳挵戴搵㙡㑢扡㠴㠳㌶戴〸㝦㑦戲挵㥥㥣挶昱㘲扣摤摥㥣㑦㈵搳愹慣挵挱〰ㅡ愲㉦㝥慢戵ぢ扥㥤敤戹㐲㡡敦〹摡敤㐹戸㘷ぢ㌳㍣愶㈶收㤷㔴挵㘴㍤〸搸ㅢ㔲搹〲慡㤱㔱㘴戸搳㥥㤸捥㕤㠱㌷㐹戳㤹散㘶㜳愶㜰㐴㡣ち捦〱捥㈳㐳愳晣捡敦㔷㐱㝦昰㔰挷挷㜸〷㑡㕢敡㜸搷扢㘰愷挵㝣㉡㍥㑢㠵㐹㈵㍣ㄱ㌶㤳挸ㄸ晡〲㙢ㄱ㕡〴ㄱ㄰ㄷ戸ㅥ㌷㝡㤳搸搶㉡ㄷ㜵㐳挷㐶改昵ㅣ戱㠰㝥㈷昳扣ぢ攴㥣捤㍢户㤴晤慣㝦搱㑢戵〰㝤㌶戵慢㙢慤攵㤵摣㕡㝣㠷搰攱㤸㄰㜹戴㈸捣㑣㔸〲㘳戵㘶ㄹ戲㐵㠶ㄶ摡㔱づ㙥㠲㘷愴捤摥㙡挶慤㌴ㅣ㍡ㄹ戳搸攱㐴㠸㡥昰搲愵攰愶㡤攵㌲ㄹ㤳㈶㐷㜳㥤㐸㤸㘹㉢㘸㜳搳㍤㌷㤵搵㌶㠸搸愵换㌲攷挰㌲攷㠴搵㘶敦愰愳㔷挲㉣㉢户换捣愷㡡搳㤹㔴㈲挸〸㥤戱㐷㠴慤㘲晤愰慢捤㝢扣戵愴㜶㜷㜷昶㌹っ㜷て㠰㉤㔵挷攱㠷㐵晢㤵㠱㝦敡㄰晤㠰㔸㜹㘴攳搰敦㐶㘹〱〲㈰㉥㐵昲扣散扤㌳㝥昹㙤攰挸攲愴捥愴〰㍥晡㉡㌷挰㐸㌳㍤㘹㡢㍡㠹攸㙦ぢ㙤捤㤹挹㑤㌸㡢攵昲㉤敥㑢攰㈰㠶㤶㑢㑤㍥㑣户摤ㄸ㍣挱昰㌰敦㐹㈵慤㝣㤰㡣〹㈰㤶㘶㍡晣っ㘷っ戱㜳㌵昹〲㠱搶㘰愳扡戶㜸㘵慤㜶摤ㅦ㤵敦戶户搴㤵晦昳昳㘳敢戹㠰㠶㐲戲㐵㕤㡤愰㝥て㠸㝡㉤〸晢㔳㈳昰㕥ち扣て㈴搰ぢ㔲㍢㌶搵ㅥ㌴搷捦搶㉣慦㑦改摢ぢ挲て㈶㑥挱㠰㜴愴戵挲㤹㘷㌸㝥扣愰昷㑥搶㤸㠰㤵㕢挹㤰戳扥ㄲ慦㜱㌸晣晥㘶っ戵㔱㝢㐸慥慢ㄶ㠵㘵㈶㉣昱昲㈹㝡戶㡣昷㠳㉣攳㘴㐱昹㔳搵敦㈷㙢愱㐴㈸愴慦㠱戴㉦愴攸收昲㔴㜰㉣㌹㡥㡥㍥㠰愰摥〷愲攸搶㈱㄰愸搸戶ㄴ㝤㌹摣扡㝣挶〷㐱づ㜴愹㔴㈳㄰收㜲愹慦〵㔱愳㈰㕣㠵㑡㔶昹㘱㠴昷㙦㤵㜴ㄷ㠹㔵㝥挴つ㌰愲攸㌳昲扡㔱㌱搴搷㠱慤慦愷〰晤㐹つ〴㙥愰挰㍦㔲㠰㉥㈶づ户㜱㈳挸挹㥥ㅡ㌱㝡ぢ扤㌸㙤愰搳㡦㈱㉢㜴㝡づ愸㔷ㄷ摤㌴慥㑥㙦㐲㔰摦っ愲攸づ慡搵㈹㝤㐰㡥㑥晦〹愱〳搶㈹扤㐶愲搳㕢㄰㔰㜴ㅦ㔵改昴㔶㌰昶慦㔳扡㤹㐴愷㥦㜰〳愲㔳晡㥡扣㙥㔴攸昴㤳㘰敢㑦㔱㤰㝥愸〶〲㥦愶挰㙤ㄴ愰㙢㑡㜴晡ㄹ〴㔶㤴㜴㕡昷㔲戸㠱㉡㍦㠷ㅣ㔰攵愵愰㕥ㄵ昴愶戹慡晣㍣㠲晡ぢ㈰㠱ㄴ挸㈲晢ㄸ搰㙦㠵㙢愰〳挲㠶扤㌳㥢㉡㘲㡢㘱㜳㌶愵㡡㤸㉣㙤㌶〸㠲㜲㠶㕦㈹㕢㑦㐵愶敥ㄲ愴㍤戱㍥愹ち攳㥥㔰㥦㕥〹㝡㔷㌷㐸㤶㌷慦昳ㄵ㈸㜸㝦㐲〲㡢ㅢ戴昱㐸挲挹捡㌹挹戹㔰㔹㥤扡戰〷愴㐲敦㠴㍡㝦〱慡㌶㙥㘷晥㑣挶愷扦㠸㐰㤳㠲㍤㘳㤱扢〳㘱攲散换昰扤戸㤵㔴昸㠴戸㐹㠴㠸戵ㅤ㕥扢敢㜴摣㤲㉤㘰户ち戹㌱㘰㤱づ㌷戸㙤戶㔸㤵㘲捥㉤㜵㔳攰㠷摦㤶〵㠲㑣㤸昹攴ㄱ〲㍦愸ㅣ扥㜶㔵㠲㈴づ昵〴㠳㔲昰扣散戹昹〱ㅡ㐲晡㑢攰㔰搷扢昱㝤㌰㉥㌵㍡戱摢愹敥㤲愷㉤挸ㄸ㙦攱挸㈸㌸㤷㜰攴㌸戹摤挲㔹㄰㤷㤲搲搶㔲挹㔰㡡捡㔶慢敤搱㜸〱㐷㤳㈲㜱愷ㅢ㤲戹慥敤ㅤ㔶摡攴㉢㜴挰㐴㌷戴㍤㔱㠴〳戹㔴〰㕦㡦ㅦ㌹㈳〴㡤㌴扢愳攴㡣㤳戱㠸昱㔶㜷㠲搳攸搰㐷搵㤶攷㤷敢搵㔷㝦昳愷愷收㝥昶攲㝡摦つ搷昳戹㙤扤㝢㘰㑤愳昸㐵㑥㍢㔸㙥㉢晤㥦㥣㐹㑢㍤户扣戳挸挹晡搵收昱㜸㈴㙡攷搱㌵捦扢㐹扣挶搳挹愹㤳〶㘶㉣愶㠰晥搳昳ㅤ昶㤶㙣㈲㍤㥢戴攴攸攰㉤摢㜲㠲㌸㈲挶㑢慥㔸㍡㘳戵㠸㕥㕣愵㙣挱㍤㑢敦㑥挱㈱晢て㤴晥㌲搴㙡㝣〵愴㜹摤㔸㕦ㄴ〵㠵昴㥤㠸㜱昲㘵昰㝤搰ㅥ攷㄰㌲㉤㈹扦㉦挱㑢攱㕤ㄶ搶户㍡ㄶㄷ㌶㍡ぢ㑢㑥㙢㤹㜶ㄵ㘲㕢㜳㕢㜳㜴㐲㔴戰捥㑥㌹慣㈳㘲戰搰㑦㘷昵㌳っ㥣愲づ㙤㥡晣晣晣扢㑦㜸攷敥㌵㈳捥昷摡㤱㙢㡤敢㥦㌸敤昶㤷搶㘳ㄴ攸搲㔱㜴㈹ぢ㡥ㄳ㐷㥤攰慡ㅡ㤷㠱㥡㠱㠸㘰戶扢㄰㔰昴㍣㍢㤸捤愷戹㠹改㝢㐰〴戳㘱㤱㐶㄰㑦挵改っ㌱愷ㅥ㍡愵〵戳摤㡢㐰挰晤㈸㍡愲㍤扣挴㤷㜶㉥㕥晡ㅡ㠲晡敢㈰㡡㑥敡〶〲摦愰挰㍦㠳〴攸慢慣㕤㙤ㄶ㜴扢挲㤱づ㥢攳挹㈵㤸攱〹づ㜳搵挰㈵〸戸㤵㜱ち㌴㕡㠳㜴换敡晢㐰㥥㜸晣㜱ㅥ㈴㝣㡡㝥㑡慦晥攵〸扢つ扣ㅦ㐱晤〰㠸愲户㐳晡昵愰ㅢ㤰㍡㜸㘲慤㍤㠸搵ㅤ㤲㜹戲挶晥㡣攳昲㐴㜱㍥つㄷ〵㠳㍣㤸㌹㈱㌶搰㐹挶㜱㌱㤷挷捣㙤慥㝤捦㔲捡晢ㅡㄴ搵㝡㜴捤㕤㈳挹挶㤴㜷攱ㄳ㔸〷户改㠲昹搹㠳昲挵〳收攱㘳㍣〴㜲昴戹愹㐴㍥㔷挸搹挵慥〹戸摦扡㜸㜷换挶慣ㅤつ扣づ㈵㌶慣㤳ㅤ㙢捥昲昶敤ㅥ摥㘵〸敤捥收慥挸㑡㙢〲〵㕥㘱ㄳ㝤戵戴戰ㅡ捥㘵㜹㑥㠱ㄶ挳㔷㈱㐸攸慥扦〵搲摥ㄹ扥ㅡ㕦㍣昷ㅢ摦〶㌹㜵㙣挳搸㡥愹挸㐰㍦㙥攱昵㐶〷㠶㈳挳晤㐹㍢㘱づ㥢㠳㠳〹㉢㍥㘴搹戱㜸搲㡥ㅡ㡦㤴㐴㘳㠳㐳搱愱〱㌳㌹㤰攸戳晡晢愳搱㜸慣㙦㜰搰ㅣ㡥づ挴㠶㈳㠹摥㐸㈴晣ㅥ户㜸晤㈸〲晡㌱㤰昰㝢㍤搶㜷挸㝡㥣㉣㥥慣搹〸ㄱ㄰搱挰㌵㠸ㅥ攸㠱㤷捡㔰㜱㤵㔰㐹㘵㌵户戴搴挱换扡㠳㜲改㜶㡢㘱㘸攴つ㐴愰收㕡㑣摡㌸㔳昵㈸㌲㌳㡤㔱㍦㐹昲㍤㤰㔰㤸攷㘴㌶挸昸㍥㐸摢搸㠶㈹㔹ㄲ㜷攰昶㥡昱〳㜰㤶㠰㠳㥢ㄷ摥㕤っ摡愲昱ㄴ昸ㅤ攰㔷㜸〶㡤ㅦ㠲㜷ㄴ㜸搵㌷慦挳㍣㠰戳㜴戹㜷㉣㕥㝣攷ㅡ昲㡦挱㔳㜲㠸㘶攲搳㡣攱挳戶㈹ㅥ愲㌹㔹搴愹攸㈵㑤ㄴ㘱㥦㝥㠸ㄴ㈶愶㑥〱㠷㘶㔶㙤㈶㍣㑡㡢㤹晣㍢〲㌰ㄳㅥ㥢挵㑣㥥㐱挰㌱㤳晥㘸㕦挴㡣㈵晡〷敤愱挱晥㝥戳㍦ㅥ户〶㘳挹㘴挲㑡㈴㙤慢㙦搸㌶㥥㉤㠹づ㈰愱㝦㌸㘱挳㥡㠶晡ㄳ㝤㝤戱愱㈱㌳搲㤷㡣挴愲戱㤸搹ㅢ㡢㠷㜹㈰ㄷ〳㜸づ〱晤㍣㐸昸〶㡦昵㔳戲㕥㈰㡢愷昲㙡㈹挵昳㌵㑤㐵慤㐰ㄷ㌸㡣㌲ㅣ㉦㠲愳㝦〶ㄲち摦〴㉡ち攳㜰㘸㡥㠰愶扡㌵昵ㅢ扥ㄹ㐴ㄲ㡦㈶敢㉣㤲愵㈴扦〲㔱户㤰㌰昶㙢㌷挰㠸扡ㄵ㐴戴搹㡥捡敡戵搹ち㙥扤㌶㜹㠸ㄶ㙤扥㠲〰戴昹㐹㝣戱㈳挶㙦㐱ㅣ㙤挶㤲挳㜶ㅣ昳捥敡㡤て昴挷〷㝡㠷㘳晤㐳搰㈸搸挳戱㜸捣㌲㡤㔷㑢愲㝤〳挳㝤挳㝤扤〳搱㠱㜸愴㍦搶㙢つて㐶㤳挳㐹慢捦敥ㅦㅡ㡣昵づ挴挲㍣㡡㡢㥥㝥㠷㠰晥㍤㐸昸搳ㅥ敢て㘴晤㤱慣摢㍣㔶㐹㑡昱㠸㉤摡㔴㤵摡愴ㄶ㌴㌷㥥㔰㤸愷散〵戵昹〵㉦㜱ㄵ〲㡥㌶㔷㌲愴㤱㌵昰㐵㠴㙡愷㔸㠵㜷戹攲搸㠷㝤挲ㄷ慥㌸㡢换㘴㍤捡㍥㝦搶㑣攳户〷摢㠰〶㡢㘴ㅤ〹昰愱搹挱攴晢㕤愷愴ぢ㙦扥㠴换㐵慤づ慡㤷ㄹ户㙦㜲昳敥搰挰㐸㈸昰捡晦敥㙦㌱昳㙡愱㐱㤷户㈴㙦㌱ぢ改㔶㡥㌵㠰换ㅤ㐸愷㡣㙥〳攵挴攲攴㔰㕦昲戸敤㑣㜳㥦挰㤷ㄱ㌸㜰戸换㥣㑢换㉥㕡㍡攳扢搳㐰晥〷昰敥愳〳㜹搵㥤挸捦㌲㜴㈷㈸㑤㥤ㅦ㈵攰㠹摣戰换㙤㈷昷ㅥ㄰㤹戱㉦㐱㌱摥㡣㌵㤶㐰㘴挱㝤㔷晤〲愲昵搳昸㕥㤴㈴搳昸㘸㘴搶换㐸㤶㤳ㅣ㐳㜲㉣㐸㝢㙢昸㙢㤰攱っ㌱㔶㈰敥㑣敤㜸ㅣ㥢㘳㙣搸ㅥ敥㡤昴昵昷㥡㤱攱㘸㝣㈸㤹戰敤摥摥㈸㝦搰㌴㘸慣㉣㠹づ㈷㠷愲㤸昳愶搹㤷ㅣ散敦挳攴敦ㅢ敡㑦㕡㔶㉣摡㌷㤸㌰愳戱㠸戱慡㈴摡㡦昲㝡愳扤ㄱ㉥愵晤挳挹攴㜰搴敥㑤挴晢〶㠶㙣搳㡡㤸㔱搳㌸慥㈴㙡㘳愹戰晡愳㐳扤晤㐳㐳晤戱晥戸ㄹ㠹昵㐷攲㠳㝤㠹㔸㍣㍥ㄴ戳散㌰㜱愰㑣敢攳㤱㐷㥦㐰㜲㈲㐹ㄷ㐸㤸㐰㔰ㄲ㑦㈲敢㘴㤲㔳㐸㔶㌳㤱〰㔱ㄲ㈹敡攴㤴㌲㤸扤㤳㌰㡦摢㡡㠱捦㘱㝤挲昷愳㌸㤶㉡㙢戹戱ㄶ㤵戵㑣㑤㥡昹㕤㔶搱攸㐶愴㜹㙡敢挴㔶捤ㄵ摦㌸㔳愲㍢ㄱ㤵ㄵ晦〱㉦㘳ㄷ〲㐱挳㠱散愷㡦㜸愱㌵㈳昲㕢〸㉦扡㜶㐴㐷㤰㍦晣㈰㠴㘵攰愳㠸戵㜷〶㠸㥤㕥户戰て慢㘲ㅦ敦挶㌹慦敡昲晣㐶㕣㠶㥦愷戵㌶攱搵㠶昳㐲愰搹㝦搶愱㤵挵㘵㈵挸㝥攰ㄳ㜸〲㈶晢ㄷ㤴㠳㡥㔵慣〵㉣昱㐴㝣㜴㍦昸㠱㐷ㄱ㙡㜸㠴慣晤昵㑤攵㙦戵㌸㍣换㌲㕢ち㐰㍥戸昸㌲㤹ㅢ㤵㐳㈴昱捥㔱ㅥ㈲敡昶敥㜴㥦㕡收㜸㙥ㅡ㉦摢戶㝣㈹ㅦ敥㐸〳敡㈲愱㥢㌷挰㤷㤵㘳ㄵ㉦㔴㔶㤵戹昰捥挱㘷㘰㈵扤ㄲぢ㌸㍣㌵晢㥢敡㙥㤰挸㉥攴晥㌴㡣㙦㔰㔸ㅡ㝥慦戰㈵㐹搳㕤搵攰㜵搲㠶㔴㔱㕥挷㜲愳㔲㥡戸搹ㄸ㠴㥡㡣㜵慢㌷慤㡥㐶〳㡦㘲㈰㙡㡦㑢ぢ搶㔱慤㜶搶㐸摢〸改ㄸㄲ搴㘳〸㔲昷㑡㍦〲㙡㥣攵㔴戲ㄱ㤵愸㠷㔱〹㉢攲慡ㅣ搲慦愷㌴攱戴挷㔲㠴搵㡣戰戴捥㈷㐱㜸ㅥ慣㤹㠷㉦慦〷㡦捦㠸㔰㕦搰晤づ㡦㜴ㄲ捡㑡㡥㑢搴㐹晢㐶〳捦扥慤昶慥㡡㤳㘳搹㐸攸㐷ㅦ㥦㔹ㄷ扡㙢扤晡㌱㌸㌲㐵㘲〸㔴㕣㤱扤ㅦ㡤㘸㜸挷攴㍥㌷愱昶晡㜰昸㘹慦愴つ攸㔵㝢愷㈲〲攵㠴㔳摦㐰づ㕡戹ㄸ收㌸扢晣ㅣ搸㡥㠲㥥㐱挸搸〴ㅥ㐶〱ち㡡愸㝢㈰攸㘹〳㤷㝢㈹晤㝣㐹晡㔹㑡㥦攳㐸㘳捣㈲敡㑥㔷摡㔱晥㔶㑡ㄳ㜶㝡〵愸ㄷ摣㠸愸昳㐵㐴づ㑥㥤㍦昳㜲㉣愴㑥挷愷㜶攲㐸㥦㍣摦㕣慦㠸㐰ㅢ愹昳㡢㘸㘸㐳㜵摥敥㈶搴摥㌸づㄳ扤㑡㐹㍢搰㉢愸㤳㄰㔴搴昹㜹攴㈸愹㜳㤲㕤㈶㄰㜴搴㐹㕣㙡㕣攰㈸〸敡散㔵户戹ち㜲散敤㈲㑡ㄳ㔷㍡搲㠴愶挶㥢ㅣ㘹愸戳㔷㝤挲㤵㜶搴㜹㌱愵㠹㍢㑢敡㈴晥㘴㐴搴挹㡤晣攰搴㐹㉣扡愸㜵挲户㠰愷戹慣㑥㐲搰㐶敡扣ㄹ㡤㘸愸捥㥢摣㠴摡摢捡㡡搸〸㝦㍥ㅤ㜷〳㡣㠴〹㤰愴晣〴〲㍡㐹挲㈳㜸㝢㝢搸〳㐹㑡㜰ぢ㌳摡㐸攰㜳っ㍥㘱攲ㄷ挹戸㡢㜹愶㤹愷㈳㑣昸㈲捣ㄴ㤹㤷〹㔳ㄱ㜳挸戸㝤〸㑤攳戸㥤㠰晣㐱戸敤㠹㐳㈴攱㕡㌷愱㠳〹敥搶戶㘶㐴ㄱ愲㐸晡〷摤㜴扡搷扤昴戵㈳㡡攸㐵搲昷戹改㠴敦㕥晡改㈳㡡挰㐶搲㍦攰愶换晣㥢〱㔷㜱慢㜷㑣㠰㘸挷挸㤳慣㕢㍤扥㍡㍡ㄴ㜸ㅦ㠴ㅢ摥ㄴ㜳㔷㕡昸㠵扤愵㝡㘳㜶㌶㠳㥣ㄵ摢㑦㜹ㅤ㉣㈲㐱ㄱ㤰㌸搵㄰㈹ㄹ㝢㐸愴㥡㤸扡ち搵戰㉡挷㉥攷㈸㑤攸攱㐸ㄳ㉣ㄹ㙦㜱愴挷㔶昷㐵〳敦㠴攴㤹ぢ敦戵㘵㕦戵搷戴〲㌲㔷戴㡢摢㈲㥦㤰扥ㄲ〹㡡㤸挷愹㠹㔸换昸〷ㄲ搹〴〶搴摢摤㜶ㄱㅢ㠵昴㕥㑡ㄳ㍥戱愹㘴㈹挲㈸慦摤㡡㜰㡡ㄱ㑥〷㐵㔸挵㜶㈲散㔳㠲㍥㄰㜰㝥㜸戰㤷愱戳挸扦ㄲ〲つ敤昶慤㙥㐲摤捤㍤㈲㤷㠶攳㈱慦㌸㥤ㅦ搶㔵晣㤶㤱㌶ㄲ戰戹㕢户摡づ㥢㘰㐳㕥㜵愵挵捤搴㠶㡢㌶㜹晣㥡㜰㉢敥㤳攱㝡つ㝥㠰敤㝡㉡㜰捦㡣摥㍦敦㉡㠷㤶ㄸ㌳ㅢ昶戶㍣敥㜶戴搸㕢ち㜸㤹㤳っ攲搷㔰㐵摣摣捦ㅥ〹〷㌹㌸晥㥡愹㝤挰㌲扥ち昳㌷昴戹扤〶挹つ㌷㜶㐷㠵㘵㝤㜸づ㝤㍦敦攷ㅣ摡㌱捥㜸ㄷ挶换㝢攵㥦慣戸㜱搶慣收㌱挴捥搹㘴慦㑦慣㠴㤸㐱扦ㅢ昲挶㔵㈰㑤昰㉥挹ち〵ㄲ搲㔷㠳攳摣昰㌹㠳扤ぢ㄰捦搵㜶㡥㕥搰㑤散㝤捤㑦晤㕡㕢搹攳㥤搷摦㍢攲敢扦㘴戴㤹㤰㘴㌱㌸挴㈹搸㤲㤹㌲昹ㅦ㐹〴㌳㔳㘹昹㐵㜹改㍦㡦〰㔸挲㕤㕣晤㕥ㄴ挲慡挴搴〹㕢㔸慡㝥㕦㈵㤷摢㍥慤搵㜸㍦㐸㘳ㄵ㕣摥㔰〵搷㐰㕥㔳〵攵敥敦㈳㡢㍤ㄷ㠲㑢㈱㠸㔳〵㕥愷ㄴ㠱㠱㌴攱㕡〴㑡つ㈳〰㄰敥㠷㉡戹㍢㄰㤱㠶㝤ㄸ㠱挶つ㑢㌵㙣搸㜵㤰慦㘹搸つ㘴㔵㌴㙣ㄲ昱慡㠶㕤〴㠶㌴攱㐶〴㑡つ扢搸攳㝥戴㠲ㅢ收㔶㈴㠷戰㡦㈱搰摥〴㐷愸扢㘲㥢㘸捥ㄳ昸慣㠱〶㠲㜸㉢挴㡤㐹㤶昲㑢摤㠴愳㤸〰㑣捣捤㑡ㄲ愶摣㠴搳愹戳㕢挰つ㜳扢攲㘶搴ㅥ㔶摣愳㐴敡ㄲ㔷㙡戹㕢㉥昷㉤㐹戸搸㑤攰摥ㄶ㤴搵㔲㜱てㄳ慤㝤〲㠱攵㜰㍤㥣搵戵挱㉡㥡㕤㤵㐶慤搴㥢㤰戱摥愸㍦㠵㉣挶愷㐱㜸㘷㤹扢㍥㥦㤰扥つ愱㑡攵㜱㠷㤴㉡㍥㡢㐰愷昷㕦〰㜴敤攱㜱愱攰㔷㤳㕥搹晦ㄵ㕤㔱㥥㌰㥦㘷㈱㝢㔱ㅥ慥搰㤱愲摣摢挹慡ㄸㄴ敥㜱ㅣ㤴㐹㑣㠱㍦昵㕤㌲慡㡡㠸挸愰摣㠱㐰㘹㔰收㍣敥㤷㉡戹㔷㝡摣㉦㔷㜲昷㝡摣慦㔴㜰〳㥣扣〷扣戲㐰昶㔰㝤㈷㜷㈲慦攲㤲挰㌲昴㔷㐱扤㑥㜴㜲㘲㤲ㅢ攴㌴敥攴㠴㉣挵ㄴ㈷ㄶ㥢愸敦㈲㝢ㅦ〹昳摦つ㕡捡㝦慤换㜵昲㜳摥㔰㐶㘲敡㍡〴㈵晦㍤㘴搳昴㤹愶敦〵㉤攵愷㤹㤳敢攴愷㜹㤷㘲㡡㘶㉤收戵搱㌵慦昵捣晥㜵㜰㍢㘹愲㙤㠸戵㝣て愳昸㑡搳㤰晦慤㑤捦愹㙢晣ㅢ搴晤㐸戸㕦㜵昸ㄴ㙤㐸㉡晦〶〲㡡愶㠳㍦扣搹〲昵㉡㔷戴〵㤱戹㡦挹㌴〳晣昹㌴换愰ㄱ昳搳挹㈱㈷搷㘹㈰㠷扡ㅣ攳㄰㤷㘳ㅣ摡㔲㑣㠹捥㔹摡〳攴戹㑦㤸扡ㄷ㠸昷㈰〲晡㥢㈰敤ㅤ㑡搴ぢ㠹㙡㔱慡㔹㐴ㅦ愶攸户ㅣ㔱搱㈴㐵扦㡤戸昷㠴愹㔱ㄱ㝤㠴愲㡦㡡㘸㈷昵㜴㈱㐴晣㜳㉡㜱㘹昲搲㑢㕦敤㙣敥㕡搹㝣搱㐸摢昵捦㍥昶晣扥愷㉥㕥昷㥦㝦扣昱挶愷㕥搸昷昸ㅦ扦ㅥ㕦昷敤㕢㙥㜹攸㥣㥢ㅥ㝦㝥㠹㝤戳晦慢慦㙥扤昹捡挸敥㉢㉦户㜷慥摤㝣攵ㅢ㉦㍢㍦戲晤愸敥愶愶㤶㤶搳㤶㍥㜲散㥡昰摥换敦㔶て晣昸㤸慣ㄲ挵愲〲晤ㄸ㙡昲㥥㌰ㄵ㉣㙤昹づ〲晡㜱㄰昴㔰昴㑢搱㈷㄰挷㥦㜸ㄵ挳昷㈳㈴愲晦㠲㠰晥㉥挹㤳㈴摦㈳昹㍥挹て㐸㥥㈲昹㈱㐸㝢㌰散㈹㔳㔱㝦㘲ㅢ㙢㕤摢㤰㠲㝥〴慥愲㔶㈵㘹㡤㥢戴〱ㄵ〶㠱㤸愹㐸㐹㌸慤㌲捦搳捣㐳昵㑡搲愹搵㜹挲搴㌳㡢挶㌲㐸攵㡡捣敡捡散㍦㘱㜶慡㕣㤲㑥慥挹㑥搵戸搹愹て㤱㌹愹㌲晢戳捣㑥㉤㐹搲㠹㌵搹愹㉥改搸昳〸攰㄰㐷㐵㠹攰昱㤵㘵扣〰慥愲晡㈴㘹㤵㥢㈴搰㔸㔱愱挲㕥改戲戹昴㠷ㄴ㔵㉣散ㄵ㉥㥢㑢㝡㐸㔱改挲㍥搶㘵㜳㐱て㈹づ㠳戰㡦㜱搹摣㔸㐲㡡〳㈳散攵㉥㥢扢㐷㐸㜱愸㠴扤捣㘵㝢晡攷攸㜰扡㠵ㄴ㜵敥㠴愸㍥㈷㐴㑤㐸㈸挰捥㉥昲㕢㠸㌲攰攲〴搵ㄹ摥搸㈱昴ち㘵㜸愲㄰〸㙦㘴㜸㈷㍤㝢㤴㝢摢愲扢㈴戳愴挴㈹挹㜶㤴㔸㤲㘷㠵㜳愳㤸晦㤹〰㐵扡换㠵㉥慢㑤ㄱ㜹㙣挰摣㠳㝤㈷㉦㝣扥昰ㅡ㈸㙢㡡㍡㘰挱愰昳㘳戶㥦㐳ㅢ㝣㤴㉥㠵㈴慡㌸散㔴㤸晥〵㐸㠰㠹〷㔰㌴愴づ㜱ㄷ〹㈹搶挳晣晡㤷㕥〰㤱㌰㈳㘲愳㉦㈱〰ㅢ攵ㄷ㐷㔰扦㑣〲〹㔵ㄱ㘲㔴㌱㠱捤搵扦〲㔱㐲㔸敡慦ㄱ愳搱昲ㄳ㘶㐴㑡晤つ〵晦㥢攴㝦㐰摡摢〳㘴㥣戲戰戲㘵晣愹昱㔶ㄴ㠳㕦扢昱㜷〶敤ㄹ攷㘲戵愴攱㍦㤲㘰㜲扤戵㉣㈱扢扢㑡㌴攴戰㐸㍢㥤㘰挹㙣㕡摤㈴摡搹挱摡㡣㙡㠱挹昰㠳ㄶ㥥戰㜰㔷㔸㠳㘳㌳〷㈶攵ㄸ㡣昱ちㄴ搴㐴㐷昸㙦ㄱ攰㤱ㅡ㈳㔰づ㑡㕣㔱愱㔴愴昱㉡㠵改㈶晦㕤㔹戸ㅣ㜴㠴愹㜸ㄱ晥㍤㜳㑣㡥敥搸扣㜱㔲晦愱㉣㕦づ㡡㝣㈷㉢挳㕦搹敦搸挹ㄲ慢㌹捣㔳挵㘹晤㍦㝥〷搵㜳</t>
  </si>
  <si>
    <r>
      <t>Author</t>
    </r>
    <r>
      <rPr>
        <sz val="11"/>
        <rFont val="Calibri"/>
        <family val="2"/>
        <scheme val="minor"/>
      </rPr>
      <t xml:space="preserve">
Crystal Ball Team in collaboration with Eric Torkia, MASc, Technology Partnerz Ltd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</si>
</sst>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23" x14ac:knownFonts="1">
    <font>
      <sz val="10"/>
      <name val="Arial"/>
    </font>
    <font>
      <b/>
      <sz val="10"/>
      <name val="Arial"/>
      <family val="2"/>
    </font>
    <font>
      <b/>
      <u/>
      <sz val="10"/>
      <name val="Arial"/>
      <family val="2"/>
    </font>
    <font>
      <sz val="10"/>
      <name val="Arial"/>
      <family val="2"/>
    </font>
    <font>
      <sz val="8"/>
      <color indexed="81"/>
      <name val="Tahoma"/>
      <family val="2"/>
    </font>
    <font>
      <sz val="10"/>
      <name val="MS Sans Serif"/>
      <family val="2"/>
    </font>
    <font>
      <sz val="8"/>
      <name val="Arial"/>
      <family val="2"/>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sz val="18"/>
      <color rgb="FF1F497D"/>
      <name val="Cambria"/>
      <family val="1"/>
      <scheme val="major"/>
    </font>
    <font>
      <b/>
      <sz val="18"/>
      <color rgb="FF1F497D"/>
      <name val="Cambria"/>
      <family val="1"/>
      <scheme val="major"/>
    </font>
    <font>
      <b/>
      <sz val="11"/>
      <color rgb="FF3F3F3F"/>
      <name val="Calibri"/>
      <family val="2"/>
      <scheme val="minor"/>
    </font>
    <font>
      <u/>
      <sz val="10"/>
      <color theme="10"/>
      <name val="MS Sans Serif"/>
      <family val="2"/>
    </font>
    <font>
      <u/>
      <sz val="10"/>
      <color rgb="FFFF0000"/>
      <name val="Calibri"/>
      <family val="2"/>
      <scheme val="minor"/>
    </font>
    <font>
      <sz val="11"/>
      <color theme="1" tint="0.249977111117893"/>
      <name val="Calibri"/>
      <family val="2"/>
      <scheme val="minor"/>
    </font>
    <font>
      <b/>
      <sz val="11"/>
      <color theme="1" tint="0.249977111117893"/>
      <name val="Calibri"/>
      <family val="2"/>
      <scheme val="minor"/>
    </font>
    <font>
      <i/>
      <sz val="11"/>
      <name val="Calibri"/>
      <family val="2"/>
      <scheme val="minor"/>
    </font>
    <font>
      <sz val="11"/>
      <color theme="0" tint="-0.249977111117893"/>
      <name val="Calibri"/>
      <family val="2"/>
      <scheme val="minor"/>
    </font>
    <font>
      <b/>
      <sz val="10"/>
      <color theme="8" tint="-0.249977111117893"/>
      <name val="Arial"/>
      <family val="2"/>
    </font>
    <font>
      <sz val="10"/>
      <color theme="0" tint="-0.34998626667073579"/>
      <name val="Arial"/>
      <family val="2"/>
    </font>
    <font>
      <b/>
      <i/>
      <sz val="14"/>
      <color theme="4" tint="-0.249977111117893"/>
      <name val="Calibri"/>
      <family val="2"/>
      <scheme val="minor"/>
    </font>
  </fonts>
  <fills count="8">
    <fill>
      <patternFill patternType="none"/>
    </fill>
    <fill>
      <patternFill patternType="gray125"/>
    </fill>
    <fill>
      <patternFill patternType="solid">
        <fgColor rgb="FFF2F2F2"/>
      </patternFill>
    </fill>
    <fill>
      <patternFill patternType="solid">
        <fgColor rgb="FF00FFFF"/>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FF0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rgb="FF3F3F3F"/>
      </right>
      <top/>
      <bottom style="thin">
        <color rgb="FF3F3F3F"/>
      </bottom>
      <diagonal/>
    </border>
    <border>
      <left/>
      <right style="thin">
        <color theme="0" tint="-0.499984740745262"/>
      </right>
      <top/>
      <bottom/>
      <diagonal/>
    </border>
    <border>
      <left style="thin">
        <color theme="0" tint="-0.499984740745262"/>
      </left>
      <right style="thin">
        <color rgb="FF3F3F3F"/>
      </right>
      <top style="thin">
        <color rgb="FF3F3F3F"/>
      </top>
      <bottom style="thin">
        <color rgb="FF3F3F3F"/>
      </bottom>
      <diagonal/>
    </border>
    <border>
      <left style="thin">
        <color theme="0" tint="-0.499984740745262"/>
      </left>
      <right style="thin">
        <color rgb="FF3F3F3F"/>
      </right>
      <top style="thin">
        <color rgb="FF3F3F3F"/>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s>
  <cellStyleXfs count="4">
    <xf numFmtId="0" fontId="0" fillId="0" borderId="0"/>
    <xf numFmtId="0" fontId="5" fillId="0" borderId="0"/>
    <xf numFmtId="0" fontId="13" fillId="2" borderId="1" applyNumberFormat="0" applyAlignment="0" applyProtection="0"/>
    <xf numFmtId="0" fontId="14" fillId="0" borderId="0" applyNumberFormat="0" applyFill="0" applyBorder="0" applyAlignment="0" applyProtection="0"/>
  </cellStyleXfs>
  <cellXfs count="98">
    <xf numFmtId="0" fontId="0" fillId="0" borderId="0" xfId="0"/>
    <xf numFmtId="1" fontId="2" fillId="0" borderId="0" xfId="0" applyNumberFormat="1" applyFont="1" applyAlignment="1">
      <alignment horizontal="centerContinuous"/>
    </xf>
    <xf numFmtId="0" fontId="8" fillId="0" borderId="0" xfId="0" applyFont="1"/>
    <xf numFmtId="0" fontId="8" fillId="0" borderId="0" xfId="0" applyFont="1" applyAlignment="1">
      <alignment horizontal="right"/>
    </xf>
    <xf numFmtId="0" fontId="8" fillId="0" borderId="0" xfId="0" applyFont="1" applyAlignment="1">
      <alignment wrapText="1"/>
    </xf>
    <xf numFmtId="0" fontId="8" fillId="0" borderId="0" xfId="0" applyFont="1" applyBorder="1" applyAlignment="1">
      <alignment wrapText="1"/>
    </xf>
    <xf numFmtId="0" fontId="8" fillId="0" borderId="0" xfId="0" applyFont="1" applyAlignment="1">
      <alignment horizontal="right" wrapText="1"/>
    </xf>
    <xf numFmtId="2" fontId="8" fillId="0" borderId="0" xfId="0" applyNumberFormat="1" applyFont="1" applyAlignment="1">
      <alignment wrapText="1"/>
    </xf>
    <xf numFmtId="0" fontId="10" fillId="0" borderId="0" xfId="0" applyFont="1" applyFill="1" applyBorder="1" applyAlignment="1">
      <alignment horizontal="center"/>
    </xf>
    <xf numFmtId="0" fontId="8" fillId="0" borderId="0" xfId="0" applyFont="1" applyBorder="1" applyAlignment="1">
      <alignment horizontal="left" vertical="center"/>
    </xf>
    <xf numFmtId="0" fontId="11" fillId="0" borderId="0" xfId="0" applyFont="1"/>
    <xf numFmtId="0" fontId="12" fillId="0" borderId="0" xfId="0" applyFont="1"/>
    <xf numFmtId="0" fontId="1" fillId="0" borderId="0" xfId="0" applyFont="1"/>
    <xf numFmtId="0" fontId="0" fillId="0" borderId="0" xfId="0" quotePrefix="1"/>
    <xf numFmtId="0" fontId="7" fillId="0" borderId="0" xfId="1" applyFont="1" applyAlignment="1">
      <alignment wrapText="1"/>
    </xf>
    <xf numFmtId="0" fontId="8" fillId="0" borderId="0" xfId="1" applyFont="1"/>
    <xf numFmtId="0" fontId="8" fillId="0" borderId="0" xfId="1" applyNumberFormat="1" applyFont="1" applyAlignment="1">
      <alignment wrapText="1"/>
    </xf>
    <xf numFmtId="0" fontId="12" fillId="0" borderId="0" xfId="1" applyFont="1" applyAlignment="1">
      <alignment wrapText="1"/>
    </xf>
    <xf numFmtId="0" fontId="11" fillId="0" borderId="0" xfId="1" applyFont="1"/>
    <xf numFmtId="0" fontId="15" fillId="0" borderId="0" xfId="3" applyFont="1" applyAlignment="1">
      <alignment horizontal="center" vertical="center"/>
    </xf>
    <xf numFmtId="2" fontId="8" fillId="0" borderId="0" xfId="0" applyNumberFormat="1" applyFont="1" applyAlignment="1">
      <alignment horizontal="right"/>
    </xf>
    <xf numFmtId="165" fontId="8" fillId="0" borderId="0" xfId="0" applyNumberFormat="1" applyFont="1" applyAlignment="1">
      <alignment horizontal="right"/>
    </xf>
    <xf numFmtId="4" fontId="8" fillId="0" borderId="0" xfId="0" applyNumberFormat="1" applyFont="1" applyAlignment="1">
      <alignment horizontal="right"/>
    </xf>
    <xf numFmtId="0" fontId="8" fillId="0" borderId="0" xfId="0" applyFont="1" applyBorder="1" applyAlignment="1">
      <alignment horizontal="center" vertical="center" wrapText="1"/>
    </xf>
    <xf numFmtId="0" fontId="8" fillId="0" borderId="0" xfId="0" applyFont="1" applyBorder="1"/>
    <xf numFmtId="1" fontId="8" fillId="0" borderId="0" xfId="0" applyNumberFormat="1" applyFont="1" applyBorder="1" applyAlignment="1">
      <alignment horizontal="center" vertical="center" wrapText="1"/>
    </xf>
    <xf numFmtId="0" fontId="9" fillId="4" borderId="0" xfId="0" applyFont="1" applyFill="1" applyBorder="1" applyAlignment="1">
      <alignment horizontal="center" wrapText="1"/>
    </xf>
    <xf numFmtId="0" fontId="7" fillId="0" borderId="0" xfId="0" applyFont="1" applyFill="1" applyBorder="1" applyAlignment="1">
      <alignment horizontal="center" vertical="center"/>
    </xf>
    <xf numFmtId="0" fontId="8" fillId="0" borderId="0" xfId="0" applyFont="1" applyFill="1" applyBorder="1" applyAlignment="1">
      <alignment horizontal="lef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3" fillId="2" borderId="5" xfId="2" applyBorder="1" applyAlignment="1">
      <alignment horizontal="center" vertical="center"/>
    </xf>
    <xf numFmtId="0" fontId="8" fillId="0" borderId="6" xfId="0" applyFont="1" applyBorder="1"/>
    <xf numFmtId="0" fontId="13" fillId="2" borderId="7" xfId="2" applyBorder="1" applyAlignment="1">
      <alignment horizontal="center" vertical="center"/>
    </xf>
    <xf numFmtId="2" fontId="10" fillId="0" borderId="6" xfId="0" applyNumberFormat="1" applyFont="1" applyFill="1" applyBorder="1" applyAlignment="1">
      <alignment horizontal="center"/>
    </xf>
    <xf numFmtId="0" fontId="13" fillId="2" borderId="8" xfId="2" applyBorder="1" applyAlignment="1">
      <alignment horizontal="center" vertical="center"/>
    </xf>
    <xf numFmtId="0" fontId="10" fillId="0" borderId="9" xfId="0" applyFont="1" applyFill="1" applyBorder="1" applyAlignment="1">
      <alignment horizontal="center"/>
    </xf>
    <xf numFmtId="0" fontId="10" fillId="0" borderId="10" xfId="0" applyFont="1" applyFill="1" applyBorder="1" applyAlignment="1">
      <alignment horizontal="center"/>
    </xf>
    <xf numFmtId="0" fontId="8" fillId="0" borderId="14" xfId="0" applyFont="1" applyBorder="1" applyAlignment="1">
      <alignment horizontal="center"/>
    </xf>
    <xf numFmtId="0" fontId="8" fillId="0" borderId="0" xfId="0" applyFont="1" applyBorder="1" applyAlignment="1">
      <alignment horizontal="center"/>
    </xf>
    <xf numFmtId="0" fontId="8" fillId="0" borderId="6" xfId="0" applyFont="1" applyBorder="1" applyAlignment="1">
      <alignment horizontal="center"/>
    </xf>
    <xf numFmtId="0" fontId="8" fillId="0" borderId="15"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2" fontId="10" fillId="3" borderId="12" xfId="0" applyNumberFormat="1" applyFont="1" applyFill="1" applyBorder="1" applyAlignment="1"/>
    <xf numFmtId="0" fontId="22" fillId="0" borderId="0" xfId="0" applyFont="1"/>
    <xf numFmtId="2" fontId="10" fillId="7" borderId="9" xfId="0" applyNumberFormat="1" applyFont="1" applyFill="1" applyBorder="1" applyAlignment="1">
      <alignment horizontal="center"/>
    </xf>
    <xf numFmtId="2" fontId="10" fillId="7" borderId="0" xfId="0" applyNumberFormat="1" applyFont="1" applyFill="1" applyBorder="1" applyAlignment="1">
      <alignment horizontal="center"/>
    </xf>
    <xf numFmtId="1" fontId="20" fillId="6" borderId="11" xfId="0" applyNumberFormat="1" applyFont="1" applyFill="1" applyBorder="1" applyAlignment="1">
      <alignment horizontal="center"/>
    </xf>
    <xf numFmtId="1" fontId="3" fillId="6" borderId="12" xfId="0" applyNumberFormat="1" applyFont="1" applyFill="1" applyBorder="1" applyAlignment="1">
      <alignment horizontal="center"/>
    </xf>
    <xf numFmtId="2" fontId="3" fillId="6" borderId="13" xfId="0" applyNumberFormat="1" applyFont="1" applyFill="1" applyBorder="1" applyAlignment="1">
      <alignment horizontal="center"/>
    </xf>
    <xf numFmtId="1" fontId="20" fillId="6" borderId="14" xfId="0" applyNumberFormat="1" applyFont="1" applyFill="1" applyBorder="1" applyAlignment="1">
      <alignment horizontal="center"/>
    </xf>
    <xf numFmtId="1" fontId="3" fillId="6" borderId="0" xfId="0" applyNumberFormat="1" applyFont="1" applyFill="1" applyBorder="1" applyAlignment="1">
      <alignment horizontal="center"/>
    </xf>
    <xf numFmtId="2" fontId="3" fillId="6" borderId="6" xfId="0" applyNumberFormat="1" applyFont="1" applyFill="1" applyBorder="1" applyAlignment="1">
      <alignment horizontal="center"/>
    </xf>
    <xf numFmtId="0" fontId="19" fillId="6" borderId="14" xfId="0" applyFont="1" applyFill="1" applyBorder="1" applyAlignment="1">
      <alignment horizontal="center" vertical="center"/>
    </xf>
    <xf numFmtId="0" fontId="3" fillId="6" borderId="14" xfId="0" applyFont="1" applyFill="1" applyBorder="1"/>
    <xf numFmtId="0" fontId="21" fillId="6" borderId="14" xfId="0" applyFont="1" applyFill="1" applyBorder="1"/>
    <xf numFmtId="2" fontId="21" fillId="6" borderId="0" xfId="0" applyNumberFormat="1" applyFont="1" applyFill="1" applyBorder="1" applyAlignment="1">
      <alignment horizontal="center"/>
    </xf>
    <xf numFmtId="2" fontId="21" fillId="6" borderId="6" xfId="0" applyNumberFormat="1" applyFont="1" applyFill="1" applyBorder="1" applyAlignment="1">
      <alignment horizontal="center"/>
    </xf>
    <xf numFmtId="0" fontId="21" fillId="6" borderId="15" xfId="0" applyFont="1" applyFill="1" applyBorder="1"/>
    <xf numFmtId="2" fontId="21" fillId="6" borderId="9" xfId="0" applyNumberFormat="1" applyFont="1" applyFill="1" applyBorder="1" applyAlignment="1">
      <alignment horizontal="center"/>
    </xf>
    <xf numFmtId="2" fontId="21" fillId="6" borderId="10" xfId="0" applyNumberFormat="1" applyFont="1" applyFill="1" applyBorder="1" applyAlignment="1">
      <alignment horizontal="center"/>
    </xf>
    <xf numFmtId="0" fontId="9" fillId="4" borderId="12" xfId="0" applyFont="1" applyFill="1" applyBorder="1" applyAlignment="1">
      <alignment horizontal="right"/>
    </xf>
    <xf numFmtId="2" fontId="9" fillId="4" borderId="13" xfId="0" applyNumberFormat="1" applyFont="1" applyFill="1" applyBorder="1" applyAlignment="1">
      <alignment horizontal="center"/>
    </xf>
    <xf numFmtId="0" fontId="9" fillId="4" borderId="0" xfId="0" applyFont="1" applyFill="1" applyBorder="1" applyAlignment="1">
      <alignment horizontal="right"/>
    </xf>
    <xf numFmtId="164" fontId="9" fillId="4" borderId="0" xfId="0" applyNumberFormat="1" applyFont="1" applyFill="1" applyBorder="1" applyAlignment="1"/>
    <xf numFmtId="0" fontId="8" fillId="4" borderId="0" xfId="0" applyFont="1" applyFill="1" applyBorder="1" applyAlignment="1">
      <alignment horizontal="left" vertical="center"/>
    </xf>
    <xf numFmtId="0" fontId="8" fillId="4" borderId="6" xfId="0" applyFont="1" applyFill="1" applyBorder="1" applyAlignment="1">
      <alignment horizontal="left" vertical="center"/>
    </xf>
    <xf numFmtId="2" fontId="9" fillId="4" borderId="0" xfId="0" applyNumberFormat="1" applyFont="1" applyFill="1" applyBorder="1" applyAlignment="1"/>
    <xf numFmtId="0" fontId="8" fillId="4" borderId="0" xfId="0" applyFont="1" applyFill="1" applyBorder="1" applyAlignment="1">
      <alignment wrapText="1"/>
    </xf>
    <xf numFmtId="0" fontId="8" fillId="4" borderId="6" xfId="0" applyFont="1" applyFill="1" applyBorder="1" applyAlignment="1">
      <alignment horizontal="center"/>
    </xf>
    <xf numFmtId="0" fontId="8" fillId="4" borderId="11" xfId="0" applyFont="1" applyFill="1" applyBorder="1"/>
    <xf numFmtId="0" fontId="8" fillId="4" borderId="14" xfId="0" applyFont="1" applyFill="1" applyBorder="1"/>
    <xf numFmtId="0" fontId="8" fillId="4" borderId="15" xfId="0" applyFont="1" applyFill="1" applyBorder="1"/>
    <xf numFmtId="0" fontId="9" fillId="4" borderId="9" xfId="0" applyFont="1" applyFill="1" applyBorder="1" applyAlignment="1">
      <alignment horizontal="right"/>
    </xf>
    <xf numFmtId="2" fontId="9" fillId="4" borderId="9" xfId="0" applyNumberFormat="1" applyFont="1" applyFill="1" applyBorder="1" applyAlignment="1"/>
    <xf numFmtId="0" fontId="8" fillId="4" borderId="9" xfId="0" applyFont="1" applyFill="1" applyBorder="1" applyAlignment="1">
      <alignment wrapText="1"/>
    </xf>
    <xf numFmtId="1" fontId="8" fillId="4" borderId="10" xfId="0" applyNumberFormat="1" applyFont="1" applyFill="1" applyBorder="1" applyAlignment="1">
      <alignment horizontal="center" vertical="center"/>
    </xf>
    <xf numFmtId="0" fontId="18" fillId="4" borderId="0" xfId="0" applyFont="1" applyFill="1" applyBorder="1" applyAlignment="1">
      <alignment horizontal="right"/>
    </xf>
    <xf numFmtId="2" fontId="8" fillId="4" borderId="0" xfId="0" applyNumberFormat="1" applyFont="1" applyFill="1" applyBorder="1" applyAlignment="1">
      <alignment horizontal="right"/>
    </xf>
    <xf numFmtId="0" fontId="8" fillId="4" borderId="0" xfId="0" applyFont="1" applyFill="1" applyBorder="1" applyAlignment="1">
      <alignment horizontal="right"/>
    </xf>
    <xf numFmtId="0" fontId="8" fillId="4" borderId="6" xfId="0" applyFont="1" applyFill="1" applyBorder="1"/>
    <xf numFmtId="165" fontId="8" fillId="4" borderId="0" xfId="0" applyNumberFormat="1" applyFont="1" applyFill="1" applyBorder="1" applyAlignment="1">
      <alignment horizontal="right"/>
    </xf>
    <xf numFmtId="4" fontId="8" fillId="4" borderId="0" xfId="0" applyNumberFormat="1" applyFont="1" applyFill="1" applyBorder="1" applyAlignment="1">
      <alignment horizontal="right"/>
    </xf>
    <xf numFmtId="0" fontId="8" fillId="4" borderId="0" xfId="0" applyFont="1" applyFill="1" applyBorder="1"/>
    <xf numFmtId="0" fontId="18" fillId="4" borderId="9" xfId="0" applyFont="1" applyFill="1" applyBorder="1" applyAlignment="1">
      <alignment horizontal="right"/>
    </xf>
    <xf numFmtId="4" fontId="8" fillId="4" borderId="9" xfId="0" applyNumberFormat="1" applyFont="1" applyFill="1" applyBorder="1" applyAlignment="1">
      <alignment horizontal="right"/>
    </xf>
    <xf numFmtId="0" fontId="8" fillId="4" borderId="9" xfId="0" applyFont="1" applyFill="1" applyBorder="1"/>
    <xf numFmtId="0" fontId="8" fillId="4" borderId="10" xfId="0" applyFont="1" applyFill="1" applyBorder="1"/>
    <xf numFmtId="2" fontId="10" fillId="4" borderId="12" xfId="0" applyNumberFormat="1" applyFont="1" applyFill="1" applyBorder="1" applyAlignment="1">
      <alignment horizontal="center"/>
    </xf>
    <xf numFmtId="0" fontId="17" fillId="5" borderId="2" xfId="0" applyFont="1" applyFill="1" applyBorder="1" applyAlignment="1">
      <alignment horizontal="right"/>
    </xf>
    <xf numFmtId="0" fontId="17" fillId="5" borderId="3" xfId="0" applyFont="1" applyFill="1" applyBorder="1" applyAlignment="1">
      <alignment horizontal="center"/>
    </xf>
    <xf numFmtId="0" fontId="17" fillId="5" borderId="4" xfId="0" applyFont="1" applyFill="1" applyBorder="1"/>
    <xf numFmtId="0" fontId="16" fillId="0" borderId="0" xfId="0" applyFont="1" applyFill="1" applyBorder="1" applyAlignment="1">
      <alignment horizontal="right" vertical="center"/>
    </xf>
    <xf numFmtId="0" fontId="16" fillId="0" borderId="0" xfId="0" applyFont="1" applyFill="1" applyBorder="1" applyAlignment="1">
      <alignment horizontal="right"/>
    </xf>
    <xf numFmtId="0" fontId="16" fillId="0" borderId="9" xfId="0" applyFont="1" applyFill="1" applyBorder="1" applyAlignment="1">
      <alignment horizontal="right"/>
    </xf>
    <xf numFmtId="0" fontId="3" fillId="6" borderId="6" xfId="0" applyFont="1" applyFill="1" applyBorder="1" applyAlignment="1">
      <alignment horizontal="center"/>
    </xf>
  </cellXfs>
  <cellStyles count="4">
    <cellStyle name="Hyperlink" xfId="3" builtinId="8"/>
    <cellStyle name="Normal" xfId="0" builtinId="0"/>
    <cellStyle name="Normal_Reliability" xfId="1"/>
    <cellStyle name="Output" xfId="2" builtinId="2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DE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16</xdr:row>
      <xdr:rowOff>200025</xdr:rowOff>
    </xdr:from>
    <xdr:to>
      <xdr:col>1</xdr:col>
      <xdr:colOff>6410325</xdr:colOff>
      <xdr:row>16</xdr:row>
      <xdr:rowOff>3581400</xdr:rowOff>
    </xdr:to>
    <xdr:pic>
      <xdr:nvPicPr>
        <xdr:cNvPr id="1029" name="Picture 5" descr="Graphic of Piston Displacement forecast chart and statistics. The forecast was run for 10,000 trials and shows the LSL, USL, Target, and Mean marker line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5972175"/>
          <a:ext cx="6210300" cy="3381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133350</xdr:colOff>
      <xdr:row>17</xdr:row>
      <xdr:rowOff>28574</xdr:rowOff>
    </xdr:from>
    <xdr:to>
      <xdr:col>10</xdr:col>
      <xdr:colOff>28575</xdr:colOff>
      <xdr:row>21</xdr:row>
      <xdr:rowOff>28575</xdr:rowOff>
    </xdr:to>
    <xdr:sp macro="" textlink="">
      <xdr:nvSpPr>
        <xdr:cNvPr id="75" name="Rounded Rectangular Callout 74" descr="dff37549-92c3-448f-a81c-cebde047c78d"/>
        <xdr:cNvSpPr/>
      </xdr:nvSpPr>
      <xdr:spPr bwMode="auto">
        <a:xfrm>
          <a:off x="5314950" y="3486149"/>
          <a:ext cx="2562225" cy="762001"/>
        </a:xfrm>
        <a:prstGeom prst="wedgeRoundRectCallout">
          <a:avLst>
            <a:gd name="adj1" fmla="val -20817"/>
            <a:gd name="adj2" fmla="val 46680"/>
            <a:gd name="adj3" fmla="val 16667"/>
          </a:avLst>
        </a:prstGeom>
        <a:solidFill>
          <a:schemeClr val="accent3">
            <a:lumMod val="40000"/>
            <a:lumOff val="60000"/>
          </a:schemeClr>
        </a:soli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horzOverflow="clip" wrap="square" lIns="0" tIns="0" rIns="0" bIns="0" rtlCol="0" anchor="ctr" upright="1"/>
        <a:lstStyle/>
        <a:p>
          <a:pPr algn="ctr"/>
          <a:r>
            <a:rPr lang="en-US" sz="1050" b="0" i="1">
              <a:solidFill>
                <a:sysClr val="windowText" lastClr="000000"/>
              </a:solidFill>
            </a:rPr>
            <a:t>Before running this model,</a:t>
          </a:r>
          <a:r>
            <a:rPr lang="en-US" sz="1050" b="0" i="1" baseline="0">
              <a:solidFill>
                <a:sysClr val="windowText" lastClr="000000"/>
              </a:solidFill>
            </a:rPr>
            <a:t> enable the Capability Statistics feature in the Run Preferences dialog.</a:t>
          </a:r>
          <a:endParaRPr lang="en-US" sz="1050" b="0" i="1">
            <a:solidFill>
              <a:sysClr val="windowText" lastClr="000000"/>
            </a:solidFill>
          </a:endParaRPr>
        </a:p>
      </xdr:txBody>
    </xdr:sp>
    <xdr:clientData/>
  </xdr:twoCellAnchor>
  <xdr:twoCellAnchor editAs="oneCell">
    <xdr:from>
      <xdr:col>2</xdr:col>
      <xdr:colOff>142874</xdr:colOff>
      <xdr:row>2</xdr:row>
      <xdr:rowOff>114300</xdr:rowOff>
    </xdr:from>
    <xdr:to>
      <xdr:col>5</xdr:col>
      <xdr:colOff>342899</xdr:colOff>
      <xdr:row>14</xdr:row>
      <xdr:rowOff>129540</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099" y="628650"/>
          <a:ext cx="3505200" cy="23393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30"/>
  <sheetViews>
    <sheetView showGridLines="0" showRowColHeaders="0" workbookViewId="0"/>
  </sheetViews>
  <sheetFormatPr defaultRowHeight="15" x14ac:dyDescent="0.25"/>
  <cols>
    <col min="1" max="1" width="9.140625" style="15"/>
    <col min="2" max="2" width="99.5703125" style="15" customWidth="1"/>
    <col min="3" max="16384" width="9.140625" style="15"/>
  </cols>
  <sheetData>
    <row r="1" spans="2:3" ht="22.5" x14ac:dyDescent="0.3">
      <c r="B1" s="17" t="s">
        <v>0</v>
      </c>
      <c r="C1" s="18"/>
    </row>
    <row r="2" spans="2:3" ht="22.5" x14ac:dyDescent="0.3">
      <c r="B2" s="17"/>
      <c r="C2" s="18"/>
    </row>
    <row r="3" spans="2:3" ht="30" x14ac:dyDescent="0.25">
      <c r="B3" s="14" t="s">
        <v>85</v>
      </c>
    </row>
    <row r="4" spans="2:3" x14ac:dyDescent="0.25">
      <c r="B4" s="14"/>
    </row>
    <row r="5" spans="2:3" ht="90" x14ac:dyDescent="0.25">
      <c r="B5" s="14" t="s">
        <v>70</v>
      </c>
    </row>
    <row r="6" spans="2:3" x14ac:dyDescent="0.25">
      <c r="B6" s="14"/>
    </row>
    <row r="7" spans="2:3" x14ac:dyDescent="0.25">
      <c r="B7" s="14" t="s">
        <v>71</v>
      </c>
    </row>
    <row r="8" spans="2:3" x14ac:dyDescent="0.25">
      <c r="B8" s="14"/>
    </row>
    <row r="9" spans="2:3" x14ac:dyDescent="0.25">
      <c r="B9" s="14" t="s">
        <v>41</v>
      </c>
    </row>
    <row r="10" spans="2:3" ht="60" x14ac:dyDescent="0.25">
      <c r="B10" s="16" t="s">
        <v>42</v>
      </c>
    </row>
    <row r="11" spans="2:3" x14ac:dyDescent="0.25">
      <c r="B11" s="16"/>
    </row>
    <row r="12" spans="2:3" ht="60" x14ac:dyDescent="0.25">
      <c r="B12" s="16" t="s">
        <v>43</v>
      </c>
    </row>
    <row r="13" spans="2:3" x14ac:dyDescent="0.25">
      <c r="B13" s="16"/>
    </row>
    <row r="14" spans="2:3" ht="105" x14ac:dyDescent="0.25">
      <c r="B14" s="16" t="s">
        <v>44</v>
      </c>
    </row>
    <row r="15" spans="2:3" x14ac:dyDescent="0.25">
      <c r="B15" s="16"/>
    </row>
    <row r="16" spans="2:3" ht="75" x14ac:dyDescent="0.25">
      <c r="B16" s="16" t="s">
        <v>45</v>
      </c>
    </row>
    <row r="17" spans="2:2" ht="300.75" customHeight="1" x14ac:dyDescent="0.25"/>
    <row r="18" spans="2:2" x14ac:dyDescent="0.25">
      <c r="B18" s="14" t="s">
        <v>46</v>
      </c>
    </row>
    <row r="19" spans="2:2" ht="105" x14ac:dyDescent="0.25">
      <c r="B19" s="16" t="s">
        <v>47</v>
      </c>
    </row>
    <row r="20" spans="2:2" x14ac:dyDescent="0.25">
      <c r="B20" s="16"/>
    </row>
    <row r="21" spans="2:2" ht="75" x14ac:dyDescent="0.25">
      <c r="B21" s="16" t="s">
        <v>48</v>
      </c>
    </row>
    <row r="22" spans="2:2" x14ac:dyDescent="0.25">
      <c r="B22" s="16"/>
    </row>
    <row r="23" spans="2:2" ht="45" x14ac:dyDescent="0.25">
      <c r="B23" s="16" t="s">
        <v>49</v>
      </c>
    </row>
    <row r="24" spans="2:2" ht="90" x14ac:dyDescent="0.25">
      <c r="B24" s="16" t="s">
        <v>50</v>
      </c>
    </row>
    <row r="25" spans="2:2" x14ac:dyDescent="0.25">
      <c r="B25" s="16"/>
    </row>
    <row r="26" spans="2:2" ht="45" x14ac:dyDescent="0.25">
      <c r="B26" s="16" t="s">
        <v>51</v>
      </c>
    </row>
    <row r="27" spans="2:2" x14ac:dyDescent="0.25">
      <c r="B27" s="16"/>
    </row>
    <row r="28" spans="2:2" ht="60" x14ac:dyDescent="0.25">
      <c r="B28" s="16" t="s">
        <v>52</v>
      </c>
    </row>
    <row r="29" spans="2:2" x14ac:dyDescent="0.25">
      <c r="B29" s="16"/>
    </row>
    <row r="30" spans="2:2" ht="75" x14ac:dyDescent="0.25">
      <c r="B30" s="14" t="s">
        <v>72</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31"/>
  <sheetViews>
    <sheetView workbookViewId="0"/>
  </sheetViews>
  <sheetFormatPr defaultRowHeight="12.75" x14ac:dyDescent="0.2"/>
  <cols>
    <col min="1" max="2" width="36.7109375" customWidth="1"/>
  </cols>
  <sheetData>
    <row r="1" spans="1:3" x14ac:dyDescent="0.2">
      <c r="A1" s="12" t="s">
        <v>53</v>
      </c>
    </row>
    <row r="3" spans="1:3" x14ac:dyDescent="0.2">
      <c r="A3" t="s">
        <v>54</v>
      </c>
      <c r="B3" t="s">
        <v>55</v>
      </c>
      <c r="C3">
        <v>0</v>
      </c>
    </row>
    <row r="4" spans="1:3" x14ac:dyDescent="0.2">
      <c r="A4" t="s">
        <v>56</v>
      </c>
    </row>
    <row r="5" spans="1:3" x14ac:dyDescent="0.2">
      <c r="A5" t="s">
        <v>57</v>
      </c>
    </row>
    <row r="7" spans="1:3" x14ac:dyDescent="0.2">
      <c r="A7" s="12" t="s">
        <v>58</v>
      </c>
      <c r="B7" t="s">
        <v>59</v>
      </c>
    </row>
    <row r="8" spans="1:3" x14ac:dyDescent="0.2">
      <c r="B8">
        <v>2</v>
      </c>
    </row>
    <row r="10" spans="1:3" x14ac:dyDescent="0.2">
      <c r="A10" t="s">
        <v>60</v>
      </c>
    </row>
    <row r="11" spans="1:3" x14ac:dyDescent="0.2">
      <c r="A11" t="e">
        <f>CB_DATA_!#REF!</f>
        <v>#REF!</v>
      </c>
      <c r="B11" t="e">
        <f>Model!#REF!</f>
        <v>#REF!</v>
      </c>
    </row>
    <row r="13" spans="1:3" x14ac:dyDescent="0.2">
      <c r="A13" t="s">
        <v>61</v>
      </c>
    </row>
    <row r="14" spans="1:3" x14ac:dyDescent="0.2">
      <c r="A14" t="s">
        <v>69</v>
      </c>
      <c r="B14" t="s">
        <v>65</v>
      </c>
    </row>
    <row r="16" spans="1:3" x14ac:dyDescent="0.2">
      <c r="A16" t="s">
        <v>62</v>
      </c>
    </row>
    <row r="19" spans="1:2" x14ac:dyDescent="0.2">
      <c r="A19" t="s">
        <v>63</v>
      </c>
    </row>
    <row r="20" spans="1:2" x14ac:dyDescent="0.2">
      <c r="A20">
        <v>28</v>
      </c>
      <c r="B20">
        <v>31</v>
      </c>
    </row>
    <row r="25" spans="1:2" x14ac:dyDescent="0.2">
      <c r="A25" s="12" t="s">
        <v>64</v>
      </c>
    </row>
    <row r="26" spans="1:2" x14ac:dyDescent="0.2">
      <c r="A26" s="13" t="s">
        <v>66</v>
      </c>
      <c r="B26" s="13" t="s">
        <v>66</v>
      </c>
    </row>
    <row r="27" spans="1:2" x14ac:dyDescent="0.2">
      <c r="A27" t="s">
        <v>82</v>
      </c>
      <c r="B27" t="s">
        <v>83</v>
      </c>
    </row>
    <row r="28" spans="1:2" x14ac:dyDescent="0.2">
      <c r="A28" s="13" t="s">
        <v>67</v>
      </c>
      <c r="B28" s="13" t="s">
        <v>67</v>
      </c>
    </row>
    <row r="29" spans="1:2" x14ac:dyDescent="0.2">
      <c r="B29" s="13" t="s">
        <v>68</v>
      </c>
    </row>
    <row r="30" spans="1:2" x14ac:dyDescent="0.2">
      <c r="B30" t="s">
        <v>84</v>
      </c>
    </row>
    <row r="31" spans="1:2" x14ac:dyDescent="0.2">
      <c r="B31" s="13" t="s">
        <v>67</v>
      </c>
    </row>
  </sheetData>
  <phoneticPr fontId="6"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85"/>
  <sheetViews>
    <sheetView showGridLines="0" tabSelected="1" defaultGridColor="0" colorId="12" zoomScaleNormal="100" workbookViewId="0"/>
  </sheetViews>
  <sheetFormatPr defaultRowHeight="15" x14ac:dyDescent="0.25"/>
  <cols>
    <col min="1" max="1" width="5.5703125" style="2" customWidth="1"/>
    <col min="2" max="2" width="4.28515625" style="2" customWidth="1"/>
    <col min="3" max="3" width="27.7109375" style="2" customWidth="1"/>
    <col min="4" max="4" width="11.28515625" style="2" customWidth="1"/>
    <col min="5" max="5" width="10.5703125" style="2" customWidth="1"/>
    <col min="6" max="6" width="11.140625" style="2" customWidth="1"/>
    <col min="7" max="7" width="7.140625" style="2" customWidth="1"/>
    <col min="8" max="8" width="11.42578125" style="2" customWidth="1"/>
    <col min="9" max="9" width="18.42578125" style="2" bestFit="1" customWidth="1"/>
    <col min="10" max="10" width="10.140625" style="2" customWidth="1"/>
    <col min="11" max="11" width="19.28515625" style="2" customWidth="1"/>
    <col min="12" max="12" width="15.7109375" style="2" bestFit="1" customWidth="1"/>
    <col min="13" max="13" width="9.140625" style="2" customWidth="1"/>
    <col min="14" max="16384" width="9.140625" style="2"/>
  </cols>
  <sheetData>
    <row r="1" spans="1:12" ht="22.5" x14ac:dyDescent="0.3">
      <c r="A1" s="10"/>
      <c r="B1" s="11" t="s">
        <v>0</v>
      </c>
      <c r="K1" s="19" t="s">
        <v>73</v>
      </c>
    </row>
    <row r="2" spans="1:12" ht="18" customHeight="1" x14ac:dyDescent="0.3">
      <c r="A2" s="10"/>
      <c r="B2" s="11"/>
      <c r="K2" s="3"/>
      <c r="L2" s="19"/>
    </row>
    <row r="3" spans="1:12" s="4" customFormat="1" ht="18" customHeight="1" x14ac:dyDescent="0.3">
      <c r="D3" s="5"/>
      <c r="E3" s="27"/>
      <c r="F3" s="28"/>
      <c r="G3" s="5"/>
      <c r="H3" s="46" t="s">
        <v>80</v>
      </c>
      <c r="I3" s="2"/>
      <c r="J3" s="46"/>
      <c r="K3" s="6"/>
      <c r="L3" s="7"/>
    </row>
    <row r="4" spans="1:12" s="4" customFormat="1" x14ac:dyDescent="0.25">
      <c r="A4" s="26"/>
      <c r="G4" s="5"/>
      <c r="H4" s="91" t="s">
        <v>20</v>
      </c>
      <c r="I4" s="92" t="s">
        <v>4</v>
      </c>
      <c r="J4" s="93" t="s">
        <v>21</v>
      </c>
      <c r="K4" s="6"/>
      <c r="L4" s="7"/>
    </row>
    <row r="5" spans="1:12" x14ac:dyDescent="0.25">
      <c r="G5" s="8"/>
      <c r="H5" s="39">
        <v>0</v>
      </c>
      <c r="I5" s="40">
        <v>15.75</v>
      </c>
      <c r="J5" s="41">
        <v>0.5</v>
      </c>
      <c r="K5" s="3"/>
      <c r="L5" s="20"/>
    </row>
    <row r="6" spans="1:12" x14ac:dyDescent="0.25">
      <c r="H6" s="39">
        <v>45</v>
      </c>
      <c r="I6" s="40">
        <v>14.77</v>
      </c>
      <c r="J6" s="41">
        <v>0.5</v>
      </c>
      <c r="K6" s="3"/>
      <c r="L6" s="20"/>
    </row>
    <row r="7" spans="1:12" x14ac:dyDescent="0.25">
      <c r="H7" s="39">
        <v>90</v>
      </c>
      <c r="I7" s="40">
        <v>12.71</v>
      </c>
      <c r="J7" s="41">
        <v>0.5</v>
      </c>
      <c r="K7" s="3"/>
      <c r="L7" s="20"/>
    </row>
    <row r="8" spans="1:12" x14ac:dyDescent="0.25">
      <c r="H8" s="39">
        <v>135</v>
      </c>
      <c r="I8" s="40">
        <v>11.09</v>
      </c>
      <c r="J8" s="41">
        <v>0.5</v>
      </c>
      <c r="K8" s="3"/>
      <c r="L8" s="20"/>
    </row>
    <row r="9" spans="1:12" x14ac:dyDescent="0.25">
      <c r="G9" s="9"/>
      <c r="H9" s="39">
        <v>180</v>
      </c>
      <c r="I9" s="40">
        <v>10.55</v>
      </c>
      <c r="J9" s="41">
        <v>0.5</v>
      </c>
      <c r="K9" s="3"/>
      <c r="L9" s="20"/>
    </row>
    <row r="10" spans="1:12" x14ac:dyDescent="0.25">
      <c r="G10" s="9"/>
      <c r="H10" s="39">
        <v>225</v>
      </c>
      <c r="I10" s="40">
        <v>11.09</v>
      </c>
      <c r="J10" s="41">
        <v>0.5</v>
      </c>
      <c r="K10" s="3"/>
      <c r="L10" s="21"/>
    </row>
    <row r="11" spans="1:12" x14ac:dyDescent="0.25">
      <c r="G11" s="9"/>
      <c r="H11" s="39">
        <v>270</v>
      </c>
      <c r="I11" s="40">
        <v>12.71</v>
      </c>
      <c r="J11" s="41">
        <v>0.5</v>
      </c>
      <c r="K11" s="3"/>
      <c r="L11" s="21"/>
    </row>
    <row r="12" spans="1:12" x14ac:dyDescent="0.25">
      <c r="H12" s="39">
        <v>315</v>
      </c>
      <c r="I12" s="40">
        <v>14.77</v>
      </c>
      <c r="J12" s="41">
        <v>0.5</v>
      </c>
      <c r="K12" s="3"/>
      <c r="L12" s="21"/>
    </row>
    <row r="13" spans="1:12" x14ac:dyDescent="0.25">
      <c r="H13" s="42">
        <v>360</v>
      </c>
      <c r="I13" s="43">
        <v>15.75</v>
      </c>
      <c r="J13" s="44">
        <v>0.5</v>
      </c>
      <c r="K13" s="3"/>
      <c r="L13" s="21"/>
    </row>
    <row r="14" spans="1:12" x14ac:dyDescent="0.25">
      <c r="K14" s="3"/>
      <c r="L14" s="21"/>
    </row>
    <row r="15" spans="1:12" x14ac:dyDescent="0.25">
      <c r="H15" s="40"/>
      <c r="I15" s="40"/>
      <c r="J15" s="40"/>
      <c r="K15" s="3"/>
      <c r="L15" s="21"/>
    </row>
    <row r="16" spans="1:12" ht="18.75" x14ac:dyDescent="0.3">
      <c r="B16" s="46" t="s">
        <v>79</v>
      </c>
      <c r="K16" s="3"/>
      <c r="L16" s="21"/>
    </row>
    <row r="17" spans="2:12" x14ac:dyDescent="0.25">
      <c r="B17" s="29" t="s">
        <v>74</v>
      </c>
      <c r="C17" s="30" t="s">
        <v>1</v>
      </c>
      <c r="D17" s="30" t="s">
        <v>2</v>
      </c>
      <c r="E17" s="30" t="s">
        <v>3</v>
      </c>
      <c r="F17" s="31" t="s">
        <v>4</v>
      </c>
      <c r="K17" s="3"/>
      <c r="L17" s="22"/>
    </row>
    <row r="18" spans="2:12" x14ac:dyDescent="0.25">
      <c r="B18" s="32" t="s">
        <v>16</v>
      </c>
      <c r="C18" s="94" t="s">
        <v>17</v>
      </c>
      <c r="D18" s="23">
        <v>90</v>
      </c>
      <c r="E18" s="24"/>
      <c r="F18" s="33"/>
      <c r="K18" s="3"/>
      <c r="L18" s="22"/>
    </row>
    <row r="19" spans="2:12" x14ac:dyDescent="0.25">
      <c r="B19" s="34" t="s">
        <v>18</v>
      </c>
      <c r="C19" s="94" t="s">
        <v>19</v>
      </c>
      <c r="D19" s="25">
        <f>DEGREES(ACOS(SQRT(1-(POWER((D20/D21),2)*POWER(SIN(RADIANS(D18)),2)))))</f>
        <v>19.215003120530199</v>
      </c>
      <c r="E19" s="24"/>
      <c r="F19" s="33"/>
      <c r="K19" s="3"/>
      <c r="L19" s="22"/>
    </row>
    <row r="20" spans="2:12" x14ac:dyDescent="0.25">
      <c r="B20" s="34" t="s">
        <v>9</v>
      </c>
      <c r="C20" s="95" t="s">
        <v>10</v>
      </c>
      <c r="D20" s="48">
        <v>2.6</v>
      </c>
      <c r="E20" s="8">
        <v>0.15</v>
      </c>
      <c r="F20" s="35">
        <v>2.6</v>
      </c>
      <c r="K20" s="3"/>
      <c r="L20" s="21"/>
    </row>
    <row r="21" spans="2:12" x14ac:dyDescent="0.25">
      <c r="B21" s="34" t="s">
        <v>11</v>
      </c>
      <c r="C21" s="95" t="s">
        <v>12</v>
      </c>
      <c r="D21" s="48">
        <v>7.9</v>
      </c>
      <c r="E21" s="8">
        <v>0.15</v>
      </c>
      <c r="F21" s="35">
        <v>7.9</v>
      </c>
      <c r="K21" s="3"/>
      <c r="L21" s="21"/>
    </row>
    <row r="22" spans="2:12" x14ac:dyDescent="0.25">
      <c r="B22" s="36" t="s">
        <v>13</v>
      </c>
      <c r="C22" s="96" t="s">
        <v>14</v>
      </c>
      <c r="D22" s="47">
        <v>5.25</v>
      </c>
      <c r="E22" s="37">
        <v>0.09</v>
      </c>
      <c r="F22" s="38">
        <v>5.25</v>
      </c>
      <c r="K22" s="3"/>
      <c r="L22" s="21"/>
    </row>
    <row r="23" spans="2:12" x14ac:dyDescent="0.25">
      <c r="K23" s="3"/>
      <c r="L23" s="21"/>
    </row>
    <row r="24" spans="2:12" ht="18.75" x14ac:dyDescent="0.3">
      <c r="B24" s="46" t="s">
        <v>76</v>
      </c>
      <c r="K24" s="3"/>
      <c r="L24" s="22"/>
    </row>
    <row r="25" spans="2:12" x14ac:dyDescent="0.25">
      <c r="B25" s="72"/>
      <c r="C25" s="63" t="s">
        <v>15</v>
      </c>
      <c r="D25" s="45">
        <f>(D20*COS(RADIANS(D18))+D21*SQRT(1-POWER((D20/D21)*SIN(RADIANS(D18)),2)))+D22</f>
        <v>12.709892760623305</v>
      </c>
      <c r="E25" s="90">
        <f ca="1">IFERROR(_xll.CB.GetForeStatFN(D25,5),0)</f>
        <v>0</v>
      </c>
      <c r="F25" s="64">
        <f>VLOOKUP(D18,H5:J13,2,FALSE)</f>
        <v>12.71</v>
      </c>
      <c r="K25" s="3"/>
      <c r="L25" s="22"/>
    </row>
    <row r="26" spans="2:12" x14ac:dyDescent="0.25">
      <c r="B26" s="73"/>
      <c r="C26" s="65" t="s">
        <v>5</v>
      </c>
      <c r="D26" s="66">
        <f>VLOOKUP(D18,H5:J13,3,FALSE)</f>
        <v>0.5</v>
      </c>
      <c r="E26" s="67"/>
      <c r="F26" s="68"/>
      <c r="K26" s="3"/>
      <c r="L26" s="22"/>
    </row>
    <row r="27" spans="2:12" x14ac:dyDescent="0.25">
      <c r="B27" s="73"/>
      <c r="C27" s="65" t="s">
        <v>6</v>
      </c>
      <c r="D27" s="69">
        <f>F25-D26</f>
        <v>12.21</v>
      </c>
      <c r="E27" s="70"/>
      <c r="F27" s="71"/>
      <c r="K27" s="3"/>
      <c r="L27" s="20"/>
    </row>
    <row r="28" spans="2:12" x14ac:dyDescent="0.25">
      <c r="B28" s="74"/>
      <c r="C28" s="75" t="s">
        <v>7</v>
      </c>
      <c r="D28" s="76">
        <f>F25+D26</f>
        <v>13.21</v>
      </c>
      <c r="E28" s="77"/>
      <c r="F28" s="78"/>
      <c r="K28" s="3"/>
      <c r="L28" s="20"/>
    </row>
    <row r="29" spans="2:12" x14ac:dyDescent="0.25">
      <c r="K29" s="3"/>
      <c r="L29" s="20"/>
    </row>
    <row r="30" spans="2:12" ht="18.75" x14ac:dyDescent="0.3">
      <c r="B30" s="46" t="s">
        <v>81</v>
      </c>
      <c r="H30" s="46" t="s">
        <v>75</v>
      </c>
      <c r="J30" s="1"/>
      <c r="K30" s="3"/>
      <c r="L30" s="22"/>
    </row>
    <row r="31" spans="2:12" x14ac:dyDescent="0.25">
      <c r="B31" s="29"/>
      <c r="C31" s="30" t="s">
        <v>77</v>
      </c>
      <c r="D31" s="30" t="s">
        <v>78</v>
      </c>
      <c r="E31" s="30"/>
      <c r="F31" s="31"/>
      <c r="H31" s="49" t="s">
        <v>6</v>
      </c>
      <c r="I31" s="50">
        <v>0</v>
      </c>
      <c r="J31" s="51">
        <f>Model!D27</f>
        <v>12.21</v>
      </c>
    </row>
    <row r="32" spans="2:12" x14ac:dyDescent="0.25">
      <c r="B32" s="73"/>
      <c r="C32" s="79" t="s">
        <v>24</v>
      </c>
      <c r="D32" s="80">
        <v>12.711650812502489</v>
      </c>
      <c r="E32" s="81"/>
      <c r="F32" s="82"/>
      <c r="H32" s="52"/>
      <c r="I32" s="53">
        <f ca="1">MAX(I36:I85)</f>
        <v>0</v>
      </c>
      <c r="J32" s="54">
        <f>Model!D27</f>
        <v>12.21</v>
      </c>
    </row>
    <row r="33" spans="2:10" x14ac:dyDescent="0.25">
      <c r="B33" s="73"/>
      <c r="C33" s="79" t="s">
        <v>25</v>
      </c>
      <c r="D33" s="80">
        <v>0.19294328345872053</v>
      </c>
      <c r="E33" s="81"/>
      <c r="F33" s="82"/>
      <c r="H33" s="52" t="s">
        <v>7</v>
      </c>
      <c r="I33" s="53">
        <v>0</v>
      </c>
      <c r="J33" s="54">
        <f>Model!D28</f>
        <v>13.21</v>
      </c>
    </row>
    <row r="34" spans="2:10" x14ac:dyDescent="0.25">
      <c r="B34" s="73"/>
      <c r="C34" s="79" t="s">
        <v>26</v>
      </c>
      <c r="D34" s="83">
        <v>0.86381170507879002</v>
      </c>
      <c r="E34" s="81"/>
      <c r="F34" s="82"/>
      <c r="H34" s="55">
        <f ca="1">IFERROR(_xll.CB.GetForeStatFN(D25,3),0)</f>
        <v>0</v>
      </c>
      <c r="I34" s="53">
        <f ca="1">MAX(I36:I85)</f>
        <v>0</v>
      </c>
      <c r="J34" s="54">
        <f>Model!D28</f>
        <v>13.21</v>
      </c>
    </row>
    <row r="35" spans="2:10" x14ac:dyDescent="0.25">
      <c r="B35" s="73"/>
      <c r="C35" s="79" t="s">
        <v>27</v>
      </c>
      <c r="D35" s="83">
        <v>0.86666368740386923</v>
      </c>
      <c r="E35" s="81"/>
      <c r="F35" s="82"/>
      <c r="H35" s="56"/>
      <c r="I35" s="53" t="s">
        <v>22</v>
      </c>
      <c r="J35" s="97" t="s">
        <v>23</v>
      </c>
    </row>
    <row r="36" spans="2:10" x14ac:dyDescent="0.25">
      <c r="B36" s="73"/>
      <c r="C36" s="79" t="s">
        <v>28</v>
      </c>
      <c r="D36" s="83">
        <v>0.86095972275371069</v>
      </c>
      <c r="E36" s="81"/>
      <c r="F36" s="82"/>
      <c r="H36" s="57">
        <v>1</v>
      </c>
      <c r="I36" s="58">
        <f ca="1">IFERROR(NORMDIST(J36,Model!$H$34,Model!$E$25,FALSE),0)</f>
        <v>0</v>
      </c>
      <c r="J36" s="59">
        <f ca="1">IFERROR(Model!H34-(5*Model!E25),0)</f>
        <v>0</v>
      </c>
    </row>
    <row r="37" spans="2:10" x14ac:dyDescent="0.25">
      <c r="B37" s="73"/>
      <c r="C37" s="79" t="s">
        <v>8</v>
      </c>
      <c r="D37" s="83">
        <v>0.86095972275371069</v>
      </c>
      <c r="E37" s="81"/>
      <c r="F37" s="82"/>
      <c r="H37" s="57">
        <v>2</v>
      </c>
      <c r="I37" s="58">
        <f ca="1">IFERROR(NORMDIST(J37,Model!$H$34,Model!$E$25,FALSE),0)</f>
        <v>0</v>
      </c>
      <c r="J37" s="59">
        <f ca="1">IFERROR(J36+(Model!$E$25/5),0)</f>
        <v>0</v>
      </c>
    </row>
    <row r="38" spans="2:10" x14ac:dyDescent="0.25">
      <c r="B38" s="73"/>
      <c r="C38" s="79" t="s">
        <v>29</v>
      </c>
      <c r="D38" s="83">
        <v>0.86378008947979446</v>
      </c>
      <c r="E38" s="81"/>
      <c r="F38" s="82"/>
      <c r="H38" s="57">
        <v>3</v>
      </c>
      <c r="I38" s="58">
        <f ca="1">IFERROR(NORMDIST(J38,Model!$H$34,Model!$E$25,FALSE),0)</f>
        <v>0</v>
      </c>
      <c r="J38" s="59">
        <f ca="1">IFERROR(J37+(Model!$E$25/5),0)</f>
        <v>0</v>
      </c>
    </row>
    <row r="39" spans="2:10" x14ac:dyDescent="0.25">
      <c r="B39" s="73"/>
      <c r="C39" s="79" t="s">
        <v>30</v>
      </c>
      <c r="D39" s="84">
        <v>2.599991062211608</v>
      </c>
      <c r="E39" s="81"/>
      <c r="F39" s="82"/>
      <c r="H39" s="57">
        <v>4</v>
      </c>
      <c r="I39" s="58">
        <f ca="1">IFERROR(NORMDIST(J39,Model!$H$34,Model!$E$25,FALSE),0)</f>
        <v>0</v>
      </c>
      <c r="J39" s="59">
        <f ca="1">IFERROR(J38+(Model!$E$25/5),0)</f>
        <v>0</v>
      </c>
    </row>
    <row r="40" spans="2:10" x14ac:dyDescent="0.25">
      <c r="B40" s="73"/>
      <c r="C40" s="79" t="s">
        <v>31</v>
      </c>
      <c r="D40" s="84">
        <v>2.5828791682611323</v>
      </c>
      <c r="E40" s="81"/>
      <c r="F40" s="82"/>
      <c r="H40" s="57">
        <v>5</v>
      </c>
      <c r="I40" s="58">
        <f ca="1">IFERROR(NORMDIST(J40,Model!$H$34,Model!$E$25,FALSE),0)</f>
        <v>0</v>
      </c>
      <c r="J40" s="59">
        <f ca="1">IFERROR(J39+(Model!$E$25/5),0)</f>
        <v>0</v>
      </c>
    </row>
    <row r="41" spans="2:10" x14ac:dyDescent="0.25">
      <c r="B41" s="73"/>
      <c r="C41" s="79" t="s">
        <v>32</v>
      </c>
      <c r="D41" s="84">
        <v>2.3431716896694699</v>
      </c>
      <c r="E41" s="85"/>
      <c r="F41" s="82"/>
      <c r="H41" s="57">
        <v>6</v>
      </c>
      <c r="I41" s="58">
        <f ca="1">IFERROR(NORMDIST(J41,Model!$H$34,Model!$E$25,FALSE),0)</f>
        <v>0</v>
      </c>
      <c r="J41" s="59">
        <f ca="1">IFERROR(J40+(Model!$E$25/5),0)</f>
        <v>0</v>
      </c>
    </row>
    <row r="42" spans="2:10" x14ac:dyDescent="0.25">
      <c r="B42" s="73"/>
      <c r="C42" s="79" t="s">
        <v>33</v>
      </c>
      <c r="D42" s="83">
        <v>0.84317168966946987</v>
      </c>
      <c r="E42" s="85"/>
      <c r="F42" s="82"/>
      <c r="H42" s="57">
        <v>7</v>
      </c>
      <c r="I42" s="58">
        <f ca="1">IFERROR(NORMDIST(J42,Model!$H$34,Model!$E$25,FALSE),0)</f>
        <v>0</v>
      </c>
      <c r="J42" s="59">
        <f ca="1">IFERROR(J41+(Model!$E$25/5),0)</f>
        <v>0</v>
      </c>
    </row>
    <row r="43" spans="2:10" x14ac:dyDescent="0.25">
      <c r="B43" s="73"/>
      <c r="C43" s="79" t="s">
        <v>34</v>
      </c>
      <c r="D43" s="83">
        <v>4.6613094268711484E-3</v>
      </c>
      <c r="E43" s="85"/>
      <c r="F43" s="82"/>
      <c r="H43" s="57">
        <v>8</v>
      </c>
      <c r="I43" s="58">
        <f ca="1">IFERROR(NORMDIST(J43,Model!$H$34,Model!$E$25,FALSE),0)</f>
        <v>0</v>
      </c>
      <c r="J43" s="59">
        <f ca="1">IFERROR(J42+(Model!$E$25/5),0)</f>
        <v>0</v>
      </c>
    </row>
    <row r="44" spans="2:10" x14ac:dyDescent="0.25">
      <c r="B44" s="73"/>
      <c r="C44" s="79" t="s">
        <v>35</v>
      </c>
      <c r="D44" s="83">
        <v>4.8989815936042458E-3</v>
      </c>
      <c r="E44" s="85"/>
      <c r="F44" s="82"/>
      <c r="H44" s="57">
        <v>9</v>
      </c>
      <c r="I44" s="58">
        <f ca="1">IFERROR(NORMDIST(J44,Model!$H$34,Model!$E$25,FALSE),0)</f>
        <v>0</v>
      </c>
      <c r="J44" s="59">
        <f ca="1">IFERROR(J43+(Model!$E$25/5),0)</f>
        <v>0</v>
      </c>
    </row>
    <row r="45" spans="2:10" x14ac:dyDescent="0.25">
      <c r="B45" s="73"/>
      <c r="C45" s="79" t="s">
        <v>36</v>
      </c>
      <c r="D45" s="83">
        <v>9.5602910204753942E-3</v>
      </c>
      <c r="E45" s="85"/>
      <c r="F45" s="82"/>
      <c r="H45" s="57">
        <v>10</v>
      </c>
      <c r="I45" s="58">
        <f ca="1">IFERROR(NORMDIST(J45,Model!$H$34,Model!$E$25,FALSE),0)</f>
        <v>0</v>
      </c>
      <c r="J45" s="59">
        <f ca="1">IFERROR(J44+(Model!$E$25/5),0)</f>
        <v>0</v>
      </c>
    </row>
    <row r="46" spans="2:10" x14ac:dyDescent="0.25">
      <c r="B46" s="73"/>
      <c r="C46" s="79" t="s">
        <v>37</v>
      </c>
      <c r="D46" s="84">
        <v>4661.3094268711484</v>
      </c>
      <c r="E46" s="85"/>
      <c r="F46" s="82"/>
      <c r="H46" s="57">
        <v>11</v>
      </c>
      <c r="I46" s="58">
        <f ca="1">IFERROR(NORMDIST(J46,Model!$H$34,Model!$E$25,FALSE),0)</f>
        <v>0</v>
      </c>
      <c r="J46" s="59">
        <f ca="1">IFERROR(J45+(Model!$E$25/5),0)</f>
        <v>0</v>
      </c>
    </row>
    <row r="47" spans="2:10" x14ac:dyDescent="0.25">
      <c r="B47" s="73"/>
      <c r="C47" s="79" t="s">
        <v>38</v>
      </c>
      <c r="D47" s="84">
        <v>4898.981593604246</v>
      </c>
      <c r="E47" s="85"/>
      <c r="F47" s="82"/>
      <c r="H47" s="57">
        <v>12</v>
      </c>
      <c r="I47" s="58">
        <f ca="1">IFERROR(NORMDIST(J47,Model!$H$34,Model!$E$25,FALSE),0)</f>
        <v>0</v>
      </c>
      <c r="J47" s="59">
        <f ca="1">IFERROR(J46+(Model!$E$25/5),0)</f>
        <v>0</v>
      </c>
    </row>
    <row r="48" spans="2:10" x14ac:dyDescent="0.25">
      <c r="B48" s="73"/>
      <c r="C48" s="79" t="s">
        <v>39</v>
      </c>
      <c r="D48" s="84">
        <v>9560.2910204753935</v>
      </c>
      <c r="E48" s="85"/>
      <c r="F48" s="82"/>
      <c r="H48" s="57">
        <v>13</v>
      </c>
      <c r="I48" s="58">
        <f ca="1">IFERROR(NORMDIST(J48,Model!$H$34,Model!$E$25,FALSE),0)</f>
        <v>0</v>
      </c>
      <c r="J48" s="59">
        <f ca="1">IFERROR(J47+(Model!$E$25/5),0)</f>
        <v>0</v>
      </c>
    </row>
    <row r="49" spans="2:10" x14ac:dyDescent="0.25">
      <c r="B49" s="73"/>
      <c r="C49" s="79" t="s">
        <v>6</v>
      </c>
      <c r="D49" s="80">
        <v>12.21</v>
      </c>
      <c r="E49" s="85"/>
      <c r="F49" s="82"/>
      <c r="H49" s="57">
        <v>14</v>
      </c>
      <c r="I49" s="58">
        <f ca="1">IFERROR(NORMDIST(J49,Model!$H$34,Model!$E$25,FALSE),0)</f>
        <v>0</v>
      </c>
      <c r="J49" s="59">
        <f ca="1">IFERROR(J48+(Model!$E$25/5),0)</f>
        <v>0</v>
      </c>
    </row>
    <row r="50" spans="2:10" x14ac:dyDescent="0.25">
      <c r="B50" s="73"/>
      <c r="C50" s="79" t="s">
        <v>7</v>
      </c>
      <c r="D50" s="80">
        <v>13.21</v>
      </c>
      <c r="E50" s="85"/>
      <c r="F50" s="82"/>
      <c r="H50" s="57">
        <v>15</v>
      </c>
      <c r="I50" s="58">
        <f ca="1">IFERROR(NORMDIST(J50,Model!$H$34,Model!$E$25,FALSE),0)</f>
        <v>0</v>
      </c>
      <c r="J50" s="59">
        <f ca="1">IFERROR(J49+(Model!$E$25/5),0)</f>
        <v>0</v>
      </c>
    </row>
    <row r="51" spans="2:10" x14ac:dyDescent="0.25">
      <c r="B51" s="73"/>
      <c r="C51" s="79" t="s">
        <v>4</v>
      </c>
      <c r="D51" s="80">
        <v>12.71</v>
      </c>
      <c r="E51" s="85"/>
      <c r="F51" s="82"/>
      <c r="H51" s="57">
        <v>16</v>
      </c>
      <c r="I51" s="58">
        <f ca="1">IFERROR(NORMDIST(J51,Model!$H$34,Model!$E$25,FALSE),0)</f>
        <v>0</v>
      </c>
      <c r="J51" s="59">
        <f ca="1">IFERROR(J50+(Model!$E$25/5),0)</f>
        <v>0</v>
      </c>
    </row>
    <row r="52" spans="2:10" x14ac:dyDescent="0.25">
      <c r="B52" s="74"/>
      <c r="C52" s="86" t="s">
        <v>40</v>
      </c>
      <c r="D52" s="87">
        <v>1.5</v>
      </c>
      <c r="E52" s="88"/>
      <c r="F52" s="89"/>
      <c r="H52" s="57">
        <v>17</v>
      </c>
      <c r="I52" s="58">
        <f ca="1">IFERROR(NORMDIST(J52,Model!$H$34,Model!$E$25,FALSE),0)</f>
        <v>0</v>
      </c>
      <c r="J52" s="59">
        <f ca="1">IFERROR(J51+(Model!$E$25/5),0)</f>
        <v>0</v>
      </c>
    </row>
    <row r="53" spans="2:10" x14ac:dyDescent="0.25">
      <c r="H53" s="57">
        <v>18</v>
      </c>
      <c r="I53" s="58">
        <f ca="1">IFERROR(NORMDIST(J53,Model!$H$34,Model!$E$25,FALSE),0)</f>
        <v>0</v>
      </c>
      <c r="J53" s="59">
        <f ca="1">IFERROR(J52+(Model!$E$25/5),0)</f>
        <v>0</v>
      </c>
    </row>
    <row r="54" spans="2:10" x14ac:dyDescent="0.25">
      <c r="H54" s="57">
        <v>19</v>
      </c>
      <c r="I54" s="58">
        <f ca="1">IFERROR(NORMDIST(J54,Model!$H$34,Model!$E$25,FALSE),0)</f>
        <v>0</v>
      </c>
      <c r="J54" s="59">
        <f ca="1">IFERROR(J53+(Model!$E$25/5),0)</f>
        <v>0</v>
      </c>
    </row>
    <row r="55" spans="2:10" x14ac:dyDescent="0.25">
      <c r="H55" s="57">
        <v>20</v>
      </c>
      <c r="I55" s="58">
        <f ca="1">IFERROR(NORMDIST(J55,Model!$H$34,Model!$E$25,FALSE),0)</f>
        <v>0</v>
      </c>
      <c r="J55" s="59">
        <f ca="1">IFERROR(J54+(Model!$E$25/5),0)</f>
        <v>0</v>
      </c>
    </row>
    <row r="56" spans="2:10" x14ac:dyDescent="0.25">
      <c r="H56" s="57">
        <v>21</v>
      </c>
      <c r="I56" s="58">
        <f ca="1">IFERROR(NORMDIST(J56,Model!$H$34,Model!$E$25,FALSE),0)</f>
        <v>0</v>
      </c>
      <c r="J56" s="59">
        <f ca="1">IFERROR(J55+(Model!$E$25/5),0)</f>
        <v>0</v>
      </c>
    </row>
    <row r="57" spans="2:10" x14ac:dyDescent="0.25">
      <c r="H57" s="57">
        <v>22</v>
      </c>
      <c r="I57" s="58">
        <f ca="1">IFERROR(NORMDIST(J57,Model!$H$34,Model!$E$25,FALSE),0)</f>
        <v>0</v>
      </c>
      <c r="J57" s="59">
        <f ca="1">IFERROR(J56+(Model!$E$25/5),0)</f>
        <v>0</v>
      </c>
    </row>
    <row r="58" spans="2:10" x14ac:dyDescent="0.25">
      <c r="H58" s="57">
        <v>23</v>
      </c>
      <c r="I58" s="58">
        <f ca="1">IFERROR(NORMDIST(J58,Model!$H$34,Model!$E$25,FALSE),0)</f>
        <v>0</v>
      </c>
      <c r="J58" s="59">
        <f ca="1">IFERROR(J57+(Model!$E$25/5),0)</f>
        <v>0</v>
      </c>
    </row>
    <row r="59" spans="2:10" x14ac:dyDescent="0.25">
      <c r="H59" s="57">
        <v>24</v>
      </c>
      <c r="I59" s="58">
        <f ca="1">IFERROR(NORMDIST(J59,Model!$H$34,Model!$E$25,FALSE),0)</f>
        <v>0</v>
      </c>
      <c r="J59" s="59">
        <f ca="1">IFERROR(J58+(Model!$E$25/5),0)</f>
        <v>0</v>
      </c>
    </row>
    <row r="60" spans="2:10" x14ac:dyDescent="0.25">
      <c r="H60" s="57">
        <v>25</v>
      </c>
      <c r="I60" s="58">
        <f ca="1">IFERROR(NORMDIST(J60,Model!$H$34,Model!$E$25,FALSE),0)</f>
        <v>0</v>
      </c>
      <c r="J60" s="59">
        <f ca="1">IFERROR(J59+(Model!$E$25/5),0)</f>
        <v>0</v>
      </c>
    </row>
    <row r="61" spans="2:10" x14ac:dyDescent="0.25">
      <c r="H61" s="57">
        <v>26</v>
      </c>
      <c r="I61" s="58">
        <f ca="1">IFERROR(NORMDIST(J61,Model!$H$34,Model!$E$25,FALSE),0)</f>
        <v>0</v>
      </c>
      <c r="J61" s="59">
        <f ca="1">IFERROR(J60+(Model!$E$25/5),0)</f>
        <v>0</v>
      </c>
    </row>
    <row r="62" spans="2:10" x14ac:dyDescent="0.25">
      <c r="H62" s="57">
        <v>27</v>
      </c>
      <c r="I62" s="58">
        <f ca="1">IFERROR(NORMDIST(J62,Model!$H$34,Model!$E$25,FALSE),0)</f>
        <v>0</v>
      </c>
      <c r="J62" s="59">
        <f ca="1">IFERROR(J61+(Model!$E$25/5),0)</f>
        <v>0</v>
      </c>
    </row>
    <row r="63" spans="2:10" x14ac:dyDescent="0.25">
      <c r="H63" s="57">
        <v>28</v>
      </c>
      <c r="I63" s="58">
        <f ca="1">IFERROR(NORMDIST(J63,Model!$H$34,Model!$E$25,FALSE),0)</f>
        <v>0</v>
      </c>
      <c r="J63" s="59">
        <f ca="1">IFERROR(J62+(Model!$E$25/5),0)</f>
        <v>0</v>
      </c>
    </row>
    <row r="64" spans="2:10" x14ac:dyDescent="0.25">
      <c r="H64" s="57">
        <v>29</v>
      </c>
      <c r="I64" s="58">
        <f ca="1">IFERROR(NORMDIST(J64,Model!$H$34,Model!$E$25,FALSE),0)</f>
        <v>0</v>
      </c>
      <c r="J64" s="59">
        <f ca="1">IFERROR(J63+(Model!$E$25/5),0)</f>
        <v>0</v>
      </c>
    </row>
    <row r="65" spans="8:10" x14ac:dyDescent="0.25">
      <c r="H65" s="57">
        <v>30</v>
      </c>
      <c r="I65" s="58">
        <f ca="1">IFERROR(NORMDIST(J65,Model!$H$34,Model!$E$25,FALSE),0)</f>
        <v>0</v>
      </c>
      <c r="J65" s="59">
        <f ca="1">IFERROR(J64+(Model!$E$25/5),0)</f>
        <v>0</v>
      </c>
    </row>
    <row r="66" spans="8:10" x14ac:dyDescent="0.25">
      <c r="H66" s="57">
        <v>31</v>
      </c>
      <c r="I66" s="58">
        <f ca="1">IFERROR(NORMDIST(J66,Model!$H$34,Model!$E$25,FALSE),0)</f>
        <v>0</v>
      </c>
      <c r="J66" s="59">
        <f ca="1">IFERROR(J65+(Model!$E$25/5),0)</f>
        <v>0</v>
      </c>
    </row>
    <row r="67" spans="8:10" x14ac:dyDescent="0.25">
      <c r="H67" s="57">
        <v>32</v>
      </c>
      <c r="I67" s="58">
        <f ca="1">IFERROR(NORMDIST(J67,Model!$H$34,Model!$E$25,FALSE),0)</f>
        <v>0</v>
      </c>
      <c r="J67" s="59">
        <f ca="1">IFERROR(J66+(Model!$E$25/5),0)</f>
        <v>0</v>
      </c>
    </row>
    <row r="68" spans="8:10" x14ac:dyDescent="0.25">
      <c r="H68" s="57">
        <v>33</v>
      </c>
      <c r="I68" s="58">
        <f ca="1">IFERROR(NORMDIST(J68,Model!$H$34,Model!$E$25,FALSE),0)</f>
        <v>0</v>
      </c>
      <c r="J68" s="59">
        <f ca="1">IFERROR(J67+(Model!$E$25/5),0)</f>
        <v>0</v>
      </c>
    </row>
    <row r="69" spans="8:10" x14ac:dyDescent="0.25">
      <c r="H69" s="57">
        <v>34</v>
      </c>
      <c r="I69" s="58">
        <f ca="1">IFERROR(NORMDIST(J69,Model!$H$34,Model!$E$25,FALSE),0)</f>
        <v>0</v>
      </c>
      <c r="J69" s="59">
        <f ca="1">IFERROR(J68+(Model!$E$25/5),0)</f>
        <v>0</v>
      </c>
    </row>
    <row r="70" spans="8:10" x14ac:dyDescent="0.25">
      <c r="H70" s="57">
        <v>35</v>
      </c>
      <c r="I70" s="58">
        <f ca="1">IFERROR(NORMDIST(J70,Model!$H$34,Model!$E$25,FALSE),0)</f>
        <v>0</v>
      </c>
      <c r="J70" s="59">
        <f ca="1">IFERROR(J69+(Model!$E$25/5),0)</f>
        <v>0</v>
      </c>
    </row>
    <row r="71" spans="8:10" x14ac:dyDescent="0.25">
      <c r="H71" s="57">
        <v>36</v>
      </c>
      <c r="I71" s="58">
        <f ca="1">IFERROR(NORMDIST(J71,Model!$H$34,Model!$E$25,FALSE),0)</f>
        <v>0</v>
      </c>
      <c r="J71" s="59">
        <f ca="1">IFERROR(J70+(Model!$E$25/5),0)</f>
        <v>0</v>
      </c>
    </row>
    <row r="72" spans="8:10" x14ac:dyDescent="0.25">
      <c r="H72" s="57">
        <v>37</v>
      </c>
      <c r="I72" s="58">
        <f ca="1">IFERROR(NORMDIST(J72,Model!$H$34,Model!$E$25,FALSE),0)</f>
        <v>0</v>
      </c>
      <c r="J72" s="59">
        <f ca="1">IFERROR(J71+(Model!$E$25/5),0)</f>
        <v>0</v>
      </c>
    </row>
    <row r="73" spans="8:10" x14ac:dyDescent="0.25">
      <c r="H73" s="57">
        <v>38</v>
      </c>
      <c r="I73" s="58">
        <f ca="1">IFERROR(NORMDIST(J73,Model!$H$34,Model!$E$25,FALSE),0)</f>
        <v>0</v>
      </c>
      <c r="J73" s="59">
        <f ca="1">IFERROR(J72+(Model!$E$25/5),0)</f>
        <v>0</v>
      </c>
    </row>
    <row r="74" spans="8:10" x14ac:dyDescent="0.25">
      <c r="H74" s="57">
        <v>39</v>
      </c>
      <c r="I74" s="58">
        <f ca="1">IFERROR(NORMDIST(J74,Model!$H$34,Model!$E$25,FALSE),0)</f>
        <v>0</v>
      </c>
      <c r="J74" s="59">
        <f ca="1">IFERROR(J73+(Model!$E$25/5),0)</f>
        <v>0</v>
      </c>
    </row>
    <row r="75" spans="8:10" x14ac:dyDescent="0.25">
      <c r="H75" s="57">
        <v>40</v>
      </c>
      <c r="I75" s="58">
        <f ca="1">IFERROR(NORMDIST(J75,Model!$H$34,Model!$E$25,FALSE),0)</f>
        <v>0</v>
      </c>
      <c r="J75" s="59">
        <f ca="1">IFERROR(J74+(Model!$E$25/5),0)</f>
        <v>0</v>
      </c>
    </row>
    <row r="76" spans="8:10" x14ac:dyDescent="0.25">
      <c r="H76" s="57">
        <v>41</v>
      </c>
      <c r="I76" s="58">
        <f ca="1">IFERROR(NORMDIST(J76,Model!$H$34,Model!$E$25,FALSE),0)</f>
        <v>0</v>
      </c>
      <c r="J76" s="59">
        <f ca="1">IFERROR(J75+(Model!$E$25/5),0)</f>
        <v>0</v>
      </c>
    </row>
    <row r="77" spans="8:10" x14ac:dyDescent="0.25">
      <c r="H77" s="57">
        <v>42</v>
      </c>
      <c r="I77" s="58">
        <f ca="1">IFERROR(NORMDIST(J77,Model!$H$34,Model!$E$25,FALSE),0)</f>
        <v>0</v>
      </c>
      <c r="J77" s="59">
        <f ca="1">IFERROR(J76+(Model!$E$25/5),0)</f>
        <v>0</v>
      </c>
    </row>
    <row r="78" spans="8:10" x14ac:dyDescent="0.25">
      <c r="H78" s="57">
        <v>43</v>
      </c>
      <c r="I78" s="58">
        <f ca="1">IFERROR(NORMDIST(J78,Model!$H$34,Model!$E$25,FALSE),0)</f>
        <v>0</v>
      </c>
      <c r="J78" s="59">
        <f ca="1">IFERROR(J77+(Model!$E$25/5),0)</f>
        <v>0</v>
      </c>
    </row>
    <row r="79" spans="8:10" x14ac:dyDescent="0.25">
      <c r="H79" s="57">
        <v>44</v>
      </c>
      <c r="I79" s="58">
        <f ca="1">IFERROR(NORMDIST(J79,Model!$H$34,Model!$E$25,FALSE),0)</f>
        <v>0</v>
      </c>
      <c r="J79" s="59">
        <f ca="1">IFERROR(J78+(Model!$E$25/5),0)</f>
        <v>0</v>
      </c>
    </row>
    <row r="80" spans="8:10" x14ac:dyDescent="0.25">
      <c r="H80" s="57">
        <v>45</v>
      </c>
      <c r="I80" s="58">
        <f ca="1">IFERROR(NORMDIST(J80,Model!$H$34,Model!$E$25,FALSE),0)</f>
        <v>0</v>
      </c>
      <c r="J80" s="59">
        <f ca="1">IFERROR(J79+(Model!$E$25/5),0)</f>
        <v>0</v>
      </c>
    </row>
    <row r="81" spans="8:10" x14ac:dyDescent="0.25">
      <c r="H81" s="57">
        <v>46</v>
      </c>
      <c r="I81" s="58">
        <f ca="1">IFERROR(NORMDIST(J81,Model!$H$34,Model!$E$25,FALSE),0)</f>
        <v>0</v>
      </c>
      <c r="J81" s="59">
        <f ca="1">IFERROR(J80+(Model!$E$25/5),0)</f>
        <v>0</v>
      </c>
    </row>
    <row r="82" spans="8:10" x14ac:dyDescent="0.25">
      <c r="H82" s="57">
        <v>47</v>
      </c>
      <c r="I82" s="58">
        <f ca="1">IFERROR(NORMDIST(J82,Model!$H$34,Model!$E$25,FALSE),0)</f>
        <v>0</v>
      </c>
      <c r="J82" s="59">
        <f ca="1">IFERROR(J81+(Model!$E$25/5),0)</f>
        <v>0</v>
      </c>
    </row>
    <row r="83" spans="8:10" x14ac:dyDescent="0.25">
      <c r="H83" s="57">
        <v>48</v>
      </c>
      <c r="I83" s="58">
        <f ca="1">IFERROR(NORMDIST(J83,Model!$H$34,Model!$E$25,FALSE),0)</f>
        <v>0</v>
      </c>
      <c r="J83" s="59">
        <f ca="1">IFERROR(J82+(Model!$E$25/5),0)</f>
        <v>0</v>
      </c>
    </row>
    <row r="84" spans="8:10" x14ac:dyDescent="0.25">
      <c r="H84" s="57">
        <v>49</v>
      </c>
      <c r="I84" s="58">
        <f ca="1">IFERROR(NORMDIST(J84,Model!$H$34,Model!$E$25,FALSE),0)</f>
        <v>0</v>
      </c>
      <c r="J84" s="59">
        <f ca="1">IFERROR(J83+(Model!$E$25/5),0)</f>
        <v>0</v>
      </c>
    </row>
    <row r="85" spans="8:10" x14ac:dyDescent="0.25">
      <c r="H85" s="60">
        <v>50</v>
      </c>
      <c r="I85" s="61">
        <f ca="1">IFERROR(NORMDIST(J85,Model!$H$34,Model!$E$25,FALSE),0)</f>
        <v>0</v>
      </c>
      <c r="J85" s="62">
        <f ca="1">IFERROR(J84+(Model!$E$25/5),0)</f>
        <v>0</v>
      </c>
    </row>
  </sheetData>
  <phoneticPr fontId="0" type="noConversion"/>
  <hyperlinks>
    <hyperlink ref="K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Piston Displacement Model</dc:title>
  <dc:creator>Crystal Ball</dc:creator>
  <cp:keywords>piston, displacement, DFSS, mechanical design, tolerance analysis, Cpk, Developer Kit function</cp:keywords>
  <cp:lastModifiedBy>ewainwri</cp:lastModifiedBy>
  <cp:lastPrinted>2014-02-27T23:41:54Z</cp:lastPrinted>
  <dcterms:created xsi:type="dcterms:W3CDTF">2001-04-12T04:23:42Z</dcterms:created>
  <dcterms:modified xsi:type="dcterms:W3CDTF">2014-06-03T00:41:24Z</dcterms:modified>
  <cp:category>Design for Six Sigma - DFSS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