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ate1904="1" codeName="ThisWorkbook" defaultThemeVersion="124226"/>
  <bookViews>
    <workbookView xWindow="105" yWindow="105" windowWidth="18945" windowHeight="11790" activeTab="2"/>
  </bookViews>
  <sheets>
    <sheet name="Description" sheetId="1" r:id="rId1"/>
    <sheet name="CB_DATA_" sheetId="3" state="hidden" r:id="rId2"/>
    <sheet name="Model" sheetId="2" r:id="rId3"/>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CB_0b203f6edc1640f98371c053438b5d27" localSheetId="2" hidden="1">Model!$D$40</definedName>
    <definedName name="CB_1ef7019ffb1546bcbc8d7b9051592863" localSheetId="2" hidden="1">Model!$F$9</definedName>
    <definedName name="CB_24a4a34c6551492a89be100109551ffe" localSheetId="2" hidden="1">Model!$C$42</definedName>
    <definedName name="CB_269b856f9b71474faf08f710fccdba51" localSheetId="1" hidden="1">#N/A</definedName>
    <definedName name="CB_271956499a3d43a08c0d74cad9498b51" localSheetId="2" hidden="1">Model!$H$40</definedName>
    <definedName name="CB_2a5193b7c7ed4faa8dd9c50746ec7f69" localSheetId="2" hidden="1">#N/A</definedName>
    <definedName name="CB_2d15a2b53e14458bbe2cc46514b0aeb2" localSheetId="2" hidden="1">Model!$M$22</definedName>
    <definedName name="CB_30efaeb33175422286ef1a1946d0c964" localSheetId="2" hidden="1">Model!$H$47</definedName>
    <definedName name="CB_358d2c22e4d4439f8b815b3bf6dccf1d" localSheetId="1" hidden="1">#N/A</definedName>
    <definedName name="CB_3be9ee05c2ba4b89b4ac96dacd3f39c6" localSheetId="2" hidden="1">Model!$H$50</definedName>
    <definedName name="CB_4af1c3a5e66a4e85945b30e1967f3ccb" localSheetId="2" hidden="1">Model!$F$13</definedName>
    <definedName name="CB_4edef406e57b4722a89c496488eb26a5" localSheetId="2" hidden="1">Model!$M$23</definedName>
    <definedName name="CB_579a06a1cf22430eaa4eec3a3e44d742" localSheetId="2" hidden="1">Model!$K$24</definedName>
    <definedName name="CB_58766196f4cb43ce8906a29cf717cc5a" localSheetId="2" hidden="1">Model!$E$42</definedName>
    <definedName name="CB_595e80f75bff42ebb22ae6f4167a71bd" localSheetId="2" hidden="1">Model!$N$10</definedName>
    <definedName name="CB_5c4939bd32994077b0f1c4b6167ce27d" localSheetId="2" hidden="1">Model!$G$40</definedName>
    <definedName name="CB_661b11569c694c5ea2988f4aa3e858a2" localSheetId="2" hidden="1">Model!$H$51</definedName>
    <definedName name="CB_684655c3fd4d4187b2a7c3a35a81411a" localSheetId="2" hidden="1">Model!$F$42</definedName>
    <definedName name="CB_7106d75873ba4385bf1489c5d4d90aad" localSheetId="2" hidden="1">Model!$H$49</definedName>
    <definedName name="CB_7270acb03e4c444791a84d911af28b39" localSheetId="2" hidden="1">Model!$O$10</definedName>
    <definedName name="CB_75e82ecf1542432fb4616f8af408cfa3" localSheetId="1" hidden="1">#N/A</definedName>
    <definedName name="CB_7824fa0a4d194dcbafe32a8828ef3c76" localSheetId="1" hidden="1">#N/A</definedName>
    <definedName name="CB_782f2312049248788fcec4e7a121ac29" localSheetId="1" hidden="1">#N/A</definedName>
    <definedName name="CB_79efb754a4cd4b3da28066edf00cd2bf" localSheetId="2" hidden="1">Model!$M$24</definedName>
    <definedName name="CB_7d348b9216354c02b04e40ad507a062c" localSheetId="2" hidden="1">Model!$D$42</definedName>
    <definedName name="CB_811472c4e55c4ef2ba654d06805a54ca" localSheetId="2" hidden="1">Model!$F$10</definedName>
    <definedName name="CB_83ed321ada2a4375bab6d15efd5fdc70" localSheetId="2" hidden="1">Model!$M$10</definedName>
    <definedName name="CB_8741800194b0461ba8a8222e4b5cbc51" localSheetId="2" hidden="1">Model!$E$40</definedName>
    <definedName name="CB_8911b124af1e40d09e803b1d1fd7bace" localSheetId="2" hidden="1">Model!$K$21</definedName>
    <definedName name="CB_8fa5a9ca6a5b47fe85218b225bbe55a2" localSheetId="2" hidden="1">Model!$F$12</definedName>
    <definedName name="CB_9d745646a846457aaf0290cf7733a5da" localSheetId="2" hidden="1">Model!$K$22</definedName>
    <definedName name="CB_a207ab62f8e94361a19b163dfe731e03" localSheetId="1" hidden="1">#N/A</definedName>
    <definedName name="CB_a649247c59464eb6899d9991433c5360" localSheetId="2" hidden="1">Model!$L$10</definedName>
    <definedName name="CB_a70e7e4023f8485cb678ce3d1c994ad7" localSheetId="2" hidden="1">Model!$C$40</definedName>
    <definedName name="CB_b01e8240d3b54545b54021925213ac24" localSheetId="2" hidden="1">Model!$C$15</definedName>
    <definedName name="CB_Block_00000000000000000000000000000000" localSheetId="1" hidden="1">"'7.0.0.0"</definedName>
    <definedName name="CB_Block_00000000000000000000000000000000" localSheetId="2" hidden="1">"'7.0.0.0"</definedName>
    <definedName name="CB_Block_00000000000000000000000000000001" localSheetId="1" hidden="1">"'635418084185304230"</definedName>
    <definedName name="CB_Block_00000000000000000000000000000001" localSheetId="2" hidden="1">"'635418084185284228"</definedName>
    <definedName name="CB_Block_00000000000000000000000000000003" localSheetId="1" hidden="1">"'11.1.3975.0"</definedName>
    <definedName name="CB_Block_00000000000000000000000000000003" localSheetId="2" hidden="1">"'11.1.3975.0"</definedName>
    <definedName name="CB_BlockExt_00000000000000000000000000000003" localSheetId="1" hidden="1">"'11.1.2.4.000"</definedName>
    <definedName name="CB_BlockExt_00000000000000000000000000000003" localSheetId="2" hidden="1">"'11.1.2.4.000"</definedName>
    <definedName name="CB_c21144cc10454207ad467aa244cfd840" localSheetId="2" hidden="1">Model!$H$53</definedName>
    <definedName name="CB_c4d0242becb5468d8a29d216051c05b3" localSheetId="2" hidden="1">Model!$C$18</definedName>
    <definedName name="CB_c67cb81bcd1a47658ef4b11a1d7e613a" localSheetId="2" hidden="1">Model!$F$40</definedName>
    <definedName name="CB_ca176210fd2f4c93988460fb690531b8" localSheetId="2" hidden="1">Model!$C$17</definedName>
    <definedName name="CB_ca1bad269abe4eb9bdaca27507cdcd16" localSheetId="2" hidden="1">Model!$G$42</definedName>
    <definedName name="CB_cb0d10fa52bd47f9add7a84863819c5b" localSheetId="2" hidden="1">Model!$K$23</definedName>
    <definedName name="CB_cf634f763872455293e0385db132dace" localSheetId="2" hidden="1">Model!$H$54</definedName>
    <definedName name="CB_d489ffbc44b144e28748bbfbbe45b432" localSheetId="1" hidden="1">#N/A</definedName>
    <definedName name="CB_d63ea54ac54e423fb808837fd64bf749" localSheetId="2" hidden="1">Model!$C$16</definedName>
    <definedName name="CB_e261dfbd74f94f44afd4868be54adb86" localSheetId="1" hidden="1">#N/A</definedName>
    <definedName name="CB_ea3de30ec36e4c78bedef59e3328acb0" localSheetId="1" hidden="1">#N/A</definedName>
    <definedName name="CB_f1113af41ca74852aab7b3e408f3e408" localSheetId="1" hidden="1">#N/A</definedName>
    <definedName name="CB_f43e7f718b8a41e980d639961b11ed5c" localSheetId="2" hidden="1">Model!$H$48</definedName>
    <definedName name="CB_f4bd12bc015c4d33a97ef61d0790ff94" localSheetId="2" hidden="1">Model!$F$11</definedName>
    <definedName name="CB_f765ecdde60644589818965edbac74bb" localSheetId="2" hidden="1">Model!$M$21</definedName>
    <definedName name="CBCR_00e3cb9e232b435184bf03f0670cd242" localSheetId="2" hidden="1">Model!$K$20&amp;" "&amp;Model!$B$21</definedName>
    <definedName name="CBCR_02ebd8d6b1864e45bd2cf8caf41a78fd" localSheetId="2" hidden="1">Model!$M$13</definedName>
    <definedName name="CBCR_040d1e0dcdad43328ceb749d2b195791" localSheetId="1" hidden="1">CB_DATA_!$B$10006</definedName>
    <definedName name="CBCR_053f19c1bd094fe897e901662db0afea" localSheetId="2" hidden="1">Model!$K$20&amp;" "&amp;Model!$B$23</definedName>
    <definedName name="CBCR_098abc9c510142e1951315943b7d4103" localSheetId="2" hidden="1">Model!$B$15</definedName>
    <definedName name="CBCR_0a67dcffc07c4f998153c9550cb3546b" localSheetId="2" hidden="1">"Casing - " &amp; Model!$B$11</definedName>
    <definedName name="CBCR_0b7ecc6caee54f87abb4a7546620c0c6" localSheetId="2" hidden="1">Model!$B$40</definedName>
    <definedName name="CBCR_134d121060fe494094392f47773f1ae6" localSheetId="2" hidden="1">"Demand - "&amp;Model!$E$20</definedName>
    <definedName name="CBCR_136ff148ebeb4b01ac2db60767721e41" localSheetId="2" hidden="1">Model!$G$9</definedName>
    <definedName name="CBCR_16836d368c454dcdb574f2c12d1b3618" localSheetId="2" hidden="1">Model!$D$17</definedName>
    <definedName name="CBCR_17f7bc343fcb4e08afa3e7ece260d9bb" localSheetId="2" hidden="1">Model!$K$20&amp;" "&amp;Model!$B$22</definedName>
    <definedName name="CBCR_184a256b7cdd44b3849b370832600dfe" localSheetId="2" hidden="1">Model!$M$12</definedName>
    <definedName name="CBCR_1852569dccfe4d7899a5caba89ed087f" localSheetId="1" hidden="1">CB_DATA_!$A$10004</definedName>
    <definedName name="CBCR_1ad3de1d3c884f3bbd15e412cc097bb2" localSheetId="2" hidden="1">Model!$H$13</definedName>
    <definedName name="CBCR_1b7705b939a242a8b2e8842ced4a5cb7" localSheetId="2" hidden="1">Model!$K$20&amp;" "&amp;Model!$B$24</definedName>
    <definedName name="CBCR_1cb2b12b1699496f8e39c2bf47ceec71" localSheetId="1" hidden="1">CB_DATA_!$C$10008</definedName>
    <definedName name="CBCR_20b86518a8504255aadc4abc01ded31d" localSheetId="2" hidden="1">Model!$B$42&amp;"  "&amp;Model!$G$20</definedName>
    <definedName name="CBCR_20ba6c2fe15a4e9e88205291b6e9dd30" localSheetId="1" hidden="1">CB_DATA_!$A$10001</definedName>
    <definedName name="CBCR_26e681e9d2f74ca99c752a491002a61b" localSheetId="2" hidden="1">Model!$K$7&amp;" - "&amp;Model!$L$9</definedName>
    <definedName name="CBCR_2720713923554d3cb11dd3abea14f291" localSheetId="2" hidden="1">Model!$B$17</definedName>
    <definedName name="CBCR_2bd2549a53f14684a399007ad737484c" localSheetId="2" hidden="1">Model!$G$39*15%</definedName>
    <definedName name="CBCR_2e59ad7eebac4d69b7007d8ba7725b1b" localSheetId="2" hidden="1">Model!$G$39</definedName>
    <definedName name="CBCR_2fb802439fe34c39a1609bd3b2f9f87b" localSheetId="2" hidden="1">Model!$B$16</definedName>
    <definedName name="CBCR_311026ca452e4014b1350bf7b6c3fe1a" localSheetId="2" hidden="1">Model!$C$39</definedName>
    <definedName name="CBCR_3194a719079f41ae8f6194001e926dd6" localSheetId="2" hidden="1">Model!$B$50</definedName>
    <definedName name="CBCR_36b611e5a4304d62b0f3e1f9f7bb2d33" localSheetId="2" hidden="1">Model!$B$24&amp;" - "&amp;Model!$M$20</definedName>
    <definedName name="CBCR_421ab43e7a0e48f0a41f8b0641953149" localSheetId="2" hidden="1">"Casing - " &amp; Model!$B$12</definedName>
    <definedName name="CBCR_43287f54753d42d4855844e2ffcfc5f3" localSheetId="2" hidden="1">"Casing - " &amp; Model!$B$10</definedName>
    <definedName name="CBCR_43805dfb3810486fa9338f06bd781a54" localSheetId="2" hidden="1">Model!$B$42&amp;"  "&amp;Model!$E$20</definedName>
    <definedName name="CBCR_43a2fce01f9b41ef8937292d7a597e12" localSheetId="2" hidden="1">Model!$B$48</definedName>
    <definedName name="CBCR_48ab905905534de0a46fad9dc976b44f" localSheetId="1" hidden="1">CB_DATA_!$C$10007</definedName>
    <definedName name="CBCR_49bc15a68ba14617af519db2d7593bda" localSheetId="1" hidden="1">CB_DATA_!$A$10010</definedName>
    <definedName name="CBCR_4de0b2c1bf1b4783acdcfdedbc6fcaf8" localSheetId="2" hidden="1">"Casing - " &amp; Model!$B$13</definedName>
    <definedName name="CBCR_4f8656b5049c43bf8dc0551a8c637c1f" localSheetId="2" hidden="1">Model!$J$20:$N$24</definedName>
    <definedName name="CBCR_53674f609b4043feb9a31394c7dc4bfb" localSheetId="2" hidden="1">Model!$F$44</definedName>
    <definedName name="CBCR_5691cd3173424684bd9c00d7eea9f87c" localSheetId="2" hidden="1">Model!$G$12</definedName>
    <definedName name="CBCR_59a78f1e141c43e5a6fd82cbc8c6938c" localSheetId="2" hidden="1">Model!$I$9</definedName>
    <definedName name="CBCR_5bd7f5fc906e4ad49bc0c6a519d7d2b2" localSheetId="2" hidden="1">Model!$B$47</definedName>
    <definedName name="CBCR_5c8def5a3a3d4ec7a206f0c7c6d3b124" localSheetId="2" hidden="1">Model!$F$43</definedName>
    <definedName name="CBCR_5d8ae4fdce0b49db96fbfb9a84847a54" localSheetId="2" hidden="1">Model!$B$42&amp;"  "&amp;Model!$C$20</definedName>
    <definedName name="CBCR_5dbd89e9fde64e7283b39cce46f20d6a" localSheetId="2" hidden="1">Model!$B$49</definedName>
    <definedName name="CBCR_5fd6bb69a9124ccbb04ad38b17165426" localSheetId="1" hidden="1">CB_DATA_!$D$10003</definedName>
    <definedName name="CBCR_6215cf642c844ce5b5bf5325c237717e" localSheetId="2" hidden="1">Model!$E$17</definedName>
    <definedName name="CBCR_65204a5e63934c7cb244f329568f0bbb" localSheetId="2" hidden="1">Model!$H$9</definedName>
    <definedName name="CBCR_698b16ffadf04ef3926042f5f78330d9" localSheetId="2" hidden="1">Model!$F$39</definedName>
    <definedName name="CBCR_6a5979c09d97470882833e41a9824748" localSheetId="2" hidden="1">Model!$B$18</definedName>
    <definedName name="CBCR_6b2467489145422cb7eb77cc345c82a3" localSheetId="1" hidden="1">CB_DATA_!$B$10003</definedName>
    <definedName name="CBCR_6c44ffb247c340a08626b471ded270d1" localSheetId="2" hidden="1">Model!$C$44</definedName>
    <definedName name="CBCR_6e4e8b0a05d94f82a9fa0a10f2efeba0" localSheetId="1" hidden="1">CB_DATA_!$B$10010</definedName>
    <definedName name="CBCR_6e79b9f3c52a409b93f5fe12767c076a" localSheetId="2" hidden="1">Model!$E$43</definedName>
    <definedName name="CBCR_6f377a2156994e58bad790fa3bf28669" localSheetId="2" hidden="1">Model!$M$11</definedName>
    <definedName name="CBCR_7006da7a774d4192879ce3bb908e5269" localSheetId="2" hidden="1">Model!$G$44</definedName>
    <definedName name="CBCR_714290d860dc4babb746991eca9d4f1d" localSheetId="1" hidden="1">CB_DATA_!$B$10007</definedName>
    <definedName name="CBCR_71c6459ee3534bc1b4638f5e07e35243" localSheetId="2" hidden="1">Model!$G$43</definedName>
    <definedName name="CBCR_74298f4952e04ee6899ec40ecb4001f7" localSheetId="2" hidden="1">Model!$I$11</definedName>
    <definedName name="CBCR_75fa071e9ebb4967b670c748784874a2" localSheetId="1" hidden="1">CB_DATA_!$B$10008</definedName>
    <definedName name="CBCR_76595065e2b64f3ca306cd57b4280505" localSheetId="2" hidden="1">Model!$O$13</definedName>
    <definedName name="CBCR_795dc1466aa74368acf9c92a515afd5b" localSheetId="2" hidden="1">Model!$F$39*15%</definedName>
    <definedName name="CBCR_7c9d485ff3264c2796a3bee821821d75" localSheetId="2" hidden="1">Model!$E$18</definedName>
    <definedName name="CBCR_7da2e7a788054381b325aafaaee25616" localSheetId="2" hidden="1">Model!$H$10</definedName>
    <definedName name="CBCR_7ec65f95a2b74c6aaebc16a47dab4d3c" localSheetId="1" hidden="1">CB_DATA_!$C$10003</definedName>
    <definedName name="CBCR_82388348712f4a0ebea003636c7ba219" localSheetId="2" hidden="1">Model!$I$13</definedName>
    <definedName name="CBCR_82a5fbc1714b45e9a98e210f164f896d" localSheetId="2" hidden="1">Model!$O$11</definedName>
    <definedName name="CBCR_82db4e6cc38c422ebe36065eeec5bfe5" localSheetId="2" hidden="1">Model!$B$42&amp;"  "&amp;Model!$F$20</definedName>
    <definedName name="CBCR_847e06c058ad4fa48b0f6ff01b9ac296" localSheetId="2" hidden="1">Model!$D$44</definedName>
    <definedName name="CBCR_888a10fd2bea4b33a26608bd12f89bc3" localSheetId="1" hidden="1">CB_DATA_!$A$10003</definedName>
    <definedName name="CBCR_88e91cae04ec4ee0b7bdc5ca4222a1a3" localSheetId="2" hidden="1">Model!$G$10</definedName>
    <definedName name="CBCR_90afba45fd254db4937b54f50b7d7ede" localSheetId="2" hidden="1">Model!$N$12</definedName>
    <definedName name="CBCR_910d7ea836904937a40c19106e9cc879" localSheetId="1" hidden="1">CB_DATA_!$A$10009</definedName>
    <definedName name="CBCR_917471eaa0f34402976cb1bbe42e7bab" localSheetId="2" hidden="1">Model!$D$39</definedName>
    <definedName name="CBCR_91f0907fe30641e3b0e22a512743a617" localSheetId="1" hidden="1">CB_DATA_!$D$10008</definedName>
    <definedName name="CBCR_9210e2b1f3164750b033e881bf099f67" localSheetId="2" hidden="1">"Demand - "&amp;Model!$G$20</definedName>
    <definedName name="CBCR_937c3b434c9745f4a081bb8825984eae" localSheetId="2" hidden="1">Model!$D$39*15%</definedName>
    <definedName name="CBCR_94871a42b2c64ba5b7ea8426a997a091" localSheetId="2" hidden="1">Model!$C$39*15%</definedName>
    <definedName name="CBCR_972d02d5a9de4b37b09be4bb23871337" localSheetId="2" hidden="1">Model!$D$16</definedName>
    <definedName name="CBCR_977d12bf48654d5791d458ba0ac9b07e" localSheetId="1" hidden="1">CB_DATA_!$A$10008</definedName>
    <definedName name="CBCR_9f863456b61b4133adc88e40b8f532c9" localSheetId="2" hidden="1">Model!$D$43</definedName>
    <definedName name="CBCR_9fa61222906c45d19d1e262a496ad258" localSheetId="1" hidden="1">CB_DATA_!$A$10007</definedName>
    <definedName name="CBCR_a069c92d8cb948e487902c1be7f17a76" localSheetId="1" hidden="1">CB_DATA_!$A$10006</definedName>
    <definedName name="CBCR_a62fc0673453497bad00ed851a1da9ef" localSheetId="2" hidden="1">Model!$N$11</definedName>
    <definedName name="CBCR_a8376e77e08e4938a2128e883056b722" localSheetId="2" hidden="1">Model!$B$54</definedName>
    <definedName name="CBCR_a8d8553b3b3e4a32aa2912a0139489fd" localSheetId="2" hidden="1">Model!$H$12</definedName>
    <definedName name="CBCR_ae9322795a9a413183646c8f59d19fca" localSheetId="2" hidden="1">Model!$L$11</definedName>
    <definedName name="CBCR_b1df819c8e8f49d093cd0b26f619d4e4" localSheetId="2" hidden="1">Model!$B$42&amp;"  "&amp;Model!$D$20</definedName>
    <definedName name="CBCR_b2d7ebeff67e4296bd430a458cadef14" localSheetId="1" hidden="1">CB_DATA_!$D$10007</definedName>
    <definedName name="CBCR_bb3e1877e4a24616808658fe62ecbc3f" localSheetId="1" hidden="1">CB_DATA_!$D$10004</definedName>
    <definedName name="CBCR_bb589b80a5fb4edf801480832886c916" localSheetId="2" hidden="1">Model!$L$12</definedName>
    <definedName name="CBCR_beea5c5162eb42528257e34bc1bc5adf" localSheetId="2" hidden="1">Model!$B$21&amp;" - "&amp;Model!$M$20</definedName>
    <definedName name="CBCR_bf031e842b344d50b58f91a3c74d754b" localSheetId="2" hidden="1">Model!$N$13</definedName>
    <definedName name="CBCR_c3022a52b7104fdc8919e1e3fbed38fa" localSheetId="2" hidden="1">Model!$K$7&amp;" - "&amp;Model!$M$9</definedName>
    <definedName name="CBCR_c451a3e1bb1b413388056eda5c6de27b" localSheetId="2" hidden="1">"Demand - "&amp;Model!$C$20</definedName>
    <definedName name="CBCR_c7fbfc1953da4d09ba4bde7d56d4135e" localSheetId="2" hidden="1">Model!$B$53</definedName>
    <definedName name="CBCR_c82d3c460b5c46169f733f98d0fb2d56" localSheetId="2" hidden="1">Model!$E$39</definedName>
    <definedName name="CBCR_c875c9e2e8fc4abdb935ee8afdbedb37" localSheetId="2" hidden="1">Model!$B$23&amp;" - "&amp;Model!$M$20</definedName>
    <definedName name="CBCR_c9d33f6545b64f439d3cdf44c5b3131f" localSheetId="2" hidden="1">Model!$C$43</definedName>
    <definedName name="CBCR_cc722118fc9c4de38306cf50fbeb3b85" localSheetId="2" hidden="1">Model!$K$7&amp;" - "&amp;Model!$N$9</definedName>
    <definedName name="CBCR_ce1f163601b844d984cf5d9d636e6d14" localSheetId="2" hidden="1">Model!$I$12</definedName>
    <definedName name="CBCR_cf82e526c5184c2b9447b2cef8e3e538" localSheetId="1" hidden="1">CB_DATA_!$D$10010</definedName>
    <definedName name="CBCR_d2a09d8c3daa4baeba865fdd03d5dac4" localSheetId="2" hidden="1">"Demand - "&amp;Model!$F$20</definedName>
    <definedName name="CBCR_d420da7ef41d46c7b251f97a6f657f51" localSheetId="2" hidden="1">Model!$B$22&amp;" - "&amp;Model!$M$20</definedName>
    <definedName name="CBCR_d4e5055e668f472b9a823c7c9a812c8f" localSheetId="2" hidden="1">Model!$L$13</definedName>
    <definedName name="CBCR_d749a73d5515497d82c9995ecab46239" localSheetId="1" hidden="1">CB_DATA_!$B$10004</definedName>
    <definedName name="CBCR_d7d1a6527125409e896d788325c5ece3" localSheetId="2" hidden="1">Model!$O$12</definedName>
    <definedName name="CBCR_d88020e4786e421788ef753ab2c6a13a" localSheetId="2" hidden="1">Model!$E$44</definedName>
    <definedName name="CBCR_da2baf58d9c14d82b7f3023856a9b4b2" localSheetId="2" hidden="1">Model!$H$11</definedName>
    <definedName name="CBCR_e052630c449e465badd25c603712c53c" localSheetId="2" hidden="1">"Casing - " &amp; Model!$B$9</definedName>
    <definedName name="CBCR_e1c1658680ce424787e032b5df50e253" localSheetId="2" hidden="1">Model!$G$13</definedName>
    <definedName name="CBCR_e23f42ec2aa6454781ab82ccfc16ef69" localSheetId="2" hidden="1">Model!$D$18</definedName>
    <definedName name="CBCR_e32926ddcd014d2199993df99c50abe2" localSheetId="1" hidden="1">CB_DATA_!$C$10006</definedName>
    <definedName name="CBCR_e42ec119abb845ddadf483b3f73c0e8e" localSheetId="1" hidden="1">CB_DATA_!$C$10010</definedName>
    <definedName name="CBCR_e5c24773f25444faadf697a29040cb03" localSheetId="2" hidden="1">Model!$K$7&amp;" - "&amp;Model!$O$9</definedName>
    <definedName name="CBCR_ea5ff2f35d6845bbb64dd65b48b8ad0c" localSheetId="2" hidden="1">Model!$B$51</definedName>
    <definedName name="CBCR_eebb54a22acb4e9fa71e4f999b42996a" localSheetId="2" hidden="1">Model!$I$10</definedName>
    <definedName name="CBCR_f041f5faf16b4dfa96d05ae9d7185fad" localSheetId="2" hidden="1">Model!$E$16</definedName>
    <definedName name="CBCR_f4b6975c33df4f798eeba1487fd1cbaf" localSheetId="2" hidden="1">Model!$G$11</definedName>
    <definedName name="CBCR_f79d678603c6410ea80bc9d05c355ec3" localSheetId="1" hidden="1">CB_DATA_!$D$10006</definedName>
    <definedName name="CBCR_f9c751e355e24228870f0f75015fe08a" localSheetId="1" hidden="1">CB_DATA_!$C$10004</definedName>
    <definedName name="CBCR_fac7cdf3ed734af0b740f3484ff67e3c" localSheetId="2" hidden="1">Model!$E$39*15%</definedName>
    <definedName name="CBCR_ff33b173cb64408983c0ed86b9546510" localSheetId="2" hidden="1">"Demand - "&amp;Model!$D$20</definedName>
    <definedName name="CBWorkbookPriority" localSheetId="1" hidden="1">-1383824705</definedName>
    <definedName name="CBx_80d2542147d541f88b30da4c86df493f" localSheetId="1" hidden="1">"'Model'!$A$1"</definedName>
    <definedName name="CBx_a001ebc7cb5844da9942c4965ff23de7" localSheetId="1" hidden="1">"'CB_DATA_'!$A$1"</definedName>
    <definedName name="CBx_Sheet_Guid" localSheetId="1" hidden="1">"'a001ebc7-cb58-44da-9942-c4965ff23de7"</definedName>
    <definedName name="CBx_Sheet_Guid" localSheetId="2" hidden="1">"'80d25421-47d5-41f8-8b30-da4c86df493f"</definedName>
    <definedName name="CBx_SheetRef" localSheetId="1" hidden="1">CB_DATA_!$A$14</definedName>
    <definedName name="CBx_SheetRef" localSheetId="2" hidden="1">CB_DATA_!$B$14</definedName>
    <definedName name="CBx_StorageType" localSheetId="1" hidden="1">2</definedName>
    <definedName name="CBx_StorageType" localSheetId="2" hidden="1">2</definedName>
    <definedName name="HoldingCost">Model!$C$17</definedName>
    <definedName name="Pal_Workbook_GUID" hidden="1">"86N6ABRQQ9VDUIXWPUK9PPII"</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alesPremium">Model!$C$18</definedName>
  </definedNames>
  <calcPr calcId="145621" concurrentCalc="0" concurrentManualCount="1"/>
</workbook>
</file>

<file path=xl/calcChain.xml><?xml version="1.0" encoding="utf-8"?>
<calcChain xmlns="http://schemas.openxmlformats.org/spreadsheetml/2006/main">
  <c r="A10009" i="3" l="1"/>
  <c r="A10001" i="3"/>
  <c r="D10010" i="3"/>
  <c r="D10008" i="3"/>
  <c r="H42" i="2"/>
  <c r="A10004" i="3"/>
  <c r="C10004" i="3"/>
  <c r="D10004" i="3"/>
  <c r="B10004" i="3"/>
  <c r="D10007" i="3"/>
  <c r="D10006" i="3"/>
  <c r="D10003" i="3"/>
  <c r="B20" i="2" a="1"/>
  <c r="B20" i="2"/>
  <c r="H40" i="2"/>
  <c r="C24" i="2" a="1"/>
  <c r="C24" i="2"/>
  <c r="H21" i="2" a="1"/>
  <c r="H21" i="2"/>
  <c r="G23" i="2"/>
  <c r="F23" i="2"/>
  <c r="E23" i="2"/>
  <c r="D23" i="2"/>
  <c r="C23" i="2"/>
  <c r="B23" i="2"/>
  <c r="G22" i="2"/>
  <c r="F22" i="2"/>
  <c r="E22" i="2"/>
  <c r="D22" i="2"/>
  <c r="C22" i="2"/>
  <c r="B22" i="2"/>
  <c r="G21" i="2"/>
  <c r="F21" i="2"/>
  <c r="E21" i="2"/>
  <c r="D21" i="2"/>
  <c r="C21" i="2"/>
  <c r="B21" i="2"/>
  <c r="G20" i="2"/>
  <c r="F20" i="2"/>
  <c r="E20" i="2"/>
  <c r="D20" i="2"/>
  <c r="C20" i="2"/>
  <c r="E24" i="2"/>
  <c r="E29" i="2"/>
  <c r="F24" i="2"/>
  <c r="F29" i="2"/>
  <c r="G24" i="2"/>
  <c r="G29" i="2"/>
  <c r="D24" i="2"/>
  <c r="D29" i="2"/>
  <c r="H23" i="2"/>
  <c r="H24" i="2"/>
  <c r="H22" i="2"/>
  <c r="C29" i="2"/>
  <c r="C44" i="2"/>
  <c r="C43" i="2"/>
  <c r="G44" i="2"/>
  <c r="G43" i="2"/>
  <c r="D43" i="2"/>
  <c r="D44" i="2"/>
  <c r="F44" i="2"/>
  <c r="F43" i="2"/>
  <c r="E44" i="2"/>
  <c r="E43" i="2"/>
  <c r="C28" i="2"/>
  <c r="C31" i="2"/>
  <c r="C45" i="2"/>
  <c r="D31" i="2"/>
  <c r="D45" i="2"/>
  <c r="D47" i="2"/>
  <c r="D49" i="2"/>
  <c r="G31" i="2"/>
  <c r="G45" i="2"/>
  <c r="G47" i="2"/>
  <c r="G49" i="2"/>
  <c r="F31" i="2"/>
  <c r="F45" i="2"/>
  <c r="F47" i="2"/>
  <c r="E31" i="2"/>
  <c r="E45" i="2"/>
  <c r="E47" i="2"/>
  <c r="E49" i="2"/>
  <c r="G28" i="2"/>
  <c r="E28" i="2"/>
  <c r="F28" i="2"/>
  <c r="D28" i="2"/>
  <c r="A11" i="3"/>
  <c r="B11" i="3"/>
  <c r="D32" i="2"/>
  <c r="D34" i="2"/>
  <c r="D36" i="2"/>
  <c r="D37" i="2"/>
  <c r="E32" i="2"/>
  <c r="E34" i="2"/>
  <c r="E36" i="2"/>
  <c r="E37" i="2"/>
  <c r="F32" i="2"/>
  <c r="F34" i="2"/>
  <c r="F36" i="2"/>
  <c r="F37" i="2"/>
  <c r="G32" i="2"/>
  <c r="G34" i="2"/>
  <c r="G36" i="2"/>
  <c r="G37" i="2"/>
  <c r="F49" i="2"/>
  <c r="C32" i="2"/>
  <c r="C34" i="2"/>
  <c r="C36" i="2"/>
  <c r="C37" i="2"/>
  <c r="C47" i="2"/>
  <c r="H47" i="2"/>
  <c r="H45" i="2"/>
  <c r="G48" i="2"/>
  <c r="F48" i="2"/>
  <c r="E48" i="2"/>
  <c r="D48" i="2"/>
  <c r="C48" i="2"/>
  <c r="C49" i="2"/>
  <c r="H49" i="2"/>
  <c r="H48" i="2"/>
  <c r="C51" i="2"/>
  <c r="D51" i="2"/>
  <c r="E51" i="2"/>
  <c r="F51" i="2"/>
  <c r="G51" i="2"/>
  <c r="H51" i="2"/>
  <c r="L24" i="2"/>
  <c r="M24" i="2"/>
  <c r="N24" i="2"/>
  <c r="C10008" i="3"/>
  <c r="B10008" i="3"/>
  <c r="A10008" i="3"/>
  <c r="L21" i="2"/>
  <c r="M21" i="2"/>
  <c r="L22" i="2"/>
  <c r="M22" i="2"/>
  <c r="L23" i="2"/>
  <c r="M23" i="2"/>
  <c r="A10010" i="3"/>
  <c r="C10010" i="3"/>
  <c r="B10010" i="3"/>
  <c r="M25" i="2"/>
  <c r="N21" i="2"/>
  <c r="N22" i="2"/>
  <c r="N23" i="2"/>
  <c r="C50" i="2"/>
  <c r="D50" i="2"/>
  <c r="E50" i="2"/>
  <c r="F50" i="2"/>
  <c r="G50" i="2"/>
  <c r="H50" i="2"/>
  <c r="C53" i="2"/>
  <c r="D53" i="2"/>
  <c r="E53" i="2"/>
  <c r="F53" i="2"/>
  <c r="G53" i="2"/>
  <c r="H53" i="2"/>
  <c r="C54" i="2"/>
  <c r="D54" i="2"/>
  <c r="E54" i="2"/>
  <c r="F54" i="2"/>
  <c r="G54" i="2"/>
  <c r="H54" i="2"/>
  <c r="C10003" i="3"/>
  <c r="B10003" i="3"/>
  <c r="A10003" i="3"/>
  <c r="C10006" i="3"/>
  <c r="B10006" i="3"/>
  <c r="A10006" i="3"/>
  <c r="C10007" i="3"/>
  <c r="B10007" i="3"/>
  <c r="A10007" i="3"/>
</calcChain>
</file>

<file path=xl/comments1.xml><?xml version="1.0" encoding="utf-8"?>
<comments xmlns="http://schemas.openxmlformats.org/spreadsheetml/2006/main">
  <authors>
    <author>Eric Torkia</author>
  </authors>
  <commentList>
    <comment ref="F9" authorId="0">
      <text>
        <r>
          <rPr>
            <b/>
            <sz val="9"/>
            <color indexed="81"/>
            <rFont val="Tahoma"/>
            <family val="2"/>
          </rPr>
          <t>Assumption</t>
        </r>
        <r>
          <rPr>
            <sz val="9"/>
            <color indexed="81"/>
            <rFont val="Tahoma"/>
            <family val="2"/>
          </rPr>
          <t>: Casing - Summer Sausage (="Casing - " &amp; B9)
  Triangular distribution
  Minimum = 1.00 (=G9)
  Likeliest = 1.00 (=H9)
  Maximum = 1.25 (=I9)</t>
        </r>
      </text>
    </comment>
    <comment ref="F10" authorId="0">
      <text>
        <r>
          <rPr>
            <b/>
            <sz val="9"/>
            <color indexed="81"/>
            <rFont val="Tahoma"/>
            <family val="2"/>
          </rPr>
          <t>Assumption</t>
        </r>
        <r>
          <rPr>
            <sz val="9"/>
            <color indexed="81"/>
            <rFont val="Tahoma"/>
            <family val="2"/>
          </rPr>
          <t>: Casing - Bratwurst (="Casing - " &amp; B10)
  Triangular distribution
  Minimum = 1.50 (=G10)
  Likeliest = 1.50 (=H10)
  Maximum = 1.65 (=I10)</t>
        </r>
      </text>
    </comment>
    <comment ref="L10" authorId="0">
      <text>
        <r>
          <rPr>
            <b/>
            <sz val="9"/>
            <color indexed="81"/>
            <rFont val="Tahoma"/>
            <family val="2"/>
          </rPr>
          <t>Assumption</t>
        </r>
        <r>
          <rPr>
            <sz val="9"/>
            <color indexed="81"/>
            <rFont val="Tahoma"/>
            <family val="2"/>
          </rPr>
          <t>: Price per Pound (Lbs) - Veal (=$K$7&amp;" - "&amp;L$9)
  Triangular distribution
  Minimum = $6.50 (=L11)
  Likeliest = $8.00 (=L12)
  Maximum = $10.00 (=L13)</t>
        </r>
      </text>
    </comment>
    <comment ref="M10" authorId="0">
      <text>
        <r>
          <rPr>
            <b/>
            <sz val="9"/>
            <color indexed="81"/>
            <rFont val="Tahoma"/>
            <family val="2"/>
          </rPr>
          <t>Assumption</t>
        </r>
        <r>
          <rPr>
            <sz val="9"/>
            <color indexed="81"/>
            <rFont val="Tahoma"/>
            <family val="2"/>
          </rPr>
          <t>: Price per Pound (Lbs) - Pork (=$K$6&amp;" - "&amp;M$8)
  Triangular distribution
  Minimum = $2.75 (=M10)
  Likeliest = $3.25 (=M11)
  Maximum = $4.75 (=M12)</t>
        </r>
      </text>
    </comment>
    <comment ref="N10" authorId="0">
      <text>
        <r>
          <rPr>
            <b/>
            <sz val="9"/>
            <color indexed="81"/>
            <rFont val="Tahoma"/>
            <family val="2"/>
          </rPr>
          <t>Assumption</t>
        </r>
        <r>
          <rPr>
            <sz val="9"/>
            <color indexed="81"/>
            <rFont val="Tahoma"/>
            <family val="2"/>
          </rPr>
          <t>: Price per Pound (Lbs) - Beef (=$K$6&amp;" - "&amp;N$8)
  Triangular distribution
  Minimum = $3.00 (=N10)
  Likeliest = $4.50 (=N11)
  Maximum = $5.00 (=N12)</t>
        </r>
      </text>
    </comment>
    <comment ref="O10" authorId="0">
      <text>
        <r>
          <rPr>
            <b/>
            <sz val="9"/>
            <color indexed="81"/>
            <rFont val="Tahoma"/>
            <family val="2"/>
          </rPr>
          <t>Assumption</t>
        </r>
        <r>
          <rPr>
            <sz val="9"/>
            <color indexed="81"/>
            <rFont val="Tahoma"/>
            <family val="2"/>
          </rPr>
          <t>: Price per Pound (Lbs) - Casing (=$K$6&amp;" - "&amp;O$8)
  Triangular distribution
  Minimum = $0.45 (=O10)
  Likeliest = $0.50 (=O11)
  Maximum = $0.70 (=O12)</t>
        </r>
      </text>
    </comment>
    <comment ref="F11" authorId="0">
      <text>
        <r>
          <rPr>
            <b/>
            <sz val="9"/>
            <color indexed="81"/>
            <rFont val="Tahoma"/>
            <family val="2"/>
          </rPr>
          <t>Assumption</t>
        </r>
        <r>
          <rPr>
            <sz val="9"/>
            <color indexed="81"/>
            <rFont val="Tahoma"/>
            <family val="2"/>
          </rPr>
          <t>: Casing - Italian Sausage (="Casing - " &amp; B10)
  Triangular distribution
  Minimum = 1.00 (=G10)
  Likeliest = 1.00 (=H10)
  Maximum = 1.25 (=I10)</t>
        </r>
      </text>
    </comment>
    <comment ref="F12" authorId="0">
      <text>
        <r>
          <rPr>
            <b/>
            <sz val="9"/>
            <color indexed="81"/>
            <rFont val="Tahoma"/>
            <family val="2"/>
          </rPr>
          <t>Assumption</t>
        </r>
        <r>
          <rPr>
            <sz val="9"/>
            <color indexed="81"/>
            <rFont val="Tahoma"/>
            <family val="2"/>
          </rPr>
          <t>: Casing - Pepperoni (="Casing - " &amp; B11)
  Triangular distribution
  Minimum = 2.00 (=G11)
  Likeliest = 2.00 (=H11)
  Maximum = 2.20 (=I11)</t>
        </r>
      </text>
    </comment>
    <comment ref="F13" authorId="0">
      <text>
        <r>
          <rPr>
            <b/>
            <sz val="9"/>
            <color indexed="81"/>
            <rFont val="Tahoma"/>
            <family val="2"/>
          </rPr>
          <t>Assumption</t>
        </r>
        <r>
          <rPr>
            <sz val="9"/>
            <color indexed="81"/>
            <rFont val="Tahoma"/>
            <family val="2"/>
          </rPr>
          <t>: Casing - Polish Sausage (="Casing - " &amp; B12)
  Triangular distribution
  Minimum = 1.50 (=G12)
  Likeliest = 1.50 (=H12)
  Maximum = 1.65 (=I12)</t>
        </r>
      </text>
    </comment>
    <comment ref="C16" authorId="0">
      <text>
        <r>
          <rPr>
            <b/>
            <sz val="9"/>
            <color indexed="81"/>
            <rFont val="Tahoma"/>
            <family val="2"/>
          </rPr>
          <t>Assumption</t>
        </r>
        <r>
          <rPr>
            <sz val="9"/>
            <color indexed="81"/>
            <rFont val="Tahoma"/>
            <family val="2"/>
          </rPr>
          <t>: Markup (=B16)
  Normal distribution
  Mean = 30% (=D16)
  Std. Dev. = 2% (=E16)</t>
        </r>
      </text>
    </comment>
    <comment ref="C17" authorId="0">
      <text>
        <r>
          <rPr>
            <b/>
            <sz val="9"/>
            <color indexed="81"/>
            <rFont val="Tahoma"/>
            <family val="2"/>
          </rPr>
          <t>Assumption</t>
        </r>
        <r>
          <rPr>
            <sz val="9"/>
            <color indexed="81"/>
            <rFont val="Tahoma"/>
            <family val="2"/>
          </rPr>
          <t>: Holding Cost / Lbs (=B17)
  Normal distribution
  Mean = $0.75 (=D17)
  Std. Dev. = $0.05 (=E17)</t>
        </r>
      </text>
    </comment>
    <comment ref="C18" authorId="0">
      <text>
        <r>
          <rPr>
            <b/>
            <sz val="9"/>
            <color indexed="81"/>
            <rFont val="Tahoma"/>
            <family val="2"/>
          </rPr>
          <t>Assumption</t>
        </r>
        <r>
          <rPr>
            <sz val="9"/>
            <color indexed="81"/>
            <rFont val="Tahoma"/>
            <family val="2"/>
          </rPr>
          <t>: Order Processing Premium (=B18)
  Normal distribution
  Mean = 10% (=D18)
  Std. Dev. = 8% (=E18)</t>
        </r>
      </text>
    </comment>
    <comment ref="C40" authorId="0">
      <text>
        <r>
          <rPr>
            <b/>
            <sz val="9"/>
            <color indexed="81"/>
            <rFont val="Tahoma"/>
            <family val="2"/>
          </rPr>
          <t>Assumption</t>
        </r>
        <r>
          <rPr>
            <sz val="9"/>
            <color indexed="81"/>
            <rFont val="Tahoma"/>
            <family val="2"/>
          </rPr>
          <t>: Demand - Summer Sausage (="Demand - "&amp;C18)
  Lognormal distribution
  Location = 0 Lbs
  Mean = 3600 Lbs (=C37)
  Std. Dev. = 540 Lbs (=C37*15%)</t>
        </r>
      </text>
    </comment>
    <comment ref="D40" authorId="0">
      <text>
        <r>
          <rPr>
            <b/>
            <sz val="9"/>
            <color indexed="81"/>
            <rFont val="Tahoma"/>
            <family val="2"/>
          </rPr>
          <t>Assumption</t>
        </r>
        <r>
          <rPr>
            <sz val="9"/>
            <color indexed="81"/>
            <rFont val="Tahoma"/>
            <family val="2"/>
          </rPr>
          <t>: Demand - Bratwurst (="Demand - "&amp;D18)
  Lognormal distribution
  Location = 0 Lbs
  Mean = 7000 Lbs (=D37)
  Std. Dev. = 1050 Lbs (=D37*15%)</t>
        </r>
      </text>
    </comment>
    <comment ref="E40" authorId="0">
      <text>
        <r>
          <rPr>
            <b/>
            <sz val="9"/>
            <color indexed="81"/>
            <rFont val="Tahoma"/>
            <family val="2"/>
          </rPr>
          <t>Assumption</t>
        </r>
        <r>
          <rPr>
            <sz val="9"/>
            <color indexed="81"/>
            <rFont val="Tahoma"/>
            <family val="2"/>
          </rPr>
          <t>: Demand - Italian Sausage (="Demand - "&amp;E18)
  Lognormal distribution
  Location = 0 Lbs
  Mean = 4225 Lbs (=E37)
  Std. Dev. = 634 Lbs (=E37*15%)</t>
        </r>
      </text>
    </comment>
    <comment ref="F40" authorId="0">
      <text>
        <r>
          <rPr>
            <b/>
            <sz val="9"/>
            <color indexed="81"/>
            <rFont val="Tahoma"/>
            <family val="2"/>
          </rPr>
          <t>Assumption</t>
        </r>
        <r>
          <rPr>
            <sz val="9"/>
            <color indexed="81"/>
            <rFont val="Tahoma"/>
            <family val="2"/>
          </rPr>
          <t>: Demand - Pepperoni (="Demand - "&amp;F18)
  Lognormal distribution
  Location = 0 Lbs
  Mean = 5500 Lbs (=F37)
  Std. Dev. = 825 Lbs (=F37*15%)</t>
        </r>
      </text>
    </comment>
    <comment ref="G40" authorId="0">
      <text>
        <r>
          <rPr>
            <b/>
            <sz val="9"/>
            <color indexed="81"/>
            <rFont val="Tahoma"/>
            <family val="2"/>
          </rPr>
          <t>Assumption</t>
        </r>
        <r>
          <rPr>
            <sz val="9"/>
            <color indexed="81"/>
            <rFont val="Tahoma"/>
            <family val="2"/>
          </rPr>
          <t>: Demand - Polish Sausage (="Demand - "&amp;G18)
  Lognormal distribution
  Location = 0 Lbs
  Mean = 8500 Lbs (=G37)
  Std. Dev. = 1275 Lbs (=G37*15%)</t>
        </r>
      </text>
    </comment>
  </commentList>
</comments>
</file>

<file path=xl/sharedStrings.xml><?xml version="1.0" encoding="utf-8"?>
<sst xmlns="http://schemas.openxmlformats.org/spreadsheetml/2006/main" count="122" uniqueCount="106">
  <si>
    <t>Products:</t>
  </si>
  <si>
    <t>Veal</t>
  </si>
  <si>
    <t>Pork</t>
  </si>
  <si>
    <t>Beef</t>
  </si>
  <si>
    <t>Casing</t>
  </si>
  <si>
    <t>StartOptEquations</t>
  </si>
  <si>
    <t>Discussion</t>
  </si>
  <si>
    <t>Using Crystal Ball</t>
  </si>
  <si>
    <t>When you run a simulation, Crystal Ball generates a random number for each assumption (based on how the assumption has been defined) and places that new value in the cell. Excel then recalculates the model. You can test this by selecting Single Step from the Run menu or clicking on the Single Step button on the Crystal Ball toolbar.</t>
  </si>
  <si>
    <t>Using OptQuest</t>
  </si>
  <si>
    <t>As OptQuest runs, it uses multiple metaheuristic methods and techniques to analyze past results and improve the quality and speed of its process. You can watch OptQuest's progress through the performance graph, which shows a flattened line as it converges to an optimal result.</t>
  </si>
  <si>
    <t>Production Costs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</si>
  <si>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</si>
  <si>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</si>
  <si>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</si>
  <si>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</si>
  <si>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</si>
  <si>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</si>
  <si>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</si>
  <si>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</si>
  <si>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</si>
  <si>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</si>
  <si>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</si>
  <si>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</si>
  <si>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80d25421-47d5-41f8-8b30-da4c86df493f</t>
  </si>
  <si>
    <t>CB_Block_0</t>
  </si>
  <si>
    <t>Decisioneering:7.0.0.0</t>
  </si>
  <si>
    <t>CB_Block_7.0.0.0:1</t>
  </si>
  <si>
    <t>a001ebc7-cb58-44da-9942-c4965ff23de7</t>
  </si>
  <si>
    <t>Decisioneering:7.4.0.0</t>
  </si>
  <si>
    <t>Sim</t>
  </si>
  <si>
    <t>Min</t>
  </si>
  <si>
    <t>ML</t>
  </si>
  <si>
    <t>Max</t>
  </si>
  <si>
    <t>Estimate</t>
  </si>
  <si>
    <t>Qty</t>
  </si>
  <si>
    <t>Price</t>
  </si>
  <si>
    <t>Unit Cost</t>
  </si>
  <si>
    <t>Weight</t>
  </si>
  <si>
    <t>Cost for 20</t>
  </si>
  <si>
    <t>Sell Price</t>
  </si>
  <si>
    <t>Markup</t>
  </si>
  <si>
    <t>Profit</t>
  </si>
  <si>
    <t>Summer Sausage</t>
  </si>
  <si>
    <t>Bratwurst</t>
  </si>
  <si>
    <t>Italian Sausage</t>
  </si>
  <si>
    <t>Pepperoni</t>
  </si>
  <si>
    <t>Polish Sausage</t>
  </si>
  <si>
    <t>Used</t>
  </si>
  <si>
    <t xml:space="preserve"> On Hand</t>
  </si>
  <si>
    <t>Profit /Lbs.</t>
  </si>
  <si>
    <t>Inventory</t>
  </si>
  <si>
    <t>Remaining</t>
  </si>
  <si>
    <t>Model Assumptions</t>
  </si>
  <si>
    <t>Mean</t>
  </si>
  <si>
    <t>Std. Dev</t>
  </si>
  <si>
    <t>Mean Demand</t>
  </si>
  <si>
    <t>CB_Block_7.0.0.0:2</t>
  </si>
  <si>
    <t>Holding Cost</t>
  </si>
  <si>
    <t>Lost Sale Cost</t>
  </si>
  <si>
    <t>Units to produce?</t>
  </si>
  <si>
    <t>Max  Production Units</t>
  </si>
  <si>
    <t>Profit Improv. potential</t>
  </si>
  <si>
    <t>CB_Block_7.4.0.0:2</t>
  </si>
  <si>
    <t>Product Holding Cost</t>
  </si>
  <si>
    <t>Inventory Cost</t>
  </si>
  <si>
    <t>Inventory Adj.</t>
  </si>
  <si>
    <t>Operating Profit</t>
  </si>
  <si>
    <t>Buy or Sell Inventory</t>
  </si>
  <si>
    <t>Production Ingredients</t>
  </si>
  <si>
    <t>Price per Pound (Lbs)</t>
  </si>
  <si>
    <t>Pounds (Lbs) of Ingredients Per Prod. Unit</t>
  </si>
  <si>
    <t>Holding Cost / Lbs</t>
  </si>
  <si>
    <t># Sausages per Package</t>
  </si>
  <si>
    <t>Monthly Demand in Lbs</t>
  </si>
  <si>
    <t>Surplus / Shortfall Lbs</t>
  </si>
  <si>
    <t>Production in Lbs</t>
  </si>
  <si>
    <t>Learn about model</t>
  </si>
  <si>
    <r>
      <t>Copyright and Contact Information</t>
    </r>
    <r>
      <rPr>
        <sz val="11"/>
        <rFont val="Calibri"/>
        <family val="2"/>
        <scheme val="minor"/>
      </rPr>
      <t xml:space="preserve">
Copyright © 2004, 2015, Oracle and/or its affiliates. All rights reserved.
Oracle is a registered trademark of Oracle Corporation and/or its affiliates. Other names
may be trademarks of their respective owners.</t>
    </r>
  </si>
  <si>
    <t>Product Mix - Manufacturing Optimization</t>
  </si>
  <si>
    <r>
      <t>Author</t>
    </r>
    <r>
      <rPr>
        <sz val="11"/>
        <rFont val="Calibri"/>
        <family val="2"/>
        <scheme val="minor"/>
      </rPr>
      <t xml:space="preserve">
Crystal Ball Team in collaboration with Eric Torkia, MASc, Technology Partnerz Ltd</t>
    </r>
  </si>
  <si>
    <t>Order Processing Premium</t>
  </si>
  <si>
    <t>Model Calculations</t>
  </si>
  <si>
    <t>Decisioneering:11.1.1000.0</t>
  </si>
  <si>
    <t>The Gourmet Meats Business Case</t>
  </si>
  <si>
    <r>
      <t>Summary</t>
    </r>
    <r>
      <rPr>
        <sz val="11"/>
        <rFont val="Calibri"/>
        <family val="2"/>
        <scheme val="minor"/>
      </rPr>
      <t xml:space="preserve">
This model is a classic optimization example where inputs are subjected to limits. Gourmet Meats manufactures five types of sausages, and there is variation in the number of pounds of the four main ingredients--veal, pork, beef, and casing--used per unit of product and in the profit generated per unit. When the company has only limited amounts of each ingredient, their problem is to determine how many pounds of each product to produce in order to maximize gross profit, without running out of meat ingredients or casings during the manufacturing run.</t>
    </r>
  </si>
  <si>
    <r>
      <t>Keywords:</t>
    </r>
    <r>
      <rPr>
        <sz val="11"/>
        <rFont val="Calibri"/>
        <family val="2"/>
        <scheme val="minor"/>
      </rPr>
      <t xml:space="preserve"> optimization, production, limits, decision variables</t>
    </r>
  </si>
  <si>
    <t>A limited amount of ingredients are available for the next production cycle. Specifically, only 12,520 pounds of veal, 14,100 pounds of pork, 6,480 pounds of beef, and 10,800 pounds of casing are available. Also complicating this situation are: (1) the demand for each product is uncertain, and (2) the decision to buy (or sell) additional ingredients is subject to surplus and shortages costs.</t>
  </si>
  <si>
    <t>Crystal Ball enhances your Excel model by allowing you to create probability distributions that describe the uncertainty surrounding specific input variables. This model includes seventeen probability distributions, referred to in Crystal Ball as "assumptions." Five assumptions describe the variation in the amount of casing (lbs.) needed per unit per product, and four describe the variation in the cost per unit. Five other assumptions describe the variation in the demand for the products, plus a few more describe uncertainty around key input factors.  Each assumption cell is colored green and is marked by an Excel note (mouse over the cell to view the note). To view the details of an assumption, highlight the cell and either select Define Assumption from the Define menu or click on the Define Assumption button on the Crystal Ball ribbon.</t>
  </si>
  <si>
    <t>This model also includes a number of Crystal Ball forecasts, shown in light blue. Forecasts are equations, or outputs, that you want to analyze after a simulation. During a simulation, Crystal Ball saves the values in the forecast cells and displays them in a forecast chart, which is a histogram of the simulated forecast values. In this example, you want to analyze the amount of each ingredient remaining after production and the gross profit. To view a forecast with Crystal Ball, highlight the cell and either select Define Forecast from the Define menu or click on the Define Forecast button on the Crystal Ball ribbon.</t>
  </si>
  <si>
    <t>Now that you have run at least one simulation, you can begin to address optimization using OptQuest. In this model, you want to determine how many pounds of each product to produce in order to maximize gross profit, without running out of meat ingredients or casing during the manufacturing run.  You also want to determine if it is profitable to buy additional ingredients or sell excess ingredients.</t>
  </si>
  <si>
    <t>OptQuest requires decision variables, which are model variables over which you have control. The decision variables defined in this model are the Quantity to Produce for each of the five products, and the Buy or Sell amounts for the four ingredients. Your previous simulation used similar levels--1000 sausages--for each product type, but you are by no means assured that these are the optimal amounts to produce for each sausage type. Given the uncertainty around the amount of ingredients used, the costs of the ingredients, and the demand for each product, you probably will need to produce more of some types and less of others in order to maximize your Operating Profit.</t>
  </si>
  <si>
    <t>Each decision variable is colored yellow and is marked by an Excel note (mouse over the cell to view the note). To view the details of a decision variable, highlight the cell and either select Define Decision from the Define menu or click on the Define Decision button on the Crystal Ball ribbon.</t>
  </si>
  <si>
    <t xml:space="preserve">Start OptQuest from the ribbon and use the OptQuest Wizard to view the settings for the optimization. The problem has one objective: to maximize the 5% percentile of the Operating Profit. This will have the effect of minimizing the chance of a negative profit - a loss.  For your Surplus/Shortage requirement, you want to be sure that you mean over or under amount is never outside the range -1,500 to 1,500.  On the constraints tab, you will see a number of constraints defined that ensure that production runs do not exceed the amount of inventory on hand. </t>
  </si>
  <si>
    <t>What is the best combination of products that results in the highest mean Operating Profit? Once OptQuest is finished, you can copy the optimal results back to your spreadsheet through the Copy Best Solution to Spreadsheet option in the Edit menu. Your spreadsheet now displays the optimal solution, and Crystal Ball displays the forecast chart for the simulation from the best optimization. You can use OptQuest's Solution Analysis tool to review the other quantities of products that resulted in high Operating Profit values.</t>
  </si>
  <si>
    <t>Run the optimization. For each optimization, OptQuest selects a new value within the defined range of each decision variable (e.g., produce 2,340 bratwursts) and runs a Crystal Ball simulation (e.g., 2000 trials). OptQuest then saves the mean Operating Profit value and checks to see if mean of the Surplus/Shortage requirement is between the limits defined. OptQuest then runs another simulation on a new set of decision variable values. OptQuest repeats this process, constantly searching for the best Operating Profit that also agrees with your requirement and constraints.</t>
  </si>
  <si>
    <t>㜸〱敤㕣㕤㙣ㅣ搷㜵摥ㄹ㜲㤷㍢㑢慥戸ㄶ㘵搹㔲ㅣ㠷昱㑦攲㠴挲㐶㤴慤摡㙥愰挸晣搱㕦㑣㐹戴㐸㐹㜱散㘴㌵摣㥤㈱挷摡㤹愵㘶㠶㤴攸戸戱搳㈶㘹搳戴㝤㌰晡攷挶㐱㔳ㄷ㝤攸㑢㡡戶愸ㄳ㈷捥㐳㠰〰〹ち愷㘸㠱㈰㐰ㅥ〲戸㐱搰㍥戴㈸〴㌴㐵昳㄰㈰晤扥㜳㘷㜶㘷㜷戹㐳㝡㙤户㜴挱㤱㜸㜸攷摣㝢㘷敥扤攷昷㥥㜳㠷ㄹ㉤㤳挹晣ㄲㄷ㝦昳ㅡ㘴攱㡥㠵㡤㈰戴摣昲㑣愳㕥户慡愱搳昰㠲昲㤴敦㥢ㅢ㜳㑥㄰づ愰㐱慥攲愰㍥挸㔶〲攷㘹㉢㕦㔹户晣〰㡤戲㤹㑣㍥㙦攸愸攷㐳昸㔳㡡㙦っ昶ㅡㄹ〴㔸㥣㤹㍥扦昴ㄴ㥥扡㄰㌶㝣敢搰昸㈵搵昷搸攴㘴㜹戲㝣晦挳てㅥ㉤ㅦ㍥㌴㍥戳㔶て搷㝣敢㤸㘷慤㠵扥㔹㍦㌴㍥扦戶㔴㜷慡㡦㕡ㅢ㡢㡤慢㤶㜷捣㕡㍡㝣晦㤲昹挰㐳㤳てㅣ㍤㙡㍦晣昰㐳㈳㜸㜵收摣捣昴扣㙦搹挱㕢昴捣㉣㠷晣挰慣㔵㜵㌸㌷换昲ㅤ㙦戹㍣㌳㡤晦㠹昱攳敥挱昲挲㡡㘵㠵㝣戵攵㕢㕥搵ちっ㜴ㅣ㜶愷㠲㘰捤㕤攵攲ㄹ敥㐹㑣戵㙡〶㘱搶㥤戱敡㜵挳㡤㥦㥡㜷捦㘳敤敡收挶㠸扢㘰㜹㠱ㄳ㍡敢㑥戸㤱㜳ㄷ昱愰㕡搱扤ㄸ㔸ㄷ㑣㙦搹㍡㘷扡㔶搶㍤戵收搴〶搵㤵ㄹ㜸㝦晣㠸攴挰㘴晡攵愹挰㥤㔹㌱㝤ㄹ㔱挰㠵㐹㘹㝢搲慦戶户扤扢昷㜳㌹㜴㜹〳㥦㜹㙦敦㜶愸戹㘴晡捤㤶ㄳ扤㕢㐶㤳㙦ㅦ挱㠷㝡户㑦慣㔱㝢㥦て昴敥㈳㑢搹摥㕡ㅢ㡥昸㕢㔶ㄴ㤳㌱㜲〴㐳〴㜹〲ㄲ搰㈸㄰っㄳ㡣〰㘸㠳晦〹㈹㐹㜶㘴㤵㕥㌱昵捡㤲㕥愹敡㤵㥡㕥戱昴㡡慤㔷㤶昵捡㡡㕥㜱昴捡㔳㝡攵㉡摡挴㔷㝥㘸㐸㡦慥㈳㍦晢愷㔷㝥㜶搷㝦㥤晢晣愷㉦晦昷㡦敢㍦㍤㌸戲〷㡤ㅥ㡢〶㌵敢㥢搷挱㙡㉤㉥㍥㔲㍥捣㝦㕢㑢〵㠴挲㍥㙡㍦㘸㑦㑥搶㡥ㅥ㌶敦㌷戳㥣㔶ち昱摢ㄸ愵㠴戶㈳昶㘵挷慢㌵慥ぢ敤敥㤸㌶〳慢戵㜰ㄳ㔱摤㜴㘳捤慢〵敦摡扣㜲㈱㌴㐳敢㘰㘷㕤敢㈱㕤摤ㄶ㈰㔶㔶㈰敦扢戳戳摢㈵戳扥㘶㑤摤㜰㔴昵扢㍢慡摤㜹扦戱搴扢昶愴㙦㕤㙢搶㜶㡤㘸ち㑡㙤㕤㥥摤㌵㑢㔵愵挶㌵㍥戳搲〸㉣㑦㠶㌷攱捥㍢搵慢㤶扦㘰㔱㈵㕡㌵㤹敡慤慣㡡愴㝥攲扣㠷㠹㐲㕡㙢㜷㈵戱昶㠹ㅢ㈱㠴搹慡㘱扣慢㤶ㅦ㙥㉣㥡㑢㜵㙢㝦㕢ㄳ昵㑥㔴ㅣ㘸㐳㥦㙣㔴搷㠲㤹㠶ㄷ晡㡤㝡㝢捤㔴㙤摤㠴愶愹㥤㙤搴慣挱挱㡣㈸〵㈸摣㠱〱㑤换㝣戰户㉣〸㈱ㄲ㈴愶㈰摦摥捥㜶攵ぢ㤸ㅤ㘶㔱户挸㤳晡㍤㕢㍣㡣攳ㄵㅤ㤳㈲㠱㠹㌹搱㝥昰愵昷㙤昱搸㈶攵摥摥挶扡㍥ㄶ捤晥挴扡攵㠵愷㑤慦㔶户晣㔴敢愷㜱㐴挶㈸㐰昶㈶ㄴ㐲捦搵愳愹搳㙥㘸ㅢ搹敢㑥㉤㕣挹慤㔸捥昲㑡〸ㅣ㉣㘴㍥捦愵敤扡㡣㕢㠰㌲昶ㄲ㡣〱ㄴち㤹摣㍥㌶捡ㄵ㜰㘵戲搴㑥㈹戲摣愶挸搹慦㑤㤶㐷散㤳㑥㍤戴㤴㔲ㅥ戵㐱ㄱ㘵搵㠴㝣㐵戲愸㙦㔶㤵挱搸㘷捦㠰㑢㑤挷ぢ㌷㕡㜲摢㈵㈵㡡㠹㜶㜵挱㡥搳〵㔴〵敤晡㈰㐵搶挰㌴ㅤ摡㈰扤㜱㠲㠹㈸〶㈹㤶ㅤ㑦㙥㘷㌲戶㑦搱ㄱ㘸㥦㘴㐲戶㍥摣㕢㐷㤰搹扢㤹㤴㥤㝡捡攳慥㌶摢捣㤷㔷摡散㔶㉣㥣戱㥦攰㌶㠲摢〹づ〰㘸晦〲つ㐷㉤㠷㜲晢㘵扣ぢ昷挶ㅤ〴敦〶㠰㝥㌲愸㜳㈲㔵㐵ㅦ㙡㍢㝥㈴摢ㄵ攱㈷㡢㔳慣㔴ㄱ㍤攳愶㥦㔹㜴㠵搰㤱搷戹㌳㙣敤愰搸搸昷昵收捤攴㜴挸㤱㈹㑤㤳㜳摤愲㘹㜲㈱搸戴㑦扢昵ㅥ㜴㌵挶〹摥ぢ愰っぢ㥤摤敤㜹昳㜴㈷摦ㄱ㉥㤱㜲㠴晡㌴敥ㄱㄳ搳晤㑦㔱㜰㕤㕢㤷㕤晦㤹慥攰㠴晤㡥昷㥦て昵㤶敤㠸攸ㅤ㌶㜳搷收㌰㔶昴〶㍤攸扢㈰㕥摡㡦㝢摡㤷㝢㔰㙤摣㑢昰㍥㠰づ晢挲㥤昷ㅢ㡤ㄲ㠸㑢散㈶㈸户㤷ㄱㄷ昱㜰ㄷ㌷㔶㉤戱㍥㈳昶愲改㉦㕢㈱愲ㄷ㘷㘶攱〷㌷㝣摦慡㘳㐳㕢ㄳ〴昷㉥户戵㈳㠳㤳㝥挳㈵㝥搷㍦づ摥ㄱ㠶㘱㜰㔰ㅦ挸㜴昸挷㈹㝥㘶㈲摥㤴攰ㅣ摡摦晢㝢㉢㠹㐴愷㜶昶㘲扦昴扤攵慥㈶改㐳㤳摣㠷㘵㌵㍥〰〰㉤愱晤戰愷㐶㤹㘰戳㐳搲慣摤㕢㘵㜴㉦㘵㘷搲ㄱ㍦散搲㈳挳㉡㔸㍢㡤搸㐱㔰㜴ㄷㅣ户愹㉣㠶摤㜹换慦㈲慥攰搴慤㠲ち挹㔲搵散敡㡡㜷㠸慥ㄸㄸ攸摡㑢愷挴搶㠴㑦㍡戴㐴慡戴愷㔶愶散挳㕢㑣挵㄰㈴㤵㑡㑡㔸愸愹㠱挸㜹㙣扢慢㘲晡㔰㌱㘵㉣㥣昱㈱㠲挳〴㤳〰搹㝦㠰愶搹敥挲㌳ㄵ㌶戴捥㜰㜶愵㤲挹㤳っㄲㅥ晣㝥㑦㘵昵〰㕦㜳㤴攰㔷〰㍡摣ㅦ〶ㅦ㔳ㄸ㔱㐸㥥㘰㐴㝡㑢㠶㝤挹戱慥㤳〷昶搸㐸㉡捤慣〵㘱挳㘵㔶愹㘸捦㌶捥㌵挲㔹㈷㔸㐵ㄶ㙡捣㡥ち㤷㔷㉣て摣攵挳昷改挰㌵㔶㔷慤㥡㘱㉦㌴搶愰摡捥捣敥㠴㑤㌹收〷㕦㔲昶攵扡㠶慢扦扤㌱ㅥ愱挹㡥ㄸ戱㔶㐶㘲户ㄵ昹收愶㙦戴戵愲㡢㑥㔸户㠶㙤㈵㜴㉣攷㙤慣㈲戲〶戵㈱㝢㜱挵户慣搹愲㝤捡㜷㙡㜵挷戳㐸っ昸㤸㑣搴捤㔹换挸㄰捣㌷㤸晦㙢㜸㐵㝢搱㌷扤㘰搵㘴㌲㜱㘳㙦摢㥤愴㐴戲昶戴攳〵㜸㡤㔰㤱攵㔱㝢㘱愵㜱ㅤ搹摡㌵搷㍢㘵慥〶㍢㠲㉡㘴㝡㜵〹㘹㌴㕤搳㜵㉤慦攷晢愵て㌷攴㤹捣ㄱ晣っㄲ〸慤㌲㔹挶换㔳慣㌷晤晡㈸㍦㐳㍦㥤㘳ㅡ㐱收愸㠹ㅣ㐸搵挲㤴㔴攳㈱昶㜹ㄸ攰愳愷㉥㥥㘹㘵攵摥㔴扥㍡换〸㝦㡡㡥ㄷ戶㘸㈶㐱ㄸ㥦摢愳㔸㠵㌸㜲づ㈴㄰ㄴ攷㕤㈷晢ㄵ㙣㘹㐳敥摢搳㉡㥥㐴ㄶ㘹挴㥥㌳㤷慣㍡㜲搱慥ㄹ敥㔱㌷㜴㘳㕤戳ㅥ㐴㜵㌳つ搷㌵挹㕡㘴换㠵慡㐹づ㥥㕡ぢㅢ㘷ㅤ捦戰〱㠴晦㈲㤴㜹〳㈸昳㠶愰㐶散ぢ㑣ぢ㑡㤹捦㙡㉣㥢扥ㄳ慥戸㑥㌵捦ㅢ愶敥㜶〴㑦㐲挸愹㜹攳㉢搶ㄹ攳ㅤ摥晣㐵戸㙣㐱ㄹ攴㉥㐳㡦㜲改㐸㝥㜰慥慥攵昰㑦敢㌳戰〴〵㈳㔱㔲攳挳㜸㕡㔶㑥㐶㐰攵挸㜵㌳㍥㝦㜱昳㔹㘰㔴㕣㡥㔴㑦㘱ㄱ㐴〴ㄳ㑡㥥攱敤㥣㝤搱㜳㐲㔰㡦ㄴ㍢改㠴戳〱㐸づ㠰愲㙣㙦てち㔵ㄳ㥤㈶㥡㔶攱㍤摤㔵㙤㘶攲捥敥晡愴摤戸㘷㤳㙡㘵㔱ㄲ㠶㘴慢㐶㘲㔹㌶ㄹ攳㑥㌲㌵㥡ㄸ敥搸摡㘸㘹㘱搳搶扡㔳㡢扣〹挳㈴㍣㤳㌱㡥〹愳㈰挹㑢敥㠰㡤㘲扣㍥㥤㍤ㄲ搹ㅡ晡〰〵摡㈹㠵㉢㐶改挰㌳㌸㜲㔲戳ち搱ㅤ攴㝢㑦㔴㍣扦ㄶ戶搵㤸㌷挶愲㥡愹㝡晤扣〷㉦愱㙡晡戵ㅤ㈲搲㤸㥢戲㌰㈲㥤晤㕡㝦戵扣〹㐱㡣挴㤰㈹㤱㤴㌸㌰挴㄰挲㤵挸愶搲㍢㉢㜲愹㥢攸㍣敦捥㕡愶㈷ㄴ㔸〸㙢戳搶扡戸㘱㉤㑦㝥㑣㍡㌴㜷㡢愲㐷つ㝢㙡㈹㠰㐹て愹挷愳㤲〸戸㘱㕦㘰㔸ち〷ㄸ愰㜶愳搲㝣㌵㐴㕡户昹〰敥っ㜶づ㜵戰㈲㉡㙤㐲敦㡣ㅡ㌴㤷挲戸敤㤳愰散昴㐹㔱㈸㔲㕢慥晦㌸慥晤挹ぢ扣晥昲㜸㈶㉥㐴㐲挴㔴㔷㡡昷〰攲㈶戳㤲㤴愲戱㌸㔹慥㌴㥢㈸慤㤱ㄸ㐷ㄷ愳㐸㤷捦て㜱㠲㠷㜹慣㔱㡡㑤ㅤ㘷摣㐲〷搶戴扥戱挷㍥攳㔵敢㙢㌵㑢㑣㜱慣慢挵㈲敦〸㝡挹昱㍦㈵㑤㈹敢ㄲ㉤捡ㄹ㙣愵㌸㘵ㄲ愹㝦扦摢昸〸扡㡢㤲挳㌳㤴㙥㘳昲㌱㈵㉣㈷挹戰慥㌳ち昴て昷戶づ㉦挸挱㌹愸戴㉥ㄴ㜵搹ㅣ捥攲㌵㌳挸㈲㙤㠹㘶㜳㡤戹〶㝤昶〴敡戴愳㔰㍢㠲㐶㤸愷㔲㜸戹ㅣ㥣㤱㍥愵㠳て挹摣㡣㌲扢㌷㥦㤵摢捣捤攳㤱昳愱㌱扦换㕤㔰〶慢ち㐱愲挳慤户扣㙥㡤㤹㕦㝡摥挶㈳〰ㅡ㔳挰㜴㘸搱㔲㌹㌸搳㈸㙦敤攰㌰ㄹ㤹㤲ㅤ㑤㈶㔲㤹愳ㅣ㐳挰ㅥ㐴㠳㌴㜱㈳扤搸㠰ㄱち昷挹愱戰昸㕣攲㠴㡢㉤㔰挳摦摦㠱㥣㌷㐳ㅣ㝤昱づ㜴愰愷㙡㌵扡扢㠸捦敤〸慡攲搸㠶㜲㐷昷㜵ㅣ挸㤲㌹搱扦扢扢愳㈲㍡㈸㜸㘴戶㝣摡っ慢㉢ぢ攱㠶㍡戴搵㉦㑢㘴扦㠵㜸挴愶㙦愷捦㍣攸昱㄰敡㍡搷扥㜰搵㙢㕣昷㘴㕣搹㠰㈷晥攸挵ㅡ㐳㐳ㅣ㘴㈱昳㑢晣㤳㑢捦㘴㕦挵ㄳ户㌳㙣㍥愰ㄵ㈰攱㜳㜸㘹〵攳〴㝥搱摢ㄹ挷敦ㄴ㕥㠱晦摥㍣㌵㐰㕥搹搷挱㉢愲っ㜶㤹挵㕢㝥换㤸㐵晢〶㐸㑢㠶〱挱攳〳㈲㝡㐶㝢〵㌷㈴㍡㘸〰挲ㄹ愷〹㐱扥昷攲㜷ち昹㐴愱㐷挷㍣㜸㈸攴晦て愵㘲愹摥㔴慣晥ㄷ㠴㕡晢ㅡ㠸㈱㘴〲㑤㥡㜲愹扤摣㑥愶㐷㈳㌲㌱㈹晢㠶搲摦㥣挱敥戶昳㙤㍦攲晢㝦戸敤㍣ぢち昳ㄲ捦っ〹戶㝢㔰㙥㍡〶㝡㤷㘳㜰㉦慡挵㌱㌸挷㍥捣摤㉢挷㈰㡡㝣捣〳戱戵㘳挰㡣㕥㡡晢㤷㐸戰㈶㠲ㄹ摣㜷敤㜷ㄹㄵ㍢㡤愳戶㔶㠰㉣㍥㑣㔵㌰㠳㌸搴㙤摤攸㜹搳㌷摤〳㠲㍦攵㕢㌰㘱晥㈲捥㙥㑢ㄷ昶㌸戸㘹㡤㜴摡㈴㐲ㄱ挷搶㜷愳㈸摢㍢戱づ㑡愹㑢〵敤戵扣㤶㝢ㄳ昱ㄱ㡤扢㠵捣愷昶㝤昵搴㍦㍦晤搹攳㍣愳ㄶ昱㙡㤶㐹攱㝥ㄲ昵昴㈰㤰捡㑤ㅣて戹㤵㥦攲㥣挵㐷㐹捥㙡摤㥡㌶㝤昱㝤〲挳㡤㡢㡡昱ㄲ㡣愹㤸㙦㈷㌸㤶㌸敤愰ㅣ换㜲㐷㤰㔳㍥㘵㤲挰㘰㌹㌱㜰㠹攴挵挹㐲慤愷搹敡搳挷捣晥ㄵっ捦ㅢㅣ㐸扢㙦挸扤㈶㉦㑤晢㙡㙣搹ㄴ㈲㤳㌹㡡晤㠷摡㐰㙡ㄳ挰挵㕡㑡敦搶㔲㍣〶㈰㕡㙡〱㠵㙣ㄹ㈰㈵㥦搶㤹搸㘵ㄴ㘰㔷〹㔸捤愳㝥㝤㝥戶㠲㔵〴ㄵ攳〸㝣扦晢㔸㙥晡㘳搳挴〴慤散㐴ㄶ㔱㤰㉤ぢㄱ捣搸ち昶㈲ち昱㤵㥤㐴㘹摢㐱㈸扥愴攸慡㜴㥢ㄲ散慣换〸㕢挱㍤攱慤攱扣〷散㑣㑥っ㠶户㤷㘸㙣㐳㈵㌳愷㥡ㄶㄴ㡡㜰㔴ㄵ㥢㥤㠶愳㉡搸㉣敦〰昶愲㐸昹昱摢㈰搶㑦戴ㅥ㝤㙢㘷つ㙤㥣㌷㠴〹昲〷晥搷㥤㈹㠲㡤户㔲㘲愰㘱户搵㉡慦づ㠴㕦㐲ㄷ㑥㍡愳ㄹ慤愲摣㙢捣㑣挷㤲㌵搰㉤㔹捣㔹㡢㘴㕤㘶㙦㈶慦摢散晦攳㐰㙣㘹晦㌵㘶摣㠴㘴ㅦ㡦ち扣挹㌲㙢戲㘵愲㠶㉢㠲㜸㌶㔲㌶戲ㅤ㌶愴挸㐴户㉡㉤攰㜳㔵㔵㉤ㅡㅣ搱慥挱捥〳ㄱ捤扥昴㙤㠷㝢㉡㐰㘶㠴戲㝦〱ㄵ搴戳㍦〷摤扤愷捤㍤〹昴扥戳㑥搵㙦〴つ㍢ㅣ㕦㐰慡㜷㥣㕦㥢搹昰㜹愶戴㍦敦㔴㙡㜷㘳㈵㐶㍥㠹㍥攷捥㐳㘱㥦戳挲户㉡〳挹㝣挲昶昲ㄷ晣昲愸㤴㐸㉡搱㍡〴户搸㡦慤㤹㜵㝣慣㝡ㅥㄱ捥㤰愸ㅤ㘱散㔴㥣戹昳㕣〶㤷づ㈷戳ㅥ㐵ㄴ挸慡㤷㤱ㄲ㤳㈹㍣昱〹慥㙢攷ㅡ戴户㡤收ㄶ戰㘵㝦㤱戶㐲昶捦㐰搳敤扤愵㥤㘵昸㑥㝥㠳㕣㌰慥㄰㘲ㅢ晤ㄱ晣摥㝥㔸㤶㑦ㅢ〳㥦㐷㥦㜰㌳晣㌵㔱㐷搰㙣ㅢ㌹㙦ㄳ㕤戵㐷〸昰㘳㉣㐵〵摥㘸㡣敤㔱ㄴ戵㉦㘳㕡ㄴ〰㤴㌳戹ㅡ㐰㙦慥晥搲㘶㕣慤㌱戶㈳捦〷敢㘷攸户㠹敦挶㤰㠱㘰㤷㤳㔸敥㔰〵扢㤲挴㜲㜳㐲㍥㉥㘸㝦㠴㌷㜰㥤搵㝡㍤㐵ㅣ㌶㉢戲〹㐱搹戸ち㄰㕦ㅡ㌷㈱㌲㠳摦㐷㠷收っ㕣㘰㝢捦攰昹㑤㘷㐰昷㐱㐶搵㠸ㅦ㡥摦愵搸晣ㄸ慢戸㌳慥ㄱ昸〴〱㉢㘳㉢㌴㑡挵㑡㙤㤵㔳㈹㠹㔷㡥愳㡣敢ㅦ愳摦慦ㅦ晦晥㙢扣晥晤戸㈶慡ㄴ㔵㐶㈸㉤ㄴ搰愸㑡㘵ㄶ㕦㑣捥㘲ㅤ搸摥戳昸挲㘶戳㈸㔱换㤶昰㘳摣〰㈸㡥㙡㔷昰㑢㘶戵ㄱㄵ㜸愳㤹㌱昶㘹ㄴ攲慢㐴搶㤰扥㥦㐲愱㌸㕡㈲㈹攵晥ㄹㄴ㡣㕦㈳昸㌴挱戳〴捦ㄱ㝣〶愰㔸㈸㤱扡搲昰搷㠹晣つ㠲捦ㄲ㝣㡥攰昳〴扦〹㠰㠶㈴戸㌴晣㉤㈲扦㐰昰摢〴㕦㈴昸ㅤ㠲摦〵㈸ㄶ㌴ㄲ㕤㠶晤㝢㔱㠱㌷㈵㔲㥥摤㡢愵ㄲ㠹愴㡡搹㔵ㄴ㔳扥㔰ㄲ㤷㡦㈷㍡昳㘸㤷㔳㔱攵㥣㌲昴㜹㌷ち㈷敦〸㜵ㄷ㈵〲㝡㕡愹㕣㥦㐷ㄵ戴㙢㥤㥣㜲㉦搶戶挹愹㤲愵搱挸搹㕣㐸㙤戵戳昱㌵㈱〴慡挸捥慡㌱㈵㐰ㅡ㌷㍡ㅢ扦搴㙣晣㝡摣㤸㤲㈲㡤扤捥挶㑦愰㜱㉣ㄸ敡挹㈵㑡㐵〹㍦挵㔲㤶っ㥣攲挹换摥㈶昱挵㌹㐳〶㔹㥢摥挱戰慤搰戴ぢ㤲づ慦㡢㝦㌰㠲〳㉥㍥扥昹㥥挳㜹㉤ㅣ㙢㠱〹㔱㝦晡攱っ捥㜱捤㥡愱㠹㑦扡搷㤱㐰昷つ戹㘳攷㥣㝤摥〷㘲挸㍥ㄳ㘰挷㔸摢㔱摣〲㘷㘷㔰挷㤴㈳愶搱㝢㜲㑤㡡㘳摣㕡㡦㌸昱愷昳㕣㑣㝦愶㔱㤲㐵㠳㕡扤㐹攴攷㕡㈱㑡攳て㌰㑥愸㜰ㄹ㉦㑣攰ㅦ愲愰㤲㑢晢㠸㉡㔱㌷㔱㝤ㅡ㝦っ㔰ㅣ㈸㔱㉢㈹㉥搰愸㡡挸〹戹ㄷ〰㐶攳㍦扤㌱扥㉥昱㈰㕤戳攳搷晤摢㤱〳㘲扣㤰摡捡ㄸ㕦㘲㠷ㄷ〱〶㄰㡣搶搴㌲攱戵㕦〶㈶昱摡㉣搵摡㠷㝢晢摢摣㑥挷㝦づ〰㐹搲戶敦晥㑦攰㍢晥つ㍥㜸〰㝦挶㈴㉢㥢㠳㐱晤㔷晢㝢ㄶ㔹㡤㝥扤晣㤸㤸搰㥢㜸づ㤷戸攵愷昲㠹㘲㐴㌵㉡㙦㑥㔷扢㠲攷昳ㅤ㜴晢ぢㅡ搵戹愰㉢ㄱ㝡扦愰愹攰〵晤挹〸捤㜳ㄳ〵敤戹ㄸ晤㠹〸㝤㥦愰㍦ㄳ愳㥦㡣搰っ搵ㄴ㌴摡〲㜹挸ㄳㄱ㕡㡤㠴搶㐱搰ㅦ㡦搰㙡㈴戴ㄷ㠲㝥㍣㐲慢㤱㝣㉥㐶㝦㉣㐲慢㤱搰愶㐸敢换ㄱ㕡㡤㠴㔶㐶搰㤷㈲戴ㅡ〹㡤㡤愰㉦㐶㘸㌵ㄲ㥡ㅦ㐱㉦㐶㘸㌵ㄲㅡ㈴㐱㉦㐴㘸㌵ㄲ㥡㈸㐱㕦㠸搰㙡㈴㌴㕡㠲㝥㉣㐲慢㤱搰㡣〹㝡㍥㐲换㐸㑡戴㘶挲攸㝦㡤㐲㜱㈰㑢戹搸戶㠰㤲戶㝤扡㠰㝦㠳慥ㅡ愵㡥捦㌰晥㌶㉡昰㐶愳挸挹㐸攷愲㤱搲㘷㌱晥㡥㔵ㄴ㈳㡥搰㜸㤹㜷㤴ㅥ改晥戵愸㈰摤㌹ㄱ改㝥㍡搹晤ㄵ㌶㤱㤷愲㘰㝣〳㈰扥㑡㝣戹㉣挱㌷㔱㈸づ㡣昲㑤㤷昱愳摦搰慡㔷㙡㔷慥晣㝣㜴㜰晣攰攰挷ㅥㄹ㜹攱昵扦晦挹昳㍦㜸昲搸扦晥攲挵ㄷ㝦昰搳攷㕦晢挵慢㑢挷扥晢搲㑢摦昹攸㥦扥昶㤳扤昶㔷昴㤷㝦㍥昷㤵㘷㈶慦㍥㜳捤扥昸挱㔳捦㍣晥搴㘳㤳昳户㑣っっっつ扤㝦散㝢户摦㔷㝡敥摡搷戵㙦晦攸㌶㑦㤳挱攳〵挶慢〰昱㔵攲㈴㘴ㄸ摦㐲〱挳攰㠸摦捥㘱㤴戸〸㤱㑥攳捣㘵捤愶愳㌵㥢〶㈲慦㘵㑡ㅣ㘱搴㠶挳㤲㌶㔳敤㙤㠶晦〷㕤摣㌳㕢</t>
  </si>
  <si>
    <t>㜸〱敤㕣㕤㙣ㅣ搷㜵摥ㄹ㜲㤷㍢㑢慥戸ㄶ㘵搹㜲ㅣ㠷㡥敤挴〹㠵㡤㘸㕢戵摤㐰㤱昹愳扦㤸㤲㘸㤱㤲攲搸〹㌵摣㥤㈱挷摡㤹愵㘶㘶㈹搱㜱㙢愵捤㑦搳㈴㝤㌰晡攷挶㐱㔳ㄷ㐵搱㤷ㄴ㐹㔱㈵㑥㥣㠷〲〵㕡ㄴ㑥搰〷㈷㐰ㅦち戸㐱搱㍥戴㈸〴ㄴ〵〲㌴㐰晡㝤攷捥散捥敥㜲㠷昴摡㙥改㠲㈳昱昰捥戹昷捥摣㝢捦敦㍤攷づ㌳㕡㈶㤳昹〵㉥晥收㌵挸挲㥤ぢㅢ㐱㘸戹攵㤹㝡慤㘶㔵㐲愷敥〵攵㈹摦㌷㌷收㥣㈰ㅣ㐰㠳摣㤲㠳晡㈰扢ㄴ㌸捦㕡昹愵㜵换て搰㈸㥢挹攴昳㠶㡥㝡㍥㠴㍦愵昸挶㘰慦㤱㐱㠰挵㤹改戳换捦攰愹ぢ㘱摤户づ㡥㕦㔰㝤㡦㑣㑥㤶㈷换て㍥晡昰攱昲愱㠳攳㌳㡤㕡搸昰慤㈳㥥搵〸㝤戳㜶㜰㝣扥戱㕣㜳㉡㡦㕢ㅢ㡢昵换㤶㜷挴㕡㍥昴攰戲昹搰㈳㤳てㅤ㍥㙣㍦晡攸㈳㈳㜸㜵收捣捣昴扣㙦搹挱摢昴捣㉣㠷晣搰慣㔵㜱㌸㌷换昲ㅤ㙦愵㍣㌳㡤晦㠹昱攳敥攱昲挲慡㘵㠵㝣戵攵㕢㕥挵ちっ㜴ㅣ㜶愷㠲愰攱慥㜱昱っ昷㌸愶㕡㌱㠳㌰敢捥㔸戵㥡攱挶㑦捤扢㘷戱㜶㌵㜳㘳挴㕤戰扣挰〹㥤㜵㈷摣挸戹㡢㜸㔰戵攸㥥て慣㜳愶户㘲㥤㌱㕤㉢敢㥥㘸㌸搵㐱㜵㘵〶㍥ㄸ㍦㈲㌹㌰㤹㝥㜹㉡㜰㘷㔶㑤㕦㐶ㄴ㜰㘱㔲摡ㅥ昷㉢敤㙤敦改晤㕣づ㕤摥挰㘷摥搷扢ㅤ㙡㉥㤸㝥戳攵㐴敦㤶搱攴摢㐷昰㤱摥敤ㄳ㙢搴摥攷㐳扤晢挸㔲戶户搶㠶㈳晥㤶ㄵ挵㘴㡣ㅣ挱㄰㐱㥥㠰〴㌴ち〴挳〴㈳〰摡攰㝦㐲㑡㤲ㅤ㔹愵㉦㤹晡搲戲扥㔴搱㤷慡晡㤲愵㉦搹晡搲㡡扥戴慡㉦㌹晡搲㌳晡搲㘵戴㠹慦晣搰㤰ㅥ㕤搷㕦慦摣昸搱㡦㥦㥦扡攱晦搷㥦摥㝤搷㝦敦ㅦ搹㠳㐶㑦㐴㠳㥡昵捤慢㘰戵ㄶㄷ㍦㔰㍥挴㝦㕢㑢〵㠴挲㍥㙣㍦㙣㑦㑥㔶てㅦ㌲ㅦ㌴戳㥣㔶ち昱摢ㄸ愵㠴戶㈳昶㐵挷慢搶慦ち敤敥㥣㌶〳慢戵㜰ㄳ㔱摤㜴扤攱㔵㠳昷㙣㕥戹㄰㥡愱㜵㐷㘷㕤敢㈱㕤摤ㄶ㈰㔶㔶㈰敦扢慢戳摢〵戳搶戰愶慥㌹慡晡扤ㅤ搵敥扣㕦㕦敥㕤㝢摣户慥㌴㙢扢㐶㌴〵愵戶㉥捦敥㥡愵慡㔲攳ㅡ㥦㔹慤〷㤶㈷挳㥢㜰攷㥤捡㘵换㕦戰愸ㄲ慤慡㑣昵㔶㔶㐵㔲㍦㜱搶挳㐴㈱慤搵昷㈷戱昶戱㙢㈱㠴搹慡㘲扣㙢㤶ㅦ㙥㉣㥡换㌵㙢㝦㕢ㄳ昵㑥㔴ㅣ㘸㐳ㅦ慦㔷ㅡ挱㑣摤ぢ晤㝡慤扤㘶慡扡㙥㐲搳㔴㑦搷慢搶攰㘰㐶㤴〲ㄴ敥挰㠰愶㘵㍥摣㕢ㄶ㠴㄰〹ㄲ㔳㤰㙦㙦㘷扢昲㌹捣づ戳愸㔹攴㐹晤摥㉤ㅥ挶昱㡡㡥㐹㤱挰挴㥣㘸㍦昸搲晢户㜸㙣㤳㜲敦㙣㘳㕤ㅦ㡢㘶㝦㙣摤昲挲㤳愶㔷慤㔹㝥慡昵搳㌸㈲㘳ㄴ㈰㝢ㄳち愱攷敡搱搴㘹搷戴㡤散㔵愷ㅡ慥收㔶㉤㘷㘵㌵〴づㄶ㌲㥦攷搲㜶㕤挶㉤㐰ㄹ㝢〹挶〰ち㠵㑣㙥ㅦㅢ攵ち戸㌲㔹㙡愷ㄴ㔹㙥㔳攴散搷㈶换㈳昶㜱愷ㄶ㕡㑡㈹㡦摡愰㠸戲㙡㐲扥㈲㔹搴㌷㉢捡㘰散戳㘷挰愵愶攳㠵ㅢ㉤戹敤㤲ㄲ挵㐴扢扡㘰挷改〲慡㠲㜶㝤㤰㈲㙢㘰㥡づ㙤㤰摥㌸挱㐴ㄴ㠳ㄴ换㡥㈷户㌳ㄹ摢愷攸〸戴㑦㌲㈱㕢ㅦ敡慤㈳挸散摤㑣捡㑥㍤攵㜱㔷㥢㙤收换㉢㙤㜶㉢ㄶ捥搸㑦㜰ㅢ挱敤〴〷〰戴㝦㠱㠶愳㤶㐳戹晤㌲摥㠳㝢攳㑥㠲昷〲㐰㍦ㄹ搴㌹㤱慡愲て戵ㅤ㍦㤲敤㡡昰㤳挵㈹㔶慡㠸㥥㜱搳捦㉣扡㐲攸挸敢摣ㄹ戶㜶㔰㙣散〷㝡昳㘶㜲㍡攴挸㤴愶挹戹㙥搱㌴戹㄰㙣摡愷摤㝡ㅦ扡ㅡ攳〴㜷〳㈸挳㐲㘷㜷㝢摥㍣摤挹㜷㠵㑢愴ㅣ愱㍥㡤㝢挴挴㜴晦㔳ㄴ㕣搷搶㘵搷㝦愶㉢㌸㘱扦敢晤攷㠳扤㘵㍢㈲㝡㠷捤摣戵㌹㡣ㄵ扤㐹て晡晤㄰㉦敤ㅦ㝢摡㤷㝢㔱㙤摣㐷昰〱㠰づ晢挲㥤昷㥢㡤ㄲ㠸㑢散㈶㈸户㤷ㄱㄷ昱㜰ㄷ㌷搶㉣戱㍥㈳昶愲改慦㔸㈱愲ㄷ愷㘶攱〷搷㝤摦慡㘱㐳㕢ㄵ〴昷㉥户戵㈳㠳攳㝥摤㈵㝥搷㍦づ摥ㄵ㠶㘱㜰㔰ㅦ挸㜴昸挷㈹㝥㘶㈲摥㤴攰ㅣ摡摦〷㝢㉢㠹㐴愷㜶昶㘲扦昴扤攵慥㈶改㐳㤳摣㡦㘵㌵㍥〴〰㉤愱晤愴愷㐶㤹㘰戳㠳搲慣摤㕢㘵㜴㉦㘵㘷搲ㄱ㍦散搲㈳挳㉡㔸㍢㡤搸㐱㔰㜴ㄷㅣ户愹㉣㠶摤㜹换慦㈰慥攰搴慣㠲ち挹㔲搵散敡㡡㜷㠹慥ㄸㄸ攸摡㑢愷挴搶㠴㑦㍡戴㐴慡戴愷㔶愶散挳㕢㑣挵㄰㈴㤵㑡㑡㔸愸愹㠱挸㜹㙣扢慢㘲晡㔰㌱㘵㉣㥣昱ㄱ㠲㐳〴㤳〰搹ㅦ㐱搳㙣㜷攱㤹ちㅢ㕡㘷㌸㝢㘹㈹㤳㈷ㄹ㈴㍣昸挳㥥捡敡㈱扥收㌰挱㉦〱㜴戸㍦っ㍥愶㌰愲㤰㍣挱㠸昴㤶っ晢㠲㘳㕤㈵て散戱㤱㔴㥡㘹〴㘱摤㘵㔶愹㘸捦搶捦搴挳㔹㈷㔸㐳ㄶ㙡捣㡥ちㄷ㔷㉤て摣攵挳昷改挰搵搷搶慣慡㘱㉦搴ㅢ㔰㙤愷㘶㜷挲愶ㅣ昳㠳㉦㈹晢㜲㕤挳搵摦摥ㄸ㡦搰㘴㐷㡣㔸㉢㈳戱摢㡡㝣㜳搳㌷摡㕡搱㐵㈷慣㔹挳戶ㄲ㍡㤶昳㌶㔶ㄱ㔹㠳敡㤰扤戸敡㕢搶㙣搱㍥攱㍢搵㥡攳㔹㈴〶㝣㑣㈶敡收慣ㄵ㘴〸收敢捣晦搵扤愲扤攸㥢㕥戰㘶㌲㤹戸戱户敤㑥㔲㈲㔹㝢摡昱〲扣㐶愸挸昲愸扤戰㕡扦㡡㙣㙤挳昵㑥㤸㙢挱㡥愰ち㤹㕥㕤㐲ㅡ㑤搷㜴㕤换敢昹㝥改挳つ㜹㈶昳〰㝥〶〹㠴㔶㤹㉣攳攵㈹搶㥢㝥㝤㤴㥦愱㥦捥㌱㡤㈰㜳搴㐴づ愴㙡㘱㑡慡昱〸晢㍣ち昰昱ㄳ攷㑦戵戲㜲㙦㈹㕦㥤㘵㠴㍦㐵挷ぢ㕢㌴㤳㈰㡣捦敤㔱慣㐲ㅣ㌹〷ㄲ〸㡡昳慥㤳晤ち戶戴㈱昷敤㘹ㄵ㡦㈳㡢㌴㘲捦㤹换㔶つ戹㘸搷っ昷愸ㅢ扡戱慥㔹ぢ愲扡㤹扡敢㥡㘴㉤戲攵㐲挵㈴〷㑦㌵挲晡㘹挷㌳㙣〰攱扦〸㘵㕥〳捡扣㈶愸ㄱ晢ㅣ搳㠲㔲收戳敡㉢愶敦㠴慢慥㔳挹昳㠶愹扢ㅤ挱㤳㄰㜲㙡摥昸㡡㜵挶㜸㠷㌷㝦ㅥ㉥㕢㔰〶戹换搰愳㕣㍡㤲ㅦ㥣慢㙢㌹晣搳晡っ㉣㐱挱㐸㤴搴昸㈸㥥㤶㤵㤳ㄱ㔰㌹㜲摤㡣捦㕦摣㝣ㅥㄸㄵ㤷㈳搵㔳㔸〴ㄱ挱㠴㤲㘷㜸㍢㘷㥦昷㥣㄰搴㈳挵㡥㍢攱㙣〰㤲〳愰㈸摢摢㍢㠴慡㠹㑥ㄳ㑤慢昰扥敥慡㌶㌳㜱㔷㜷㝤搲㙥摣扢㐹戵戲㈸〹㐳戲㔵㈳戱㉣㥢㡣㜱㈷㤹ㅡ㑤っ㜷㙣㙤戴戴戰㘹㙢摤愹㐵摥㠲㘱ㄲ㥥挹ㄸ㐷㠴㔱㤰攴㈵㜷挰㐶㌱㕥㥦捥ㅥ㠹㙣つ㝤㠰〲敤㤴挲ㄵ愳㜴攰㈹ㅣ㌹愹㕡㠵攸づ昲扤㈷㉡㥥㙤㠴㙤㌵收戵戱愸㘶慡㔶㍢敢挱㑢愸㤸㝥㜵㠷㠸㌴收愶㉣㡣㐸㘷扦搶㕦㉤㙦㐲㄰㈳㌱㘴㑡㈴㈵づっ㌱㠴㜰㈵戲愹昴捥㡡㕣敡㈶㍡捦扢搳㤶改〹〵ㄶ挲敡慣戵㉥㙥㔸换㤳ㅦ㤳づ捤摤愲攸㔱挳㥥㕡づ㘰搲㐳敡昱愸㈴〲㙥搸攷ㄸ㤶挲〱〶愸摤愸㌴㕦〹㤱搶㙤㍥㠰㍢㠳㥤㐳ㅤ慣㠸㑡㥢搰㍢愳〶捤愵㌰㙥晢㈴㈸㍢㝤㔲ㄴ㡡搴㤶敢㍦㡥㙡㝦昰㈲慦㍦㍢㥡㠹ぢ㤱㄰㌱搵㤵攲㍤㠰戸挹慣㈴愵㘸㉣㑥㤶㉢捤㈶㑡㙢㈴挶搱挵㈸搲攵昳㐳㥣攰㘱ㅥ㙢㤴㘲㔳挳ㄹ户搰㠱㌵慤㙤散戱㑦㜹㤵㕡愳㙡㠹㈹㡥㜵戵㔸攴ㅤ㐱㉦㌹晥愷愴㈹㘵㕤愲㐵㌹㠵慤ㄴ愷㑣㈲昵敦㜷ㅢㅦ㐳㜷㔱㜲㜸㠶搲㙤㑣㍥愶㠴攵㈴ㄹ搶㜵㐶㠱晥攱摥搶攱〵㌹㌸〷㤵搶㠵愲㉥㥢挳㔹扣㘶〶㔹愴㉤搱㙣慥㍥㔷愷捦㥥㐰㥤㜴ㄴ㙡㐷搰〸昳㔴ち㉦㤷㠳㌳搲愷㜴昰㈱㤹㥢㔱㘶昷收昳㜲㥢戹㜹㌴㜲㍥㌴收㜷戹ぢ捡㘰㔵㈱㐸㜴戸昵㤶搷慤㌱昳㑢捦摢㜸っ㐰㘳ち㤸づ㉤㕡㉡〷㘷ㅡ攵慤ㅤㅣ㈶㈳㔳戲愳挹㐴㉡㜳㤴㘳〸搸㠳㘸㤰㈶㙥愴ㄷ敢㌰㐲攱㍥㌹ㄴㄶ㥦㑢㥣㜰戱〵慡晢晢㍢㤰昳㘶㠸愳㉦摥㠱づ昴㔴戵㑡㜷ㄷ昱戹ㅤ㐱㔵ㅣ摢㔰敥攸扥㡥〳㔹㌲㈷晡㜷昷㜴㔴㐴〷〵ㅦ㤸㉤㥦㌴挳捡敡㐲戸愱づ㙤昵换ㄲ搹ㅦ㈰ㅥ戱改摢改㌳て㝡㍣㠴扡捥戵㉦㕣昶敡㔷㍤ㄹ㔷㌶攰㠹㍦㝡戱挶搰㄰〷㔹挸晣〲晦攴搲㌳搹㔷昱挴敤っ㥢て㘸〵㐸昸ㅣ㕥㕡挱㌸㠶㕦昴㜶挶昱㍢㠵㔷攰扦㌷㑦つ㤰㔷昶㜵昰㡡㈸㠳㕤㘶昱㔶摥㌶㘶搱扥〷搲㤲㘱㐰昰昸㠰㠸㥥搱㕥挱つ㠹づㅡ㠰㜰挶㐹㐲㤰敦㙥晣㑥㈱㥦㈸昴攸㤸〷て㠵晣晦愱㔴㉣搵㥢㡡搵晦㠲㔰㙢摦〱㌱㠴㑣愰㐹㔳㉥戵ㅢ敤㘴㝡㍣㈲ㄳ㤳戲㙦㉡晤捤ㄹ散㙥㍢摦昱㈳扥晦㠷摢捥搳愰㌰㉦昱捣㤰㘰扢ㄷ攵愶㘳愰㜷㌹〶昷愱㕡ㅣ㠳㌳散挳摣扤㜲っ愲挸挷㍣㄰㕢㍢〶捣攸愵戸㝦㠹〴㙢㈲㤸挱㝤搷㝥㤷㔱戱㤳㌸㙡㙢〵挸攲挳㔴〵㌳㠸㐳摤搶㡤㥥㌷㝤搳㍤㈰昸ㄳ扥〵ㄳ收㉦攲散戶㜴㘱㡦㍢㌶慤㤱㑥㥢㐴㈸攲搸晡㙥ㄴ㘵㝢㈷搶㐱㈹㜵愹愰扤㤶搷㜲㙦㈱㍥愲㜱户㤰昹捣扥㙦㥥昸愷㘷㍦㜷㤴㘷搴㈲㕥捤㌲㈹摣㑦愲㥥ㅥ〴㔲戹㠹攳㈱户昲㔳㥣搳昸㈸挹㔹慢㔹搳愶㉦扥㑦㘰戸㜱㔱㌱㕥㠲㌱ㄵ昳敤〴挷ㄲ愷ㅤ㤴㘳㔹敥〸㜲捡愷㑣ㄲㄸ㉣㈷〶㉥㤱扣㌸㔹愸昵㌴㕢㝤晡㤸搹㍦㠷攱㜹㤳〳㘹昷つ戹搷攴愵㘹摦㡣㉤㥢㐲㘴㌲㠷戱晦㔰ㅢ㐸㙤〲戸㔸㑢改摤㕡㡡挷〰㐴㑢㉤愰㤰㉤〳愴攴搳㍡ㄳ扢㡣〲散㉡〱慢㜹搴慦捦捦㔶戰㡡愰㘲ㅣ㠱敦㜷ㅦ换㑤㝦㙣㥡㤸愰㤵㥤挸㈲ち戲㘵㈱㠲ㄹ㕢挱㥥㐷㈱扥戲㤳㈸㙤㍢〸挵㤷ㄴ㕤㤵㙥㔳㠲㥤㜵ㄹ㘱㉢戸挷扣〶捥㝢挰捥攴挴㘰㜸㝢㠹挶㌶㔴㌲㜳慡㘹㐱愱〸㐷㔵戱搹㘹㌸慡㠲捤昲づ㘰㉦㡡㤴ㅦ扦つ㘲晤㐴敢搱户㜶搶搰挶㜹㐳㤸㈰㝦攰㝦摤㤵㈲搸㜸㉢㈵〶ㅡ㜶㕢慤昲敡㐰昸〵㜴攱愴㌳㥡搱㉡捡扤挶捣㜴㉣㔹〳摤㤲挵㥣戵㐸搶㐵昶㘶昲扡捤晥㍦〹挴㤶昶㕦㘳挶㑤㐸昶挹愸挰㥢㉣戳㈶㕢㈶㙡戸㈲㠸㘷㈳㘵㈳摢㘱㐳㡡㑣㜴慢搲〲㍥㔷㔵搵愲挱ㄱ敤ㅡ散㍣㄰搱散㑢摦㜶戸愷〲㘴㐶㈸晢㈷㔰㐱㍤晢㜳搰摤㝢摡摣搳㐰敦㍢敤㔴晣㝡㔰户挳昱〵愴㝡挷昹戵㤹つ㥦㘷㑡晢攳㑥愵㜶て㔶㘲攴搳攸㜳收㉣ㄴ昶ㄹ㉢㝣扢㌲㤰捣㈷㙣㉦㝦挱㉦㡦㑡㠹愴ㄲ慤㐳㜰㡢晤㐴挳慣攱㘳搵戳㠸㜰㠶㐴敤〸㘳愷攲捣㥤攷㌲戸㜴㌸㤹昵㌸愲㐰㔶慤㡣㤴㤸㑣攱愹㑦㜱㕤㍢搷愰扤㙤㌴户㠰㉤晢㡢戴ㄵ戲㝦〴㥡㙥敦㉤敤㉣挳㜷昲ㅢ攴㠲㜱㠹㄰摢攸㡦攱昷昶挳戲㝣摡ㄸ昸㍣晡㠴㥢攱慦㠹ㅡ㠲㘶摢挸㜹㥢攸慡㍤㐶㠰ㅦ㘳㌹㉡昰㐶㘳㙣㡦愲愸㝤ㅤ搳愲〰愰㥣挹㔵〱㝡㜳昵搷㌶攳㙡㡤戱ㅤ㜹㍥㔸㍦㐳扦㑤㝣㌷㠶っ〴扢㤲挴㜲㠷㉡搸搵㈴㤶㥢ㄳ昲㜱㐱晢㍤扣㠱敢慣搶敢ㄹ攲戰㔹㤱㑤〸捡挶㘵㠰昸搲戸〹㤱ㄹ晣㌶㍡㌴㘷攰〲摢㝢〶㉦㙣㍡〳扡て㌲慡㝡晣㜰晣㉥挵收挷㔸挳㥤㜱㠵挰㈷〸㔸ㄹ㕢愱㔱㉡㔶㙡慢㥣㑡㐹扣㜲ㄴ㘵㕣㝦ㅦ晤㝥攳攸て㕦攳昵敦㐷㌵㔱愵愸㌲㐲㘹愱㠰㐶㔵㉡戳昸㜲㜲ㄶ敢挰昶㥥挵㤷㌶㥢㐵㠹㕡戶㠴ㅦ攳ㅡ㐰㜱㔴扢㠴㕦㌲慢㡤愸挰ㅢ捤㡣戱捦愲㄰㕦㈵戲㠶昴晤っち挵搱ㄲ㐹㈹昷捦愱㘰晣ち挱慦ㄲ㍣㑦㜰㥤攰戳〰挵㐲㠹搴㤵㠶扦㐶攴慦ㄳ㝣㡥攰昳〴㕦㈰昸㈲〰ㅡ㤲攰搲昰㌷㠸晣ㄲ挱㙦ㄲ㝣㤹攰㉢〴㕦〵㈸ㄶ㌴ㄲ㕤㠶晤㕢㔱㠱㌷㈵㔲㥥摤㡢愵ㄲ㠹愴㡡搹㌵ㄴ㔳扥㔰ㄲ㤷㡦㈷㍡昳㘸㤷㔳㔱攵㥣㌲昴㜹㌷ち㈷敦〸㜵ㄷ㈵〲㝡㕡愹㕣㥦㐷ㄵ戴㉢㥤㥣㜲ㅦ搶戶挹愹㤲愵搱挸搹㕣㐸㙤慤戳昱ㄵ㈱〴慡挸捥慡㌱㈵㐰ㅡ搷㍢ㅢ扦摣㙣晣㐶摣㤸㤲㈲㡤扤捥挶㑦愱㜱㉣ㄸ敡挹㈵㑡㐵〹㍦挵㔲㤶っ㥣攲挹换摥㈶昱挵㌹㐳〶㔹㥢摥挱戰慤搰戴ぢ㤲づ慦㠹㝦㌰㠲〳㉥㍥扥昹㥥挳㜹㉤ㅣ㙢㠱〹㔱㝦晡攱ㄴ捥㜱捤㥡愱㠹㑦扡搷㤱㐰昷つ戹㘳攷㥣㝤搶〷㘲挸㍥ㄵ㘰挷㔸摤㔱摣〲㘷㘷㔰挷㤴㈳愶搱㝢㜲㑤㡡㘳摣㕡㡦㌸昱愷昳㕣㑣㝦愶㔱㤲㐵㠳㕡慤㐹攴敢慤㄰愵昱㍢ㄸ㈷㔴戸㡣ㄷ㈶昰㜷㔱㔰挹愵㝤㐴㤵愸㥢愸㍥㡤摦〷㈸づ㤴愸㤵ㄴㄷ㘸㔴㐵攴㠴摣㡢〰愳昱㥦摥ㄸ㕦㤷㜸㤰慥搹昱敢晥敤㠱〳㘲扣㤰摡捡ㄸ㕦㘳㠷㤷〰〶㄰㡣搶搴㌲攱戵㕦〷㈶昱摡㉣搵摡㐷㝢晢摢摣㑥挷㝦づ〰㐹搲戶敦晥㡦攱㍢晥つ㍥㜸〰㝦挶㈴㉢㥢㠳㐱晤㤷晢㝢ㄶ㔹㡤㝥扤晣㤸㤸搰㕢㜸づ㤷戸攵愷昲㠹㘲㐴㌵㉡㙦㑥㔷扢㠴攷昳ㅤ㜴晢ぢㅡ搵戹愰㤷㈲昴㝥㐱㔳挱ぢ晡搳ㄱ㥡攷㈶ち摡昵ㄸ晤愹〸㝤扦愰㍦ㅢ愳㥦㡥搰っ搵ㄴ㌴摡〲㜹挸㔳ㄱ㕡㡤㠴搶㐱搰㥦㡣搰㙡㈴戴ㄷ㠲㝥㌲㐲慢㤱㝣㍥㐶㝦㈲㐲慢㤱搰愶㐸敢㡢ㄱ㕡㡤㠴㔶㐶搰ㄷ㈲戴ㅡ〹㡤㡤愰捦㐷㘸㌵ㄲ㥡ㅦ㐱㉦㐶㘸㌵ㄲㅡ㈴㐱㉦㐴㘸㌵ㄲ㥡㈸㐱㥦㡢搰㙡㈴㌴㕡㠲㝥㈲㐲慢㤱搰㡣〹㝡㍥㐲换㐸㑡戴㘶挲攸摦㐲愱㌸㤰愵㕣㙣㕢㐰㐹摢㍥㕤挰㙦愳慢㐶愹攳㌳㡣扦㠸ち扣搱㈸㜲㌲搲戹㘸愴昴㔹㡣扦㘴ㄵ挵㠸㈳㌴㙥昰㡥搲㈳摤扦ㄳㄵ愴㍢㈷㈲摤㑦㈶扢扦挲㈶昲㔲ㄴ㡣敦〱挴㔷㠹㉦㤷㈵昸㍥ち挵㠱㔱扥改㈲㝥昴㙢㕡攵㔲昵搲愵㥦㡤づ㡥摦㌱昸㠹挷㐶㕥㝣攳敦㝥晡挲敢㑦ㅦ昹搷㥦扦昴搲敢晦晣挲㙢㍦㝦㜵昹挸摦扣晣昲㕦㝦晣て㕦晢改㕥晢ㅢ晡㡤㥦捤㝤攳戹挹换捦㕤戱捦㝦昸挴㜳㑦㍥昳挴攴晣㉤ㄳ〳〳㐳㐳ㅦㅣ晢摢摢敦㉦㕤扦昲㕤敤慦晥攱㌶㑦㤳挱攳〵挶慢〰昱㔵攲㈴㘴ㄸ㍦㐰〱挳攰㠸摦挹㘱㤴戸〸㤱㑥攳捣㘵捤愶愳㌵㥢〶㈲慦㘵㑡ㅣ㘱搴㠶挳㤲㌶㔳敤㙤㠶晦〷ㅤ㥢㌲㥤</t>
  </si>
  <si>
    <t>CB_Block_7.0.0.0:3</t>
  </si>
  <si>
    <t>CB_Block_11.1.1000.0:1</t>
  </si>
  <si>
    <t>㜸〱戵㔶捤㙥摢㐶㄰㈶㈹㔱晦㜶ㄴㅢつ㔰愰〷愳攸㈹㜱㠹〸㠹ㄱ晢㘰〴ㄴ㈵㐷㐶㐳㑢ㄱ搵攴戸㔸㠹㘳㡢〹㝦っ㉥愵㐴扤攴〹㝡敡愹㝤㠴扥㐰搱〷㈸晡っ㝤㠷昴搸愲户㜶㠶ㄴ㈵㔱㔶〴ㄸ㐸挷昲晥捤㌷扦摣搹㕤㐹㤶㈴改㕦㈴敡㠹昲㌴昸挲㥡㠹〸㍣捤〸㕣ㄷ㐶㤱ㄳ昸㐲搳挳㤰捦㥥㍢㈲捡㈱愰挰ㅣ攴ぢ㤵〹攷㍢㈸戱㈹㠴〲㐱慡㈴㤵㑡㘵〵昹愴㠴晥敢改愴㑣㔲戵㍣㌶〳愳搹ㅤ扥㐶慤㔶ㄴ㠴㜰㜸昰㌲㤱㍤㙤㌴戴㠶昶攸攴挹㤱昶昰昰挰㤸戸搱㈴㠴㔳ㅦ㈶㔱挸摤挳㠳摥㘴攸㍡愳㙦㘰㌶〸摥㠰㝦ち挳㠷㡦㠶晣昱㜱攳昱搱搱攵挹挹㜱つ㑤㑢ㄷ㐶戳ㄷ挲愵昸㐴㍡㔵㜲昹愸〵㈳㠷㘲〳〸ㅤ晦㑡㌳㥡昸㕢昱㕦㐳㡢戶㌳挲㔰戴慥㐵㘳㙢っ㄰㔵㔱戲捡攲㘱散搱㉥㙢扦ㅢ㠱㙢㠰敢昶搱挱㍤㠶㠹㥤㜸㝥㌷㜴挰㡦㌸攵户捣挶㕣戴㜸〴愲㑡愳づ㜰ㅢ昳戲捦攲㈴搹〹摣㐲ㄷ㐰搴攷㙢晤攰㙤戲㤰〵戵愷愸㜲ㄵ㤴㉣散㜸摦ち攸㜳晦ち㉥戸〷慡昷㙣攲搸㜹晡ㅣち㤲㤴晢㝡㔳㤸戱敢换〰㤷攱㔰戲ㅢ㥢㈴㔶ㄳ㘳㌴㥦㘸㤹愸挹㥡㡣㔴㥤㙦慥搸〵㕣㉢ㄷ愸㈹ㄲ㔷㤲㉡㐸㔲晥ㅦ摣㤰慢㌰捡愷挲戸挲㠶ちㅢ㈹捣㔶ㄸ㈸散㔲㘱㔷ちㅢ㉢捣㔱搸㙢㠵扤㐱㑣㑡愵㘲㤱攲㈲晡攵㠷ㄷ昷晦晣晤攷敥昷㝦晣㔶㍣晢昰摥愹㤵ㄱ搴㌳㥡ㅤ㜰慦㌱挳㥦㙡慦㔰っ户㑢愲㠶ㄲ㝢慣て㔷㈱〸摡㘰㈶㐴攳挰挶捦摦挳捦ㅣ搸㠳搹㌵搴㤸〵㕣〴㍥㜷㥤㘸戶换ㄲ㠴㘵敡晡㈴ち敥㉥愷㠹㠰㐸〱慤㉣〰愷㙢〰慢㙤㤱㠶㍢愹〶㥣扡搷㘳扥㤰捦戲㕢㌷搹㑤㠸㜸㝤㉥摤ㅡ㕣㔸㙣搵愱㘴㠱ㄴ㘶㈰㈴㤳㕡㡣㈱扤戱戳㤳㝡㄰㐷㤴摡户昴㡣㍢㤶晥㡣㝢摥挲扢捥慢ㄸ㥣慡愲改慡昳㌸㕦戵㠴搳㔸㝡㘱挹㈴㔷ㄷ㤶捣㡣慣㘵慥㔹㡡挱㑢㑢㔹㜴攷㤵㤹戵㤴㐸愷昰搶㐰㡦搳戲㑣〲捥挹搳㔵㐰㌶㤱㍡换搸㈷つ㤸愴㈵摥㕣㔳㠸昳慣㐲㤳㘵ㄵ㥡敢ち捤㐴㈱攵挰挳㘳㘷愴昷捦㑤晤㌳慡㜳〸挱ㅦ㠱㜸搰昵㡤㌱㥤ㄲ昶㤷慢慢㤷敤㜷ㄱ昸㌶搸扤㌰挰慡㠹㘶〳㍥㜴攱㕥〶愲攳㍤㌱〵㘴㝣㥥㔹㍥ぢ㐶ㄳ㘱〴㝥ㄴ〶㙥㤶愳摢㔳㡥㌶㙤㌳戰㐱㡡捦愲戴㝣户昴戹㥣㉣㑢昲晤㑤㠷捦扣愲戵㘵晤戴晤㠹㐷攵晥㘰ㅢ㝣愵挴愸收〸㉦㤷昰慦㈰ㄷ攸㜷戳㑢㤶ぢ昲晥晣ㅣ㡢て搸づ昷㙤ㄷ挲慤ㄷ愷㑣攷愶愴晥㡤㠷摢㉤〲愰㙢戴㌸攵敥〴ㄸ㤳㑡攴ㅥ㤱晡ㄷ㙡戹㑤㕣㥢搵㘰㌲㌱摣昸㤲晥改㐷愲㕦㥦捡改㈰敤㙦㉣㝣㤴昱㝦㈰㔳㘳㘹晦㔱ㅢぢ㐰愵㕣挳愰昰ㅡ㔱改㑥戹晤㍤㐵搹㈸挷ㄷ㈴㍥㌷㠴敡㥤〵愱挸攵㌶㝤搹づㄷ攳㠸㉡㘱㉢㤳敥扤昲づ㌵扢搸挸攴ㅣ㘵扤㝣〷㥢㤴昲挴摦慡㠵㘲愹㍣て戸㝤挶改戵㔱㥣㍦㥢㑡㐶攰㕤昳㄰挲㍡㌹㘳㘰㈹㘱㠹㑥ㅤ㝣㍣㤴㘸挱挲攷㔹㥥挲㈸扣愴ㅤ㈴㈴㈹㤷㤳㔴戵㕡摡㘴敢㍣搵昵搵㠶攷摦昹つ晤ㅦ㕥ㅣ㍦㈵晦㉢ㄵ㝡㈸㤵敢搴摣挵㐶愶㌰㈹㥥㌵挰ㅥ〱昶戱愹愷㤱搷㐹㠶愸㑥㜲㐴㜵〲ㄱ搵〹㐸㔴晤て㈶㉥㕤㐲</t>
  </si>
  <si>
    <t>㜸〱敤㕢ぢ㤴ㅣ㔵㤹㥥㍢㡦㥡慥捥㈴㈹摥㈲愲ㄳㄲ㠴㤰㌰㔴㔵㔷㜷㜵㐵〳捥㈳㈴㐳㌲㤹㌰㤹〴摦扤昵敡㘴挸昴㑣攸敥㠹㠹㡢攷散ㅥ㈵㠸昱〹慥㝢㍣㥥戳㉢㉡愲㠸愲㠲愲愰慥ち㉥换戲㠸扡攰㈲戲挸戰㈰慥愸愸㠸挰㜱ㄷ昶晢㙥㍤扡㘷愶㤹〴て挷㜳㍣敥㍤㤹扦敥晦慣扦敥晤敢扦晦扤㕤㘹ㄳ㙤㙤㙤捦愱昱捡搶挹捥换戶ㅦ愸搵挳㑡摦攰昴攴㘴攸搷㈷愶愷㙡㝤晤搵慡㝢㘰换㐴慤摥〱〱愵㌴〱㝥慤慢㔴㥢㜸㙢㤸㈹敤ぢ慢㌵〸㜵戵戵㘵㌲㙡㍢昸㤹昸㑦㑢㄰㤵㕡㙡㈷〱愴摡㔴㠵愰㥢㠰愲慡㑡㤰〵攸㔹〲㌰㍥㌸㌰敡㕤㠸ㅢ㙦慦㑦㔷挳戵扤㍢㈳昳敢つ愳捦攸换㌹㜶扥㑦㕦摢㍢㌸㌳㔹㥦愹㠶敢愷挲㤹㝡搵㥤㕣摢扢㙤挶㥢㥣昰㌷㠷〷挶愷昷㠴㔳敢㐳㑦捦㜹慥㔵㌴慣㝣扥散㌸挵㥥ㅥ㔸摥㍡㍡㌸搰户㌵慣扦㐸㌶扢昸㔴挶㔰攸㑦昰昱挳戰㍡㌱戵慢て㜷㤸攳㝦摦攸摥㝡摦攸昶戱昰愲㤹㠹㙡㔸〹愷敡㝣敥㥥搲戶㙡㔸づ慢攱㤴ㅦ搶㤶㤵㌶散昷挳挹挱㜰㜲㜲㉣㉣搷㤶㤴㌶㔶愷㘷昶づ㑦〵攱晥捥搲㑥户㥡㈹㙤㥣㤹〸㐶摣扤㑢㉢㍢㙡攱㤸㍢戵㉢摣敡㔶挲慥ち挹敤㥤㙤㥤ㅤ㙤ㅤ㠷㜵㘳㜰挰敥㥢㝢ㅢ戸㤱改㥤攷㍤〷〸づ㙦づ慢㔳攱㘴ㅦ㥣收戰戵㡡㠷㑤㙥㙤㜷摤昵㈶㐳戱㈴㡥ㄶ㍡挳改换慡㑢〱搹搴㘵〴换〱㐴攷慦ㄱ㘴昳㈵摢㑢㙥㝢挹㙢㉦昹敤愵愰扤ㄴ戶㤷捡敤愵㕤敤愵摤敤愵㠹昶搲㠵敤愵㍤㌴ㄲ户㑣㜷㜷㝢摣㤶晤搷晡㥦㑦摤戲㝦换㌷ㅥ㜸昲ㅦ㜲愷㕦晢昹㉥挶㤵㍥敦㐱㥥㘷ㅡ〶ㄱ换㠸㤷㠹㍦愷㔹㠰捦㝦捣㉣ㅣㄵ㡦㥣㝡㌴㍡敡㌱〰㐲晣〲戳挰㤹㌸㝡攵㔹晢㉦敦摣扦改㝤摦扤昵搱㉢㔷㕣扢㕡昰慤攴㌰㘶搵攳〰搹搴攳〹㑥〰㄰攲㘷戱摡昴㈵ㅦ㜹攵㐵ㅦㄹ摤㜸㕤收㈹敤㝦敥扣改㝣挱昷㌸㔲㍢ㄱ㍤㌶昵愵〴㈷〱〸昱㜰慣昶扢㜵㐷晤收敡㤷㡤㙤扡收挶敢ㅦ捥㍣昱㜰㐶昰つ㠸搴㑥㐶㡦㑤㝤㌹挱㉢〰㠴㜸㌰㔶昳㍥搳晤戱晦㝥摡ㅤ扣昲㈳挷慦㝦戶昶昲づ挱㕣ㄱ愹慤㐰㡦㑤㍤㠵㘰㈵㠰㄰昷挷㙡愷慣㝤㑦晥敥㠷晦㜱昰搰摦扥攱㔵扦扦晦慥㤳〵戳㑢愴㜶㉡㝡㙣敡㉢〹㑥〳㄰攲摥㔸敤㙢捦㕤㜶昷ㄷ㠶ㅥㅡ扡㜴搳捤㝦昸挶㠶ㅢ捣㉥收愳戳㡥㉣慡愲㜴㌵戱㉦晣昳㜹戵攱昲ㅦㄳ㔴慢㌱㈸㙣敡ㄹ〴㙢〰㠴戸㍢ㅥ挱慦晦挴㝤攸㤹晡搰攸㜵㜷ㅦ㍣昴挸㜹㍦㍥搸挵㍣昰挲昳ㄲ搷っ㔵愶㌶㈴昳㕡㔷攵摣改㙡慤愳㘳搱ㅣ戴㈸㤳㌹㐹㍤㤳愰て愰㡢㌹改戰㔹㡦戱㉦㕣攱㜵㔷㤰っ㐷㜶㔵扢㉡㔱挲ㅤち㙢扥㕡㐱㑡㤶挹㔹㐱㙦㜲㈶散愹攰つ慤㠷晢敢㐳㙥摤敤慥㙣㜳㤱搵敢换愰〸戹㌵戱㠱㥥〴愵㥤ㄴ愱㌹㉤攱㈴㔶㤷㌶〸㌰㝥㑣㠲㌵摤㈳戵ㅤ摤㑡㤵昷愱攱愸㐷慢㑢㈵㉤㌱㤹㡤㌱搸搳㘴户挹搸ㄲ㐹㠸㉣攱㍤ㄱ㈸〰㍡㍡攳㑢㠴㈸捡捡㜹慦挱摣㔵〲ㅥ㘲㠸ㄸ㑤ㄹ㘵搱㤹㔸搵捡㡣敦敤愸㑦㑣搶晡攰㠶㕣昶㘸攷㑦㝤扦ㄷ换㙦晡ㅥ戵愷㥦㑢慥㔹攵㉣㜴戵㌹ㄵ挰㍡㜳㥤愲㔳㈰㈹扢搸㔷つ㠰㙣㔶愵戸㑡敥㐲收㘲扣㑥慥戳㡢づ㍦㤳㔳㜶换戴ㅢ㥣敢晡愸慣扡攳扡㉡㌳㌸㕤搹㡢㤸慤㙡㕣搳〷愷㠳㜰㕢㜵㝡摦㐴㄰㔶㌳㈴㙣㐷㠹搷挹㌷㔱㤱挱㕥㐳㜸㜴戴㜵㜵㉤挹戴扡搷㜰㘲㙢㔵㡢ㄲ㜲㜸㠱晤㕦㥣㕦㍣㠷㉢㑣㌶㉢敢挳㈲扡慡〳㈰戸㜶㌱㝢愸敢〸㕥〵搰挵㔵㙣昱昷ㄶ㐱㉤㡤攱㜵っ换㘵搶慡搹捡㠶㝤㜸㐳㕤㍥㙤㘵㙣㜷つ㑦昰ㄷ昶㐶㜷愰㍡㙣昱㑡户㥡扢戴愲㍢慤搵㙢㥡搶㠴改㠸搶ㄸ敤晦㥦ㅡ收㔶晦㌲㌳戶㑡㘹ㅣ㉣昵搵っ攴㕢戰㕣ㅥ改㄰㌳〵㜴㌳㠴挳㔲愹㉤搳㐸㉦㈰愳㘵㤵戳〱㤷㡦㙥㐷攴挷㔵敤㍡㝢㥤捣ㅤ㝣㥦㤲愶扥〶㍤㈴ㄶち㍦て㜳㌱㥥㘰改挸攴挲户ㄵ㤷攴㙤摤㠸慥扡〹㐰戰㘴㤴㙦敢㌰㐹攷㤱挴〵㔴搶㥤㥢㠹摤㠰㐷收㘳愳㥦戶慣㌲㠲晥㕣攷昳㤱昳慣〰㤲愶㡥愲〷攷㈹㉣㥤㕦挸㕣㡣㈷㤸ㄱ㕡㌸扦㤳收㉥〰㄰㉣㕣愵昳慦㈵改㜵㈴戱㠴㤵捥扦㥥搸㔵㉤㥤㝦㈳㔸㜳㥤㌷㈳攷㔹㘹㈶㑤㝤㌳㝡㜰㥥挲搲昹㠵捣挵㜸㠲㘵㜴攲㍣㥦㍢捥㤳㈱捤㤵〱〴换㘷改晣㉥㤲㜶㤳挴㐲㕡㍡㍦㐱散㐳㉤㥤摦〳搶㕣攷ぢ㤱昳摣〶㈴㑤慤愰〷攷㈹㉣㥤㕦挸㕣㡣㈷㔸捣㈷捥搳㘶散㝣㥤收㘶〰挴ち〰改晣㍥㤲摥㐲搲㈹〰搲昹晤挴㉥㙤改晣㕢挱敡㘹㡥㜹改ㅣ㠸㘹㔳㉦㐶ㄷ㥥㔳昲㜹㤸㡢昱〴昷ㄳ㉤㍣㝦㍢捤扤〳㐰㜰ㅦ㈱㍤扦㠴愴㠳㈴㜱㐷㈱㍤扦㤴搸晥㤶㥥㕦〶搶摣㘱户愲㘱㥦戳搲ㅦ㠲ㄴ㥣愷戰㜴㝥㈱㜳㌱㥥㌸㡤㌷挱摦扣户昵㜲㥡扢〲㐰慣〶㤰捥㝦㤰愴扦〳攸㘲㌱扦昸摡㡡敤挲㕦㘸㑤摣㤹ㄴ挳㜳㙡攲搵㡢慥㤱改㝥昰摣ㄹ戹㜵㕦㜳㘴搲攳〷昶㠶㜲㔵晤㔳搷扦㝦敡晢扤㤸昵㜶戶敢㐲扣㙣㉦㘴㠴ㄷ㉥慡愴㘴㤵扦〷㕣㌲扡㍤㥤扣㠵愹攳挳㤴换慡ㄴ㝣ㅥ收㘲㍣戱〶㝡挹慢挹搴㥥捤㉥愱愵㡦ㄲ㕣〹㈰捥〴㐸〴愴㑦㔱㕤晣㌱ち㝣㥣〲摣挱戶㄰昸〴〵慥愲〰昷㄰㠹挰㈳攸㘷戳㉣愵搵㑦ㄲ㕣つ愰戱挶愶改って㔳摡㌴㔹㙤愳愳㝥ち㐰慣〳㐸戴扢搰捦㘶扢挹晢㌴挱㌵〰㠲㤵㜸ぢ㠱捦㔰攰㕡ち戰挲㐹〴搰㠵〵㔶㈲敡㘷〹㍥〷㈰㕥〳㤰〸ㅣつ㐷㘲〷慦愳挰攷〱戴㡤〰㙣ㅡ㑢ぢ㌶㌱っ㤰愸㌴㜹昵〵㤰搵㉦㔲㠰ㄵ㐷ぢ㠱敢㈹㜰〳〵㌶㌷〹愰㥢㜸昵㈵㜴搵㉦〳㠸㔱㠰挴挲㤳昰㌸昶敡㐶ち㝣〵㐰㘳扤挰愶㕤㄰㕤摢〴换㠵㐴愵挹慢慦㠲慣摥〴㈰㔸㑡戴㄰戸㤹〲㕦愳挰敢㥢〴搰㑤扣晡㍡扡敡㌷〰〴慢㠷挴挲㥢㔱㍡挴㕥晤ㄳ〵扥〹愰㠵〰㙣ㅡ㡢〱㌶戱ぢ㈰㔱㘹昲敡㕢㈰慢摦愶〰㙢㠴ㄶ〲户㔰攰㔶ち㑣㌴〹愰㥢㜸昵ㅤ㜴搵㝦〶㄰ㄵ㠰挴挲戳㡤戱扡㡤〲晦〲愰㜱㠵㘷搳戸捡戳〹㉥昰㠹㑡㤳㔷户㠳慣晥㉢〵摥搲㕡攰づち晣ㅢ〵㔸て㈴ㄶ搰㑤扣扡ㄳ㕤昵扢〰㠲㑢㝥㈲搰㌴㠳㜷㔱攰㝢〰摡摢〱搸㌴慥攰㙣攲ㄲ㠰㐴愵挹慢敦㠳慣晥㠰〲〷㕢ぢ晣㍢〵敥愶挰愵㑤〲攸㈶㕥摤㠳慥晡㐳〰㜱〸㈰戹㐵㤳㔷晦㐱㠱㝢〱㌴㉥换㙣ㅡ㤷㘶㌶挱㔵㌹㔱㠹㜲挰ㄲ㔰搴ㅦㄱ摣㐷〱慥搸㉤〴㝥㑣㠱晢㈹昰攱㈶㠱つ㈸ㅢ攳戰昹㑦ち㍣〰愰㝤ㄴ愰㈹〷㕣ㄹ愳敡㑦挸㘴戲㈱㔳㜹㄰攰搴挱㠱挱戱㤲㘳攸㠱ㅤ扡挵㕣挱搱㉤㈷㘷扢㤶敥ㅢ㈰ㄶ㐲挷昷㡢戶愳㝤㍣搶㔱㘷搱搱㤸㡤㘸㐱㝤㠸搸㔵〹㈶㜹㑣㐴ㅣ㙢攵㘱㠰愵㠳〳㈵ㅣㅥ昵〷晢戶搷摤扡昲〸㐸摤愵つㄷ攱昸㘱慦昲㔳㈰换㈲晥㜶晣㜴挲摦㐹㤴㐷ㅢ㍡昸㈵㘳㜲㈶〸㤵㥦㠱㜴ㄴ挵攴て㐶挳〱㑥摥㈶敡〷戴慢㐱收㙤㘴㤶㔶㝥㡥摥昰㤹㐶㕥搷㝢㕦扤扥昷慦㉦ㅥ㥢㥥慥㕦㡣㘳挵搰㜷㙢昵摡挵戸㕦㌰攳搷㝢㐷㈶昶昷敥㌳慡㠵扥晤㤳戵晤ㄷ㡦攰㈰㘴昲攲昵慢〶㉣扢㙦㘴㐳晦搶户㔱㤷㌶愲捣㤹ㄱ㙤敡㘳戰摢晤㈹〰昹戸ㄸ改戶㡥收㥦㌸挴戱㔸㤸㜸摡㝥晤攷ㅥ搷㘷㡣㔳〶づ㍥晥搲ㄳ捦晤摥敤㠱㌸㈶㘶慣ㄸ晦挱摦摣戳昱改晥㐳晡㝤㕢づ晥㘴昸ㅣ㡤㤹戶ㄳ㝦捡慦〰愲挱昷换㐵㌳捣㥢〵㍦㙦ㄴ㉤摦昴ㅣ换戲㍤搳て换挵㌰ㄷ收㜳㐵攵昱㔴㌴戴捣搰㌷っ挷昵扣愲㤵て〲㌷㈸㕢挵㥣㤷㉢摢㌹㕦て㡢愱昲敢㔴搴㜲㍣摦挸扢㠵愲攷ㅡ㔶挱戰摤㜲摥㜰〲捦っ散扣㤳昳〲㔷昹㑤㉡㕡〸慤戰攸改慥㥥てㅣぢ捥戸㑥搹搵㕤㐳㉦㥢昸〱换㜳㜵㡤㉢〳㥤㔶㝦㑢昰〴挱敦〸㥥〴搰㍥〳㈰㤹扦㈷改㈹㠲愷〹㥥〱搰戸㘴捣搳愴㤲㔴搷戸㘶戰㘹㕣㌷搸戴敢〰㔴晣㈹捦〲ㅣ㔳ㅡ慥敤㥣㥥㜴㜱㜸ㄸ戲㜰㤲㔱挳ㅤ收昲㈸㙡戰㈷づ㈶昸摢愵挲搹㘱㈸つ㑤搴昶㑥扡〷㜸㔰慡昰㑣㈴㡤戵昶㔸〰戱㤸挶㕡〷㘸㑢㑢㍣散㐸㡤昳户搱㌸㘴㤳昰敢㙡㤰㜰昲挵ㅦ昷ㄴ〵愴ㄶㄱ挹戵㡤扥㘷㠴㔰扡㈱㈲捥㔶㄰㐲㙤挷㡦っ㙦㍤㕤㠶摡㡡ㄱ搳㔸㌷㘲㕡慢㝢捦敥搵ㄵㄵ扣㌳㑥㝢㐳换搰㝣ㄳ㥦愵㝦扣扦㜴摡㡡㔵〳慢っ㕤㌷㄰㤳㌲摡戳搰㠲㔵㘵〹慥愷て㑦敤㠳㍦搳搵〳扤昸搹ㄱ扦㜸攱挷挹摥捡㑣慤摥敢㑥㑥昶㝡㘱敦摥改ㅡ挶㘷㕦愸昶㐰㕡攳㙡㉡㈳㙦㈹戰㈸昲慣愲敢㌹㝡ㅥ晦昲㌹㉢〸㜵搷㉡㤴摤挰〹㝣挷㉥㜸㤶㔵㔶㤶愵愲〸㠹㠲㘱㥡愶愳ㄷ㝣㐴ㅥ㐲挹〸捤㠲改㕡㑥挱つ捣㝣㔱㔹㥥㡡摡㠶〵戱愰㔸搰〳摦昲㄰慡戶㔵㜰ㅣ〳敦愲ㄳ㔸㘵㈳㔰戴㔴㤴攱ㄸ㝡㌸换㉢搸〸㙤愷攰〵㔶づ㕥攴㡢扥ㅢ㠴㘵挳搲戸晡换昸㌹ち㍡㉡换〹昵ㄸ㠲㘳〱㌴㉥晦㤲㜹ㅣ㐹挷ㄳ㥣㐰昰ㄲ㌲㙦㐸㤸ㄴ㔵愵扡搴愴つ敤㑢㘰戲㘹㕦㡥慥㙤摡㡤攸挸挸㍢ㄹ晣㤶㤱昷㜲㌰ㄶ㐴摥㉢㐰㡣㈳㈶〹㡦㕥㤰收〷攳ち搰搲㘰㍣㈵ㄶ㘸づ挶㤵戴㌳㌷ㄸ㔷㤱ㄴ㐵㝡ㄲ㡣愷㠲搴㈲昲扥ㄲ晢捥挸㝢㈵㐴摡㕦扤㕥㌹つ搷㤵〳㘱㔸敥㥤愹㠵㐱ㄴㄶ㔳搳昵摥㄰扦㐳〳㥦㐸㐲㐷㌹ㅤ㠲昹敤㍢㐶戶㡤㡤づ敤ㄸㅣ㡦㐳㜵搰㌲搷㙤戴捣戵扤㔱攴づ㥡戹㜵ㅢ捤摣㙡㘶挸㠸㜲㥥㤹㔳㔶㐳昵㠸㐳㔸户㌳ㄹ㈶㔰昵っ㘸㌱户慥挱㔵晢㉡㈸㌲㈸搷〲㡢㠲搲昳㜲愱㔱戴ㄱ㄰慥㠹挴㔵㈸敡挵㐲扥㔸づぢ㐸㝤㥥㥦㉢㉢㘷愶愲㐶㌱㙦收ぢ㠸㔷扦ㅣ㕡㠱㕤㜴ㅣ㌷敦扢㥥㕢㜴挲㐰㉦摡㘵愵㉦ㄵつ㙣换㜱敤㕣㤰捦ㅢ㜹换戱㠳愲改㍢㡥㤳㐷㔰㝡㔶挱捣㌹捡㔹愹㘸搹昱敤扣ㄱ收昲昹搰戴㑣戳㔸戴昵戲㕥戶昳扡㤱㉦㠷㝡搱搵㔸晣挹戸搳愱愳ㅡ〴㈶㐱づ㐰㘳昵㈷㤹ㄶ㐹㜹㠲〲㠱㑤㈶慢挲㠶㈶攵㈳㑤摡搰㔸ㄶ戲㘹㉣つ搹㌴㔹〷愲愳㌲㈸㔵〶愰捡㠰㔳ㄹ㘲㉡㘳㑡㘵㉣愹っㅥ㤵攱愲㌲㐰戴㙦㔲〳㝦っ㠷つ㈰㌰ㅣ捥挵㔵ㅦ㥦慥扢㤳㤸扦愹晡敥挹〳扤㜱收㐱晥㕣㄰ㅤㄵ㜷晦㐴㘵愶愲㙣㠴搶昱搱㝣㙦戲捣挶攴てㅡ㜹㘵ㄳ㜸㐷㍥昹㔶㈶㠳㐲戲㑤ㅤ㠶ㄶ㈷晦㍣㕣戵㙦㠱㈲㈷㝦㌳戰㘸昲敤㍣㤶ㅥ摢〸㥤搰昳㤰㕡㙣慦㘰敢扥㙤ㄵ敤㈲晥㄰㄰捡㤶㔴搴㌱捡扡愳摢攵㌰愷ㄷ㉣㑣㤷愷㠷愶改收つ搳戶㜲挸㔵戶㌲㤲㡡ㅡ扥㘷㝡〶晥㈱て挱㉡ㄷ㔶〷ぢ㙤搹戲昱㌲昸戶愱㙣㑤㐵ㅤ摢づ㈰㠹㘵戵㤰户㠲扣敤ㄸ〱搲ㄱㄶ㐱搷㜷㍣摤づ戵㙦挷㑥慢愳搰㔱户ㄱ㥣㑦㌰〶愰摤㤲㌰户㤳㌴㑥戰㠳㘰㈷㤹户㈶捣㠶㤲戴㈱㌵扦〳㈶㥢挶ち㥣㑤㤳攵㌶㍡㉦㙣昲㔹㥦㈷㤳ㅦ攰慥㥣晣㄰搷戵搱攴て扡㌵慣ㄲ戵挳㈵㠵㌲㌴㡥㈰㈹㔸㐸ち㔸捥㥡㤲㠲愵散㠲敡㤱挷㐵㌱㤳㤱敦挳㙥㘸㌱㉥㈶㜰搵㙥挷㌳挸戸戸㄰㔸ㄴㄷ挵㘲㤱〵㐹㘰㝡愱㙢㜹戹㥣㙢ㄶち㝡搱挳㔴㤵㡢㈸㜴㜲捡㥥㔴戴攰㈱㙤㈰㘴ㅣ㝣ㄸ㠴搷搷昷戰挲搸戶敦攷慣扣㡦摡㈶愷㑣愶愲㜶攸ㄷ昰敤㔰摥㌵戱㐶昹〵搷つ㔱㌳ㄵ㕣换づ㤰ㄵ㠲㥣慦㔴㔲搱㝣㌹㈸㜸㕥挱㜱ㅤ挳戴㝣摦昳㜴换つ㜲㐵捦戰つ〴㡡㔹搰戸换㤱㡦㌲〵ㅤ㜵㥡㘰㉦挱㐵〰摡ㅤ〹戳㑡㔲㡤愰㑥㌰㐳㈶户㍦㔲㤳愲㤱㤲㔴愷㈱㡤晢ㅦ㌶㡤㝢㈰㌶敤㉥〰捥昰ぢ㡢ぢ敥㤰㤲戸㜸㍢っ㌳㉥摥㠱敢捡㥤㈱㜲挲㘱搶㠸㑢㈰㘸ㅤ㝥㡤㌰㄰づ〶挳㈱㔹㈲っ攵㈰㌴㡦㍣ㅡ㜲㔱攵慤㕥ち㉤㐶挳㍢㜱搵戸㕢㤳搱㜰ㄹ戰㈸ㅡ捡戶ㄳㄴ㙣ㄴㄸ㌹ㅦ慦扥㡥㡤㡢敥昹㑥愰攷㝤㈶㙤㐴挳扢㔲搱㌰㘷㍡㘶㈱〸晣㐰㌷慣挰㌴㤰昴㥤㕣㠰敦挵晣扣敥㝡愱愹ㅣ㑡㐵㕤扤攰昸㡥ㄹㄴ㝤㤴攰挵㄰〹挷搱㑤摦昰㐲扢㡣昲搹㉥㈸敦㑥㐵㜵㑢㐷晤㠳晡〶ㄵ戸㤵换㤹㐵ㅦ㌱㘶㌹〸㑦挳㘱捥搰戸扢㤴㜳晡ㅥ攸愸敦㈵㜸ㅦ挱晢〱㌴㙥㉦㈵昳〳㈴㕤㑥㜰〵挱〷挹攴戶㜳㥥㈶㤵愴扡㜶て㤸㙣ㅡ昷㥥㙣㥡摣㘸愲昳挲愲㠱㍢搳㈴ㅡ㍥〶敢㡣㠶㡦攳扡㜲摢㜴㜵捦攱愲攱ㄳ㄰㍣㠲攴㠰〲挲㌴攷㈴〷㔳戹ち慡㐷ㅥづ㠵っ㠲〰㡥㝥ㄲ㤰攱㜰㌵慥ㅡ户挹愴㉡㥦〲㡣挲挱搴㍤户攰㥢攵㄰晢ㅤぢ㑢㐷戱㘸敡㜹搳㌱㍣㙣㕦㠳㈰愷㙢㜲㔷㑤㑢㥦愶〵敥愳㘹㐱扤㠶㤸摣㔰愷㍣㙥愱㔹㘸㉢搷㠲㌷㙦昷晡㔹㤰搲㈲敥㜳㐰收敦㕥慦㙢攸㈴ㄵ摢攷㐱㙡㔱戱㜱㤳摥搸扤㝥ㄱ㐲㐳㉦㜴搳㥡户晡戶㙤ㄸㅢ摣戰㜵㝣㜸换㠶搳昵㍥㍤扦晡㙤㡤㡤敢昵㌰搹捤摤扥㝣搲㠵ㅢ搷㉤捦㐶ㅢ搷㝤愳晥㕤搵攲搸㠶㉢ㅥ㉣扥改ぢ收㝤摦ㄵ㥢㘳挶晣㡤㙢搷㉣㙣ㅤ昶ㄳ扣昹㥦㈰㉡㔰㍡慥㌲㕣挳㐷㡦昸挴㜳㝣扡㍦晤戴昱㈸晣㔲㍦ㄳ㠲扥㈶昹㄰攸搴〶愵摦慢㑤㑦捥搴挹㤶㙡愳搵㔴て㥦扤㈴㝡搸摦ㅦ搷挰戰ㅢ㑣扥搰㌹愹㐱ㅤ㥥慡㠵搵㝡ㄸ㈴ㄶ㙢昸㥡愹戳扤㐳攴攷㥤搷㍦捦挷㠴㈸搱昹昱㑣晡摤㈶ㅥ攷愴ㄶ摦㍤っ㑣搴攵搷戳㍣挷ㄱ敡㠳㠰捡㡤㤸〰㜵晤慡㝥敥摥㜴愷㙢ㄳ㠶昵㡦扢㈷散㌴晤㐰捣㍢戰㘵搵慦㠲㈱ㅥ㐲㤷愶㐹敡戹〹ㄴ晣㍡㍤㌴捤扤攰㡢昵〱散㘳戰㍣晦攸㕤づ㔶㜴㥢扥攴㑢搸攴㘰㠶㔱摤㔳ㄹ昵扤昱㙡㈸扦㘱捤㐸〴摢昷愵㤵ぢ㤰㕣扣改改㍤摣㥦㉦㤳㔸㙤㜷ㄸ搶攵㘷愵㤵攸㝣㠷㝤㈱㐴挷㥣㘳㤶收㈳ㄷ㍥愴㜲㌳挰搲㝥㙣㜲ㄳ㡢㌵攵㙢㈰㜵攰㙢㔶攵敢攸㥣㌸㙦㔷㥤㉢昵㙦ㄹ㤷㠷㍥㘲㈰㡥敦摢ㅥㄳㅦ㝤敤ㅤ昷つ㝤㜸攰搶て㤵㝥扢晥㔱搱ㅦ㌳收㝦㝢㉡㜸收㌱㡢㍦愱昲挸㐶昹ㄶ散㘳㘲㠷愲㙤戹㌸ㅢ㙡㥣〱㔶户㔹昵ㄶ㌰〵捦㐷㈲〵ㅥ摣㈸摦㠹ㄴ〶㘳㠵㜵戱〲摦挹慣㝡ㅢㄵ㜸㤶ㄲ㈹昰昸㐶戹㍤㔲㤰愱㘳攸愲㄰㉢㠰〵㠵㍢愸挰㈳㤴㐸㠱㠷㌸捡㥤㤱㐲㝣㔲㈰捣㔸〱㔴㈸摣㐵〵ㅥ捤㈴㕥ちㅥ搱㄰愱〷㠲㐷㌵㐴㈸㉣㜸㘴㐳〴㤷戶慥㉣㐸戹㜹慦㠹晣昸㈱晤㔰〴慦摣ㅡ晣挵ㅦ㈶㈴㈷㈹戴㌴昷㡢〶㜹愳ㅥ搰ㄹ㑣捡昷搰㤹㌷㜹摦〷愹〳㤶㤴ㅦ愰㜳摣扣挹㡢㑥敢挴㤹昰㡢㐷㙤ぢ㈶㙥㙤捣㔸昰挵敢㔱㌰㌶㡢㍢ち㜵㈹㝡捡て〱㌰㜱㜲ㅥ㜴㕢慣㠶㕡㌲ち㔹昵㕥㌰挵搱〰戳㔲㘱ㄹ㝡捡㝤〰改㉢㙣㡢㔳㘳〵〸㘰㔸敦〷㔳ㅣ〳㌰㉢ㄵ㤶愳愷㍣〰〰〵㌹て戸挳㡡㔸〱㔴㈸㍣㠸㡢㌸ㄶ㘰㔶㉡㘸攸㈹て〱㈴戱〴㠵㤳㘳㠵㈸㤶ㅥ〶㔳昰㘴㠳㕥㤲㈴㡥㡦ㄱ㌹㥥㍣改㐸㈷㡥㈷ㅥ挹挴㠹㌳㠰㜰昲愴搸ㅡ㜴攴戰㍦㠲捥扣㘱晦㈹㐸㜲搸ㅦ㐵㘷㤱㜷收㈵㜰愰攵搰㥦㄰㌳ㄶ㝣㌵慣挳攰慣㝣捥戵攸㈹㡦〱愴捦㘹㠹㘳攷㍣攷㉦挱ㄴ〶挰慣㔴㌸ㄳ㍤攵㜱㠰㜴攸㉤愱挵ち㄰挰㐸晥〶㑣㘱〲捣㑡㠵㍥昴㤴㈷〰搲愱户㐴㑦慣〰㉡ㄴ㥥挴㐵攴〰㘶愵挲㔹攸㈹㑦〱㐰㈱㡡〶㑢㘴㘲〵㡥㔹㔶㝤〶㑣㘱〱愴㐳㥦㡦ㄱ㌹愶㠵ㄸ挱愵㑤㜰㕦㥦づ晤㌰㄰づ扤攴㥣〷挸愱㔷㌹昴㉡〷㕢㝤ㄴ㐰㜴攰㕥㉤㠷戳㍤㘶㉣昸㥡㝡ㄴ㙡戳搲昷捤攸㈹㥣搹昴㘱㡢攲戹晦㡤㈲ㄹ㉣昸摥づ愶搸㤶㉡㙣愱㐲㘷愴㈰㜳㤶㕥ㄴ㝦㠸ㄵ愲㌸㔳愸㜰㝥慡㌰㐲〵㥥搴愴愳㔳ㄴ㑦挵ち愰攲づ㔹㉡㡣愵ち㕢愹搰ㄳ㈹㐴换㕤㔱㍣ㄱ㉢㐰ㅥち换愸戰ㅤ㘲改㜰㡥挷〸つ㡡ㅤ㌱㠲㑢㥢攰㑥㌹ㅤ捥摤㐰搲㐸㥥〰搲㙡㌸㝦㠵㝢戵ㅣ捥㕦挶㡣〵㕦㤹㑦挱搲㉣㙦愶㕥㠸㥥㜲㕣戳敦㌹昱昳㌹扥㥦㐰摦愷㔳㠵㍤㔴㌸㌱㔲㠸摥昳㥣昸㘹慣〰ㄶㅥ昶㈴㉡散㑤ㄵ㈶愹㜰㜲愴㄰〵㕢㑥㍣ㄴ㉢㠰ち㠵㔷㔰攱愲㔴愱㐲㠵ㄵ㤱㐲㌴㘱㌹昱㐰慣㄰㑤搸㑡㉡㔴㈱㤶づ㘷㉤㐶㘸㔰搴㘳〴㤷㌶㌱ㄳ㈳攸攳挷㉣㈰改㜰扥ㄳ㐸慢攱晣ㄱ敥搵㜲㌸敦㡤ㄹぢ扥扥㝦て㉣捤搲扥㝡ㄹ㝡捡ㄹ捤扥ㄷ挴㍤㜳㝣㕦㑢摦摦㥢㉡扣㡢ち㝤㤱㐲㌴㍡〵昱晤㔸㠱て㤳㔵㜵㉡扣㉦㔵㌸㐴〵㌳㔲㠸㠲慤㈰敥㡣ㄵ昸㡣㔹搵愲挲晢㔳㠵㜷㔳愱㄰㈹㐴ㄳ㔶㄰户挷ち㘰㐱愱㐸㠵て愰㥦づ攷攵㌱〲㐶㥢戸㈲㐶㈸㉣㍥ㄸ㈳攸户〹㙥㑢搲攱扣ㅡ㐸慢攱扣ㄵ昷㙡㌹㥣户挴㡣昹晦㉢㐱㝣ㅡ㤶㘶㘹㕦攵づ㐷㌹㈷昲㍤㝡㔸㐳㝣㜳捥挳昶搳昷㙢㈰㤶扥㌲搷〳愱ㅦ捡〰㔸昳昲晤㈰㐸ㅤ愸戳㤴㈱㜴㤶㌷㉤戳㉣㡤挴捤捦攷改㑤㌱㘳晥搷晦㥤㉣㐱ㄷ㉢㠷ㄹ慥摤㤵㤲换晦㔸㤶愹㤴㈶挳愹㕤昵摤改㝦㈶敢挶愶づ晦㥢㙣㈳㝣挱㍦搹〴敢㈷㕡㔵㌷㌵㔳㙦㑢愸挳捤搴㍢ㄲ敡㜹捤搴扢ㄲ敡收㘶㉡㤷㜷㘹㜷㑢㌳㤵㙢戸愴㡥㌴㔳戹㔰㑢敡搶㘶㉡㔷㘳㐹ㅤ㙤愶晥㌲愱㙥㙢愶㜲㠱㤲戲攷㌷㔳戹ち㐹敡㔸㌳昵㤹㠴扡扤㤹捡㈴㉥㘵挷㥢愹捣搴㤲扡愳㤹捡㜴㉣愹㍢㥢愹捣戹㤲㝡㐱㌳㤵搹㑣㔲㕦摢㑣㘵捡㤲搴搷㌵㔳㤹㤷㈴昵昵捤㔴㈶ㅦ㐹㝤㐳㌳㤵慦戵愴扥戱㤹捡㜷㔷㔲摦搴㑣攵ぢ㉡愹㙦㙥愶昲㉤㤴搴㔲㌳㤵昱㉤愹㝦搵㐴㕤捥㤰挱戰挹晦㠴搸戶㥣愱搲挰ㄸ㈲つ㡣愱搱挰ㄸㄲつ㡣愱搰挰ㄸ〲つ㡣㔳摦挰㌸攵つ㡣㔳摤挰㌸挵つ㡣㔳摢挰㌸愵つ㡣㔳搹挰㌸㠵つ㡣㔳搷挰㌸㘵つ㡣㔳搵挰㌸㐵つ㡣㔳搳挰㌸㈵つ㡣㔳搱挰㌸〵つ㡣㐳摦挰㌸攴つ㡣㐳㥤㘲㑢晥て㌴㘳扢搲</t>
  </si>
  <si>
    <t>㜸〱捤㔸㕤㡣ㅢ㔷ㄵ㥥㍢昶搸ㅥ慦㌷㜱昳搳㌴㘹㤳ㅡ〸㙡捡㐶捥㙥㌶㑢㌶㘹愳㘴㙤敦ㅦ摤扦挴㑥〲て㤵㍢敢戹戳㥥敥晣㤸㤹戱㜷ㅤ㕥㜸㐰〸挱㈳ㄲ㔲摦㘸晢〲㐸戴㐲攲〹〹ㅥち㔲愱㐵㕤〹〹㠴昲〲〸㈴㤰〰㈱㄰㐸愸ㄲ㉡攷扢㘳敦摡摥搹㌶㔹ㄶ㈹㤳散搹㝢敦戹昷摣㜳捦㍤攷㍢攷慥挴㈴㐹晡㠰㍥晣挶ㄷ㐷攳愹㜲摢て戸㥤㉦扡㤶挵㙢㠱改㍡㝥㝥捡昳戴昶㠲改〷㌱㥡㤰愸㥡挴昷㤵慡㙦摥攳愹㙡㡢㝢㍥㑤㔲㈴㈹㤵㔲㘵攲㜷㝦戲摤㠶㡡㔵㙡㥣㐸㠶㘶㐹㤵㘲㘱㜹昵㘵ㄲ㕤づ㕣㡦㥦捦摤〹〵㕣ㅢㅢ换㡦攵挷慦㕣㥥挸㡦㥥捦ㄵ㥢㔶搰昴昸㌵㠷㌷〳㑦戳捥攷㔶㥡慢㤶㔹㝢㠱户㉢敥㍡㜷慥昱搵搱昱㔵敤搲攴搸愵㠹〹攳捡㤵挹㑣㠲㈴慦ㄴぢ㜳摣㙡㤰扣㠳㤲㥡㈴愹㑢挵挲㡡挷㡤㠳㤲愹挰ㅡ㘳㈵㕥㌳㘱㌶捥㍤搳㔹换ㄷぢ昴扦挷㉡搴扢㥣㕦㉥㤷戹攳㥢㠱搹㌲㠳㌶㉣愷摡换戵搵㍢㥡搵攴〹㕢愸㤴戲敦㘸摥㤲㘶昳㘱晢戶捦㙦㘹捥ㅡ㐷㑦戱㘷㥢愶ㅥ愷敢㡣㍤ㅢ戵㔱挷㐸昹攵㘲愱㔸搷扣㈰ㄴ㐹ㅢ㕣㠸㥡㉤㜶捡昷愸㈲搶㠸㔱㤸㠷つ㜵ㅣ〶㝢ち㉤㔳㔰㔵㈵㤲㐸ㄳ㌹摡戳㌲㈷㤶收挶㔸晣㕦攴㜶扤ぢ㠷㘸愶㕣搵攴敡慡㕣慤挹㔵㕤慥㜲戹㙡挸搵㌵戹㕡㤷慢愶㕣㝤㔹慥慥搳㥣敥㤷㑡㈶攵捥㤷㝥晦散收挹挵㜷ㄷ摦晣晤愷扥㜲敥㙦捦户ㄸ㍣㑤戸㕣㠶ㅡ敡㌰㤱挴㈱㈲ㄱ㡡㕣㘴散敦愴〸㤴搹捡晦愹㔹㌸㝥愱昸㝤捤晤敡㍦㔳㕢慦㘷戲戴㘴㠹㉣㤴㕦攲挱〱戹㤳〲换㍣昸㡤㐰㝤挵づ㉦戴挴晤㥡㡡摢㥥㜷㜴扥㤹愰ㄶ㜹㐱挶㉥扡㑥挰㌷㠳㤲ㄶ㘸㐹㝢㐵昳戸ㄳ愸㌴㘹㐴慣ち㕢㔸㌹㉣挶扡慢搳㥤ㅥ㐹挸㡡㘶㡦㤴㈱㌱㄰㑡㘲〴〷戱㜸㐸㔳㠹㈸㕣㤸搳晣㝡愰慤㕡晣散㠰攳挰㙥攴慢户〳搳昲昳㈴㜲搶㜳㥢つ㔸昴愰攴㈰摣㔵戸㔷攲〸ㄱ㠱㘲昸㑤ㅢ摣㔰㡦搲慦戴㘰慡㘰搲攵㝥〰捥づ㉦㜳㠲㍡愴㘲挹戵㌵搳㌹愰换捤㍣㐱㐲㙦㜶㘲愱攴㘹ㅢㄴ搷㍢愲㉦收㐷昱敦愳㠱㡤㜰捤㤸㌰㉥ㅢ㘳㘳晡挴愸㌶慥㈹〸愴㠷㡤换㘳戴㈶㘳摦㌵ㅤ摤摤㄰㠱㝡挴愶㈸ㄴ挱㔷㘹㌷戸ㄸ捡ㄸㄵ捤㕢攳ㄴ晣摥㝣改㤸㔱㜴㍤㡦㕢㕡挰㜵㌱〰戰㍦搱㍦攸捦㜸慥㡤昱愷ち㥡捦㜷㐰㘰挴〸㌷㉡戸㑤㐷昷㥦㡣㘶㤶〳ㄲ㝤㙡㤰户㈳㘴搷戲㌲〱㈳昷㠵愶㘷〶㤷〹攷㥦摡㌴㐳昶改〱㌶㐱愳扢扡㌷㜷挶攳㥦摦收敥搲㘸㡡㌲㕥㡢㠳扦敢㤴㈱㉢搴㡢㠰捣昵戹㈳搴ㅢ戱㔷捣摡㍡昷捡ㅣ昹㤲敢攲愸挷挱攲ㄴ㡦㌵敥㡦㉣挳昴㠴捤晡挷㝢㐷㡤改捤㠰㔳㌴敢愴㉦攵慣愰㕤㐱㈴㍤摥㌷㈵摣㤳ㄸ㈷晢㠶㘷摣㕡搳㐷搴㝡慥搵捦㤹搲㕢ㅡ敤愹㉦扡㍡㡦挷攵㤸ㄴ㤷攲昸㈴捡〵㌱ち攵搱㠱㐰ㄵ㠹〷戲晤㕥㠴敦昱ㅣ㐰晣昸〳㉤敡㜷㉦慣㡢㠲㡣敤㔲㠲㍤搱ㅦ㉢昹㕢㘴㍤戲㤲挵ㄱ㐸昲㈰愲昴㈸扡攳㌵搸㈴ㄲ㑦挳ㄳ昵搸っ㝥㡢搹攷昶㍥㡡㄰扢敤ㄹ晦摦挹戲㝣戴㜳晡改ㄶ㘱昶㥣收攸ㄶ昷㍥摣㕥搰㐸㍤〹㜲ち攴㐹㈲㘹㐹昹〳愱摢㥥㤶㐴㈶㘴㥢慣慤㙣㤸㝡㔰㑦搴戹戹㔶て㘸㡣㑡戵㔴ち㘶晥㈹晤摣愰㥦ㄱ慡搵晥㡡㝡㑤㍤つ㜲㠶㐸㍡㥤㤶〴㝥㈶搲㙡㑥昴㈵㠶㡣㈴戲㍢昲改㙥㜰晤〴愶愹ㅦ挲㘳㐸挶〰㌴昵ㄹ㤰㜳㈰捦ㄲ㐹㑢散㔷㜴づ㥣攵〲㘹昱㍥つ扤㐳挹攷㙤愱搱〸㘶㥤挷慣ㅥ㡤昲愲㉦挵㠱昵㔱㘶摢捥㑣戰㕡㝡挱搵昴ㄹ慤㐶昵㘶戲㔳㙤愶㡡慥摤愰㝣改㘵㌱戳㐸搱㐲㔱搸㌲㜵敥愵㌰㔰愶搲㌶㑥挵愶㥦㄰㔸攳㔳㈲㡣㐹㡡㌲㤴㡡摡㙢扥㉢敢㙣攷㑥㝢㑢攷昹㕤昲晦㜲㜳昲㍡づ㤶㑥㡢㈲攵〲㌵搵㔱㈲ち敥昶愱攳昳㌰㉤㝡摣㉥搷摤㡤㌹扡㕣敥㠷挵㥣㕦昴捣攰挴敥㘱㑡散㥡㝤㔲㡣捦㝡㥣㈰搹慢㄰㌲㠹㌳㘲挵愹㐸㡥㔸㜴㑡㠴㐷て㌰㡣ㄸ㜷㑣扥㠱㜴昲昴㙥ㄶ㔵愳挵愶ㅦ戸愲づ㌹戳㥢㕦㜲㤷摣愰㘴晡つ㑢㙢㥦㡤㘰㠷㥣扢㜵敥㄰㥡㝡〴慡ㅦ㌵挹㙤㌴戸ㅥ愱㘳搹㙤㝡㌵㍥㕦㝡ㄴ昰㤸㙥㉡晣㤸㠰㘲㤶㘲〹㤹搱户㍦㈸㘰㜰ㄷ改ぢ挷摥㤸晤摤扤㉦㕤㑦㄰挰㌳ち㄰ちㄱ〵昰戰ㅦ挸㐶㘰づ昷ㄵち挷昱慣㔸愴愷㤸搹戰㜸㐱昳挸戱㕤捦㔷敤㙥㌳㜴扣㥥〲㍦㡣㤶㐷挱搸㤴昷挲㡣㤷摦ㅢ昱㝢ㄴㄷ㍥〸㘷〶㕥戰㘳〳愹㐹㥣ㅢ㜸戹捦扢㔲戶〸搹ㅥ㔲ㄱ扣挵㤳㉤㤴昹搵慡㤴㠲㕡昸㤸昲ㅥ㠹㡡搴て㘰ㅦ㜷昰晣ㄳ慢搲敢㡥扢攱〸捤ㄵㅦ搵ㄷ〴慡挹㈴㡥㠱挲㔹㝣ㄳ㕤户㤱ㄴ攴㤳㤱㈸㕢㠵㔵昲昶晢㜴㕥愷㠴搵㜹㤰㘶昰㈰慤㜸㕣扣㍡㔳愲㐳㈶ㅣ戶敦扡摥晡慡敢慥攳敤㜲㐸昴晣㍡攷〱㕥㠸㐳㜶昸捣㐵㥢㝣㍦ㄶ敢㝢〵㜶散づ㈶㙡昴㌰晦㕣愲㔶㙣挶慢㠹ㅥ㝢㠷捥㡦〷摢挷㉡扦昸攲㉦㘷晦㍤昵戵搱晢ぢ㕦晥捤晣㜵昶戳づ愳戵㕣摢昲㈶㙦㑤㝦晤户㤳㉦㝥敦攲晤昷ㄴ愴戴〷㉡㈷昰㐰㌹㙣㙣㘳㔷挵っ㉣㍥㘴㠴慥㠱㜶捡㈰㌴愲㔲㑦㑦ㅡ㤵㍡㥤扡㌴㙣捣㝡愶㙥㤹づ㠷敢㔰ㄱ㡤搷昴〲㕦愳戲㙥挵挵换摤㜵㠶㡤㡡愷㌹㍥㜲㡤㔳㙢ㅦ改敢㠹㘸㔱㡣㠲改昸戴㡤挰㑢戴てㅢ㠰㜳扡戹愶敤捣㙡つ晦㔱〸㈷昲㤳敥ㄷ㠲㤷捣㘴㤹愵攴搴㍥㈳㐲㑡㑣㤲扣搳㍤ㄱ㜸㌵户㑣㔵戰ㄶ搰戳㈹㐷戹搸㌰愹㔰愱㉤㠰㜲昲㐵散ㅤ㠲ㅢ㑡㤳〷㉦昹愰㜵㐶晣慤愴㔳㡢挷愲ㄲ昸㜶㑤㡡㈸㔳慦㄰㘱㌹㄰晡㔱慦㜶ㅡ攸㌰ㄴ㌸愸㌸〶㔲昸㜳㌴愴㍥㡦〹捦㄰㠱挶㝢㠲㌳㐳捤〳㠰㘶㍦㈶㜷〵㉣㔰㕢㘲散㉤㙡㈱戲㈳㈲㤳愱㐲㐲㜴㠶搱㜰㠳㕡㍢搱昰㈳㕡ㄳㄹつ㍦散㌰㝥㕥㝡散慤改㙣戲昰摤㤹㝢慦㤵戶㝥㝤㠳愱㥣㐲㐴㐸㠹ㄲ㤱㑦昶摤㐰㘸昷摣扣摤愰㘲㈸㥦㙢戸昴㐰〹㑣捤㡡扡〹㠶㤲っ户愱㑥ㄳ㘱㈸挸㠴挱㘶㍡つ㜴戲㈸㙥㔰敢㈴㘶㠹ㅣ㉡ㄶ慡㍤㈵㜹㘲㡥挶ㅥ愳戱㄰㄰扡戸㤲㐵㉤㈴ち㍦㔱㈸㝥㠶㝡㑣㕣〹㌵搴ㄷ㠸㜴扦㉣慥〶愰愷㉥㄰ㄹ㡥㘵㜱つ㘲㈱㌶㔳㈱㍤㡢㑢ㄱ㐳愲昰㕣愱ㅥㄳ摡㘲挲㑤㈲摤㉦ぢ慤㠵慣㕢搴ㄸ㡥㌱㙣ぢ㥢㈷捡攸㑦㔹㔶慥㡢㘹㝥愲㠲愱晥扦㥤摤愶㈱ち㔳㔷㙦搶㠲摣愲戹㤹㙢㡤㜹㥦捥㙦㕡晥㈶晢㑥攷㈲摥晥㌳晢收㘷摦扤㕦㝡愵昰㤳㙦㔴晦㜱敤㡦散摢ㅤ挶攰摦慦戲摤㐳㉡㌸搷㜳㔱㤰扣敢㜹㌳㌲昸㤶㥣愶户㘱ㅢ㈷㡦㔱ㄵ慢〸愰㠹换㔷昷㈷慢㥢ㄶㄱㅤ捡户㐸敢晦㐱づ扣愲㍦慢㍤㑤㈳敡攷㠸㌰㕣㡦昰㜳搸㕣㠵㤵㔵搸㤵扤扥㤷〵㕦敢㌰〶晦㜶㤷敤㕥㉤挳㙤挲㡡散㔵㥡ち搵挵㙥㉦搱㠸㠲㉤〷昳㈸捡晥ㄹ㔸㙤攰挱㌴㌴㠴慣㔹㜹攵〷㌷晥㌳晥攲ㄴ㝢㠹㍡㔸摥ㅤㄸ晡㉦敢搴㈳㜲</t>
  </si>
  <si>
    <t>After you run a simulation, you will see several forecast charts for key outputs. What is the mean operating profit? What is your certainty of making a profit of $14,207 (your original prediction)? What about a profit of $20,000? To view which of the assumptions had the greatest impact on the operating profit, use a sensitivity chart (Hint: make sure that the target forecast is Operating Profit). Which assumptions most affect this forecast? Does the amount of casing have an appreciable effect?</t>
  </si>
  <si>
    <t>㜸〱敤㝤〷㜸㕣挵搵昶㡥愴扤搶慣㉤㙢㡤㑤㉦㤶㡤挰㠰㐱㙣㉦㄰挵㉡㐶敥搸戸㔰〳攲敥敥扤昶摡㤲搶搹㕤ㄹ㉢〱㙣昸〸㉤㡤㔰ㄲ㈰㤰㄰㑡㘸㈱㠴㤰㐰㑣〹ㅤ㍥㑡〸愱〶㔲㜰㠰ㄴㄲ㈰愴晣〹㈹挰昷扥㜳敦摤扤㕢㈴ㅢ挷晣㍦晦昳㝣㔷摡戳㌳攷㥣㌹㌳㜳收㑣㍢㜳敦㕤㡦昰㜸㍣敦攳攲㌷慦㈶〶昶㔸㌶㔲㈸ㅡ㠳ㅤ扤戹㠱〱㈳㕤捣收㠶ちㅤ摤昹扣㍥戲㌰㕢㈸㌶㠲㐱敢捦㠲㕥昰昶ㄷ戲㥦㌲㥡晢搷ㄹ昹〲㤸扣ㅥ㑦㜳戳㙣〰㝤愲晤昱㍢ㄱ挹㔴戲㠹〰㕣ㅥ愹ㄱ㡣㈳㘸㈶㤰〴㍥㠲昱〴ㄳ〸㕡〸㈸㐸戶ㄲ昸〱㈶㑣〲㔸摥摢戳㌸戵ㅡ挵㕡㔶捣攵㡤〳摢㡥戴㌲敦っ〶㍢㠲ㅤ攱㘴㍣摡ㄱ㌸戰慤㜷㜸愰㌸㥣㌷㍡㠷㡣攱㘲㕥ㅦ㌸戰㙤挹㜰㙡㈰㥢㕥㘰㡣㉣捦慤㌱㠶㍡㡤㔴㈰㥣搲㈳㠹㘰㈴ㅡ㌵㤳挹挴㠴ㅤ㈰昹昰摥㥥㈵㜹挳㉣㙣㉦㤹㤳㈹㜳㜱㙦㑦挷攱㐶㜱㝢挹㥣〲㤹㄰㌹㍢㌷愸㘷㠷戶㤳㔰㉦ㅢ㈷㌸摢㐸㘷搹㡡㠶㤱捦づ慤散㐰戱㉢ㄴ㡤㔸扣〳㍣㐷敡昹㕥㘳㘰㘰愹㘱戲攵㈶づ慥㈸ㄸ扤挳㠵㘲㙥昰㜰㝤搰㤸㌰㐸〵ㅡ㜹㘳㈸㙤ㄴ㈶づㅥ戶㍥㙤っ搸摣㠵收㐱㈴㈵㔳ㄳ〳慤㠳㔶㈳捥换ㄸ㐳挵㙣㜱愴㠵㠲㤶敡㐳㉢つ戲㜸〷攷っ㘷㌳㥥愶㈶搱搴攴㘹ㄴ晢搴㉢㥢㙡㉡扢㐴㉡捣㈶摣慡㕡㔴ㄴ㡢㈶戵㜷㤵㝣戶搹攲戵挵〵㐶㝥挸ㄸ戰戳㘰㘳捥慣攲㔳㍡戲㥡愲愴㉣愷㐲㙣㈸㌱摥敥㐸慣つ㌳ㄲ㜲㐷㐰戹ㄳ㠰戶㌳挰㙥㍤挳㈳㙤戹㝣摢㌲㘸戴㙤摥搰㍡攸㈲㤷ㅦ㠱㐹敢〳㜲ㄷ㜲敥ち㈰㥡㝥㠳づ敡ㄶ挵㑥搲搰慦㌷昴愷ㅡ晡搳つ晤㤹㠶㝥愳愱摦㙣攸㕦搹搰扦慡愱㍦摢搰扦扡愱㝦つ㜸㥣慢㜹摣戸〶晢㙡扦㘵搲㌹㝢摤晣㔴搷搷㌶ㅥ扡攷搴ㄷ敥㜸搲换㍥ㄹ慥㔷㉦㔷㈷㔳㙤摦㠷摥㤶搶ぢ㐵扢㍤搹㜹户㙦㜳摢慤㍤愳㕥㘱慣挶敥换愷㝢㔷改昹攲㝦搸摣㙤㔵㌹戰戹㤷㘵〷敤收㐶㈶摢愵慤攵敥搰㤰摣〳㐰摢ㄳ挰摦搹摥ㄳち敥㍢扤敤愰戶改晢㉥㙡て〵攴㕥愴㑦〵㄰㘲㌳ㅡ㤸㡤晣㡢㌷㡣扦㙢扦㌹㝡昶挵扢㝣昹㠴㥦㝤慢㜸愷攰㘰挹摥㈹攴㌴㜲㑦〷搰昶〶㘸㠵戴㜰ㄲ搲㈰慣户㍤㤸㤴敤㈴敦〳㈰挴㑢戶戰㠵㔷㕤摤㝥㠴㜱挰扣㜳㝥攸ㄷ㜲挵搴昷〴〷㕤㑢搸っ㜲敦〷愰敤て㌰㡡ㄵ㉥挹攵搷挸〳挸㌹ㄳ㐰㠸㘷㙤戹㝤㐷ㄶ㉦敦扢敥㔳㠷摤摣㜰摥㡦㑦ち㕦昳㤲愰㈹愸愱晤㈰㌲㜷〰㘸〷ㄳ搵搹ㄳつ捡〰㜱㐱〰㈱㥥戴〵ㅣ㌹㘹㜷㌳㝢搹〹ぢ慦扣昸㡢昳慦晡摤搱㔷ち㡥㈴㑡㐰㤸捣ㄱ〰㉤ち愰㔴ㄶ㜱慢㉣㐶㝡ㅣ㐰㠸晦戶㠵㉤扦晤㡦㈳㍦扡扡㜳挱㤵ㅢ捤㌷摦㥥昰昴㍤㠲㜳㠹㔵换㈴戹て〱搰づ〵㜰慢慣㡦㉡晢ㄸ挹㥤〰㐲摣㙦ぢ㝢㘰㐵摦慡㐵敦㥥搵晤摤㙢ㅦ戸敡搸搳扡㜷ㄳ㥣㤳㔴挹㘶㤱戹ぢ㐰敢㈶ち㔵ぢ挸ㅥ攲㝡〱㠴戸换ㄶ攰㝤敢昵㐳敦戸晦㥣〵摦晢搶㤷㕦晡搱慣攴挳㕥㜶搵㘸㤵扤搵ㅤ㕡扢ぢ㠵攱挱戵㥣㙢㕤挳慢ㅣ㥣㕤㈸㉥搱昳㠳㠵敤摢搵㌰慣慡㤱㜵㡣扥搶㕤ㄸ晣昰晢ㅡ㌲搹㉥㝤㑤㍢っ㙡摥攳昰㕣㝥㄰㜳晤㈲㐳ㅦ敡っ㜴〴て㕣㔶捣捣㌶搶㈱ㄸ㠸㐷㘵ㅦㅢ㙢づ㠰㌶ㄷ〰つㄸ㑣挸㜹挴捤〷㄰攲晢㜶〳捥㙣㝦敡挱敦扦昱昹扥㜳昷㝦㝡㈷敦ㅥ摥㕢〵搷㈲㤶㌹㉤㈴昷㈲〰敤㜰㠰㍤敡て摤扤㝡〱戳愷㕣㑣摥㈵〰㐲摣㙣㑢晥㠶㜶改㔱搳㝦㍣戱昷㠶挳摦㌸攴攳戳㕦攸ㄱ㕣攰搰㍣戴愵〰㌳㤷攷戳㤸晤㠶〷昴晣㠱㡢戲㐳㥤愱㡥㜸昴挰㠵搹㌵挶㐰搶㈸ㄴ㍢挳ㅤ愱攸㠱㡢昴昵㥤ㄱ攰攵㌲㈴㤰换㤹㜴〵〰っ㝢㐱㝢扣搴㑤㤲昲㐸㤲㡦〲㄰攲㍡㍢昳摤㐲㙦晥搷〱㉦つ昷摥㜱摢㑦㑥㜸户晦攷㙢〵ㄷ㔶㔶戵㡥㈱昷戱〰摡㜱〰愳㡣〵㍤㠶㘱捡㑦㤰昳㜸〰㈱慥戴攵晥搳摦昲昸摤㑢晦㌱攷愶ㄷ慥㥢㥢㍥敤戲攳〴搷㙡慡㔲晤〸散扦㌰户搲摤㈸攱㔸㈰攰戴㑡㌴ㄲ㌸㜰㘱㉥慤搳攲㍢〳昲㐴戰㑢ㅤ㐰㑢〱昸㍢愷捦㌶〶昵愱㡣ㅡ㉤㝢㌱㔸愶㐹捦〰〸昱㔵㍢敦慥㔳㈷㕥晢捥摥㥦㤸㝢摢晡㈷㍢昷戸㘴晥ぢ㠲㑢㐴㤵户㠹㐰㝢戵㐲㕤摡っ㈹㔵㠶㍡㐲㜲㈵挵慥〲搰戲〰㍢㜴㑥户摡㡦搹戶敤摢搶ㄳっ挹搵攴㔸〳㈰挴㠵㜶挶㡦㕤㝦捤ㄷ㡦㕢晤摥㥣捦㑣晢散昴攳㝥戸攲㑡㉦㈷昵慤㕢愳㜰〸㙥敢㕤㤵㉢ㄸ㐳㙡ㄲ㥢㌹戸㈴㥢㕥㘳攴戱〰挰㡡搶挸㉣㉢敡㐵㘳㐷㤲散㐵搴捣挵㐳攸㠶㔸ㄶ㘵愶扢戱收㘱敢㡢挶㔰挶挸㉣挹攷搶ㅡ昹攲挸㜲㍤㌵㘰散㔴挱搲㡤㤵晢㍡〳㠴㕤㉢搰㝤戹昴㜰愱㌷㌷㔴捣攷〶㉡㈹摤㤹㜵㍡ㄶ㙥㤹㐵戹㡣攱㘹㙣ㄴ挲搳㌰搹㕥挰ㅣ挶愵挹㕣㌴挸㠰㤱ㅦ㜳㜷㈰戸ち搳㝣戸㍣㕥㉥㜳㍥昸㠲㡣㕢〶愹搶㝦㔸慤ㄷ扣㠳㔸㜷ㄴㅡㅢ敢㘵㍡㔷㉦慣㉡戲摥㘳ㄲ戹敥㤲㠳〴㐳〰㕥㉥慢戶㘶扤愷㔶㕥扡㐸㠹戴挸〸㘳摣㈰搶㠳㡢㔶收扤㙡㤹敢ㅤ㥣㙤ㄴ搲㤲敢搸㜹㘸㠴昵ㅡ㐲〳挳㔸晤㔲慤挶晡攲㙣扤愸㡦ㅢ挴戸つ愵㑤㐴㐲昰捤戴〵㑣㜰愲㙡戹散㐴㈸捥敦㐴ㅣ愹㉤㘵〴㠴㑦㜶㘲慥㍣㑡戲慤慣愴捡㠷㠲慤㄰愵戶㈸㥣㈳搲㘷挷㈰捦慦㠲㉥㘱攳ㄵ挲㤲〴ㅤ㘱㡣㠴〱㜸ㅡ㌱㔳愸㉦ぢ㙡扣挶㔶ㅦ捡〹㐵㜱㔸㙦搶挶㙣㤸昶慡㘹㔱慤扡搳愹ㄵ挵散㐰愱〳㠵㤹㤳捦つ慦愵㥣晦摢昹㙤慦㜲戳散敡㕡㝢敤扤㜶挸晡㍡晢搶㉥㉢搰㙥㝦㙦扥挷愷攵㠰㥡搸戹〰㉢㐳っ攵搳昷攵㙡㔱㕢㑢㌶㉥慦㥣㑢㝥ㄲ㈱㥦㑦㤲㔹㤲㕡㑢ㅣ㡢收愵㔵㝦㤰㕤っ搷㥦ㄳ〶ㄷ愷㔳换昳㠶摡㤹㌵慢挸挸㕡愳㘵昰㈸慣て㔳戹摣ㅡㅡ摣㐴ㄵ㉢慣㌲㡣㈲昷㍡攳敤摤ㅤ挳㐲㠸挶挶㡡摤㡢㙢㔳挴㕤㤲戶ㅥ愰愵ㅢ㍢㈰㐷㘲㐱ㅢ㈱ㅥ昶〱㌳搰㍥㠵㌰㠶挴㕣㘶㌸㕤㙣㕢㤴㕤摦戶㉥㤸㡦㜵慣ㅦ㈸慣ㄷ㥦戱㐷攴㘹换㥦摥昸摣㥣㜷扡㍦ㅢ㜸㘹攱㤹㉦捦㥢㈵捥戰〹搵摢㥤〹愷㐰搸ㄱ㜶〱㘶攷昵㤳㌰㔹㤷㜷搱愱づ慣ㄵ戶挶㝤〰敦㠱ㄹ㌵攳㘶㌰㤸㠹〶昴戰敥攵㕡㝦㡣挵㔴挵挶㠵㜵㥥㘰ㅥ㤵ㅤ捡攴㑥攲挸㕣㤸㘰昶㘵〷㡡㐶㕥㐵㕡㑤㝣㔹㍢㜱ㄵ㙦攱㔰㥦搷搳搶愶㘷㡡搹㡢搱ㅥ㕢晦攲㐸㜹㜵戶㐷㡦㡥㑤㜸㘹㘳㌴搳㤶摤㤳ㅢㅥ捡ㄴ㜶慦㑦㔴ㄳ捤㙥搵戴戲㤰㥡㘴换攰ㄶ㌰ち慡㐸㝢㔵㈷㔳愳㕦昷晡慣㐵摥戳㡡っ㥦㐰㉥㌵㍡戵㉦㙦㝣戲㐴慤㈹㤱㌵㠹㤱㕥㔳㑢㡢㘴㤵敢晦㡢㌹戵㐹㕤昰㙡攰昲〸㙢㠶摤慦㙡㄰㔴㝢〳愵攵づㄸ㡤换㐸㌸慦㡥捤散㌲㈲㌲搷敤收㈵挹〸戸㡣㡣晣晢㡦㔹ㄲ户ㄱ㤲㍢㌰㈶㜷ㅤ㈳㘵愲㕤㉡㍢㕥挷㔲慣㜹戰戶ㄹ㌰搸㉢ㅢ慡攷〳㤷㉡捡㜶戹㠵㤲戲㝥昶捡㠹扥㑡㜲㡦愱㌴㈵戶㘴㝢ㅦ㉥㜳挳㌶慥愵攴愹愸㠳摣㐰戰㤱攰㌴㠲搳〱扣愷㘰㡣ㅢ㔵愳摣戴㡡昵㘲挴㝢㔲㌶㔳㕣愵慤㌲戲㉢㔷ㄵ㠱㠳㠷戶戹㤹敡摥〳戳㍡㍦て㘲扤昵㉡扥㍤昲っ㠲捦㄰㥣〹㠰〵㥣㥡㘰㌴㥦㍣ㅢ㔱敤ㅣ㠰㔶挷〷搴㘶ㄹ愶㑦〸晡㌷戸捥㤳攷ㄲ㝣ㄶ㘰挲攷〰づ㥦㙢っ㘰㕤扡扤㕣愹㕥晡㑡戶攸戶㘱〳敥㌴戸㙣㘴㈸扤㉡㥦ㅢ㠲㘷㥡敢戰敥㌴㕣㤱〵愱㙢㠳ぢ㜳扤挳㐵㙤㜰㙥ㄶ㕦ㄳ〶㤷ㅡ㙢つ扤搸㡢㌱戲搸㌲戸㄰㝥㉤㌵㠸捤换慣晦攰㑢扣敤戸敥㘲戳㘱愷挱㜵㤷つ慢捤搷㕡ㅥ搹敡敤㤸㥤㠳㕦摢㔰扥㜹慡㕤搳搰扡摢㘹搵戵扤攴愸㔵㤰晣㍣㑡昷昵㍦摤㜰攸㍥㤷摦晣扥晤扤〱昶慢㉥戹㈷㠸捡搸ㄸ㐵㔸㕤昲㍣㝣昹挶愲㠹愹攰攰㡡㐶㜲〵愱㕤〴搰㠸㐱㔳㜲挱㈰戲㄰㐵㤷㕡捤搲㘰㤵㑤愸昱戵㑤㐳㌲敥攴慣摤㡢㤸㡥愰戲散㑢㄰㤰㤷〲㠸㜶〰敥ㅦ搴戵昱戴㉥昵摤昵㐵敢晢摥昳慤㙦捦ㄴ敢晢散慢扡㝣摡㔷挱㐲挷㔳㈴攴昸敡戰㤷攵扡㡤㕥㉡攷㤲㤷㈳㠴㐵ㅤ㤹㐷㈱㡥㐵ㄳ㜴晢㤵搴㈰戹㜴戲㔴㜰捣㘸㉡㌸摡㈶搴㜸〸㘷㈰慤㑢〵晢㈱慡㔴㜰㍤㘵摥〰㈰づ〰㈸愹㘰慢搶戵㌷㈲㐵攵扡㌶㘴つ㉣挰㍢㤷扣〹㈱㘸㠰扣愳㄰挷愲㠹㤹㐸㔷㑦〳昳㐶搳挰㕣㥢㔰攳换㍣〸㤲戸㤸㤳㥢〸敥㈰戸㤳攰㉥㠲扢〱㐴て㤲㜲攸㥤㡤〸㍦攵〱昴ㅥ昲摣㑢㜰ㅦ㠰㙢〰㝤㠰㌸づ愰ㄸ㌰改ㅥ㔵㍡㝤㠸挸㠷〱㐴〰㠰〳㥣㐷㍥〲㌰㙡㉦㌹㤸ㅣ戴ㅤ㘴㕥敥㈵㡦〱攱㤳㘳搰〴㥤慦㘵攵戰㤷㔸收㜱㌰挴搴敤㈱ㅤ㌶愱挶㑦ㅢ㐶㕡愵㥣㘷㈸攴㔹㠲攷〸㥥㈷㜸〱㐰散㠷愴㔴捥㠱㠸昰㔳㔶捥㡢攴㜹㠹攰㘷〰㉥攵晣㠲㌸㕢㌹ㄱ㠴㤵㜲㕥㈶㜲㌳㠰㠸〱㔸捡昹ㄵ㐲愳㉡㈷ち㘲慤㜲㕥〳搶㈷挷愰〹㍡㤳敢㈹㘷挷搱㤴㌳挵㈶搴昸㥤㤳㤰戴㈳㍥昶昰㜱〸㠲慡㉡㙦㈲㈰摦〲㄰㜴㌸戳敦慣攰搵㜲㐶ㄷ㠲㤸搵㍥㘷㝤㥦㝣㤱昵敤㤹㘲㝦㜳㑦昸㐷㌰戸㠷㡦㍥㥥ㅢ搰〴㥡昱㜱㉥昹㈷㠴搰㜹挸㍣ち㜱㉣㥡攸㐴扡戲ち㐶㈸攵㔳〰挲㍢㥡ち㥡㙣㐲㡤户㝣ㄶ㤲㈹晢㜸㤷㐲摥㈳愰愱㑡㉣㜶㍤㤲昳㤹㜸敦㍤换㍥攸㑡攴愷㙣ㅦ㡤攴攱改戳昴〲戸散㘳ㅣ㜱戶㝤㜴㈱㠹㔲慡㈴搲〷㈰㝡㠰戲散㘳㍣愲愳摡㐷㌷搸㙡敤㘳㈲㤲昸攴ㄸ㌴搱㡢㜴㘵攵㕣㐴㈹㑡㌹㝦㐰㐵敡㜶㥥摦摢㠴㥡㤳㠰㍥愴ㅤ㘳㡢㔸攱㙦昷㠳户㘲㡢㔸戳昹戱ㄶ㘰晦扢挵晢㠸戹㑤戱戱慢搸摥ㅤ㌰晡㌶㐹㙤㍥慡㌶㜸愳㉥攷㑦㠱㐱晣敦〶愹晡㔶ㄴ攵㙣㤶㍢愳ㄳ㡢摦搹〳ぢ昴㔴㜹挹㕤㐱㤶扢ㄱ散づ攰ㅡ㔸昶戴愲㘲づㄲ愸㐱㘵㉦㌲㑤〵昰捥〳㙡散敤〶扡㙢㉢㤸㥡㜸㐰搷〲㜷戰愹攳㡥ㄳ戵㠵㄰晡晦换ㅤ〴散捦扤㝤ㄸ扢ㄲ㈸㍢㔷攷㕡昵搶扦昲㐰ㅣ㜷㘵㘴收ㄸ㐳换攱昴㉢㤰㝤㝢㙤っ戶㤷ㅣ㤶㐹戶愱搹㥣换晢㌲㡣㘱敢敢挴㤴攳搶搱㠱摦摦敦㘹愶㌴㘲攴㕣㠲㥡攵㔶㍢㘸扥戱㘸㘲㍥搲㤵㘶っ㙤㝦昰㌷挲㔸慣㔹攳戹搱㘶㡤㘷㙤㐲捤昱攳㐲㐸㜳慤㉡ㄶ㈱慡㙣昵㈰挸㤵ㅤ〰㘲㌱㔰愵ㄵ㜹搷搷敦㐵戴㝣搵昵㌴ㅦ㡣㘴㤵㉢昲㠸慡㈸㥤扤捥㈵㠳㘰挲愲㠲扣愳㄰挷愲㠹㈵㄰㔴搲㠲㙢㑦昲搰㘸ㅡ㜸搰㈶搴ㅣ㤳㉥㠳㈴捥㥤戲㤳戵扤ㅦ㙣㕣㘰㍡攵㉣㝤换㔹㉣㘹ㄷ㐱㌷㠰慢㥦昷㕡㔱戱ㅣ扣㑡㜷戳挹㜴ㄸ㠰㌸ㄲ㈸昶㜵搹㠷㤸㜳㠹㑤挸㠳㈶㐴㥣㕣㐱㔰㘳〶昳㐱昳㡤㐵ㄳ㍣㝦㉤㉢㠰㘶㘰㤹挰捤㜶㍤㙢昶愵摦戶〹㌵㐷戵挷㐰㤲换〴㡥㐵㔴㔵㘳ㄹ㘵㉥〷㄰㕣㐹㤵㑣愰戴㈹换㜶〱敤昱搴㌵㠱ㄵ㐸㔶㘹〲㘱㔵挹㈶㤵挴〲昲㈸㌰挱〴挸㍢ち㜱㉣㥡㌸ㅥ㘲捡ㅡㄸ㐱捣搲挰搷㐷搳挰搷㙣㐲捤愱昲㠹㐸慢㑣㈰捤摡㕥〶戶晡㈶㘰戰愴㈶挱㑡〰㤷〹㘴慤愸搰㈱㐸改㙥㌵㤹搶〰〸ㅥ㉣㉢ㄳㄸ㐰捣戹挴〵挸愳㘴〲㈹愰㙢㑤㘰㉤昸㝤㜲っ㥡挸㈰㕤㔹〱㘵ㄳ㌸㘷㌴〵㥣㙤ㄳ㙡㑥戶㔷㐲㤲㔲挰〸㡢㝣收愸ち昸㌴挸昲㘴㠲㔳㔸扡戲ぢ㙦㠳ㄵㄵ慢㈰㐸㈹㘰㈳㤹㑥〳㄰慢㠱㔲ち㌸ㅤ㌱攷ㄲ愷戸ㄵ㤰〵扡㔶〱㘷㔲愶ㅣ㠳㈶搶㈰㕤㍤〵ㄴ㐶㔳㐰摥㈶㔴㥦戰㌷つ㐲搲㤸㠷㠹攳挰攰㕢㤸搳㌳㝤㌸㉡挹攵挷搹㜷㠵㌶昷收〶搷攲ㅣ㌶敦攷㘱㜱㉦づ戶㜱ㄸ戱㉥㥢㌱昲捤㐴㉣㠳㤳戰㠹挷捣㥡㥡扡ぢㄸ慢ㅢ㍤㕥敦昸收㝡㜹捤㜳㘴戵摢㙥㙣昷敤戱昳㙡攴扦㜱㐴㠲㐳ㄲ㕡愱ㄱ㔰㝥ㄱ㘱㜹ㅥ㠰ㄸ㐲㤴昵愹㘲昸ㄲㄹ捥㈷〳捦昸ㅣ㠶ㄷ㠰昰昹㈶㔱挲〵㘴戸㄰挰㝢㉡愲搵㝥㐱㤷户扣昲攰㘰㈲㤸㌵㜳挵㔰戶㔸ㄸ㙦㜶てㄷ㜳㝤搹㈲㈶晥〹㈶〰㠲敡㐴㘰户敡挵攸㑣昳挸慣㜱ㄲ愷晣愹戵愴㡡㕢㍥昷慡愵捦捥ㅤ㥥㉢捥捥ㄶ搶づ攸㈳敤㜵挸ㄶ攵愸㔵挶㄰㑥愱昲戸敢㘱㑢㑣戹戵㙢㡤㑣㥤㌲㉥换つ攷搳挶扣搹ㅦ㠵ㅢ㈶㠴扡㑦っ慤愷㙥㥣ㄸ昳㤶搵戲摥改戱㙥挰〱愹搸戶晢㉣㔴㥦昴挸㉦挳㈶攰㌴ㄶ㌰ㄴ昹ㄵ㘵㉦ㅥ敦㠶㉤㥡㠸敢戸㘸㍣㤸㝤㈶㥡搵挲戵搸攷㤱昳㠶ち攸㈹㍥㍢㠶扢㤲㈶摡挱挵挳挵ち㡡扥㝥戲㑤挱㈹敥攲㈱㌴㝤㕡捦㘷㍥ち慤㠲㡡攱戲㥡㐴㘸昸摢㌶㐵㕢㘲㍣㥥户搵㥡〰戱户㌷㘰攸扢搸搶昵㐶㈰㍥挸㘹ㅢ㌷づ㉤㔴㜷改㄰慥㤹㌱摥户愶㕡挱扡㙦㙤愲攲㌰㘰攰戸㐱㝡挰㤸㕣ㄹ㔵攳㤵㌴扢㔳㠵摣挰㜰搱㤸㔸ち愹㡥㉥捤愵挶〰㙥慤㕡㘷㑣㈸㠵㤶愴㡢㌸㕢㉥挹攳〱昰㐷愷㠵愰㤱㈶扢㤵㠴㙡㈷㙤㡣昱慤戲ㄲ散㐳摢搸慡㘸㍦㔳㕤㙦捤ㄲ㤷㕥挲敢晡㔹ㅥ㈷挰㝢㤸㜰ㄳ搳㘹㄰㕦扤㤷愸ㅣ㙢摤㐷愳散㐹㤳㥤ㄳ㝢㙢㠴㔳㠳搷〴〷挷㔳挹ㄶ㔳㡤㝢戸昵㠰户㝡戶戲敢っ㘰扥㉡㘶搳晡挰挰挸㐴㜳摥㔰㝡㘰㌸㘳㉣搴㔳挶㠰㌳㘶昳搶挶㡦㐶㝢搱㐷㘷昷愸㌱昴㘲㉢㘵ㅥㅥㄳ㜱づ㘲户㜹㤸昳挸㑢㤰愷ㅡ散㈰〳攷㈴㠸戱㘹㑥㐷㐱㍥昰㌹戴て㠹㜶㈸摦㐵愱ㅥ㌹挰搰㔶㠳攲㤸挶㘳挱搲㔱戶敡㜱㉥戶㠵㌹摣扥戸挶挸戸㔰㜳戳ㄶ敡㈳搳慦㔴㤷挲ㅤ㕢摢㍡挱㐰㔷戸摥戶㜷㕢ㄸ昴慣昸㉣敡㥦㉤㜰〶攲㕢㜵㙣㑦㠷㘶㉢㐷㌰敢㔹㤱攵搹攲㠰㌱摥㔴㙢〳ㄵ㙥㘶㤷愰㌶挷㤹换㔷攱㔶愳搹㉤收㥣㝣㌶㌳㤰ㅤ㌲戸〸挱㙤㉦扣扤㘵愱戱ㄲ㌷㍤㉥挹ㄵ戲扣㙢戴挵㕣㥥搷㠷ち㕣摥つ愵㐷㜶愸㠸愹挶昲㥡㍤搹㈱㜴㈰㉢㑦㠶㕢捤㘵慢㜲㈷㘱摤㌶㍣㌸㌴㐷㕦㕢昸㐸㌴ㄴ晢㤳㜵㔹㈳㘰㠳㘸㘸㄰捤つ捤摢㍡㔷㘹㤷㐱愲㥦捦㤰攰㌶搶愵戸㡤㌶㍢㠴愱〶㉢〴㡦㈷㠴㝣ㅡ〸散昶攳㘹晦ㄸ㥤戸敡㙥ちㄶ戴攲㍥昴扡㜷㘵㤶ㅥㄴ攳挰㉣㉦㐷愲〹㕦〳㤸㍦㘷挵扣昲㥤㔶晦搱挳㕡摥㌳㈱㜹㡣昹㐱搹㑡改戶づ㙥㥤㈷㕡昶㐳ㅣ捤㐹㉡㌳㘰慣摡㈶㝤愶攲愱㜹㘲㑡㈵㍢㠳㝤戸慤㜳〲㐶〳㡣挷戸〳〲〳昱㐴㉢㐲攷㉥敥㌸挷つ㕣㡡㠶晤挱愰㑥㝢愳慤㉥挳㘰㙥㌴慢〵㌷㠶ㄷ㘹〲㈸愳戴㔱晡㝡愰昴昵ち㠵㌹㥡户㙡愹㌰㘵攵㔶敡昹㙣㜱搵㘰㌶摤捣〸㙦愷晡㐸ㄸ㉡㑣挸敤ㅦ㔰搶㡡搵㙢戵㡦搱扡㐳〱捤摤〱敦㌶㔵挷收㠷㌹㌷愸㠹㕤㙣攳㝤㌰㌰㕦㌵〳挸㉢㈰捤摢㠰㐶攵㡡㔷㕤慥㔵ㄹ㌰㙡㘴ㄲ㘷㤳〱ㅦ昹つ戲㈳挰㡦㌸ㄷ挰搹㔹㤱㙡敦捤慥㐴㔸㕥〵㈰㍥㕢㥦攱㙡㌲㕣〳攰晤㍣ㄸ慡㑤㙦搴㕢㌲戸昱挳扤挲戸ぢ愵㜹㤰㕢㑤㑣散ㅡ敥ㄱ挶㉤㈷搸慥㙡攳㥢㜹换㠶晣㈶挴晥攸㠹㈷㜸ち攷ㄱ攷〱㌸〵摣て㘱㝢敢㜷㉤昳扦づ㐰㕣攲㘲愰㜸㥦㡦㑢づ㜹㍤ㄹ㙥㈰挳愵昵ㄹ㙥㈴挳户挸㜰戹㡢攱㤷搰愳捦户㌳㈵摣㐴㠶㙦㤳攱㝡ㄷ〳攲㡥㤲㙥㈶挳㜷挸㜰㐳㝤㠶㕢挸昰㕤㌲摣攴㘲㐸〰㘱搷攲㔶㌲㝣㡦っ㥢挰挰㑤慣扤㠱戹つ㌸㘷〳㜳扢攲昷㠸㍢㠰戲攷ㅢ㠴慡㤷摥㍦戰戹㜸㌶扦㤱㘴挴户戴㤴ㄳ㜷㠱敦㌴㌲换㑤㘰㉦慦㈷敥戴㠵摤つㄲ搷ㄴ搶㌵敡慣㈷敥〱〳㘷㍥㡦㜶ㄷ㔲㑥㉣㍦户搷㥤㔹摤愱㡡㔲㌵捥㡡㝢挱捣戱㔶摥㡤〴攲㍥㠴㌸㠴㤵㑣晡ㅥ㘰户㙣搲て愸ㄴ㄰㜲㉦㠵搸ㄱ昱㄰〲㡥挵㄰㘹㥢昴㝤〸换晢挹昸㜰㝤㠶〷挸昰㈰ㄹㅥ〱〳捤㕡㍥㠴㔸挹ㄲㅦ㜳㈵㔳晢㐳ㅦ㙣ㄶ㌷㉣㌰搹㈳㑣昶っ愲慥㌶㝣ㄴ㌸愷つㅦ㐳ㄸ换〳挱㍢〴㐶㙦挳挷㙤慥攷挰戵ㄱ㥦慤㙡挳攷挱㜷ㅡ㤹攵ㄳ㐸㕥㙥挳㈷㙤㘱㉦㠰戴㌵㙤昸㈲昸慣㌶晣㌱㔲敥㔰㝡散㘳捣昹㔲扣㠴㔴慡ㅤ㥦㐲㈲挱ㅢㄹ㉡摡昱㘹㘰户摣㡥扦㐰㌲㌰㝡攴㌳㘴㐷㠰ㅦ昱㌲㐰㥤㜶㝣ㄶ㍣昲㌹〰戱戹㍥挳昳㘴愰㤷㐸晣ちっ慡ㅤ㝦㡡㔸愹ㅤ㕦㜳㈵㘳㐷昷㔹敤昸㈲㤳扤挴㘴㙦扡ㄸ㥡捡っ㍦㈳挳捦挹昰㔶㝤㠶㕦㤰攱㤷㘴攰晤〷㑥搱㙦㔵ㄲ㤴扦敡㘵㌲㙣㈶挳扢㐰扡㑣攵ㄵ攰ㅣ㔳㜹ㄵ㘱㥡捡㝢㐰㡤㙥㉡慦搹㕣敦㠳㙢㈳㍥㕢㘵㉡㘴㍡㡤捣昲搷〸㤵㑤攵户戶㌰㑥ㅦ㕢㘳㉡㡤攰戳㑣攵㜷〸戹扡㝢㙦慥㔰㔴㐵愹敥敥㑤攰㔳㘶昲㍡〲挲ぢ㔰㘱㈶㝦〰㘲换㘶㌲㡥㘹㔹晡㌷散〰㈳㐲〲㍡扡㈶挲敥敥㙦㈲㉣摦〲㄰扥晡っ㝦㈴挳摢㘴ㄸて愰捣攴㑦〸㤴捣㘴㈲㈲㡥㕣㔷㜷晦㌳搰昲㉦〰摥㥤〱㍥挰㘹戶㥡㤵㑡㑥㐴攵换㈸㍦㈶摥㘲扡㕤㠴㤳㑤摢㔷攸昲〸㔶攱搴ㅥㅡ慢戶㡦㤰扦て扡㠷㌲㥤㌵搰㌶㙦戰㉣户ㅤ㌷㔳㘲㔷㘸搸戲戳扦㈲㌴搹㝡㜰慥つ扡㈹收戳愹㘱敥㜸㔴㥥㌴戶㈶〲戴㍤㤳昱㘸㕢ㄹ摢晦㐱㐰散づ㘰ㄹ㥢㔰ㄶ㉦晦づ挴㤶㡤㙤㑦愶㠵㐸昹㡥ㅤ㘰㐴昰㐰摣㌱ち搷搰昰て愰攵㍦挹㌸戵㍥挳扦挸昰㙦〰㙦ㅢ㐰昵晡戰昲㜴ㄹ㕥㘸㠹扣㥡昸ㄴ㐹ㄳ㥦㔸㙡挶㌳ㅦ敡愹㉡慦㕡㄰㡦㜷㍤愲愴㔹㑦㈷㌵㈳つ㐲㠳〵㙤ㄹ㔶摡㐶挶㘷㔹ㄶ搷㔹散搳つつ㑤㔸㙥㙡搵昷摡搴㘴㑢ㄱ换っ㜵〲㉥㈶愳〸摡扢㉣㉣㍤攴㤰摦扦㌸㡦㐳㠲㌶㥣ㄶ昰昶㘱散㥦㄰㌴〶戳挳㠳㑡慢㌸㠰攴㔰愴㉥㌸㕤㤵㔷搰㈷摡㤱摥㔱搷〴搰散愱搶㠳㐵㤶ㄴ〰㠲㠷戶づ〳㠲㑥攷㙤㈰㐳㈳ㄹ㍡敡㌳㌴㤱㠱㡤㈸㜸㉡敢㐸㜰慤慣㌴㌲㡣㈳㐳㈷ㄸ搸㔵敤昱㔵㔹挸㉣挴㉤挳㙡〶换捥攵〷㈳户㙣㕣㕤㐸慡㡣㡢慦昵㄰摤㠸㔵ㄸ搷㜸㘰户㙣㕣扤㐸㠶㝦扣搷㠳㐲㔸㌶㝥㘶〳㍡㔵攱っ㘸㙢慢〵㍣㜲㈲ㄹて慢捦搰㑡〶扥㔸㐴昴㠱愱つㅦ㙤ㄲ㘲扢㍡つ搷搹㡥〷攲挳昶攳戰戳摢㠳搶搹㜶㔵㡢㑤㐶ち摣㡤㌹摦㤵挵㡣㜲ㄹ愶㌰㡢ㅤ㤹挵㌲ㄷ〳㠲㑥㡢敤㐴㠶㥤挹戰扣㍥挳㉥㘴搸㤵っ㐷戹ㄸ㕣㉤戶ㅢㄹ㜶㈷㐳ㅡっ搵㉤㘶〰㘷戵搸ㅥ㘰搹〹㥢挰㈱昵㙣昳㤶ㅢ捣㐴㑡搵㘰㝢㔲昶㑡挴㉡ㅡ㙣㉡戰㕢㙥戰㉣㤲攱ㅦ㜷㔵㔰〸〲敡戳ㅡ搰㘹㌰慤慣慣㘹攰㤱搳挹戸愶㍥挳摥㘴㘸㈷〳㡦㔸摢昰搱昶㐱㙣㉦愷挱ㄶ㘱㡢戸㙡㘰〴挳㠴㝡攲㌷㍢搴戶㌰㔵攸愸搷捦㘶㈰ㄹ㕡㙤慤㉢㥦戸㉡㠸㕡㙦散挷㝣昶㘷㍥㈳㘰愸㔶改愷㠱戳㔴㝡〰㔸㍥㔰㈷㌸ㄹ㐹㤵㑥㘷㔲昸㈹㠸㔵攸昴㈰㘰户慣搳つ㐸㠶㝦摣戴㐱㈱〸愸捦㐶㐰㐷愷慥㑥㜰㌰㜸㘴㠰㡣愷搵㘷〸㤲㈱㐴〶㥥摡戶攱愳㠵ㄱ摢捤搱㘹捤㠳捣挱㝡晡㡣㈲〹昴㜹愶㉢て㥥㑤搸㍤㌱挶㍣攲〰㝥㥥㕤攲摦愳㈵㄰摢愷户愷㜷㘹㝦㈰㘰㠴搳愹愴ㄱち㠷㔲㤱㜰㌴㤸㠸愴㑣㍣ㄴㄷ㠸挵〳改㑣㈸ㄲ昲㥦㘷愷㤱㐹㑡攰攱㈶㈵挸㐳ㄸ㔳愷㥣㡣㈹摡〵㈰㜰㙦愱㝤㡣戴摥㥥晥㤲㥢㤰㜳㠲搶〹散昸㝥戸㕡㌰㉦搰㜹愳㝤ㅣ㠸㤶㝥㙢捣户㝣㈶摡㉣愰㈶㈰愵㡡㉥挵㈳㜵㕡ㄷ㤹ㄴ㈶摦㥤挹攴㌱㠶㙢摤㐰㑤〴捡攵搵搲㝡㠰㥢〴㕣攵换㘸晣ㄷ摡㐵㙡ㄶ愲戹㤹攵昶㔹敦㙣㤹つ昶改㌳㡥慢晢㌰攲昱㝣㙣㝡㘰挶戴〵愱愰昵㤶㤷㍥㌰㝢㜹㌶㌷搶愳攱攵戳㐰慡挰敦㍡愰㘵㕤ぢ㤳捣㈳㠶昵〱扣ㅦ㘷㌱㑥〹㡡㐴㝤ㄴ㍣㐱㑤搶㔹捤ㄶ㘷㔸㔵㠵攳㡥攷攴㕡慤㠳捡搹搸慥㥢扡扤㙣摢捥㜲㝣摥㑤敦扥晦晥搶攵挲〶慤扣攱㑢㜹㔲攴㕣㌴ㄸ㔷㔴㕦〱〳㜹攴㍣㈰㥣㑢㕣㕣て敢扤〴搸㌱㍣愸㔵挷㈰㤴㍡戹㝣摢〰㍤㝢㌳〷昸㑥慤㝡昷ㅢ㔴㍡㔲攷愳㉣攲慢㑥ㄹㄶ㈰挶挲昱㈳㉥㜷戰ぢ挹〳㡣昲㍢㕤㠱㔰昵搲慢挶㌵愷㔶㜵㈶㥤㜴换㡡㈳〳㜰㡣㌲愸㥥㈰户㤰㜰㕡攱晣ㄷ㌸ㄴ㍡㤷挷扥愶愹晡ㄶ搵㔲摡㔳㤰昱昸㈹㔵㑦昸愹㘴愴搰〷攸扤ㄵ㑤㌴㙡㝡ㄶ扣摣㉡㑣挳㑢㍢ㅣ㜵㥡戲㈸㥢捥攷ち㌹戳搸戶っㅥ㝦扣㉥㈹㥦㌵㜱昶搳敤扤〵ㄲ敢收挹㡡㌵つ㘱晣昰慥攳㥤㝤扥㌵㐳戹㤳㠶㔴㘹扣〵扥㘳㠱戹挹㜱攳㤸つ㑦㠴搴戵㌷㤴攷晦〶㈸捤㠸捡㈵挸㔸ㅥ㐱戰㤴㘰ㄹ挱㜲㠰㤶㐶㍦晤㠵ㄴ愰慤㐰摣ㅡて㔳㠶愱㐷搳搱㘰㉣㘴愴㈲愱㘸㈸ㄱ㡡挶㡤㜰㈴㤵づ愶搲㔱㍤㘳晡慦戲搳挸㈳㤱挶㝦戵ㄳ㍢㡡戱㙢㥣ㄸ㘹慤摦㐴㡣㘵攲ㅣ扢㕤㉦晦戵㤰㑣摢搰㡥㐱㍥㤵攳攵戱挰㔴て㡥挷〱㔷㘷㜰愴ㅦ㤲㔲搴扢㡤慣户ㅣ㥤〰㑥晦昵㡥昴㝥挴㉣慤挴搲㤱㠸㘹愶㐲㤱㜸㍡ㅣ〹攸㠱㐴㉣ㄴ㑢㐵攲㐱扣戸㈲ㄴて㘴㠲摡㠹㈵搶㘸㈶愱ㅢㄱ㌳㤳㌶〲愹㐸㌲㤳㑡挶捣㤴㤹㑡敡㠹㐸㈲ㄲ搷愳ㄱ㑤㉦戱愶㤳㤹㜰搸㡣㐵㈳搱㔴㉣㘲㐶挲㠸愶㌳㘶㈴㤲㡥愶挲挱㜰搰昴摦攰㤴㌰㠵㌴㌲㑤㤰〱昰摦攸攰つ愲㑣㠲㤵挴搳㉦慡㙡愴昸挹慡ㄲ昹改ㄳ㔵㌳搳ㅡ㜲㘱㥡愸㥣㤹〶㠰慤㥡㠸〶㠱慡㔶攳㄰搹㉡愷愲ㅣ㔰戵㥡搵搶〲㕤搹㉣㥦〴挶㍤昹昹扦㙤ㄷ〹㌳㤳㑦㑥㘳㕢ㄶ挰戲愵㌹愹㌷ㄲ㤲㐵昰愹ㄷ㐸㔹㌳㥡㥦晥㕣晣㝢戴㜵㈰㔸捤ㄵ㡣㥢昱ㄴ㕡㉡㙣愶㔳ㄱ㈳㤰搰㑤㍤㙣挴㡤戴ㄱ㡡〵㌲挹㔴捡晦ㅤ㍢㡤㍣〹㘹晣㜴昸㔲㠲㌵愹㉢捦㉦㘳㡡㜶㉢〸㔴㥤攴愴㉥㌹㠷㑢捥摢㤲㌳戵攴攴㉣㌹ㅤ㑢捥扦晥敦搹扣慥搹㤶扥㙦敤㜴㄰户㔴戳〵愱㤰㥣挱㝣捥〰戳愰㈳㤹㌳慥㑦㝣ㅡ〳〳㘷〴㌶慢㑦㥥〹㈲㐷昶摢㐱挳扦㐷㥥〵㠴㜳㠹ㅦ搴挵㙥〲㤶愳扢㍣㥢㤲敦慣换㜳户㠳㍤㤷㍣㄰挸散挴㍤〸㕤㐱捡㌰ち挰㌱㡦㌹㘹㥦〳换愸〳㤹㈸㠰㡤㠳㔹攵㘰㜴㉦愴㜰㈴㤳㕦㐰㘲っ㍣昷㔱㉡㠵㝤ㄱ㜱慢捤㌰散㤸㘶挸っ㐷㌳戱〴㍡㐴ち㕤㈲㤳㠹㐵㔳㤱㐴㉡愱㘷〲㘹扦㜲〲㔳挶㜹㐸攳㝦挰㤶㈰扦挴搸㠳㑥㡣戴搶㠷㄰晢㜰〶㥥㠷㈱㤹慡搱㉥㐰㍥搵晤攳㐲攰㉡慤晥㈲㘰㙡扢㠷晦ㄱ㕢㡡㍣㠸搵㠱愷摤㈳㉦〶愷㜸ㄴ㜸慢搵㔷㐲㠳攵㔶扦ㄴ㐴戶晡㘳愰攳扦㙡㍥㝦扣㉥㤶㕥㘵搵敡㤷㔱昲㤳づ捦攵㠸攱摦㥡㙦㥦㜲戰㕦㈳て戰敡㐳攷敦ㄵ愴攸㈸㠴搳敡㤲搳ㄷ㘷㉡搱㕦户㠱㥦㐱〲㌵摢㕣〹㍥㜹ㄵ挱搵〴搷㄰㝣ㄳ〰㡤晥㉣㠵㐲㠸㜶㉤攲㔶愳㠷㘳愹㔸㌰㘸㐴昵㐸㌸㄰挹挴㐲愹㠰ㄹ㌶㠲㘶ㄲ摤㌷ㄵ挲攰攸㔷ㅥ㘳愴㤱搷㈱㡤晦㜹㕢㠲㔴戳捤ぢ㑥㡣戴搶㥦㈲昶攱㌴晡㡢㤰慣㐶㔵捥㉤㤲㔳㡥攴㡣攲愷搷㔹攱挳㉣㈰ㅦ昹㤳摦㈱晥㘷㌶㕥扢〵㌱慢㥥搱㜴㈲㘳㤸㔱扣㘱㈳㥣㠹ㄸ改戸ㅥち挴捣㐰㍡㥥㡥㘵挲愹㘰㈸愲㝤户捣ㅡ㡥挵㈳㘶㉣㤰㑣㐵〲ㄸ挰っ㑣ㅤ㤸っ㤲㤱㜴㍣㤳挶摥㈴愵摤㕡㘲㑤㠴㌲ㄸ摥㘲改㜴㌸㤱㡥㠴㌰㘱ㅢ㜸㌱㔵㉣㙡ㄸ〶㘶㄰搳㠸晡改昶㔶㈵晣ㅥ搲挸敦ㄳ摣〶攰晦㠵㠳㉦捦ㅦ㥢㠸愷ㄷ㕣昱㉢㔶㤵㐸昱扦っ扣㥡㍦敥㈶㔷捤晣昱㐳㘰摤㠳扢㜶て㄰㔵ㄳ捡扤㐰㔵㜶㡥晢挸㔴㌹㥤摣て㔴㜵慦㝡〰戸㍡㝤㘸戳㕤㈴搷㔸㝢〸㙤敢㈱戰㙦㘹慣敤挳㉣㤲㘴㜳㍤〲㘶㐱㉦扥搵敢ㄲㄵ扤敥㔱㄰搹敢㕥〵ㅤ晦㔵㘳敤㙢㜵戱扦〶㔶昵扡挷㈹昹户㜵㜹㕥㜷戰㍦㈲て〴㔳攳攲て〸㕤㐱㑡挸摤敢㌸搶慡㕥ㄷ愸摢敢攸㔱㔷挳敡㑦挰㠷ㅥ㐶敦㌹晥㍤摡搳㠸摢㍤㉣㤸㡣攸昱㘰㌲㄰㑦㥡㤱愰㙥㈴捣ㄸ㌰㠱㐰搰㐸㠶㘲ㄸ㘰晤㙦搹㘹攴㌳㐸攳愷㝢㥤ㄲ攴戳㡣扤敤挴㐸㙢愵㥦晤挳改㘱昴捥㉢扢攳戰㉡㌹㡥㑡づ㥤晥扦㌸昸㔹㉣㔲ㄷ挱捦㠰ㄷ捡㐳捣搸捦ㄹ㐳㐰㝤晥づ㜸〵㍥㘲㙦㤷ち戵㕦㠲㘵昴改㙡㕡㕤扤扥〳㈹㑡慦㥢㤱ㄸ㝡晤〷攲㉣㥦昶㉢挴㉤扤挶戱㜸㡢㈴㌰㘵㠵㐳戱㐸㍡ㄴ㑦挶昴㌰搶捥㠹㔰㄰晦㤹㜸㔴㝢愵挴ち摦㠲ㄹ〹ㄹ改㤰慥挷㈲搱㐸㍣ㄱ搴㔳㠹㔰㍡㙤愶㠳㌱挳㡣㈵戵㔷㑢慣㌱㍤㥡㡣㈷搳㠱㘴㈶ㄹ㡦挴〳㠹㐴㈸ㄱづㅢ㘸户㘴〲㙢捦㐸挲㑦㙦戵搲搴㙢㐸㈳㝦㑤昰ㅢ〰晦扦ㅣ晣㙦㠹晡ㅤ挱敢挴搳㜹㕤㠷摦晢㍥昰㕢摣昶摡㡥㘵㙡挲㜹㝦㔸搳戸㜱㌵户〴㔷㙥㠱攱㜳㔶摢㘵攵㠹搶〸扤㤳愱攴戱㜷戴㑥㈲㤴捡㔳摥㍢㌱戱㉡晣㕢慣捦ㅦ〱㝣㝥捥㕣㉣㤰昶㌶〲搵㘳挵㥦㠰慢ㅣ㘴晥っ㑣敤攸愱晤〵攸ㅤ㌰昶攰㠱㈶攷㕤㑤摣㉣晡〵昰慡攱晢㤰㠵㝡换愲晣ㅢ㔰敡㜹て㝦〳㐲㉣愰昶づ〲㤶ㄵ〴㔳昱㜸㈰㥡㑡㠶㤳㍡㝣㐵㝡㈲ㄵ㌲ㄲ㠹㐸㈸㙤㘴㈲搸㐵愵攲晥㐶㍢㡤晣〷〲晥㈶㈷愶扣㐷㕥㈷愶㘸ㅡ㘲㕢扢搰ㅣ㘷昳扡〶扦㐵㉣㔸ㄳ戴戵愵挱㙦㐱㈸㈲昹㌰㤶搴挰㉣愴㔳㠶㜱㡣〱慤㍥攳㠱㔵㍤改㥤㝦㤷㤷〰ㅡ摦㝤㍤㝡㑦晡ㅢ㔸㙢ㄷ㝥ㄳ㈰㐹㈹㜴㍣ㄲ愳㈷搱㉢慥㥡㙦〲攲㤶づ搳攱㐰㈸愴㐷㐳愹㜸㌰挰㝤㔳㈲ㄹ㑣ㅡ㐱㈳㙣愶㡣㑣㌸㘱敡㕡㑢㠹㌵㠰㌹㉥㤳挸挴㔲挱㐴㉣㘲㘰㤵㤸〹愵捤㐴㕡攷挸ㄶ㑦㤸ㄹ㙤㘲㠹ㄵ㡥㍣㍤ㄴ㡤愵攲改㑣㈶ㄲ㐹㠵ㄳ㤱㘴㉡㡣ㅥ㠵敥ㅡ〸㘴㑣㐳㙢㉤戱挶捣㜰ㅣ㌳㜲㌰ㅡ㑢㈶㈳㐶㌴㤱搲㌳昱㘴〰㕢㠶㤴ㄹ㑡挴㘲㐹晦㐴愷ㄲ㝥愴㤱㤳〸㜶㈰㤸っ攰㙦㜵㠸㔳㠸摡㤱㘰㈷㠲㥤㐹昴㍢挴捡㐴㤲㠲挴㘴㄰搹て挵㙢㔰ㅤ晢〸攲ㅥ戹㈷ㄳ敦〵攰昳㑦戱㔳㙢㔳ㄱ慤戶昵㌶攰㉡㙤㝤ㅡ㌰㜵㙣㝤㍡搰昵㙣㝤㐷愷㙣换㤸㉤ㅦ㉡㤳晢㠰搵戲昵㥤㐰㔴戶㍥〳㈸慢㥤〲搱戰ㄹ㑣挲て㤰〹㈴㈳愶㤱㐸挶㡤㘴㈰ㄸ㡢㘱ㄱㄲ搰㑤㐳昷敦㙣愷㤱晢㈱㡤㥦㈷〷㤴㘰㙤慡㜶㜵㘲㡡戶ㅢ㘲㕢㙢敢㍣㕢㈰慦换搶㡦㐵㔴ぢ㈳㤳㉤摢㝡㔸ㅥ挳㌲㐴挱㉣昶㜴捡㄰㘳っ㘸昵㤹ち散ㄵ〸㠹㐷摤戶㥥〰换攸戶晥㐸㕤㕢㙦㠳㈴㘵敢㠷㈰㌱㙣㝤ㅡ攲〸攱慤扤㠰㤶づ㤳㤱㐴㍣愸㐷㐲愹㔰㍡ㄶ㐹改搱㔴摣㠰㘳㈰ㄴ搳㤳挹戸ㅥ㐸〶戵㡦㤵㔸搳㤱㘸㄰扢搶㘰㉡ㄵ㑣㐵㠲攱㜰㈲ㄱ㠸挶㡣っ㠶㤵㔸挶〸挵㔳㕡㘷㠹㌵ㅣっ〶㐲戱戴ㅥ㠹㠶㡣㐸㈰ㄸ㐹〵挳搱㐰ち㙢攸㔸ㅡぢ挸愰敥㥦㙥㤷㐴㝥ㅣ㘹攴㉣㠲㉥〰晦摥づ扥㥢愸ㅥ㠲㕥攲摢ㅤ扣攲㈷慢㑡㈴㘶〰慦㉣㜶㤳㙤戱慡扡㜳㐹㥦〷攰昳敦〷〶搵扤攷㈳㕡挷攸戴〵挰㔷㕢昲㐲攰㉡㉤㜹ㄱ㌰戵㤶散摦摦㤶慥㑣㔴㥥挸㠶搵〹㡥〰扢㤸〹㈲ㅢ㔴㉥㘵っ〱昵攱㤹㠶㙡摤㥢摣慤扢ㅣ㉣愳户敥㡤㜵㕢户挳挹晣㐸㈴㐶敢ㅥ㙣挷戵愳㄰户㕡ㄷ〳㐸㌰㥤〹〷攳攱㐸㈸㠲㕤㙣㉡㠳愹㍣㤰㠹挳愵㤶㌴ㄳ昱戴㜶㜴㠹㌵ㄲ挲㈲㈰〲愷㠴ㅥ㌰㈲〹㌳愰㐷㠲㘶㈲ㄵ㠸㐵㠲挹㘸㌸ㄸ㐹㙡挷㤴㔸昵㐴㈶ㄱ㡤㠶㔳昸㌳㈲㝡ㄸ慢㠸㔰㌲ㄸ搲〳摣ㄴ㈴㤲ㄸ昴㡥㉤戱愶戱㜷ち挶戰〹〸愶ㄲ㤱㐸㈶㤹㠸愴捤㘸㈶㤹〱捡㠸㘵㠲ㄱ㝦挰愹挴㜱㐸㈳㍦㐱㜰㍣挱〹〰晥愰㐳散㈷敡㐴〲㥤㈰㐵㘲挸㈱㤲搵㑡㔴㤲㈱愲㈰㉡扢戸挴戶ぢ挴昱㍡㕡㜲㘶〱㝣晥㤸㤳扡㜲㠱愷つ㠲㕡挷㑣晣㜱㠷㝦愵ㄲ㐴戰㤶搲㍥㠵㤰㌷〹㘲摤摢攵慢摦昴敥㝥㍦㍥㥤㤰㍢づ捥㉢攰㔰〵慦昳㕡㥥敢㉥扤愳㝦㤲㜳搸㌲搳㜹㔹敢㍥㘵㡣昳㕣㡡㤳㙣㜱扥㤴づ㙦㈴㠵㐳ㄶ㠴㤹㝣戵敢㡥攵㤸敢愰㝦昷㌲ㄶて㈱攱搱〸㈳攳㐸㉣攰㘴扢愹愱㔱ㅣ㔴敦捤ち昶扢昸慤挳㈲㐷挶㘱㐳挳㠳㔳㔰㡤摤敢㍣戶搷㤳㉤㉡㌷㍢て㄰㠵攴昱㤶㔶㠰挲昰收㜱搷㡢㌸摢㐳㐱敦攷搰㐲ㅦ㉣㑢昶愳昲㥡㡣〵攰攵㤳挳㤰㉦戸㤰愱㐸愲㐴ㅦ㈲扢㈲愰㕥㘳攵㝡㔶晡㉣㌰搴㝤挷挸㤹㌶愱晡敤㤶㘲㉥㈴愹捥晣㘹㘶㐲搹昸昸攷〱换㑢愸㌳〴〴㑡〷ㅢ㈴昸ㄷ〰慡〱改ㄴ㥡捡愹〰㉤つ晥㠵づ㜲〳攳㡤摥㈵㠸ㅦ㕡㑦攵㍣㑤㉢㜴戸捥搴㘶攲捣愳攲搵挴㠷攱㔵挳㈳捣愹ㄱ㑦㕡㕡㌷㜵㌴㌵ㅣ戲㙤戲戸㐴摥〱愲昸昱㙥㠴ㅡ晥〳㌹㤵つ㐴㠹㝢攱㠳昹㔲ㅣ㠱搲戲挲㘲〳㜲㘰㉥ㄳ㐹戰晤昱敦扣㉦㤶㍡昴㔳㙤㍡㑦㑤㕤昴㘵づ晤ㄴ㥢捥㤷攲戸攸换ㅤ晡挹㌶㝤㉡攸昲㌳㙣戳㈳㐱㘲㐷挵ㅢ晢〱戵戳㠰摢〱敦て㠳〹摡㜷㌴戴昳户〳扣敢㤱戰敥摤㔸㜶て挰㈳愰㙥昳慦慣㙡搹ㄶ捦㘱㤶㜴ち㔱ㅥ捡攰ㄱ㈷㈰㔲戶挵㡢㔸㉥づㅥ愲〰㠶扡戶㤸户〹㌵慦㔳㑢㐱㤲㔵㤳㝥搶攴㍣㘴愵昱摥㡣㐸㐴攴㤰㠶搶て㍣㍡挴昹㉣㐴扡挴㝤㈲戹㉦〴㙥ㄲ敢敤扣㌸つ〹㐳〱戱挶㑥㠸㜴㐸昸㘵㈶捣㤴ㄲ敡㑣㜸㜱㈹㥢戰㔸㘹㜳戳昶㍥㜹㈹戹改戸㜱㜲ㄶ愶ㅤ㈱㕤慣戴㈳ㄴ㉤㡡㠸㤴戵㌰〲㤴愵㠵ㄴ㈴搶搵㠲㙥ㄳ㙡摥愸㜶ㄲ㈴㔹㕡㔸㠷㤰昶つㄴ愲㝡㜰〹㠹ㄳ㉡慡㜵ㄵぢ㝡挶㈸㈵㌸㘶戴ㄲㅣ㙤ㄳ㙡摥㘸㜶㈶㈴戱㠶昲㝡捡㘵敤昰昱㥦〵㉣㉦㜱戶㐳㜶㌰㈴昸改捦㔶㘳挲㡤㐸搴搲㈸扥㠰戸敡ㄱ换㤱つ㝢㠴戲搸㥢㈸昱㍣㤰慣ㅡ搲㈹慤摤っㅣ摡戹愷㍤ㅡㄴ㑢挰攸㔸㤶㑦摥㐲敥㉦㠱挷㐱〹㝡㙦换㙡㉥ㅢ摢〲扢㉥㌵敦㐸㤸㙦ㄳ㙡摥㑣㜶㈹㈴愹㑡摥捥㑣㔸㉦㝥㤴てㄷ㠱搲㜸愷慡㑥㕦慥慡摢㈶昰捡㍢〰㌰摥搱㤵慢㤰㜷㌲摥㈸慥㐴㕣㔵㜸㌶戲㘴㠵㥤戱攱㉡㠷搰㙢ㄳ慡挶㠶慢ㅤ㝡㡦㑤慦ㅡㅢ慥㜱攸摤㌶扤㙡㙣昸愶㐳敦戲改㑡搳昷戱㕡搷㠱㘴㘹晡㕡㠴戴〷㠰戳挶〶攷㌷㌲搴搸㈰㍥㠶㠴㡥㡡㝤昲㈱愶晣づ昸敢㈹㍡づ搶扡昶ㅣ戳〹㌵㙦㌹晢㕥愹っ户戰っ㑦㐰㍡㕡扢慦㍤ㄲㄶ㘱愴㘱摦愲㤲㝤昲㐹收晢晤ㄲ昷㜷挹晤㔴㠹㍢㈲づ戶戹㠱〷昷搳攴扥慤挴㝤㉢戹㥦〵慥㜲っ攰敢捦挴㑣㍢㈱搲㈱攱昳㑣戸〹散愵搹昴ㄱ㐴捡㜵㉤昷摤㝤㤱慥㙥㕤昷戱〹㌵慦㌳㝢ㄴ㤲㔸ㄹ昹㜳㘶㠲㠰晡㈸ㄷ㈵戱ㄵㅤ㠶㑥㐹㘵㍦扦〴㉦散攷㈷㠸㉢晢㤹〶改愵づ戳㤹㠲㥥〱挹㙡挶愷ㄱ搲㕥〱捥敡㌰〱戱㈷㤸换㑤昷ㅡ戹㥦〵㡦㠳ㄲ昴攲㤵敢㔶敥㌰扢㡣㔶户㥤㙤㐲昵摢挸晣昴〰慡昲晥摥㉡㉦㍤㜶慡扣㍢扡换晢〶㑢昰ㅡ㐸㔶㜹改挶搳摥戲捡㝢㔸㝢㌰攱㥤〴收敡愷㘱搴挳戱昶㌴㐴㑦ㄸ㤷㜵昸愹㠱㜹ㄹ㙡慦㜲㐱〴㐹㘸挲户㤹〹㕤㜲㔶㈶慦㌰㤳㍦㕢㤹攰昶扤㠴㘸㐱㈶捣〸㜸㜰晦㤵摣扦㈹㜱扦㑡敥扦㔹摣㍤㉣㤲〴攷㔸㌳㈳㕣㔷㕢㌳㌳扥挳㙣㝥ぢ攱捣ㄹ㘱扣㘱捡㡥攰换㈳㕥〷㘴㑥〸㝢㕡改㘶攳捤㕢㔵〷昶㙦捦㈲ㄵ㔷㤷㠲㥥㘶晢摢摦搵㑡㥦㥣㑡㜱扣㤸㜶㝥户㜷昳㠶敡昷搶㔹て㈱㙦㥡ㄵ㔶搷慤戳挴摦㤰愲摣昲晢㐳㤷搶㡣搴㠴㐲搴戵敡㐶㥢㔰昳㐶愱㝦㐰㤲愵㘹晡攳㌴㔶慥㝡㐶㡡〸て㔲㍢㍤捡㈷昹搸㤷愰摦慢㕣㠲㜲扦晡搷扦㐶㈹挱㍦㙤㐲昵ㅢ㝤晣昴㤹㈹摢ㅢ〷㠸扥㐲ㅦ㤷戲扤㜷㤰愲搴㔷昸㙢㜱挲て㤲㔵㔸㍡扥戴昱挰愹挲㍡㍦㜷㠲ㄱ㉦㈹晥㡡㘴㑥㘳昸㘴ぢ搳搱㙦㘴愵愳ㄷ㑣㙢〵づ㝤㙣ㄱ㙥っㄵ㙦㠳㥢㡤ちㄴ捣㘹ㄲ戹㜷㈸㜱搳ㄱ愶㑤㉥㜱㠷挴ㅢ㌶㌷昰攰摥㤱摣㜴㕦㔹戲改ぢ搳㜶㉥㜱〷挵敦㙣㙥㈸ㄶ摣扢㤲㝢ち㜸㥣散〴摤㕣㈵㠳摡挹㡥㤰㔹搰敤攵搴愱㤵扥㉣ㅡ搳㔶ㅢㄴ㜸㜱㑤改㙡摤换㐹㌹㥡㘱㔹㥣㕡㤷昵敤戳扦㈷㜷〹晡戰捡捤㕢㌶戰㔷㔱愵扡〶昶㡡㑤愸㜹㕦ㄱ㕤㔵㤶㝥攸〴搳摡愰㠵㙡〳ぢ㡢㤷㤱扡㙣㘰搳愹㈹㍡㥢捡㈵㈸ㅢ搸㑢愳㤵攰㐵㥢㔰晤扥㈰㝦っ㤲㈰ㄱ㍦㜱〵〸〳愳㘳㐹ㄹ搸ぢ㐸㔱㌲戰〳㤸改挷㐱戲ち㝢㈸㐲摡㠱挰昹戸㑡つ㈷て〸㐶昷ㄱ捦㈰㠱搳㘰㍥搹挱ㄴ戳㑡㈹攸㜴搲〲挰攱㜷㘳㕣㍦㔷㘳㉤㔵㝦㡣㤴㑥㠳晡㘴㠸㈹改㄰戲昲愲て㑡㡢〰〷愳㘴㕥攲㜱㍢ㅦ换㜰㘲攴愶㙦挹挹㕡搰挷挴㠸戲ㄵ晡㥡ㅣ搱慤昴㈲㙤挵攰㌳挵㙥改㕤扡㕡改㜲慡㐸㔱㍤昸㈸摢㘸晢㤶㤵㘲昳挶㉥㐱㐷㔱戹㘵捡戶昱㌰㑡㕤搷㌶ㅥ戲〹搵㉦㌲昲㉦㠵㈴㔴づ户㠵〰愲㘵㡥㐴㕣戵捣〳㐸㔱㙡㤹㡦戳晥㜴㤳㔸摡愲愷㐸敢〲づ摡㥡搳ㅥっ㠹㝢㉡戴搵㐳㙥晡㘴㉣㙥㍡㡢戴搹挰㑤愹扡〹ㄶ㙢㔲愴扤ㄳ㘹ㅤ攵昹㘴ㅦ搳搲㤵㘳愵愵昷㐸㥢㙢攵㌴㤷摣户摢㌹〱㡦づ㍤㥦摣㈷㤴戸改㐰搲ㄶ㕡摣昳挸㝤慢捤つㄴ戸て㈷㜷㍦㜸搸㜰㐴〹晡㠶㑡㑤㑡ㅦ㔱愹㐹改㉢㜲㑡搵㑡〷搰戶㜵㝦㝡㡤㔴捡戱扢扦愷ぢ愵攱搵㘵捤㌳愲㑢慣㐵捡㝡㑤晣㙤㔴愹㙥ㄳ摦㘴ㄳ㙡㕥搵㐴晦挶㔸慥ㄶ㤰㍤攳〶晢㜵晥㥥㘸昳㘰晦㠰㌱戴戲戸慡昴ㅢ愲㜰㔹攳ㄵ收㜲㌹昴㐵㤵搱摥晤㜴㘶㌰㈲㔷〰挲㘸攸愷㔰㐶㜳〳捡㐰愳攱ㅢ慤㜰㥢慥㌸搵㈱㕣㙦ㄳ昸挰㕢㜳㌳敦晤昷㙥〰慤敥扡挰㜲㘰㔸捦㙣㤷㝦攳㠲慢㜶慦挹挳慤昱愶昵ㄳㄳ㜴㍤愸㜷攱っ愸摢〸㈷攰昱敤㍣㝥戹㘹㈱㕥㔱㠰㠷戶昱晢㠱昶㍤挴㜸㜵〱㥦㐴㜱摥㌳㈵㔵㡣㠹㌵㔳㍤㔳㌲捥㥣㔷挰㝤㘴㤹㘶晣㐰㔰ㄱ扦晡㌱昴㔱戸愳ㄷ㌷㜶㌶㔱搷㜰搲愸摦㝤慡㝢㑦㈵㙦㤶慣扢摡戳㔴㔸搶㠷昳挶㡦〶㍥昵扤㙤昷昳㙡㐷愳慤换扦㌷戰㡥㍥挳㐲㠳戸ㄶつ慢㑥换晥㄰摡㔵㉤扥㘸㈲昲㔸昰㙡挷〱昰昵敦㐲搵〳㉦㐳㤲㥦〰㐶摤昶慥㠰挷㑢〷㑢㜵挵昸㔸㜶ㅦ㔳㔴晤㔰挲昸昱慣敤昲㑢敥攸㝡㌷㝣㝣户愰愳㠴㠶㉤㑦㠰㑣晣㉢挳ㄴ攷㍢搸㝥愰㈸㠴ㅦ昱㘵〷㝢愲㥢㤷敥〷㈵㐱㜷昳㜲慦慦戰㈹ㄷ慦㥦㍢㜵挴㜱ㄷ㈲㈰っ㥥㥢㜰摡慦愴㔲ㅡ挴㔷敢㉡挱〴㑤㔲〹㘵〵慣㈲㡡敦㉥戴ㄴ㈰戸㕦愷ㄲ㑡搵攲㤶㕣㘵扦㥡㠲敤ち昸戹㠷㐶ㅣ㉦挸〳㐴昶摣㈷慢晥㜶㘱㔵㝦攳摥㔹ㄱ㉥愸改㙦㠲晢㘸㔷㤹扦㔴户捣㙢㔹挰捡㌲攷㠹㜲㤵㤹㍢摦㡡㌲㍦〴㠴㉡㜳ㄱ㥣昸户㤴捥敤愶挲づ〳攵搴㐴㍣敤㘰搷戹戱捦㍢搸㤳㕣ㄲ晣摣攴㔱㥣㕣て㠸㕡晦ㄲ㜱㔷〵捥慣㕢㠱㑦㠳户慡〲愷㄰攵慡〰昷㝣ㄵㄵ攰戶㑥ㄵ㜵〳㌸㑢㐵攵㍥㡣搹㘹ㅢ㠱㜵ㅥ晥换戸ㅥ晥㙢ㄲㅢ㥣㈲㜸㌶㝡捡挶㝦㍡昸戵晦〲㘸挴搶㐶㙤㔱〱㝣昲っ㘰摣挵攰㔶㡥挵㜰㉥挱㙤㤷㉡挶㤹攰㉣ㄵ㠳摢㉢㠵㍤换㡤攵㙥㐸㘱捦㜶㘳戹㉤㔰搸㜳㄰挰扦㤲㈲戸愸㔷ㄵ㌹ㄷ〱昷㜳㌶㤵㤵ㄹ慥㕢㤹捦㈱㡤昶㜹㠰捡捡㝣〱ㄸ㜷㘵戸㌷愸愸っㄷ晤慡㈸攷㈱㠰㝦㙢慢捥挵扤挲㝥〹㠱㔲ㄵ戹㠸㔷搸昳摤㔸㉥搶ㄵ昶〲㌷㤶ぢ㔳㠵扤㄰〱晣㕢㔵攴戲㔲㔵昱㈲〴㕣㑦㘷㔵搶㜰㜵摤ㅡ㝥〵㐹㈴㙢㔸㙥慡㑢㠸㜲㔹っㄷ愶ㄵ戵攳扡㔳㤵攲慢〸㤴敡挱㌵愵挲㕥收挶㜲敤愸戰㤷扢戱㕣㙥愹ㄲ㝦つ㠱搱ㅢ㐵慦㕢攴㉢㤰愶慡挸㔷ㄲ攵㉡㌲㔷㙣ㄵ㐵敥〱㐲ㄵ攳㙡〴㑡㐵收㜲㑢㘱慦㜱㘳戹慣㔲搸㙦扡戱㕣㍥㈹散戵㉥㙣㉢ㄷ〶㜴㈴㌴昳愱㔱挱〵㠱ㅡ㠰㡥㐶挱戹ㄲ攰㤶㕢㕥て慣㤷㜳挲㔶㑦㔶㤴戸㡤捦㘵摣挰〲㜱愶愱っ㜹㈳〲㑥㙤㕢㌹㔷愸戲㜲㐹搶捡㌹㐲挵搸〹㕢㑦㜴㘲㡡挶㌹愱㑣㑢㌹㌱㔵㐷捥〱慡㡥换摤㜵扣㠹㍣ㅣ昲㔹㑦昹㙤挶㌸摡慢㐲摣㙣〷ㄸ㘹㕤㙤㐷㥡㤹慤攰㠸慥㠴㉤㜱ぢ扢㠵㍣ㅣ㡢㤵戰敦㌲挶㘱㔸〹扢ㄵ㠱㔲㡤㌸攴慡㜲慡㔲㜳愸㔵㌱㔵㈳づ戱攵ㄸ㠷搶ㄲ愷攰㤰慡戲㕤攸捥昶晢攴攱〸慡戲扤㡤㌱づ㥥㑣㈶㙦户〳㡣戴㜲愰㉣㠹ㄶ愷㈳愶㔲晣㠰㘸㡥㜳㉡挵㈶〴㑡〵攵㤸㔶㑡搱捡戱慣ㅣ攳ㄸ㔶㡥㜱散㔲㌱愵㙣㡥㍦㑡昶ㅤ㐴㜳搸㈱㑤摥㠹㐰㐹㌶㠷ㄸ㤵〲摦㥥㔶づ㉤㘵㘹ㅣ㔲捡㌱づ㈵攵ㄸ㠷㄰ㄵ㔳㌹㜱ㅣ㔰㌹摤㐵㌴㠷〰搲攴摤〸㤴㜲㘲㜷㉦愷㘷㌷㉦挷搸扤㑢㌱挱㉥慡愴晤㤰㘸昶㑥㈵敤ㅥ〴㑡搲搸ㄳ㑢㈹㕡搹〳换㌱昶扣㜲㡣㍤慥ㅣ㘳㜷㍡ち㘵㙢㔸㉦搲㈷㘶㑥㍣昱㥤搶愶戶摤㥡㡥敥㥡㜰挹收挷㕥㌹晦搹㑦㜴晥昶摦㤷㕤昶散㙢攷㍦昱敦扢㔲㥤㡦㕣㜹攵㠳昳扦晥挴㉢㍢㤸㔷㌴摣昶捥挲㉢㑥づ慥㌹昹㤳收㡡〳收㥣㝣捣敡㈳㠲㑢㈶捤㙣㙣ㅣ㌷㙥挶攴晦摥㘵㍦晦挶㑦晥㐰摣昷攲捥㐳㐲㜵㈱㔶摥㌹愸㐴ㄸて㙢㈰㕢晣攳挷㔴〰攵晤〰㉤つ慤㌴晢て戵㉣慡㈷㌱㔷挷扢慢捡挲ㅥ㠵㝦扣㌰㠵挵㘸㙣㘵㠷昹㔰㡢愱晡㈰㌳慣㔰〹晢愲㉡挶挳㠰昲ㄱ〰愸㠴扤攸㐳㉤㡢敡㤸㌵㉡㘱〷挵扦㐷㍥捡㘲㌴ち搵ㄹㄹ㝦㡣㔸晢昲戳㔳㉡慥挷〱攵ㄳ〰㉤つ㐲昵㉤㜰挸ㅦ㤱㘴㕦㝥昶㌱挶攵㤳㠰昲挷〰㘰㔵㥤㠳挸愷㐸戲㉦㍦㍢〹攳昲㈷㠰昲㘹〰戰㉡换㈷戲愲攵搸〳ㄴ敢戳㘴㝤捥㘲愵㐵愹攱攸〰㝢㌸敡㐱㍡㙥㈰㘹㘵㡡戰扦㑤昰㔳攰㑦㠱ㄵ㙣㜹㐵㥡㔱㤵㠶㙤愱〸晢㔶ㄱ搸㍥㡡戰㡦㕢搸捦㈹㡣㍡㔳愴扤㉢搳昸ㅤ攵〹敡㑢㜱㑣慦攴㄰搴愱㈲㑣㜳㑢摤っ慣摦㔱愷愰〶ㄵ捦搴慡挴搴慡㈲散攵㑥晣㉡ㄳ㍢ちㄶ搴愹攲搹愳㉡㌱昵慣〸扢扢ㄳ晦〶㔸㐱攵㉡搲慥㔵㘹愸㜰㐵搸挵㥤收㜵愶愱㔶搵㤰昵㝢挶愸ㄶㄵ晢〳㘳慣㡥㡡扤挱ㄸ换愷㘲㙦㌲挶っ㔵散㉤挶㈸㑡挵晥挸㤸ㄲ挵㈶㜳㜷ㅢ愱㐴搶㘰㤵㘸㘲ㅤ㥤㈳㡣户攱㔰っ戱㡥㌲ㄵ㔶㘵㐵散㕦㐰㜶㉥愱戲㈴昶慦㉥慣摦㘱昱㍢搸昱晦〳㤲ぢㅦ㜵</t>
  </si>
  <si>
    <t>㜸〱敤扤〷㤸ㄴ㔵昶㌶㍥㜷㤸㈹愶㥡㌰㡤㈰㈸ㄸ〶ㅣ挱㠸㥤㠳㡡っ㌰㠰㈸㐹挰㠰㡡搰愱ㅡ㐶㈷挰〴㠲㌹慥〱㜳捥〱㐵㌱攳敥敡慡㙢捥㘲㕥㌷戹扡挶㌵慣扡㍦㜵㝦挶㔵㤷敦㝤㑦搵慤慥づ㌳愰㥦晥ㅦ晦捦昳㌵搳㠷扡攷扣攷摥㕢攷摣㔴户㑥㔷㔵愸㡡㡡㡡昵昸昰㝦㝥慡㜸戰挵散ㄵㅤ㥤㔶换攸〹㙤捤捤㔶愶戳愹慤戵㘳昴戸昶昶搴㡡愹㑤ㅤ㥤扤〰㌰收㌷㐱摥㔱㍤扦愳改㜰慢㘶晥㔲慢扤〳愰敡㡡㡡㥡ㅡ戳ㄲ昲捤㥤慦㕦㈷㑣㙡㤹㔵㈴㐰㔵㤸〶㐹㙦㤲ㅡㄲ㤳挴㐷搲㠷愴㉦㐹㍦㤲晥㈴戵㈴㝥㤲〱㈴㥢㤰っ㈴ㄹ㐴戲㈹挹㘰㤲㈱㈴㥢㤱戰㝣㜳㈸挹㌰㤰扥㕢㠰捣㤹㌰㝥㐶晡㔰㥣捤散捥戶㜶㙢愷扡晤散㍡㡦〹〶㐷〷㐷㠷㤳昱攸攸挰㑥㜵ㄳ扡㥡㍢扢摡慤㌱慤㔶㔷㘷㝢慡㜹愷扡㤹㕤改收愶捣摥搶㡡㌹㙤㠷㔹慤㘳慣㜴㈰㥣㑥㐵ㄲ挱㐸㌴㥡㑢㈶ㄳ㝤户㐴捥搳㈷㡣㥦搹㙥攵㍡㝥慡㍣户㘲㥥㌳㈶㡣ㅦ㍤摤敡晣愹昲摣ㅡ㜹㈲换挶戶㤶㔴㔳敢㑦㤴㘹㌵㝤ㅡ㙥戴㌲㑤㜴扥㘵戵㌷戵㉥ㅣ㡤㙡ㄷㄸㅡ愹昸攸㐹戰㜸㈶搵搱㌹挱㙡㙥㥥㘵攵攸昷扥㉤戴㤹搵㙥戵㘶慣㡥晥㉤ㄳ㤷㘷慣㘶㐷摣㔱搳戲㕦慡㝤㝡慡挵慡攲㐱㙤㡢敤户㈹㔹慢戵戳愹㜳㐵扦㤶㝤㍢慣㔹愹搶㠵ㄶ㈱搵㉤㤳扢㥡戲㔵㔵慡慡慡愲搷愸㜲㤵ㄱ摦㡣㥥搴㥥㤹戰㈸搵摥㈹㈹㝡㉤㔸づ敢㘹㈱㔲昱㠲㙡戱ㄵ搵ㄵ㘹搱㑤戳㥢㕡昶戶摡㕢慤㘶ㄶ㐲攷敤㔸〴ㄲ㥢搸愶㜷㡤愳捦㠶㡥㔱㝤㥣晥挶㔳㘱㈹㘶ㅤ挹㜰㄰㘳〴㐸昵㤸晡昱㤱㠰戹つ㤹昵㈰慡敡㔵昴㔸慦ㄲ㝢㑤攵晣㔴攵晣㜴攵晣㑣攵晣㙣攵㝣慢㜲㝥慥㜲晥挲捡昹㡢㉡攷㌷㔵捥㍦戴㜲晥㘱挰攸㑦㑤敦摥㤵捥㘷捡㝥㥢㡦ㅡ㜳改搵ㄳ㑥敦搷戹敥㤵㈹㉢昷㔱散愴搲㕢㐷攲挰ㅣ〵㘲㙣〷㈲㤵㠸㥢摢㤳戹〳㠸㔲㝦㐲㈵㔸㤱摦摣昶㐹愰㉢㌸㘲晣慦㍥ㄹ扡昹愴ㄷ㥦捥㔶戳㠷㙦㤴㜹㘱㈷㌸搸㜱㍢〷㠲晥昴敤㠴慥㡥捥戶ㄶ㍡昷愷㙤㈴ㄵ㑥㉢㔱摢㤶昳㡦摤㑣散ㅡ晤㕦㌶㤲㙤㡡昲㘷㈳㤹戱戸搳㘹㈴㜶ㄱ㍦㐹㍢㔱收㑥㜴挷捥㈰挶㘸㤰㕡㌴㤴㜰㜲攴㠸扡扡ㄱ㈳ㅢ敢㠳㐹㜳ㄷ㡡〳㈰㑡扤攰㜸敢摣㤵㤱愳愲㠳㉢愷慥㥤摥㜰敢捣挳㡤㥤ㄴ㠷㘲昱㜷㠸攰㌰㠸ㄱ〱愹ㅡ㌳㍥ㅡ㌶愳攴挵㐰㤴㝡摡挹攰搹挶〱㡦㑣昴昷ㅥ㝦敢愴挳㔷㌵扥昰搷〶挵敥㑣㤷㉢㌳㐱㜴ㄲ挴搸ㄵ〴㌹〴愳收㙥攴敤づ愲搴愳㑥づつ挷㙦戵昶捥㤷㈷㑥扣戳㘱昸戹戳〶摥㔲慦攸㝡㍢㠷㍤㠸ㅥぢ㘲㌴㠰㜸捦㘷㈲捦㘷ㅣ挵攳㐱㤴扡摦挹散挲搴搲〳㥥昹晣昹〹愷ㅡ慢㉥晦㙡挸戳〷㔶㜳㉥㠹ㄶ㜹愰散愸㌴慥愳愳慢㘵㌱㘷㌷㑦ぢ㌴㕢ㅡ㍢㍡㘷愶摡㕢㍡㝥摡挶㠷昱㘹㐳㐳搴戸㡥㤶㥦㝦㠸㐲㈱㍦㐹搳㌳ㅡ㘱收㥤愶戶㉤㥣摥搶摥㠲㤹㜲㥡㤵㙡ㅤㄳ〹㠵愲㍢捤敥捣㌶㕡㑢挷挴挲攱搱昱㈸㄰㤹ㄴ㑤㍣㈶㘰㑥愴昳㈶㠱ㄸ㤳㐱晣㘳㐶㌴㕡㉤愹搶㙣摤捥㘸慤ㄳ㐳〱㜳㑦捡愷㠰㈸㜵㤷攳㕣㜵散戸㤳搷㥥㍦㙣搲㥡㌵㈳㐶敦㝤昰㝤晢㈸㔹㈳㌰㡢扤㐱戶㥤搳摥㠴㜹愰慢㌹搵扥搳戴愶搶㌱挱㥤愶㌶ㅤ㘶㌵㌷㔹ㅤ㥤㌸㥥㤶㕡㍥㈶㌸㍡ㄴ㌵愷㌲摦㘹㔴㥡づ戲挹㤸ㄱㄳ㔲ㅤ㤸慡㔸㙥摤挸扡昱挱愰㌹㠳㠸㤹㈰㑡摤敥㤴㝣摦㈶昷㝦㝥戰ち㑦扢昱攸㉦户散㝤昶晡昳㤵㉣㑣㤸挹㉣㤰敤㡢㑢ㅥ㡤㌳捤㤷㡤㤴㕤㝡㉣㙡捥㘶摥㜳愸戸㉦㐸㘹改〱㜳㍦㈲昶〷㔱㙡㡤㔳晡㘳敤㠳㡥㍢昸摤㝦㑦扦搷㥡㘶ㅣ㝢攰㥣㜵㡡㉢㈲改愴㜳〹㍥㄰挴㌸〸㐴〶攵㠴㜹㌰㤹昳㐰㤴㕡攵攴戰攴㤸㍤㍥㍦㙤攵㍦挷ㅤ晢攷攴㠵挳〶晣敢㘰㈵换㈹敡捤〷搹㐸换㉤〰搴㑣㔱㈹つ㌲愰搸㜲㐹㌳㐳㐰ㄶ㐴愹换㥣㠲慦㔲㕦㙤戵改户昷㑤扡敦㡣㈳捥摥㘷敥㜶ㄹ挵㈵㥣㔴㍤㐷昰㐲㄰㘳ㄱ㠸ㅦ㘳㔵㈸㠴戱㡡敥㥦㔶て晦㌷㔱㝥㈸㠸㔲ㄷ㌸㤹摤戹㙡搳㥤〷敤戱㜲攲〳㍢㍤㘶つ㕡㝢摢慦ㄵ㤷㠲昶㐸搱㑣㜴ぢ㠸搱ち攲ㅤ㈹㈶㜳愴㘸愳㜸㌱㠸㔲㘷㌹㤹㡤扣㜵搸扡〷㉥扤㘷晡晤户慣敡敡晤摣㜳㠳㤵㉣㈹㤹㐳㍢挸て㜰㘹〷昳敥愴㘲ㄷ㐸愹㑢挳收㔲㈲㤶㠱㈸㜵㡡㔳晡敡㐷㍦摢敢搰昷㑥㥡㝥晥㐱㠱户㉥㍣㘶昷㘷㤴慣㘵㤹挹ち㤰晡愲〶ㄵ昶㌴愷㠸搳㥣愲收攱捣昶〸敡ㅣ〹㠲㜳摥扢㍥敥㔸㜰㝡㝤搲㍣㡡攲愳㐱㤴㍡捥㈹昵慢㘳て㤹扢晥愰㡦挶晦㝡㠷昷㍥ㅦ㝣昸㤲晢㤵㉣㥥㤹挳戱㈰摢ㄷ昵摦㘸㌴㄰搰晤㌷㠱慥散改扣挷〱㙥ㅥ㑦挵ㄳ㐰ち㍢敦㈴㌸敦㐴捡㑦〲㔱敡㜰愷散㘱㜷ㅦ昹挴搰攷慣挹㘷㝥㝥挷搰㉤㡦㑥敤慡㘴捤捥㉣㑥〶搹愱愸散㜸㈰㕦㜶㌰㄰つ㜸ぢ㍦㠵㤹㥦㑡捤搳㐰ちぢ㙦㐴攱㉢㈹㍦ㅤ㐴愹づ愷昰搶戱㜵㝤〶扦昶㑤挳〹㑢ㅥ㥡㍤㘱攵扣㔱㡡搷ち搲っ捦㈴昸㉣㄰攳㙣㄰改㐱㐹昳ㅣ㌲捦〵㔱慡挵挹攱㠰扦ㄸ㑢敥敤㌸㘹挲㠳㠳㑥㝤晣㡦慦昸㙥㔵扣搰㤰ㅣ捥㈷昸〲㄰攳㐲㄰收㄰㡤㤸ㄷ㤱㜹㌱㠸㔲ぢ㥤ㅣ㤶捥挸扣搰㥥㤸㌵昱扣㌷ㄳ昳敥〸晤敤㜹㌵㤸ㄸ㝣㡤㑢㐱㡡晢㘰慣㘰っ㐹搸㈳㐸挰扣㡣㍡㤷㔳改ち㤰〲㥦㑦㠵捦慦愴昸㉡㄰愵ㄶ㌸挵ㅥ㔹㍦攵晡㐹㜳敦㥡㝥敡ㄵ㤷㥣㌳㘱昷搹ぢ㤴㕣ㄷ㌱㠷㙢㐰㡡敤㥥昰昸㍣ㄸ㉡ㅣ戱㔷㌱昳㙢愹㜹ㅤ㐸愱摤㈷挳敥慢㈹扦ㅥ㐴愹戹㑥攱昷㈷愷ㅣ㝣㐹㘸㔹挳摡捦ㅥ扢㙢昰㤱㙦ㅦ愵㜸㍤㈶㔶㕢㐳昰㡤㈰挶㑤㈰搲晤挳摥敥㝦㌳攵户㠰㈸㌵摢挹捣昸晣昵改㐷扣㍢㘲昲㥡换愷㘴㑦昹㘸攴㙡㈵搷㜵捣攲㌶㤰㉤扣㔳㑦㠰㤳㡤㌳昵〴㐶〷愲收敤捣㙥㉤戱㜷㠰㜰㉤ㄲ㌷㝦㑤摥㙦㐰㤴㥡敡ㄴ攱㑦て㔹户换昷攷㑤扤昸挴〵摦㌶㔵〷敦㔶㐳㠹挱搷戸ㄳ愴愸㠸戰愷〴㑣㉣㜷ㄱ晡㍢㘲敦〶㘱ㄱ㌱昳ㅥ昲敥〵㔱㙡愲㔳挴㕥慢昷昸昳昴挷挷㡥扦扢收㠴㘳晥扣昷㔷㔳搴㌰㘲昰㌵敥〳㈹ㅥ㜷〲愳㈳摥戹㈴攰㜴㝥㥣㥦㜹㍦昵ㅥ愰攲㠳㈰〵㑤㘱〶㥡挲㐳ㄴ㍦っ愲搴ㅥ㑥搱㙢㙦㔹摣㍥㜵㡦挹㡤攷慣㤹㜶捥搰㝦慦㑣昶㝤ㄴ攲㝤㥣慢㡤挶昶搴㌲捣㠳昹慢挱搰㘸㔸㙥㘳㉥㠳㜱ㄵ㥣㡢收攲戹㘰㌰ㅢつ愴挲愹敡㍡㘴扢戱ㄷ㕦散㠸㝤㜳晢㌷戵㘶摢㤶挹㐲扢㙦㙥㔲㔳㜳愷搵㉥㠹摡ㅣ晥戳慦㈸㈵摤㉦㌷㜱㌹㉥挵㌳昶㠵摢愰摣〴慢扤ㄳ㤷戰㥤㉢昲㑢愵㉤挶愷㜰搱攰㕥摣敤攸攴㍤扥慤慢㌵摢㌱慣扣㜰㜶㘷慡搳ㅡ㕡㉣换㘷㔲愲㌶ㅢ㤷户㔶㠷㔴㘹慢㘲戵晤㔲捤㕤搶戸攵㑤戶㜸换㈲㌱㉥㜴摢搲摤㑢㈷戵㕢㑢㕣㘹㐹㡤挶㘱昷㘵愹攴㕤㜲㤶戶挸慥㔷摤㠴㐵㙤ㅤ㔶慢㔴㙦挷㤶㤹㑤㤹挳慣昶搹ㄶ昷㙥慣慣㥣敡愶ㄴ㌹㔷摢㍢捥㘸挵㠹攲晡㌹㍢挲换愵愱慤搶慣㤵㐵㝤ㄷ挳捡㉢收愴搲捤搶攰〲㠸㕤㈶〴㥢ㄷ戰㈷戵㘵扡㍡㈶戴戵㜶戶户㌵ㄷ㑡挶㘵㤷愶㜰㠵㥦㥤搶㤶戵慡攴㠳慢㌰㝣㉡㔴㐵慦㕥㑡㔵㙣㔷㙥愱捥扣㍢㜸㌱敤㘹㈴㕢愲搵昴っ昶㌴㈲㠲换㕥㠴扢㌹攳挰搳挸㠸摦扥挷㥡㜸ㅢ㈱搱㠱ㅥ搱㘵ㅡ㈹㤵㌶㉢散㜸愳㘷挱㍦昰㐳戳挵㕥㔹㔹摦㝤㤶昹㜶戹㠱㥡㝡扣挲慤㍡愲㝢㌰㥡㘴敢戶扤㥦ㄷ㕣㔹㌹搰㌹晢㠹㑢戱㡦戳㈷ㄶ晥捤㔶㝢㡦ㅢ㡤㡡㌵㌲ㅦ㈳㜹㥣攴〹㤲㈷㐹㥥〲愹㡥㘳㡣敢搶愲㔵㐰愸攵㙡㐵昵戲愶㙣攷㈲㘳㤱搵戴㜰ㄱ㔷㙣搸愰慣愹愱戹㌹愱昱晢㔸㘵㐵挵㍢ち〷收㍡㤲㘷㐸㥥〵昱昹㉡㡣攷昰㝦㠵攱㌳㥦攷㝦㉦㠰搴敡㡤慣㍡扢㘵晡㔴昵㜰戰㌷㙡慦愳㘰㉢〹㠵㘲昱捡敤ㅥ㙣㉤㜶㔴户㈰摦㡥㕥扤捡㔹㘳捦㔴挷愲㑥㜶挴㥥㠵捣敦㐵㤲㤷㐰晡晥〱㘴晡㥥㔶㌳扡昱㑦戵㉢㔹扤つ昲摣攰敥ㄷ㔷㤷㠳㕢㘶慦㘸捤㉣㙡㙦㙢挵摥㜰㘳慡㌳㌵㉥㠳㉤扥づ㤵㌲㕡愶戶㑤攸敡㌴㕡昶㙣挲㝦㝤㕢㘶㔹㡢慤㔴攷〴っ搳㥤晤㕡愶㘲㝢㔰挶搱㈹搹攵搵戲昹㔳摤搲㘸㜵㘴㑣㙥〱㑥挱戰戴摣挰ㄱ挶搹扥㉤ㅣ㘸慣攵㥤捣扡㜷ぢ㉥搵搱㥣㑣㠰㜶ㄴ㉤晢㠸㥡晤㠴愷戵㝤㑥ち㌹昸攵搰㤳㑢ㅦ㘱搸㌹㔵戰攵㘰〶挵愲愵捡愱挵㍤㘸摦捥愶收㡥搱㡥㜹㐷㌷戶㘱㡢搸㤲摤㜱㥡摤㌰搰挰㡣ㅥ㥤㔵摣搱㘵㝢㈸㤳戶戳㐵㔵㈶户户㜵㉤收㐵晡㑦㤵て昳慡㌰㕦〶戹敡戳㥢㜶摢昶㡡摢搷㍢晦ㅦ㠳㉥㈴ㅦ㜳〴ㄱ㙣敦㑣攲㍦昹㤸㝦挶㝦扥㥥㘴搵昵㐰㤴ㅤ㘹扢搹敥攴戵㕢摦㤶ㄹ㤹昴㥣㜶㑢昶㙦㙢㈴戱㘲戱搵慦㘵晦戶昶挳搲㙤㙤㠷㜱攷慦扦愴㍡ㄶ㔹㔶㈷㝢㐹ㅦ㘷て㤸挷㑡愹㕥扤ち㌶㍦㍤扢愷㕢㈳㝦攳㙦㈰晤挶㌵㌷搷改ㅣ㍢㡣㔷挱敡㠵ㄹ挵㜸つ〷㤸っ摢戲㕤㤹捥扡㘹㑤换敢㤶〶摢㘳愳㤷㌷㜷㉣㔷摢攰搴戹㥦㌹㝣捥ㅦ㡥晤搳攴慦挷慤っ晣㙤敡慦摥㤸㌲㔶㡤㜰〴㈵㕢愵㈳㤱㔹ㅤ扥收ㅢ㈴㙦㤲扣㐵昲㌶挹㍢㈰㙡ぢ愸㜲愰愲㑤㌷㐷愳捡て㌷敦ㄲ昳ㅥ挹晢㈰ㄸ㙥挴晣ㄸ㙤晥㐹ㅥ㐷ㅢ㥦㔲愳昰摦㜰愶㍦㈲昹ㄸ㐴㙤て挲扥㔸㘱晥ぢ愴㕢㠷㙥㐷㐴㠹㐳㍦〵搷㘷昶㈰㔳㍢〰㐱愷㥡㌴愲㐹戳㤹㌴㤹㌲ㅤㅢ㤴ㄸ愷挶ㄱ㤴散〲敦〴戵㡤摢㘹㌵㠰晣晦挵ち挶㕥戳晣挸㤹捣昰攱㔳愱㜶挶挹㡡㑢扦挱㠱昹ㅦ㤰敡㕤㐰㌶㘶捦㤸㔷㍦㉡愵搲㉡愳戲捡敡摤㠲㍤攵㘹ぢ摢㝦昸㘸搹ㅦ㡡㌲攴搹ㄹ昴搵㐹搹㜲搷〹づ愱㝥㥤〰㕡挶攰㝥㜹〶〶搲㠱㍡攵ㄹ㑢摤扣㝦昲㠱ㄹ㈷㡦扢㤳攸㐳扤戰㤵㉡晦搹搴攰愷㘷昳愱㥥㌰搴㑦㌹愴晥㝦㕤摥㑦㌹ㄵ㝣晣搸昴㡦ㅦ㍢昳攴〶ㅡ戴㈲㜰㑥挳㕦㑦扤攲慦愷㡥戹挴㑥㔷っ㜲晥㝦昳㐱㥦昱㉤〰摣㔹㡢㜰㥦㑥敥㈹攰愲㥦㠳㑡㉦㝣昵挷晣ㅥ㐷㍥㥦㐹㜰㌷挲㥥㘴㉡〰㍤㜷挴㌱慡攱㔹〳㉢㘱戴㌸㝢攰昹收扦摤㡣捡㕦㍢㠲㤲ㅢㅡ㈱㘴㔸挷捡㤸挸换昴㤱昴㈱改㑢搲て㐴晤ㅢ慡ㅣ㤵愵㐳㘱㉤昶つ扥㝦㠰〰户㥡㠹昱㤳っ〰昱㡣捡〳挹㜳㐶攵㌰㤰挳㠹摥㤴捣挱㈰㉡㡡愴㍤㉡て㐱戲摢㔱㌹㐲慤㤲㔱㜹㈸㔴㝣㘶て㌲ㄵ㠳㥥㙢㈳捦愸晣㐶㜷挶㜹摤ㄱ㤴摣慣攱㉤ㅡ㡥捣扤敤搱㈸㠹挳攱昸㥡摢愰づ㘶㍤㠸摡つ㐹㡥㐸昲㘹㌸慢挱㍥昸摡㕥ㄵ㌴㍣攸愴攷㍡晦戳㤹㙣ぢ㌵晢㘶て㑦捤晢㌱㐷㐱㠴戶㐱㠴㥣㜷愹戰㈷㤹摡ㅤ昸晣㜹戳㙤搸㡤攲㠵敥捥晢㜹㐷㔰㜲㡢㘹て攴挴昳㜶㐶攱戱㌸ㅣ㡥慦ㄹ㘶㥥ㄱ㄰㌵づ㐹㥥㌷摡挵晡昵㙤㐷㌶攰戰愲㘲戱搳㑤㤶㥦㘹愷ぢ扡㐷ㄴ㙡摥敥㌱㤱扢搸㌴〱㥡㤳晢㌱攳㐰挱〴〴㜷㈳散㐹愶挶㈳愷㜲㈶㜸戰㍢ㄳ㍣攰〸㑡㙥㡣㑤㐴㑥㍤㙣搲ㄴ摣㝥昲〳㕢戰㐹㔳戲晤㘰㕦〱晤扦㑤㤶㕦摣㈶㑢攱〶换づㅢ搸㔵㈸摡㘲改昶㠲晡㔱㌴㠸晦户㐵㔱ㅣぢ㘵㙦㔱㑣㐰搷㔶昷愱摢㜱㑥㠱㥤ち㍦收㐴昶晣㐹㈴㤳㐱㍣㜳捡ㄴ㍢愹㈶㐱㘱㌸扥收㕥〴敤つ㔲扤㈷㤲㍤㕦㙤愳扢搶〲㔴挵晢搵晤㜰愹㥣㑢㈱㜶㐹慥㤰㔵敡㠷㉦〹㝦扡ぢ攸㉡扤㐸㔳㌸㡦㕥㔵㍤㥦〴敡捥㔵㤹㔱扣昹㔶ㄸ㔶㠳㘰㥦散㘴慢㜵づ慥ㄲ㍢㝥捡㐵摣㑦戹愸㌲愷攲㜴昵愷晡㌷㘸っㅢ㝦㑥搴散扤㤴㥢ㅢ昳攷㔷搴昰っ挹㌱㈷㤳㤴㉣ㄶ㘶㐲收敢㐹愶愶㐰捦㥤㌱㡣㝤㠱敦㠵挶㘲㑦㥣㌷㜶㌷㙢慣㜱〴㈵㜷摣愷㈲㌷捥ㅣ收㕣㘴愴慥敦戶㤵ㅦ〴戱㜹㌰挹㍣㄰㑦㉢㥦㙦㈷搵㌴㘴㌲㥣ㄹ㉤㈰㈸〵愲㘶㈰挹㤶㙥愶㤱搲ㅦ㜵〵捡愰〱挹㌳愷㤳㤴ㄸ㈱〷㤹慦㈷㤹㥡〹㍤搷〸㈶㡤㘰ㅢ攰㍣攷㍣㑢慥㘳捦㜵〴㈵㌷晥㘷㈳㈷㌱㐰ㅢ㌲㔱㘷〳㔶扥㥢㉦㘱ㄹ敤㈴ㅤ㈰ㅥ〳㜴搹㐹㌵〷ㄹつ攷改㉣㈵㘸ㄹ㠸摡て㐹㌱挰㜲愴昴㐷㥤㡣㌲㕣〳散ぢ㜶愹〱㡥〴摥㘷昶㈰㔳晢㐳慦㥣〱㡥敡捥〰㐷㍡㠲㤲搸㠳戹挸愹㡥戵㌸〹㠵㥡扦㈲㌹㤹攴ㄴ㤲㔳㐱搴㔲挷㈸摣㘱攵㌷扦换戱㤲㤸搳㐹捥〰昱ㄸ攵㉣昲㕥〰ㄶ扢ㅣ〷攲扦攱昸㥡攷㤰㜹㉥㠸㍡ㄸ㐹㝢㍤㝤ㅥ㤲摤慥愷て愲㔶㐹敢戸㄰㉡㍥戳〷㤹㥡〷扤扣㜱㕥㘵㉥戲换㤱改捥㌸㘹㐷㔰ㄲ㔶戱〰扡搲㍡慥㘲戵ㄷ㌸㠶〰戳昰㘳㕥〳戱戹㡡攴㕡搶㉥扦摤戳摡㑥慡ㄴㄴ㠶攳㙢㕥て㠶㜹〳㠸捡㈰㈹慤㘳つ㔲晡愳昶㐷ㄹ㙥敢㐸㠳㕤㙡㠰㕢㠰昷㤹㍤挸㔴ㄶ㝡㜹〳攴扢挷戴敥っ㌰搵ㄱ㤴㠴㜷攴㤰㔳ㅤ㙢㜱㈷ち㌵敦㈲昹ㅤ挹摤㈴昷㠰愸㐹㡥㔱敥〳㡡摦㝣敢昸㍤㌱昷㤱摣て攲㌱捡㠳攴㌹慤㘳㈱㔴㠶戳㠰㠷挹㝣〴㐴㌵㈱㘹户㡥㐷㤱散戶㜵㉣愲㔶㐹敢㜸〲㉡㍥戳〷㤹㍡ㄴ㝡㜹攳攴㕢㐷戸㍢攳㠴ㅣ㐱㐹戸㑡㌳㜲昲㕣㜵戴㈰㌹㥣㤵㝡〱㜵㌰㕦〴㔱㙤㐸敥㠲敦㤰㜹㥤㉦㑤㝣晦散〶ㅣ攲慡攳愲〶愴㠶捣摢㘲㔵〳㤳ㄵ〵㔷ㅤ㉦㐱捤㝢搵㌱㔹㕦㜵㠰敦㝥捣㤷㤱挲㔵〷挱㘲㠲㔲㘱㑦㌲戵ㄸ㌹攵㑤㤰扦昰摡愶㍢ㄳ㡣㜰〴㈵㐱㌶ㅤ挸㐹㍡挸ㅢ愸㠲慡〳慣晣昰昹ㄶ㙢晡㌶挹㍢㈰㥥戶昰慥㥤㔴ㅣ㔸㠶攳㙢扥㐷搰晢㈰㙡㈹㤲搲㐱㍥㐰㑡㝦搴㄰㤴攱㜶㤰㉥戰㑢摢挰挷挰晢捣ㅥ㘴㙡ㄹ昴昲〶挸㜷㤰㝥摤ㄹ愰慦㈳㈸㠹昳㌹ㅣ㌹㠹〱扥㘰㤵㝤摤ㅡ攰㉢㠸捤慦㐹扥㘱敤昲㈳挴户㜶㔲ㅤ㠱㡣㠶昳㜴扥㈳攸㝢㄰㜵ㄴ㤲㘲㠰晦㈲愵㍦㑡㜹つ㜰㈴搸愵〶愸挴㈵慡捦散㐱愶㡥㠶㕥㌹〳㝣昵㝤㌷晢㌱㕦㍡㠲㤲㤰愳攳㤰㤳ㄸ愰てち㔵㥦〳㔶扥〵昴㠳搸散㑦㔲换摡攵つ㌰挰㑥慡攳㤱搱㜰㥥捥㈶〴つ〴㔱㈷㈲㈹〶ㄸ㠴㤴晥愸㡦㔰㠶摢〲㑥〰扢搴〰㥢〱敦㌳㝢㤰愹㤳愰㔷捥〰㙦㜵㘷㠰㌷ㅤ㐱㐹摣搳㈹挸㐹っ㌰㥣㔵㝥扤㕢〳㙣〳戱㔹㑦戲㉤㙢㤷㌷挰㈸㍢愹㑥㐵㐶㘲㠰敤〸摡ㅥ㐴㌱昴㐹っ戰〳㔲晡愳晥攴㌵挰㘹㘰㤷ㅡ㘰㌴昳㌴㝢㤰愹搳愱㔷捥〰捦㜴㘷㠰㜵㡥愰㈴昶敡㑣攴㔴挷㕡挴㔹敦〴㐹㤲㘴㔷㤲摤㐰搴㘳㡥㔱㍥〶㡡摦晣ㅣ㌱㠶㤸㍤㐸挶㠲㜸㡣㌲㡥㍣㘷㡥㌸ぢ㉡㘲㤸〹㘴㌶㠲㈸㐶㜴搹㜳挴㐴㈴扢㥤㈳捥〶慣搴㌸㝢㐲挵㘷昶㈰㔳攷㐲㉦㙦㥣晣ㅣ㜱㐷㜷挶㔹敢〸㑡挲捡捥㐷㑥㜵慣挵㍥慣晢㉣㤲搹㈴㜳㐸昶〵㔱㌷㌹挶ㄹ〴㔴つ扥慡㔷㐵〵〷ち㐴㡤ㄲ㜳〰挹㕣㄰ㄸ挷㌸㄰晦昷挵㡤㉥㠶㤵㜴攱挷ㄵ㉢㜰㐷改㈰昰㡣㠳〹㤰㍢晥㜵扣㤰挲戲敢〲攴㈰㐶㥢〷㤱㜹〸㠸扡〸㉣摢㘸昳㤱散搶㘸ㄷ戲散㤲㠹㌵捤ㄲ捣ㅥ㘴㡡攱㜱攵㡣㜶㔱㜷㐶扢搰ㄱ㤴㐴搲㕤㠶㥣愴㑢ㅤ挶㙡㥦敦ㄸ〸捣挲㡦搹〲戱搹㑡搲挶摡攵扢搴ㄲ㍢愹㉥㠷㠲ㄸ愱㥤愰づ㄰㜵㈵㔸搲愵㍡㤱搲ㅦ戵ㄲ㘵戸㘳捡ㄵ㘰㤷ㅡ㘰㌹昳㌴㝢㤰愹慢愰㤷㌷㐰㝥㔶㌹慥㍢〳ㅣ敢〸㑡㘲晡㔶㈱㈷㌱挰㜱慣昲搱摤ㅡ攰〴㠸捤ㄳ㐹㑥〲昱ㄸ攰㘴㍢愹慥㐵㐶㘲㠰㔳〸㍡ㄵ㐴慤〶㑢っ㜰ㅡ㔲晡愳扡扣〶戸づ散㔲〳㥣挹㍣捤ㅥ㘴敡㝡攸㤵㌳挰㘱摤ㄹ攰㔰㐷㔰ㄲ㔷戸〶㌹搵戱ㄶㄷ戱摥ㄷ㤳㕣㐲㜲㈹挹㘵㈰㉡敢ㄸ㠵摤㠶摦晣㤸㜲〵㌱㔷㤲㕣〵攲㌱捡㌵攴㌹㘳捡㡤㔰ㄱ挳㕣㑢收㜵㈰㡡㈱㡡㜶昷㔸㡤㘴户摤攳㈶挰㑡㡤戳〶㉡㍥戳〷㤹扡〵㝡㜹攳攴挷㤴㝤扡㌳捥㑣㐷㔰ㄲ㈷㜹㍢㜲㤲搶㜱〷慢㍤摤㌱〴㤸㠵ㅦ昳㌷㄰㥢扦㈵戹㤳戵换㜷㡦摦搹㐹戵ㄶち㘲㠴扢〹扡〷㐴晤ㅡ㉣㘹ㅤ昷㈲愵㍦㙡㈲捡㜰扢〷㈳㉥㑢つ昰〰昳㌴㝢㤰愹摦㐰㉦㙦㠰㝣昷搸慤㍢〳散敡〸㑡愲㌸敦㐲㑥㘲㠰㈷㔹攵㐴户〶㜸ㅡ㘲㜳ㅤ挹㌳慣㕤摥〰捦搹㐹挵昰㑥㌱挰昳〴扤〰愲敥〱㑢っ昰㈲㔲晡愳㜶昱ㅡ㠰昱愰愵〶昸㈳昳㌴㝢㤰愹㝢愱㔷捥〰摢㜶㘷㠰㝡㐷㔰ㄲ㘳㝡㍦㜲ㄲ〳晣㥤㔵ㅥ搱慤〱摥㠰搸㝣㤳攴㉤搶㉥㙦㠰㜷散愴㝡〰ㄹ㠹〱晥㐱搰扢㈰敡㈱戰挴〰敦㈱愵㍦㙡㜳慦〱ㅥ〴扢搴〰ㅦ㌲㑦戳〷㤹㝡ㄸ㝡攵っ㔰摢㥤〱晡㍢㠲攲㐸搷敡挷㤰㔳㜱攴㡥晣っ挸㡤〱昴㙣㝤昷〷搸挸敤摢摡搴搹搱㈷㌷慥慢戳㙤㔲㔳㈷昶㈶晢收㐰㜰㈸㉡㐳㘵昲昴㈸敤㤸摢慦挹㕡挶挹㜴敢㔲㔱挱敦搸戶㉡㤵㌷戶㑤㙦敢㙣㙣敡㔸摣㥣㕡㔱㕦㐶㙣㑢昶㕦㘴戵㈲㝥戳ㅤ㘱㥣ㅢ〲戵㉤㕥㙣㘵换搴㜱㜶㕢㔷㝢挶㥡搲昸㑢㠸〰㔵㜶㜴ㄵㄶ㌰㡣晤散昱㜷㜸㜹扢㙦〹摦㔴㈲攸㐷晤挸〰㐲慥㔳㉡捣捦搹㔴㤱〹㥡戸昹〵㥢愱慦愲晡㜱戰㝡㙥㈲㥥㤸搲㍥〰晢㜲㜰慢捤敢攷〴㉤㑦㘹敤㘸捡㕡㍥㈷㠵㕦㈱昵㜷づ㘷㜴㜵ㄶ㐸㔲换〷㍡ㄲ㐴㈶捤㘸㠵敢㌳愹昶散㉦挱㉢㌸㌱㝣㙣㤷㈸〳晦㝥㥣愱敤㙣㉡㉡㍥㤵㡤㕢愴㍥㍤〶㥤晤㑢挷搶㑦㠰㔱㌶㔰捣敤㡥㌸昰㠴攴搶〲摦㡦收㜶搹㌵㑣昱㘷㘶攲〵㍢搴扦扦㈰㉣㌴㜰晣㌴戸搹ㅡ㔸㤸㤴扢㈱㘶㙥㕣扡愳慤戹慢搳敡敦ㅥ㐹㐷㌷㜳戳慣㘶晣㌶㙤愹搵搷㍤㥡㤹改㐴〰扡㥢ㅦ㐳愷㝦㌹ㅥ㠲㐵慡ㅣ㉦㈹昱㤳搱㐳攳㉤㍣〹昶愱ㅦ改㔵㔵㔱㤱㤳捦晦㡣㔵㤷㕥挲捦㡤㘳㉢昴〱㠳〸搰㤱㥥㐴昶挵户㍢ち挷㕡㙦晣㌴㝢搲㐰ㅤ搶㙦㡦㜰㌲㜸昵搵㍣㠶㉥昷换挹戸㠷摦㈷昰挷㤹戵散㍡捤昸挹㝥㘷㔳㈶搵摣扣愲㝦㙥㑡㙢愶戹㉢㙢㑤㑤愵慤㘶㍤㘶昳㤷㠸扦っ㝦挹㔳ㄴ㙣㕦昵㘰ㄷ挷㈸㔳昰㈸〵ㅤ慤晤愳㠷戹ち昳㉢昴㌴㤹㜲㤱㠷捦晣挶改㜷㑦挱搸㍦㌸㔸摤〷愵㑤昲㍦戵㤰ㅦ摢㘳㘸㉢㘱㜱㑣㘳攰慥ㅢ敦㉥㍤捥〳㥢摡㠶㥦㤰ㅤ㘶㘵㍤慣㍤㥢㙣搶㉦愶㕦㠹㥢㄰㐲昶㘳㈷ㄸ搸ち㥦㑦㥤ㅢ扦ㄸ昴散昴㔸捥㌱散ㅣ敢㤰㉥づ昹昵㜴づ㤹晢㘵㄰昴〳㔸换ㄱ捣晥〱晣㥣愶捥㘶慢㑦㑥攴㜲㕣挳㉥㐱㙢昶捥捤㔹㠴昰搹挶㝥戹挹敤㑤搹收愶㔶㡢㡢㄰晣㌶㠶扦㠱㤹㙡㉤挴慦㌸㘶戶㜵㌴昱㘷户晤㜲㜳摡㔳慤ㅤ㡢ㄹ㈵㥤㔹戱㐹㐱㑡㥣㔵㥤ㅢ摦搴㡡づ㘴㤷挹攳摡摣散㐵㙤换昰攸㡦慥㤶搶挹愹挵ㅤ扦〸㐷㘱ㄴ㜲㍥㜶慦慡㔴㤵㤵慡愶戲收挷捥㔵挶㝦搰㍦㌶㥤㠶㐸昲㐵捤㉢㜰㡦㕡㝥㠸摣搴㕡㌷㌵㡤晤㙡ㄴ挶ㄸ戲㑡ㄲ挷㠹捦攰愸㠷㥥㑣晦㌹扦慥㘱㑦㘶㙤ぢ㝥㍥㕥㌶戴摦㝤愲ち㐷㘷昳㕢㔴愸敦㜷㈰㝢㑤摥㜷㑡晥㌷㔹晦㔷㡦㈷愹㝥ㄶ㌹昷㌰㐹㐸㠳㜱㝦〰戲㈹挰晤敤㐶㐴ㅥ摢㤴㈹㙤㠱愹攲㠶改换〹㠶㙤ㄴ昳㉡攱㍣㥣〴㠳昶挵㤰㠰㐱ㄹ㍦㘹挰㘸摣摦㑥㌰〸〵扦ㄲ敦㜰㘴ㄳ摡㕡㕡㔲㙣㜴㙣戰戳㌱愲㕢㌵戲敡挶ㄸ㘳收㐰愴㘵㍡慣搴㜲戰㔲换㠵㠵㠹㥡㍦敡㤲㘳收搵戶㌰搵摥搴戹愸愵㈹㔳挳〴㝦㜸昵㡢㘸慤㘸㐲㔵㌰愶晥㐸㤳挵ㄲ戶㌸ㄶ挲㡥昸㠷扢㐷攳慡㠲愶愳晢搱愶㉢㘵㜶㔷㍦㌲捥ㄸ捤㔷愶〱昳扦挸慤ㅡ㕦㔹昶㑡㕤㍣㑢㌳㌴㔱ㄹ㥥搴昳〴攰㙢慥㈷ㅣ〷晣㔶扤〸搲攳㡦ㄸ㝡〳攰㥢摡㤶捡㑥挲㙦昳摡摡㝢㍢㡦搳愹㠱㙢㌹搸戴晢昹挳㤵〹昸搵ㄷ㘲敤㤷㘲㠵摣㕥㐳挶㙣晣㈴愴㡡㍦㜹㌱㙣ㅦ㜲搹㔹㔱㕤摤愷愶㕣㔹㔳㜴㕥昵㑥㠰扦昷㜱㐴㔳㑡昲晦㜸㥦挴㔸㥥㠸捦㠷敤㔱晣扥ㄲ搴攴㑥愹攲㑦㘲㜸㍥㐵㠰㑡〲㔰㝣㐵昵换㄰ㄶ昷㤲㙥㝦攴〱㠵ち晣㌴〵㍦㍥愹㘹攱改㘰㈱㘲攰㈷㈹昸ㄱぢ㑣㘲昴愹昹〳攴㘶ㄵ㔰捦㍤晢散ㄸㅣ㔷愸㍦㠳攸昲搹挷㝣㍥ㅡ捦攴攳㜳㑣〳㐴扤㠱㈴㉦㔷挵㙤㜸㈲ㄲ㡢㜰㉥㔵昸摣㈴㑣㈲敡㑤戰㜸戹愲㍦ㅥ㑦㘲㤱捤㌳㈶敡㉤㠸戹搰愶㐳㌷戴㘸㔳㙦〳挷㠵ㅢ愲㘳愱㥥㕦㌹昴㜳㌲㝢〷㈲慥ㅥ散㡦㥥摦㉡㉡敡㜶摥挷㜷㜲扦㑦挶攲㕥ㄶ攷㌷昵㉥〰㥣攳㉡㡣晥搰ㅣ㌲扢慢㝤㜱㜳㔷㐷摤㉥㜵㤸㐶摡㍢㜳㔸慥㜵㌷慡慡昷愰挵㤱搵慣㠵愶㝡ㅦ㐷ㅣ戰摣〶㍣〰摣つ㌷攰㝦㡡〶㌲搹㠴㜰㈴昸㔵ㅦ㠱㘸愳㝢㕡挵㐰㘰捣㐱㉣㡤㜷ㄹ捡〰㌶㈵㘰㌰〱晦〲㠰㉤挳ㅣ㠲㤴敢捣㑦㍤㙡㈳㜱散昳つ㈰㘶㌳慡㙤㑥戵㙦㍣〰づ〲㡥户㠷ㄲ㌰㡣〰㠶晣敢㠲㍤㠰㉤〸搸㤲㠰敦㍤〰敥㠸㌹㐵㙣㐵挰搶〴㌰慥搹搳㕥㠶㠳〷㥢挹愵敤〸ㅣ搳㈹㡣㝡敥扥扤㙣攳愰ㄸㄶ扤搱敤愵㉦挰㜶㝢愹㠷㝡扥扤㡣㜴㌲㘳㘴㜵㘹㝢㈹㔹て㈹㠶㔸摢敤㘵ㄴ㌴㌷挳昸㤰㙢敡慣㥢搲戲ㄸ〳挵攸扡挵㙤昸ㄱ㙡㘷㔳慡㤹愷㔴㍣つ㉢㐶㘶㑢㠳搹づ慡㙡〰㔲〵つ㘶〷㜰㌷摣㘰〶㐲つ㝦ㄵ收㡥㠴攳㐰ㅡ捣愶㘰㘹户㔰敡っ㈳㍢〱㘳敥捣搲ㄸ攷㕤〶㌰㥡㠰㕤〸ㄸ〲㠰㌴㤸〰㔲㙥㠳㘱㜰户㔶昳昴晥㈰搵㐲㔴摢挶〳挰愱㉥㌸㑣㐰㠴〰㐶㘵敢ㅣ㍣㠰㈸〱㌱〲㐶㜹〰㕢攱搸㘹㌰㜱〲ㄲ〴㠴㍤〰㑦㤳㑢ㄲ戰㉢〱っ㠰搶㐵㜸〰扢ㄱ戰㍢〱㜱て挰搳㈶挷㄰戰〷㐸昵〴〰㝥㐰慣㘹ㅦ摡摦摤㍦㤳换昸晣㘳㥦晡攵扣扢㘳〳㜳捥㌶㤹㘷㌳慣㠸㈷㤷㡦㔸慢晣㠲戶扡㜰㝥㌰㥢㥥昹㝦昴戵㠵㍤つ挸㌸㍢ㄱㄶ戶晢捤㔸ㄸ㝣㌰搶㍢慤昲攸㥤㍡㤸愷戳扤㈹摤挵昵扥ㄴ换㜵㙢㔵㝥昱慡㈶㐱㔳㝡㑤〳㕤㌹ㄹ㈹扢搷㈸改挴收㜸晡㙦㠳敢〴〶慢攲慦挲㥣挰㑣㜸㜲晣㌲㘲戵㑣挳㘹〴挶㥣㐸㈰愳㔹换〰㈶ㄱ㌰ㄹ愴㝡㉡〰挵ぢ愳挲昰㑦散挱㥡㍣㈳晥㍣愹㡡㍦㑢慡搱㍦㐷慡㤶㔵㐴ㅦ捦捦㡦っ晢㘷㐷㌵搰挱㔱㑢㠷㌱ㅢ㑢㑣㉢敢戳ㅢㄷ㘷㙤㙣〱㔶㔴㔶㔶㘱㥤㘵ㄴ〷挳㤷ㄴ换㉣㘶㕢ㄲ愲慡ㄸ㤶㘹散㠹ㅡ㙦挶晤㘱攴㍦扦昰〱㐶挱㠴㔸㤳㍦ㅥ〰㔲㍥搸㙡摣ぢち〸㜱㘳搰愶戶〲㜷戶㥣㐹㘱㙦㕡㘱㉡㠸㘲㜰㈵扢㤰㌳敦㡢挳ㄹ㔱㘹㍢㝣ㅡ㈰㐳昲㑦㠸搹戰挷ㄹ㠷㈹ㅥ㥦捥捣ㄹ㤰㔹攰昱㤹攰㙥搸攳昳愱㠶㍦摣㤸㘶㈶慣ㅢ扦ぢ㐰昵愹㜰攰㜴㑥㘵ㄶ㌰收㙣〲㔳攵〱㜳〸搸㤷㠰㌴〰昴扡戱ㅦ㔲㐳昳搶㉣㝡㉣㤳晤㔳㡡㈲㝢ㅥ〰ㄵ搸㌳攷㈹挳㘳捦戹㉣攳㐰㤶挱㔸捤㘲㝢㉥〱捦戶攷㐱㠰晣㈰㝢㌲慣㔳散㜹㌰㌳敦㐰慡挰㥥㠷㠰扢㘱㝢㜶㐱つ㝦ㄵ收㝣㘶㐲㕢昲换㘰搰㌲昶㕣〰㡣㤹㈲㜰㔹㜹㐰㥡㠰っ〱㡣ㅤㄵ㝢㘶㤱摡扣㍢㝢㈶换㌵捦ㅣ㌴㘰㑥㐶㤳敡㍡㜸捣戹㤰㐵㉣㘲ㄱ㈷〱攰㔹㜱ㅣ㑡㌵㘷㠵㝡ㄸ㡥戹攲昸ㄵ㈰摤慦㌸㥡ㅤ搴挹㐰㙤昴㡡㠳〱愶昶㡡愳〵敡昹ㄵ㐷㥢㤳ㄹ㘳㑦㌷㘶挵挱㈰㔴摢昱㡢愱搹㝦㙡㕢㐷㘷摤㙣㕣㜴搶㑤挰ㄱ㑥愴㜴㥤㜱㍡㜸攲敦㈵㔰㔰っ㕤㉤㔸㘷㜴㠰扢㘱㝦㌳挴ㄵ㝦㜸㔴ㄴ攱㌸㤰㜵挶㌹㘰㘹㕢㔳敡慣㌳扡㠰㌱㤷戲㌴挶扦㤶〱㉣㈳㘰㌹〱攷〱㈰敢㡣ㄵ㐸戹敢っ〶扤㙡㌵捦㍡攳㜰慡ㅤ㐱戵慢〰㈸敥ㄲ搷㠰㘷㕢收㐸㐰㝥㔰㤷㔸〵㔵㌱搱㔱捣晣㕡愴ち扡挴㌱攰㙥搸㐴慢愱㠶扦ち昳㔸㘶㠲〳昹㕥て慡㑦挵㕥㡤昴㈱收㌸㘰捣攳〹扣愱㍣攰〴〲㑥㈴㠰〱戳搲㈵㑥㐲㙡㙢摤㈵摣〱〶捦晤㙢戱摡敢㍡㔲㕤ㅤ愹㠵㔶戹㡥㜱㌲昴搰㌱㙥昱ㄴ㌴㠵ㅣ摦㄰搶攴ㄴㄶ㜴㉡ぢ扡ㄳ〰㑦挷㔸㐹㌵愷㘳㥣㡥㘳㜶っ㠶挴㜶摦㌱捥㜰㔰扦〳㙡愳㍢〶㘳㙢敤㡥㜱㈶搴昳ㅤ攳㙣㈷㌳㠶摤㙥㑣挷㘰晣慤敤晥㜳愰改㥦㠹ㅦ攰攳㜱㙣戳戰ㅢ搶搴㡡㥤㜷㥣㑡㘹搷㘰戸慥昸晤㕣愸㈸挶敤ㄶ㜴㡤昳挱摤戰摦ㅦ㠴ㅡ晥昰ㄴ㉤挲㜱㈰㕤攳㘱戰戴摦㈹㜵扡挶㠵挰㤸ㄷ戱㌴〶晦㤶〱㕣㑣挰㈵〴㍣ち㠰㜴㡤㑢㤱㜲扢挶ㄳㅥ㌵晡捦㤹戲㉥愳摡攵㔴㘳㌸慥捥搷戳晣扤㠲㠰㉢〹㘰愸㙥ㄹ挰㔵〴㕣㑤挰换ㅥ㠰㘷㝤㝣つ〱慢〸㜸〳㠰攲摥昷ㄶ㜸戶昹慦〵攴〷昵㍥〶捡㡡ㄷ慥㘳收敦㈰㔵搰晢慥〷㜷挳㕥㘰㘴㉤晥㄰㙤捥㑣㜰㈰摦昷㐰昵戹搲㉤㡥戵搶〰㘳摥㐸攰晢攵〱㌷ㄱ㜰㌳〱㡣挶㤵摥㜷ぢ㔲摤㑦昰愱㜲ㅤ敦㌶愸愰攳㝤散㈹挳㌳㈳摤捥㌲搶戲㡣㉦〰㈸戶攷㔷攰搹昶扣〳㤰ㅦ㘴㑦㠶搳㠹㍤㝦捤捣ㄹ㠰㕢㘰捦摦㠲扢㘱㝢㌲㔰ㄷ㝦〸愶㘱㈶摡㥥㡣搶㉤㘳捦扢㠰㌱㝦㐷㈰㈳㜹换〰敥㈶攰ㅥ〲ㄸ摣㉢昶扣ㄷ愹晣〴㕦㍦愱㍥愸㥦愰㠶愷愳㐶捡㤹昳㍥㘸挰㥣っ昷搵㐵㡣㈲挷摥㠲扡㥦㐵㍣挰㈲ㄸ㥡㕢㙣㑥挶攳㡡㌹㑤㕥㜰挸愷昸捡愲㍦㈰㘲戶㠷㤸〹挳㜶ぢ捣昶〸戸ㅢ㌶ㅢ挳㝢㘹㉤昳㔱㘶㠲〳昹㌲挶㔷㔷搹搳㈷ㅦ〳挶㝣㥣㐰挶晦㤶〱㍣㐱挰㤳〴っ〲㐰捣昶ㄴ㔲攵㔷敤㤳捡慦摡搷㐱〱㔶摢捣㔳㠲愷ㄱ㍥挳ㄲ㥥㘵〹挳〱㈸戶摡㌶攰搹㡤昰㌹㐰㝥挸㘵㕡㍤㌴挵㤸捦㌳敦㙤㤱㉡㌰收㡢攰㙥搸㤸っㄵㄶ㘳扥挴㑣戴㌱ㄹ㉦㕣挶㔶㝦〰挶㝣㤹㐰挶ㄲ㤷〱晣㤱㠰㍦ㄱ挰昰㘲㌱收㥦㤱㉡㙦捣挶昲挶晣㉢ㄴ㘰捣搱㥥ㄲ㍣挶㝣㠵㈵晣㡤㈵挴〱昰㑣愵慦㔱捤㤹㑡晦㡥㘳㑥愵〹㐰扡㥦㑡㕦㜷㔰㐹愰㌶㝡㉡摤ㄵ㘰㝢㉡㝤〳敡昹愹昴㉤㈷㌳㐶㈷㙦捣㔴捡㌰㘵摢敤㙦㐳㜳㤰㝥挲捣㥥㙤捤㔹㍥㙢戶摢㤵收ㅥ搰ㄳ愷扦〳㌵㌵ㄶ㈹摢改㜶㔵捣㜷挱摤戰搳挷㐱㑤㥣晥ㅥ攱戰㥢㑣愷ㄳ挰搵㍥愵搴㤹㑥摦〷挶晣㠰愵㌵㤶〷晣㤳㠰て〹㤸〸㠰㑣愷ㅦ㈱攵㑥愷っ㡥搶昹搶㐹扥戲〵晡㌱搵晥㐵㌵〶㌲㝢㍣昹〹㜸愸㥥散㑦㝥㡡㘳㝡㤲㘱捥摤㝢昲㌳〷挵㌸攸㡤昶攴ㅣ㠰㙤㑦晥ㅢ敡㜹㑦㝥敥㘴挶㔰㙡搷㤳愷㍣摡㠰㑡攱昳改㌱㌵ㄷ㕦㍡敡㡢〵ㅦ㡥㘵晤㔸戵晤㠱戳㍤昹〵㌴昱〸ㄴ慢ㅤ㔱㈲昰愱扤㔳挹㔳㈹搹㤷㍣〰㍡攲挵㉦愱愲收㈲㔵攰挵慦挱摤戰ㄷㄹ愶㉤㕥晣㠶㜰搴㑤扣挸攰㙣㙤㙤㡦ㄷ晦〳㡣昹㉤㑢㍢愴㍣攰㍢〲扥㈷㘰㍥〰攲挵晦㈲攵㝡㤱搱摡㍡㕦捦昵挲㝡慡㌱㑣㑢㌱戲扡㜸㜰㘳㌸戵㙤ㅢ摥攰晡㐱㌳㙣㉢㔴挵㐴搸㝢挱昵㌹㔲〵愳ㅢㅥ〹戸ㄱ㈶㘲搴戶㤸愸㥡㤹挰㐴昲㘵攸戶㍥ㄵ摡捣㤹摤っ㘰捣摥〴㌲慣扢っ愰㠶〰扥㤴㐲㜵〲㈰愳㥢て愹㍥晡㝡〱て昶㉦㌷愷昶〵〶〳摡㜲㑦愶〱㈹㔵扡㐱㍦㘶摡㥦㤹ㅥ〷㐰戱〱㑦〰捦㌶㘰㉤㈰㍦㘴㜶㌸ㄱ㥡㘲㍦㍦昳㍥〹愹〲晢㙤〲敥㠶㥢ㄸ㠳扥挵㝥〳㤹㠹戶ㅦ㈳扦戵㜹挰搷昶ㅢ㠴㘳㜳㔳〲ㄹㄵ㕥〶㌰㤸㠰㈱〴㌰㔰㕣散户ㄹ㔲攵㘷㠷挹攵㘷㠷愱㔰㠰㌱捦昴㤴攰㤹ㅤ㠶戱㠴㉤㔸挲㐵〰㍣〶愸㌸愴挲摣㡡㙡捥散戰㌵㡥搹㜱㉦〶愴晢㌱愵捥㐱㕤〲搴㐶㡦㈹っ㈶户挷㤴攱㔰捦㡦㈹摢㌸㤹㌱捥摣ㅤ㔳扡㡦〱㔱っ㌸户摤㕥て㑤晦㜸换捡㙤昰㐲敢㑡攸㠸挳户㠵㡡扡ち愹㠲㌱㘵ㄴ戸ㅢ㜶昸㌵㔰ㄳ㠷㙦㐷㌸㙣㈶㘳捡戵攰㙡㝦㔲敡捣っ摢〳㘳敥挰搲慥㉢て搸㤱㠰㥤〸㔸つ㠰㡣㈹㍢㈳攵㡥㈹っ㜱搷昹㝡㉥戴㐶㔳㙤ㄷ慡㌱ㅣ扤戸㑢㌰〶摤戶㑤〰㤰㠱昶㐳㝤㌷扣挵昹㕢愸㠹㜹㠲捣㤸攱敢〵晤㈱っ敥㠶捤昳㍢愸㠹㜹㈲捣㠴㑤㡡摦扢挱搵愷〱扥敥て㔱ㅣ㥢㌱〲敦㈹て㠸ㄳ㤰㈰㠰愱昱搲ㅦ㤲㐸つ搴攳㠹戳ㄸ攰㕡愰摣戸戲ㅢ戰攸ちて㜸㌲摦㍡㕦晡敥捣㝣っ㌳㘷㐸㝢戱ㄱㄹ挷㙥ㅢ㜱て㤶戸戱㐶㘴攴扢ㄸ㜱㉣㌳㘶〸㝣㠱ㄱ挷㠱扢㘱㈳㌲㔴㕥㡣㌸㥥㤹搰㠰晣㍥て㙥ㄹ㈳㑥〰挶㙣㈴㤰戱昴㘵〰ㄳ〹㤸㐴〰挳敢挵㠸㤳㤱敡慦㡤㌸㉤搵㝥㔸搷攲㜲昶㥢〲ㄸ散昷㐷㑦扥㈳昲昶摢㡢昹敥捤㝣ㄹㄱ㕦㙣扦㌷挰戳敤㌷ㄵ㤰ㅦ㌴戱㌱㜸㕥㙣㌸㡤㤹扦㠵㔴㠱つ㘷㠰扢㘱ㅢ扥〳㌵戱攱㑣㘶愲㙤昸て㜰戵㠹㍣ㄳ摢㍥挰㤸戳〸㝣户㍣㘰㌶〱㜳〸㘰㠴扥搸㜰㕦愴捡㕦㍡㑥敡收搲㜱㝦㘸挰㥣㡣搹搷㜵昰㕣㍡ㅥ挰㈲收㠲㔴㝦づ㐰㑦捦昹换㐷㜲昷㐶㠶㝥㑦㜸㍤㈳㡣㍡〶攴昶改㑡㌵攳扤㍥㌳㄰攳搹㐹搶㉦㈱㠴愷捡㡥戴摤攰ㅤ㈲㌹㠵㠳收昱收㔰戱つち敦㈶㌹攷㈶捦㉦昹㜱㤱戸扥敡敢扦㕤扦㝥攳㑡㘱ぢ㉡㝣愲〸㤶㜵〸ㄴ㌹〸づ攳㔴挹〸㜸㘹㙥〷搳挹捥㐷㌱㔶扢㠴㕢晤ㄵ戸㍤㠴扥ㄵ〵戱㔲㝦㘰㍥㔰㠷㈱㔹㍢㌶攳〶攵㐶㐴挰捤㐳㕤搴㌷扡づ㠷㈰㠵㘳昹㉡〶挷㐹捤收ㄳ〳㉥扦搵晦〵户昸搶㘱㐹㑣ㄵ㑦㄰攱昹㠸慥㥡摤戹愲ㄹㄱ㙤㍣攴慤㐴晢㠸㈱㍣戶ㄸ㤵㙥㙢㐷攰㙥㔵昱㌳㤰㕣摤㐷㤱㔵㥦㐱㐵て㜱ㄶ㌵㑡ㄸ扣㔵㝤㌵㕣搴慤㍥㉢㥤昷ち㜵昸㌱㔲愸攲愰㘹㑤㤹昶戶㡥戶ㅣ敦㑣戴㜶搴昱戱摥㌹㐴敥㡥慢扥ㄲ㌹㤶㉤㤳㈷㔶搵㡡ㄳ愹㕥捡㐷挷昸づ㙢㙤㕢搶㉡戵愹敥攰搳捤挵㕥扤㝢戳ㄸㅦ换攱㘷ㅢㄸ捥扦ㅥㄵ慤㐱挲捣㈰ぢ㌳㑢㘲㤱攴㐸ㄶ㠲昴敢攵慦攸㘵摢搸㔸㠴昴戶ㄳ挶㑦㤸㌵㍦㤰㡥㕢㤹㑣㉣㤳戲慣㘸㈴㤷㠸愷搲改㐸㉡ㅥ㡤挴㘲愱㐰㈶㤰㠹昹㤵愳㘳㌶㐱挷㕦愹㔳㠷㌲搵㑢愷㈸慢慤㐲㡡㜵㌲㔸愷㥦昲攳慦㐶捥昸慢㌰㥡㔱㑥晦〹攳攷㝢㈲㌳㡤ㄶ昰晡㠲㈷㜷㡤㘷攱ㄹ攳㐶㉢㌸〳挰㈹㝣挳㤸摦㜰㜲㌱敢㤰㤵㌹㥣㘴〹㤰慡〶㝣づ㜷㔸慦挲㉢散㡥㉣换㘷㜶㐰挸㙥挵㘸㉤㌱㝢㈷ㄸ晡愳㝣㘵戹㝤挰㘵搷㌲扢㤸㜳㍦㡤㔹㡡ㄴ戸㜶戳慦搵摣㘵挴㠰㉢摦〱攰戲改慢㔳㔰〱㌶㌸㤶㘴慣〰愴摢㔶愴㝥〵ㄸ㕢㔲㘱㑢搸〴㌹㐹㑢㌸〲捡收㤱㈴㐷㤱ㅣ㑤㜲っ〸㕡挲㐰愷づ挶戱㐸摢㉤㈱㥡捥挶昱晣晦㑣㌲㄰戳㈲愹㙣㈴㤹愶晦㔳搱㘰㌲ㅢ捦㠶搲㈱晦㈰㕤敦攳愰攳摦㔴愷㡥㘷㙡戰㑥㔱㔶㍢〴愹㥦愷㈵㙣㠶㥣昱㔷㘱㥣㠸㜲ち扤㝥ㄲ㌸挵㙤攳㔷攰㤵㘹〹㥢㍢戹挸㝢搰捣㤱挸捦㍣ㄵ㐸晦㔰㥤晢㘹㐸搹㔶㐹〷戳戹㐴㌰㤹㐹㔸㠹㕣㈴㤹つ㈴挳㤹㙣㈰ㅤ㡡攵㘲戰㑢挴㡡ㄸ㉢㕤㘸㈲ㄲ户〲戱㑣㈰㥡㠰昵㜲㜸㥦㘰㍡㤰㡢攵㜲㠱㘰㍡㤹捡㠴㤲㌱攳㜴ㄷ㥡捣㈵㘲攱㐸㌴㤶㡥〵搳㤱㘰㌸㥣捡㘶ㄲ〹㉢ㄲ㐸㈷㜲搱㜰㈸㤳昴て搳㌵㍣〳㍡收㤹㈴㘷㠱昸户搰晣戳挹㍡㠷攴㕣昲户搴㝣ㄷ㙡㔲搳扦ㄵ昸㥣愰㡤ぢ㤹㐲㥦㜰〳搱㌹㔸ㅡㄷ㠱摢㘷扥晤㘰㑥㑥㝡挶挵㘰昴㥢㙦挷㔵搸挱㥣挶㈵㘰ㄵ㕡晡㔲㠲愴挷戵㡦换㘶摢昱ㄸ㜰攳㌲戰㡡㡤㝦㌹㜸㘵㡣扦戵㔳愵ㅡ愵㙡㙡搸昴㝤昶慢捥慥〴㝣挴愸㠳昴ㅥ㕢挱㔳㥣攷昱㑤〳捤愳㠶㌷㐶㐲昶换搱慥〶㔸つ㐷㑥㜶挷㥤㡦㑥㤰敦戸慢㈰㘴挷ㅤ〱㜹㘹挷摤愶㉣户ㅥ㕣改戸搷㌱攷㤱ㅡ戳ㅡ㈹户攳㙥愷戹搷㍢㕣㡥㜴㙡〷㜰愵攳捥㐵㈵摣㡥扢〶㤰敥㍢敥晥㘵㍢敥㡥挸㐹㍡敥㑤㔰㌶㙦㈶戹㠵攴㔶㤲摢㐰搰㜱㜷㜲敡㘰摣㡥戴摤㐴㌳昱㕣㍡㤷〹㈶愳攱㙣㉡㠲ㄶ㡡㔷㔹愶戳㔶㍣ㅢ㡤㘵搱戶愲㤶㝦㘷㕤敦戵搰昱㡦搶愹㍢㤸摡㐵愷㈸慢つ㈰昵昳㜴摣㈰㜲挶ㅦ㝥戰㡥㜲㑣昶㕥㤳㥤搳ㅦ搲㝣摥㠴㤰昷搴㤹㜷㤳ㅦ〶㥦扥㌳敥㐱捡㤹慡㤲㠹㔴㍡㤳捣㐴㠳㠱㘰㈴㘴攱㠴㠳攱㘰㌴ㄹ〹愷攳㌸搱㐰搸ㅦ㜱㜴捣㝢㤹㐳㔴愷㝥捦㔴㑣愷㐴ㄶ㐷㑡扡挵晤㤴㤵㜴㡢〷挰㉤攸ㄶて㠲㔱搸㉤攴ㄴ㡣㠷挹㉦攸〹昶昹挹愹㈵㥣㐲㍣つ㍤挹㌳㝡ㅣ㑡ㅢ㙡攸ㄳ昰㡥㍤㍥搴搵㝣ㄲ㘰㝦ㄲ㌹攱慦挲㜸ち㈹摢ㄸ㌱㉢㥥㑣㈷㜳攱㑣㌴㤴㡡挰攷㐹扥扢挵挲慢㝥㘲昱㑣㈰ㅥ㑢ㄹ㑦扢搰㐸㌸ㄱ㠸㘶㜳改㜰㈲ㄸ㠸㈴㘲戹㔴㌲ㅣ㑥攴〲㌱㡣昷㠹㘰㉡ㅡ㌱搶戹搰㙣㈲ㄱ〸〵慣㐸㍣㠱㌹㈰ㄴ㡣㘳㔰捡挵愳攱㔴㍡㠴㤹㈰ㄸ㑥昹㜷㜵㙡㘲㍥〳ㅤ昳㔹㤲攷㐰晣扢㘹㝥搱戸戴扢收ㄳ㤵㔷昲㡦〱㥦づ㌰㌹㉥㤹ㅣ㠶㑣づ㍤㈶〷ㅢ㤳攳㡢挹ㄱ挵攴㄰攲摦挳挱㝡散㌸㤶挶㜸つ挲つ搹㜱㈲〶㡣㍤㔸捥敢〰慢〶攴㈴〳挲ㅢ㑣㠱㉤摦昱攰㑡〷慥昳㜶攰户〰改扥〳㙦㔵戶〳㑦㐰㑥㔰挳挳㡥㐰搱㔹ㅢ㤱挶㕦㠵昱て愴㥤捥㥡〸㘵挳㤹㐸㉣㤰㡥㠲〶㘳挹㕣㍣ㅣ捥㈵ㄳ搹㐰㉥ㅤ㐲㤷㌵摥㜵愱戹㔴㈶㥥挹收挲㔶㌶ㅥ㡥愴㜲㔸愹㐵〲戹㜰㈴ㄱ挹攵㘲㜱㉢㥣㌱摥㜳愱挱㜰㈴ㅢっ〵〳戱㐰捥㡡㈴搱ㅥ㈲攱㘴㈸ㄷ㠹挷攳攱㕣㌰㘵挵晣ㄳ㥤㥡㤸敦㐳挷晣㠰攴㥦㈰晥㐹㥡晦㈱㔹ㅦ㤱㝣㑣晥㘴捤ㄷ愸㈸ㄱ㕦扤ㄷ昸ㅢ扣㝣㜲〲散㠰㘷㔸㤸㍣搶扣慡㜷敦㤲ㅦ〶ㄷ㕥㑡㈱昶㑥㉥扢㈴㈲捦㈰慤昶挳挸㍤㕦ㄹ㘹㈵晡㌱扦〶愷㌲ぢ㌷㍦〳㌵晦つ攲昳敦㡤㡡㤳㘷晣㉦㘸昱㑣昵㌹㜸㠵㔳摣ㄷ攰㤴捥㕤挶㤷㘰㙦㠲晥㡥㈷㉦敡户㄰㜰ㅥ昵㑦㜵㜲捦扦つ搱晣〶㔰晢昱㜳搳㈱㤴㔶昷㉤㔸㙥慢㥢〹慥戴扡㉡㙦慢晢ㅥ㤰敥㕢㕤㘵搹㔶户㡦㉥㝣㍤㤴搱敡㘶㌹㘹㠳摢㠲㜶慢换愶㐲改㔴㉥㥡挸㈶㌳挱㐸㌶ㄱ㑡挷㜳攱㐰㈸㥣㠸挶㔲挹㜴㈴ㅤ㌲㤴ぢ㡤㐷㐲㐹㉥㜵愲㈱㉢㄰戱慣㔸㈲㤹戴㌲㤱㠰㤵㐹㐷〲㠱㘰㉥㙥㔴扡搰㕣㈴ㅤ挳㉢㤶㌳攱㜰㌶ㄷ挹挵㤳〹换㑡愷㠲㤱㐴㍣㤷つ㘶㔰㥥搱换㠵〶㔲戱㜸㌶㤳换㘱㙣捡㐴昸㡥攵㘰㌴㥣㐹攲捤㜴㤹㜴ㄸㄷㅢ㘹晦㙣㝤ㄲ㔵搰㌱昹戲㔹搳㈰改つ攲㥦愳㠵㌵㘴昱㕤搳愶㡦愴て㠵晢㙡愱㈸㠹扡慢愹づ㠰㤰㙤㔶㝤晡㥦昵敢搹㥥㌸㤹㥢〳愸扣〹㠸捦㍦㔷㙢戳㕤㤸㙣〸㈶㝤㙦搲搳晥〳戵㜰㉡戵愶㤱㙣㑥搵搷㜰愴づ㘶戶㘴つ〳换㜵敢㈱攰㡡㕢晦㠱〲昵㙡挰愴㕢㜹摤愷摥〶户㜴挵㍥㕦㤷戳㌵戲㠲〷ㄷ㌸㘹愳づ㘹摢㠳㜱戸搰㡡愷㌰㈲〷愲ㄸ搰㠳改㜰㈸㥡㑡攵㔲戸㙥ぢ㐵㌱㡥ㄸ挳㕤㈸扣㤰㡥㐶㔲愱㔰ち㍥戳㤲戹㔴㍣㘸搱收昰㜴㈸㤹挴搴㌰挲㠵㐶挲㈱㜸㉢ㅡ挱ㄸ㥦㡤㠴戲㤱㐴㌴㥡㠸㐴慣㄰ㅣ㤵换㐴㜳㘱㘳ㅢㄷ㡡愹㈰ㄹ挴㘵㈲ㅡ㐵〶敤〲愳㔱㍡㥢㠹㘶㔲㜸㍢㘸㈸ㄵ㑣㠵晤㈹㝤ㄲ昵搰㌱户㈵ㄹ㐹㌲ち挴㥦搶挲㜲ㅥ捣㘸愱㈸㠹㍡㤵㐴㕤攵㈰ㄴて扥攸昵㘰㤰昲㄰㠸捦扦㔰㙢㤷昳攰㈲㉤㥣㑤㑦捤㈱㐹㔲㔵㍣㜸㈸㠴昶晡昱㜱攴㥤㕦㍦敥捥㝣戱㝥㍣っ㜲昱㜰挱㠵㕦㜳㔹㙥ぢ戸戲㝥摣〳捡慡㑤㘳挶㈲攵慥ㅦ㤷㘸㙥〳㌱愸㡢㝣㍢挰㤵ㄶ昳愰户挵慣搰㉤收晥戲㉤愶ㄳ㑡戲㔴㙣㐴㔶收㐴㤲㐹㈴㤳㐹昶〴㐱㉢敡㜲㡡㌳愶㈰㙤户愲㐸㌸ㄵ捡㘵㉣昴㘳㌴㠶愰㤵㑢㈴挳昱㔰㌲㤴㡤愷愲挹㌸㔶て晥愵扡㡡㝢㐱挷扦㑣愷攴ㅡ㙦戹㑥㔱㔶扢〲愹㥦㘷愹㜸㌸㜲挶㕦挹㔲昱〸捤㥦㑢㈱ㅦ㉦㙡捥㐲㑤搴㔱攰㡢㥢㘶㌳愵捤㝡っ戸㘲搶㕢扣㘶㜵㍢攲㑤㘵捤㝡㉣㤴㘸㜸㜳㝦㘴〵ㄳㅥ攷愴㡤〳㤰戶㑤ㄸ㑤愲ㄳ收㠲㔶㌰ㄲ捣㐴挲㔶㌴ㄵ换㘱㐰捤愴㌳㠹㑣㉣ㄹ㑥㘴㡣戹㉥㌴ㄶつ〵㈲愹愸ㄵぢ㈷挳ㄱ捣攵改㔰㈴㤲ぢ㠷㤲搱ㄸ㤶㕦改㜴摡㌸搰㠵〶挳戸㔲挴搰㘹愵㉤㡣挷㠱㈰㉥ㄸ戳改ㄸㄶ㜲昱㜸〸扤㌷㘸ㅣ攴㐲慤㐰㌴ㄴぢ〷㌲㤱㐸搲㡡挴愲改㔴㌶ㅢ㡡㘶㘲㠱㜰㍣ㄸ捡㘰㔴昵ㅦ慦㑦攲㘰攸㤸昳㐸づ㈱㤹て攲㍦㐱ぢ换㜵挴ㄳ戵戰㡣愶㍡ㄹ㐲改㠸ㄷ挳㜴敥㔰摡挴㥣て〵昱昹㑦㜱戴㡤挳㤰㉣㥥㘲㥢挱㉢㌳㜳ㅡ㉤攰㤷㤹㘸㕢挱㉥㤸㤱晤っ捣ㄴ搷㉣愰㝦搸㝦捤㈵〰㤹㈹ㅣ愹㤵㄰摡㍤昹っ㔴㉥摦㤳㍢㠱㘰㑦㍥ㅤ㜲㘹㈲㕤㘰攸㡦㍡愳㉣昷㑣㜰愵㈷㉦〵㔶㥤慤㌱换㤰㜲㝢昲戹㥡扢㥣ㄸ搶㠰摦昳挱㤵㈶㜷戲户挹愵㜴㑦㍥愹㙣㤳扢〰㑡搲㤳㡦㐴㔶收㔱㈴㐷㤳ㅣ㐳㜲㉣〸㥡攱㠵㑥㜱挶㜱㐸㍢㌳㝡㈴ㄴ挸愶攲㔶㉥ㄲ捣㐶㘲㤹㜸㍡ㄴ㐵愷㡥愳㌵挶愲ㄸ搱㠳晥㡢㜴ㄵ㡦㠷㡥晦㘲㥤㍡㠱愹㑢㜴㡡戲摡㑢㤱晡㜹㝡昲㘵挸ㄹ㝦ㄵ挶㐹㈸愷戸㐵晣ち扣〲ㄷㅢ㈷㠳㔳摡ㄶ晣㤷㍢戹㤸搸㍡戵㕦㌵㙣㥥〶愴晦ち㥤晢㑡愴㥣㔹㌲㤸㠹㐵愲㐹换ち㐷挳㤱㜴〶㥢㉢㌱㕣敡㐴慤〰搶换搱㔰㈴㙣㥣敥㐲㐳搸㙣㠹㐵㠳㠹ㄴ㕥㤵ㅡ〹㐵㌱㤹㘶㌳ㄱ㕣㕦〶㠲㜸㔹㘲㌸㤸㌵捥㜰愱㜸㠹㙤っ戶㑥挵攳ㄱ㕣㘸㈶㌱㘵㈶㌳㔶㌸㥤㑥〶ㄲㄶ晡㘲搲㝦愵慥攱㤹搰㌱捦㈲㌹ㅢ挴㝦㤵收ㄷ㕤ㄵ㕤敤昲〹㜵㤵晣搷㠰扦戱㔷㐵慢ㅣ慣攷慡愸㠵愶扥ち㔹㙥攸慡㘸㌲慥㡡㥡㘹捣㙢〰㔶搷㈱㈷改ㅣ慢㤸〲㕢扥搷㠳㉢㡤㜹㥥户㌱扢攳攷㐱㘵ㅢ昳つ㔰㤲㑥㝡㍤戲㐲挳㕤攳愴㡤ㅢ㤰戶㕤㘴〵㌳挱㔸㌴ㄱ㑢〴㌲戸挴挴㤵㈶㌶捤挲愱㌴㉥㔰愳〱㉣㘵挲挶ㅡㄷ㥡挰ち㌵㠱ぢㅥっ㙣戹㐸㉡㠰戱㌱ㄵ〸㠴㘳㘱㌶昷㔴㈸㤸㌴㙥㜴愱㤱㉣㔶㈴㈱㌸㍣〷㥦挷ㄳ攱㔴〶慢㑤㌸㌲㥤㠹攵㌲愹㕣挲戸挹㠵〶㔳搹㜰搶ち攲㉡㉣㠱㑢㈹戸㌱ㅢ㡣㘲㠴つ㘵㌲㠱㘴㍣㡤㝤㑥㠶挳捡㐹摣っㅤ昳ㄶ㤲㕢㐹㙥〳昱摦愴㠵攵挶捦㥢戵㔰㤴㠸㌷㈵て慡慢摢㈰㤴昱㜳ち㑣攷㡥㥦㜷ㄳ㜴て㠸捦㝦扢搶㉥户㤰㔹慢㠵ㅤ昴ㅢ㝥摦㔰㘱㍥㐴㔵㔹挸晣ㅡ㐲昱攰㈳㉣㐸㝢昰户攰㡡〷挷㜸㍣㘸㍣〶㐸昷㔷ㄸ扢㤵㜵敢㥤扡昰㈷愰っ户摥攵愴㡤㈷㤱戶摤㥡捥〵挲㐱㉢ㄱ〹愵挳㤱〸摥ㅦ㥢㡥㈶㜲㐹㉣ぢ㌳攸㌳戸㥤㤰㌶㥥㜲愱㤹㑣㍣ㄴち〶ㄳ搸㙡捥挰㙦攱㐴ㄸ扢愶昰㝥づ㜳㕦㌸㥤㠸ㅡ㑦扢搰㔴っ换㤵㐰っ搷扦攸捦昰㑥㉡ㅢ〸㔸搹㐴㌴㤸ち㘶㔳㐹㉢㘷慣㜳愱挹㐰㉡㠷㥤慦㘸づ戳㘱㈴㥢㡥㘰㘵㠳㔵㌰戲挵敥㔰摣捡㕡晥摦改㤳㜸〶㍡收戳㈴捦㤱㍣て攲扦㕢ぢ㕦㈰敢㐵㤲㤷㐸晥㐰攱㍤㕡㈸㥡挴摢㥡捣㐳摤〷愱戸㜵㝢慦㕢晦㑡搰㉢㈰㍥晦晤㡥戶昱㌷㈴㡢〷挱㔷挱㉢ㅣ〴㕦〳愷㜴㄰㌴晥づ㜶㤹昹搳晦㠰慥ㅢㅦ㐸㉣㙦ㄱ㌷摦〴搴㙥ㄷて㐱㈸敤攲㙤戰摣㜶昱〸戸搲㉥戶昴戴ぢ㤳晢ㅤ㜲㠹㌲慣㙣ㄳ㜸㔴㤷昳ㅥ戲㐲ㄳ㜸っ㘹晣㔵ㄸ敦㈳敤っ扥挹㘸ㄶ㤷㤷戱㔸㉡ㄵ㡦㠴㘳㠹㔴㈶㤷捣㈴㐳戸㠳㄰㑤攵戲搱戴昱㠱ぢ㡤㈵ㄳ改㈰㔶㍣愹㙣づ搷ㄳ㌹㙣㔶挴㌰〸昳敤挳㠹㜰㌸㤰㑤ㅡ晦㜴愱搹㔰㉡㤰捣㈶㌲搸摣挴扥㘶ち㔷㤸ㄸ戶㜳搹㙣㈰㥣㡤㘶㔳㤹㠸㥦㘱挳慣㠹昹㈱㜴捣㡦㐸㍥〶昱㍦攱昲㜱㘶㥥慤㡤㈷㕤㝥〱㕥慤〳㕦ㅣ搹捦㜱愴㡣〱㥦ㄳ昴〵㠸捦晦っ〰挲㉢搷㍦㥦搵挲攳㔸㤵攳㐹扥愳慡昴捦攷㈱ㄴ㍦晣ㄷ㉣搷て㉦㠲㉢㝥㔰㘵晤戰晥㥢㜲㤷㡡㉦改㜲㉡戱昹っ㍦晣〱㘹晣㔵ㄸ扤㤰戶晤㠰㤶㥦〹愷㈳㔸㜲㈶攳攸てㄸ㌹㜱戹㤸㑥攰搵敦挹㐴挴㑡㔹㐶㔵ㅥㅡ㡣㐷㜰㜵㤸㑡㜱㘳㈹ㄲ〸㈵攳戱㑣ㅡ㘰㡣捣ㄶ㝡㕢摡愸㜶愱戹㕣㌸㥣づ挶挳㤹㜴っ挸㐴㌲ㄱ捥戰㉢挶搲㐹㕣扦㘳㑢搶晦戲㔳ㄳ搳㠰㡥搹㥢愴〶挴晦㐷捤㉦摡㘲晡㤳收ㄷ攲搵㕦挱ㄷ㍦㝣〶〳㜰㥣ㄴ㥢晢㤹摦〰㄰㥦晦ㄵ〰扡昵挳摦戴昰ㄴ扡攰㔴㤲捤愸㉡㝥㜸つ㐲㝢㤹昸ㅥ昲捥㉦ㄳ㠷㌱㕦㉣ㄳ晦づ戹昸愹攰㠲敦昵戲摣㌷挰㤵㘵攲㤶㔰㔶㙦㘹捣㔶㐸戹换挴㜷㌴㜷㙢㘲㔰ㄷ昹㌲晡㔷晣晥㈶㉡攱㙥ㄱ戸ㄷ㝣慦㤷昵晢㝢㔰㤲㘵攲㌶挸捡慣㈷搹㤶㘴㈴挹㈸㄰戴㠵昷㥤攲㡣敤㤰戶摢㐲㌴㥢捥㈶㤲搸〴挸㕡戱㠸ㄵて㈵挲改㜰㌲㠳㤹㌷㤶挳晡㌱㤶昲㝦愰慢戸㍤㜴晣っㄲㄶ〳挸〵摦㠷㍡㐵㔹敤㐷㐸晤㍣换挴㡦㤱㌳晥㥣摢〲㜲㠳㐰㌶搰晦愵昹㘷㔱挸挷㑤㥢㐱搴㐴㝤〲扥敤挶攷ぢ摣ㄸ㠶㤰㙥晣ㄴ㜲㌹㡢〸搱摡散㥦㘹敥挱㙣㍣捥㐷晤ㅢ㕣㜱㘳㡣搸捦㌵㈶㡥㤴敢挶㉦㌵㌷攱攴㐷㠹晡ㅡ㕣㜱攳㤳㕥㌷扡慢晤挷换扡昱ㅢ㈸㠹ㅢ㜷㐷㔶收ㄸ㤲㍤㐸挶㤲㌴㠰挰㡤晦㜱㡡㌳挶㈱㙤扢㌱㤵〸挷戱攳㡦愵ㄲ敥ㄲ攲㉡ㄳ慢㥦㄰敥㐸㘲收挴㍤㐴捣愶晥㙦㜵ㄵ挷㐳挷晦㥤㑥ㅤ㡡㔳昵㝦慦㔳㤴搵晥ㄷ愹㥦挷㡤敢㤱㌳晥㉡捣㘶㤴㙡戶㤰昰㑥扣㥦㥤㔵昸攷㔳㜸〱挹㕥愸㠹慡〴㕦摣戴㌷㔳㌴㈹扦㔵攰㡡㔹㝦敢㌵㉢㔷㉤㌲㍢晤扡慣㔹慢愱㠴扦ち㜳〶戲㠲〹つ㈷㙤捣㐴摡㌱愱㤵っ㠷㐲昱㘴㌴㤵㑣攱戶㔸㌰ㄱ㡥攱扡〹ㄷ〷挹㙣㌰㠹㌵愲戱㡦ぢ挵㝤摤㘸㈰㡡敢㜶㕣愷㐷攲㈱摣扥挵㑡ㄴ搷敦昸ㅦ换挴㐴捥㤸攵㐲戱搳㤶㐸愶ㄳ㠱㔴㌴㠷扤㌶摣㉡挶慤愹㐴㈰㠱㙤戵㐴㉣㤳挴戶摣㙣ㄷㅡ㡡㘱㌳㌵㘸㈵戳愱㕣㍣㤲㐹㈵㤳㤹㌸敦摤㈴㠳㠱㐰㈸㠵晢挰晥摥晡㈴收㐰挷摣㤷㘴㍦㤲晤㐱晣㌵㕡㔸㙥㠱㘲㙡㘱㕥㐹昲愰愶敡ぢ愱㡣愷㔷挳㜴敥扡㌳挵㥣搳㈰㍥㝦㍦慤捤㌵㠶挹㔵㡡挹㘵㠹挹㤵㠸扦扦ㄶ捡ㄵ㌷ㅦ搰㙤㕥㑥㜲㈸戳昶㐳㈸ㅥ㍣㡣㈹戰攵换愰㘵昱攰昹㕥て扡敢㡢㜳换㝡㜰愰㉥愷つ㔹挱㠳㠳㤰㘶愳㌱ㄶ㈳敤捣㙢戸挱㘱㠵搲挱㕣㌸ㄸ挳㡥㘵㈰ㅤ〸㠷搱〷戰收て㈴㤳戸㈵㘲㉣㜱愱㈱ぢ摢㌴㔸昶㘱戵㠰㈵㘶㉣㤹挶㈵㕣㍣㥢㐸攳ㄲ㉥ㄴ挵〴㘷戴攷愱㘹㉥ㄸ㤳愹㈸敥㤴㐴㘲㠹㐸㉡㥣㑣〲っ敤㜰ㅣ昷㕡㌲晥㑤㥤㥡㤸ㅤ搰㌱㍢㐹扡㐰晣㠳㌵扦㘸㕥ㅢ愲昹㐴搹㜸㙡慡愱攰㡢ㅦ㑥㜴晣㠰㌴㉥昸〹㍡ㅡ挴攷ㅦ〶㠶昰捡慤㉦戶搰挲㔵搴扡㤶攴㈴慡捡扣戶ㄵ㠴昶㠰戸〲㜹攷攷戵㔳㤸㉦〶挴慤㈱ㄷ㍦ㄵ㙣㝦搴㤵攵づ〷㔷〶挴搳愰慣ㄸㄲ㉤㥡㉢㤱㜲〷挴㙤㌵昷㜴㘲㔰ㄷ昹㡥〲㔷晣摥攱昵扢㍢㈰㉥㈹敢昷敤愰㈴〳攲搹挸捡㍣㠷攴㕣㤲昳㐸捥〷㐱㕢搸摥㈹捥戸〰㘹扢㉤㘴ㄲ戸敦㤰戴㐲㠸捡攰㔵㝢ㄶ昷㍦愳㤶㤵挰㍡㌳㡤㡢扥㜰摣扦㠳慥攲㠵搰昱敦愸㔳戲晤戱㤳㑥㔱㔶扢㌳㔲㍦捦㠰㌸ㅡ㌹换挰挷敤て㤳晢ㅤ㈶户㌸晣っ㥡ㄶ晥ㅡ扡昱㐶㤲㉢㔱ㄳㄵ搴昵扡㡡㈹㙤搶㌰戸㘲搶〵ㅥ戳ㅡ搷〰搲晤㘵摣㈱㘵㙤ㅤ㐱㑥昸㐳昳㠱㌲散ㅡ㐵㐲晡搸㜵㐸摢㜶つ挶㌰㉥㘶戱㜸捦㐴㜰ㄵ㤵挹愶愳昱㐸づ搷搵愱㉣敥㌸挴㠲〹㘳戵ぢ㡤㠵㠲搱㑣㉥ㄶ挱㠸ㄸ㠹㘴慣㘸㍡㥡㘶昰㑡㌴ㄳち挷攳挱戸㘵㕣敦㐲㐳昱㔰㈰ㅥ挴㉡㍦ㅣ㐵慥㔸㐲〶㠳搹㉣敥㉡㕢戸㕢㤴ぢ㈵㠳晥㤸㔳ㄳ昳〶攸㤸㙢㐸㙥〴昱挷㌵晦㈶戲㙥㈶戹㠵晣㠴收ぢ㔴㤴㠸㔷扢㠱㉦㝤㙣㈶っ挰戱㑥捣㝣〷昵㝥つ攲昳敦づ〰晥㡡昷㤶㡤扢㈰㉤㜷㜹㌵㐶攳㙦愷搲㕡㤲㝢㤸㥢㜴扢戱㄰㑡攷昸㍤㔸慥扦挶㠱㉢晥㙡昴晡敢㝥㐰扡昷搷昸戲晥ㅡ慦ぢ㝦㄰捡昰ㄷ愳慣挵㕦て㈱㙤晢ぢ㤷㑦㐱㕣㌶愵㜲挱㔸㍡㤲挵慤晤㔸㌶㄰㑤㘱㤲㠹〷ㄳ㘰㘷㡤㠷㕤㘸㈸㠷㜹ち㝢㘰挹㥣㠵㑢㠳㜰㌲ㄵ㡣㈱㙥㈰ㅢ㑥㠷㜲〸㐷㡡愷㡤㐷㕣㘸㌲ㅥ捡〶㜰㌷㍡㤵捣㕡ㄱ昴愶㌴㠰㌸㐸㘳㍦〶㙥㐴敦㙡㜴㙡㘲㍥ちㅤ昳㌱㤲挷㐱晣ㄳ㌵晦〹戲㥥㈴㜹㡡晣㐹㥡㉦㜸㐲㐵㐹㑤〱㕦晣ㄵ昱晡敢㌹捡㥦〷昱昹昷〲〰㝦昰㔷㐱ㄷ㌲晥〰㘹㌹㝦敤慤昱㝣㔴扣挹挷扣㥢㝦㘲㙥攲慦㘹㄰㡡扦晥〲㤶敢㉦㠶㜲㡢扦戶昳昸换㜴ㄷㅣ㈳换扡㘶愶㉥攷㔵㘴〵搷散攳愴㡤搷㤰戶㕤ㄳ㡦㐵㤳搱㐰㉣㡡㈹㉢㠶㝤愶㑣㡡摢ㅣ搹㘸ㅣ㜷攱㜰て㉦㄰㌵晥敥㐲ㄱ㘰ㄷ㑣攱㙥〱㌶扡愲戸㜹㙦㈵攰㐶摣改㘳㘷㡡㕡搸㙡㌴㕥㜷愱〹㕣㑦攷戰戳ㄹて㐶搲㤱愸㤵㑣攱慥㉢收㐵昸ㅦ搱㥢㔰㌳摥㜰愱ㄶ扡㈲㐲〰挲㌹㘴㡡ㅢて搸攰捣攱㜶㙤㉡㤴っ㐴㜰摢ㄵ昱㌲っ㌶挷ㅦ㥥ㄴてㅤ昳㉤㤲户㐹摥〱昱捦搶挲㜲ぢ㡥㌹㕡㔸㐶㔳敤て愱㌸㜵㤰攳㔴捥ㅢ收扦㤸昳晦㠰昸晣〷㘸敤挲戵㠶挹昵㠷㝦慥ㄶ摥㑦慤〷㐸扥愰慡㜸昰㈰〸挵㠳㕦㠱愵㍤攸搷ぢ㝡㌵㑦㡢㌵㠷扤挵㝦㠸捥昱ㅢ收昳ㅦ㤰㝥㤵晥昹㥡昹㉤搳扤慡ㄹ㌵扢㕢昷㙦㔵昵〴㥣敥㠸搸㘸㍣㡢搵捡㈲㔲つ扦㈲散㕣㌱戱戵戳㝤〵捦戱ㄷ㥥㠱㘸㍦扣愸慡㜲搷ㅦ㤷ㄷ㐳㈰昸攰㔰㝥慢慢㘰扦晦㡢㝣㘸㥦㝣㔰〴㜳㘴㘰〴昶㡢㔵ㄶ㈷换ㄳ㔶扤㔰〲㑢攱㤳昲㙢㘰〸㝥扥㕥慦㉣㉤慦㜴攴晣昱㤶㐷㥥搳㜲攵挸㠷ㄵ捡ㄷ㙡㜹㠵㈳攷㉦㕥㑣㠵慤敤敡㈶㠸捡㍥戹搸づ搶㥤㡤愷㑥㕡愳㈷㡣㡦㡦㥥戸㍣㘳㌵㑦挰㔳愲ㄱ搲换㥡㙤摡㌲愵〳㠷㔶㝢挷㥣戶㜱昲散㘲㐶㕥っ搰㔱扦㍢戶㑣敥㙡捡挲〱摢收㌹晡ㄱ攱㕡㙤㐶扢慢搷㉦㡦挲㈳㑤㌷捤愷㍣㑦㥤ㅡ㤶攷攲㜹昰昰戴㤵搵㌹㜶攰㔷㙡㔵㤵扤㔴搹㘷愳㌵戶昱㐹ㅢ愳昱扡ㅥ㥤挱挴搶慥ㄶ㥡㘰㔸㤹㐷㕥㡥㙦敡㤴㐷挶㙥〱戹㌲ㄷ挱㍣㐶㉦ㄸ捡挰ぢ摡敢㈳㠱敡敦扥㕥扦晥〷㤴㔲攸㜳㤶挹㡦捦慣㐶㤶㡡㔷㠳捣㡦㉣戵〴㠹㝡ㅣ㤸㝦㈳挹扦㤶攴㉢〰㕥挵昳㤹㑡㕥愵昹愵㈳㤸戲摦收愳挶㕣㝡昵㠴搳晢㜵慥㝢㘵捡捡㝤㔴〷㜲㤲㑥搹㠷㠵㌰㙦㝣晤㝡ぢ㐵㜵㘹戱收㈰㕤攱㕦ち捡〳戳ㅦ㤴捣晥㈰攸㤴换㌴戳㤶改㕥敡〸愴愵㥤㝥㡡戲搹㑥㜵〳㍥㔲ぢ㍥㜱〴㐵つ昸㈸㉤晦ㅦ㐷㕥搴㠰㡦搶昲㝦㌹昲愲〶㝣㡣㤶㝦散挸愵〱㙦捡昳㍢づ㈲㌶㘲㘵ㅥぢ㙡っ〱捦昶㔵㕣㝤〰戰戶慦捦摣㥣㘸敥愳㘸㤶㍡ㄵ㠹㝡㥥㜳㤱挹摦㠱㕥㔹㤳扦敤〸㝥㜳摢㈷㠱慥攰㠸昱扦晡㘴攸收㤳㕥㝣㍡慢捥㐰㑥㜶㈵㑥挳㤱㔱㠷愲〶㐸㠳〹㡤ㅣ㔱㔷㌷㘲㘴㝤㈳㕥ㅦ㔸晤〶搴㜷㉥㌷づ㌹㉤搴㡥晢昵㌶搲敥㥡捦〸㥥换㤹㙥愱㉢㔹㘸扤㝤收㡤昵㤱㠸㝡ㄵ㈵戱㌴㡥㠲㍥㜳㈴搱っ㔷戶慢㜸㍡搱摢戹攸戰晡㡢㠳㘶㘹㍥㜳〷愲㜹㠳㑣㘷愰捥㜱ㄲ搲㤶ㄸ摥㑣〹戰ㄵ敡㙡㈴敡㜱㘰㕢戰ㅡ〰㝢㕥昸〳〰㘵㉤昸㤲㈳㌸㜷㘵攴愸攸攰捡愹㙢愷㌷摣㍡昳㜰㘳㈷戵ち㌹㌱㝦㌳挰攲㤹㌷扦搷㘹慥㙥慢㍣㈱晦㙡㜰昱㠷㠰ㄳ㘰捤㌰〸摡敡昵㥡ㄹ㈱㌳㉡㑣㜵ㄳ㤸搲㘰搷愱㕣㙦㠳扤㔹ぢ㥥㜶〴㐵つ昶ㄶ㉤㝦捡㤱ㄷ㌵搸㕢戵晣㐹㐷㕥搴㘰㙦搳昲㈷ㅣ戹㌴搸摤㔰㉢戵ㄶ㈲摢ㄱっㄹ㌶挶㠰㈷つ㌶ㅡ㔶㡦〰慣㕢愷捦ㅣ㑢昴ㅤ挰㘸㤶㘲㈴㙥㍤㑦扣愸挱摥て扤戲收扥捦ㄱ㍣摢㌸攰㤱㠹晥摥攳㙦㥤㜴昸慡挶ㄷ晥摡愰ㄸ㜵㙢㔷攲ㅥㅣㄹ㤳㜴㈵㠲㔱㜵て㜴戴㠳㝤收㥥慣挴敦㠱搱㉣昵㈴ㄲ昵㙥㈵昲㍥晦㙤㜷㤵昸㡤㈳㘸㌸㝥慢戵㜷扥㍣㜱攲㥤つ挳捦㥤㌵昰㤶㝡昵っ㜲戲㉢昱ㄴ㡥㡣ㄹ㜶㈵㈶搶㐷挲㙡慤㔳〹戶〲㥦戹て㉢昱慣㡢㝥㥡攸搹攰ㄵ昶戱㠹攸㘳敡㤶㠲摡敦㑢挵攷㕣挵㜵㔴摣摦㉤㈶愲搶㌸㘸扢㥦捣㈵㥡㠱愹昵㘵㑥敦㕡攷㉣㑡挶攱㔵㡥攰挲搴搲〳㥥昹晣昹〹愷ㅡ慢㉥晦㙡挸戳〷晡摦㐰㑥昸㐳愰〷昲挵攸昹づㄲ搲ㄸ慦㠶〶ㅢ愳戴㠹ㄴぢ㝤ㅦ㈲摢ㄲ晦挰㤱㤱搱㔵っ㈷慢㉦〷戸昸戱挹昲㘰㝢㘷搰㘰㜰㈷㈷挹昶戶收㈹㔹㥡㉢扦挴㘰晥昶㤹㔹㉣攴〳户㤰㜷㔹挸㐲昰㝣㘳敡㈷搶㠷㤳㍢〴愳摢慡㡢㔱㄰ぢ攳ㅡ捤㘷㌶㔱攳㥦慥挶㝢搴㌸っ扣㑤ち㥥挷〸㙤㡣㙢攷㐳慢愷㌹ㄱ搱㤹ㅢ㌳愸戵戰挸て㔱㤰慥㠵晡挸㐹昰㈴搴挷㐸戰㈴ㅣ㔷搴㝥㠶〴㔶愷ㄵ捥ㅡ㠹㍣㝥㍥ㅤ㙢晦㕦搱㘰晦㍦挸昹㝦戳㠶㕡㠶㥤ㄶ㘸ㄴ扦㔸㑣㌴㡥㕢㙢㙢㍣㝦㐲㠳晡〶ㅡ昵攰摡扤㙤㕦搸搶ㅥ摣捥㐲㈵捡昶戶㌳ㅤ㐱昱摢扤晤摦㈲㈷晣攱捤㜷㌸㐵戴㠴昵㐸㐸㑢㌸ㅤㅡ㙥㑢攸攲昹㔷愱㡥㜶㑢㘰㙤㡤㘵攰㘱㜴搸戳㍥ㄸ㔴愷〰慣㑤攳㌳㔷㄰㕤敤愲ㄹ㌰㙡ㅣ㘱愳愷㄰㝤愲㠳㘶戹㍥昳㈸愲つㄷ㕤㐹昴㌱㌶㝡㌲搱挷㍡㘸扢戹ㅣ㐷㜴㙦ㄷ捤戰㔱攳〴昰〶㡤ㄹ攱㍥摤㙤㐴摤挸㍡㉣㠹愰㝢㈴㜴戵㘳㝣收㐹搴攵捤㜸㔶㤵㠵㉢搳㐹戰㘱㈹㥦㤳㄰㤷昶㐱㐲㙢搶づ㐰㠲敥摣㠰㑢㙢ㅡ㠰挱挷摦㈰晦攱愵扤戵㡣ㅣㄵ捤㜹㙡昸戹攳慡摦㍣愶慣㙢摤挶愱ㅢ挹攷㘳搵收搰慣㐷㍥挵㉥㕥㠶扡㤷㜵昱㔲㐷㔰晣晥㜲㍦㠳㑥㜹戶收㑡㥣㍦㕣扣㌵搲攲攲㑥㥡㐱㜷昶㌳㘸㥣㝡㠸㙣ㄷ搷攱挸㌸ぢ㍣摢挵〱戵ㄸ攰扣㡢捦㈱㝡㕢ㄷ捤㠸㔲攳㍣ㅢつㄷ〷㔴戳㠳戶㕤㝣〱搱㈳㕤昴〸愲㉦〲慦㥣搳〲㙡ㄱ㜴戵改㝤收㈵搴ㅤ攵敡㌲捡搴戸捣㉥〹捤㈳愰戲㑥㐹㜶昳戸〲㤲摡㈰㌱㌸攱ㅦ敥㉥㠶㠹㙥㠴扢扥㜶晡昲搷㘳敤㠷慣晦㘷慣㑡㐲戳㥣扢收愳㝡㘵摤㜵㠸㈳㈸㜹摢晡敥挸㠹㠳愵㜹㉤捦ㅣ〷昲㤵㔸㔱㜲ぢ㤶ㅢ㘳㠱ㄵ搷慥〶搶扣ㅥ〴换㡤〶捤扣㠱改㕥慡ㄱ㘹昱昷〱㈸搲扢搲㤸愸〵晢㍢㠲愲㤵挶㈴㉤摦捦㤱ㄷ慤㌴㈶㙢昹扥㡥扣㘸愵戱愷㤶捦㜱攴ㅣ昵捤㕢㜹㕡㝢㐱㘴㌷戴㈹㌸㌲㙥〷捦㕥ㅡ㈷搴㑣㠰扦挳ㄷ㔸㡣づ㜷㄰捤搸捤扣㜱昳ㄷ㈰㝢〳㔶搶戸㝢㌹㠲攲户戵晢ㄹ昷㈹〶晢㥤㙤ㅢ〶㙦㡡㙤昶㠴㠶摢ㄷ敥㘱愱〷㐳㘴㔷㤱ㄱ㥤挶敦挱慢ㅥ㔳㍦愵㍥愹ㅡ㠱搵㐳㠸捦扣㥦攰㜹㉥㜸㉥挱て摡攰㍤〱㙥㜰挰昶摣昵㌰挱っ戱戴㜳㘶㔴愷昱愸つ㥥っ昰敥づ搸㙥捣㡦ㄳ㍣摦〵㌳慥搳㜸ㄲ扣㠱愵㘳㕤㔲㈵愰㥡敦㌵㑦〳㔶摢㐴〵㔸昱㠷昷㠳㐳戵收てㅥ戶㤶㐰㌳敦慡晣捣ㄴ㐶昵捡扡㉡攴〸㑡摥㉢捦㠰㑣改〷㉦搰っ㌸つ㝥晤晡戶㠴㤲㤰㑢㜰㑣㤷㐳㌱㐳㉦挵扦㉦㐱挹晣〳〸㍡〴㈳㉦㠵昹㌲搳扤搴㤱㐸㡢搳㜷㐲搹摥づ㜱㤴ㄶ散攸〸㡡㍡〴愳㉤㐵㜱〷㐷㕥搴㈱㡥搱昲敤ㅤ㜹㔱㠷㌸㔶换户㜳攴搲㈱㕥攱昹ㅤて㤱摤㈶ㄸ戸㘹扣ち摥㈶扣㑣ぢ昱㌲㙤㘷㕥愷㑤攳ㅡ戲ㅥ㡡昹捥昱㜷㙡昲㍥㠵㘶愹搳㤰挸㥢㍦摦㔳戶㠶㕥㔹昳㙦攵〸㑡摥㕣㝦愶㕢愱㤵慣搰㍦㔰ㄴ㝡攸㘴慥㠰㠷㐱㠷㙢㙥㍡挴㘷扥挷㑡㌰㤰搱慥晥改㐴㝦〰㕥攱ち㤸㉦愹㔷㐳ㅣ㐵攸㐱昱㐳㉡㌲昸搱㔶㘴㄰愵昱戱㕢㑣㐴つ㜴搰㜶㘷昸ㅦ愲ㄹ㠴㤸㍦扤晣〲扦㍦愰㘵㑦慦㥦㈳㈸㝥㉢扤㝦ㄵ㜲㤲㌶昱㌹昲㐵㥢戸ㅥ㘹㜱㙤ㅦ㘸戸〳挱㤷㉣昴㘶㠸散㉡摥㠰㈳攳㙢㕤挵㘰㔸昵〶㤸㈳㠱㕤挵晦㄰㝤㡢㡢㕥㐳昴㜷㌶ㅡ㤳㘲㔸昵㜲搰㉣搷㘷晥㤷㘸㠶晢搹㜹摦㐸㌴敦㙦㤵㥢ㄴ挳㙡晤㔷摥敥㕤〹㥣㘲搰愰慤㝢ㄳ㜵慢挰戳㈷敢戰晡ㄶ㘸搶换ㅥ㜴っ㐸㙡ㄹ㍤昸攳〶㠳㝢戴㘶捦㠳㐱㤹㐹昱㈱㘸收摤㤵ㅦっ扥㐴昵捡扡敢ぢ㐷戰晡搱捦昶㍡昴扤㤳愶㥦㝦㔰攰慤ぢ㡦搹晤ㄹ晦㈳挸㐹摣搵ㄷ攷〲㜷㍤㠱戴戸敢㝦愱攱扡慢㍦捤昲っ㐴戶㔹㥥挴㤱攱户捤㌲㥤づ昸挴㌱㡢敤㠰㑤㠸㘶㘰㥥㡤㝥㡡攸㐱攰昹挷搴敦㕤ㅦ搷摤㙥㍡㠶攵㡦愰㤷ㅦ㕢〷㔳㡦昱㠰戶摥搳搴摢捣㉤㈵愸摥㜷㑡戱ㅢ挵㔰愲ㄹ〸㘸愳搷ㄱ扤㠵㡢づ愹㜷ㅣ戴敤慡慤㠸收㌶㍡扤挷㙡㉡〶ㄸ㙡㔷慡㤷㥣〴戳㔶っ㌸搴戵慡㘵ㄴ攱㡦㜳敦㉢㕡戳㘷昷敡挵敤㈶つ㈸ㅢ㥦㐱つ敡㑤㘸㤶㜳敦敢㌸愵戲敥晤扢㈳昸敡搸㐳收慥㍦攸愳昱扦摥攱扤捦〷ㅦ扥攴㝥晦摢挸㐹摣㕢㡦昳㠷㝢摦㐳㕡摣晢㉡㌴㕣昷㡥愴㜱㍥㠴挸㌶攵晢㌸㌲戶〳て㤷㡡㤳昴愵攲㕦ち捣戹〳㌵㍥㜲㌵㍥愰挶㑥攰愱㥦㔰㐳扤散愰㙤㔷㡤㈶㥡〱㠱㜶晥晦㈴㍡〰㕥搱㠵攵㈴づ㘵㉦㐰㔳ㅢ摦㘷㠶㠰慡㘵晣ㅦ晥挴つ㘲㈲㥢攸㌵㝤㐵㠳㥤昶㕣昸㌱㔸戰㐰愳散搵挱㤱㜷摡㥡㑦㥤摡愰扥〳扣㥣挹搷愱㍡㘵㑤晥戴㈳ㄸ㜶昷㤱㑦っ㝤捥㥡㝣收攷㜷っ摤昲攸搴慥㝥挶ㄷ㡡挹ㄳ愸㍢㑣㕥㠹搶㈳㈶㝦ㄲㅡ慥挹㜷愵㐹っ㠸㙣㤳昴挲㤱戱㍢㜸㌰㜹愳㌶昹愳㔰搰㉤搴㘷敥㐱㡤摥慥〶〳〸㡤〶昰㘰㜲㙡愸〷ㅤ戴㙤昲昱㐴昳㜶㠱㥤㝦㌵搱㡤攰ㄵ㤹㥣㝢㤴敡昷搰捣㥢㝣ㄲ㔰戵っ昵㉢㌰攰〶㑤㍥愰㔸愳慣挹て昸扤㙤昲㐵㘷㌷㈸挶〴㤶㌳昹㕤愸㑥㔹㤳摦改〸㕡挷搶昵ㄹ晣摡㌷つ㈷㉣㜹㘸昶㠴㤵昳㐶㈹挶づ捡㡡㘶㉡捦ㅡ㔵㤵敦㤶㥡㕢戰戲摦ち㕣㜱捦㜴㘰捤ㄹ㈰㔸挸㙣慤㤹㌳㤹敥愵戶㐱㕡㝣㜶㍢㡡愴捦昴愶㌷㠳晥㐴㜰㥢㈳㈸㕡挸㙣慢攵户㍡昲愲㠵捣㐸㉤扦挵㤱ㄷ㉤㘴㐶㘹昹捤㡥㕣ㄶ㌲晢昱戴ㄸ〰㘸㍢㜳㍢ㅣㄹ〷㠰〷搷攳〶㐵㔲摤〰昰㜷ㄸ搷攸㈴㥦㜹㈰搱㐱㘰昲挶捤慦㔷㔶〱㕡搶戸搷㌸㠲〳晥㘲㉣戹户攳愴〹てづ㍡昵昱㍦扥攲扢㔵㠵㤱㤳ㄸ㜷〱昳㜵㡣敢㡦㠰㉢㘶㑣㠱ぢ㡢挵㌴㑡摦昶㈳搲ㅦ搷愸っ㔰㘶㤶搰㑡㍦㈳昸㐴搵戲㔵ㄹ㠶㈷㌶扤搴㌹㘷㙤散㌱㕡㜰㠹㈳㈸㌲昶ㅥ㕡㝥戱㈳㉦㌲昶㔸㉤扦挸㤱ㄷㄹ扢㐱换㉦㜴攴㘲散挳㔰㉢㌵ㅥ㈲摢搸攳㜰㘴戴㠰㈷挶㡥㐶搴戹〰攷㡤摤㐶㌴㐳改捡ㄹ晢っ㐰换ㅡ晢㜴㐷戰㜴㐶收㠵昶挴慣㠹攷扤㤹㤸㜷㐷攸㙦捦晢ㄹ㠶㈷戶改戲㙤挳㔸㍡戱捤㘹摥㉡㉥㘳愱㡣㉥戳慢挸〰㍢㘳㠵㕤挵愹摣㥤昹ㄵ挰ㅣ㌸散愱攰〸愲昷㜵搱晢㄰㝤㤴㡢づ慢攳ㅤ㌴换昵㤹挷㄰扤㥦㡢㥥㐵昴㜱㉥㍡愴㡥㜶搰昶戴㝡〲搱っ㜱戳㙢㌲㥢攸㤳挰㉢㥣敡愷㘲慡㍦ㅣ㝡昹㐱收㘴㘰㙡㔳㐴愳㔰㝥㍤㥦攲㜱㕤㑦㤰㥥摤㥦戴搶散㜹㙡ㅤ摡㘰㘷㕢攷晣㕦摦愰ㄸ㌳㤷㜷㔵㝥攵搴㠵敡㤵㜵㔵愷㈳㌸戲㝥捡昵㤳收摥㌵晤搴㉢㉥㌹㘷挲敥戳ㄷ昸ㄹ㙦㈷慥㍡〳攷㠲ㅥ挰愰㌹㜱㔵㍢㌴摣㜱晥㉣ㅡ㠸戱㘷戶㠱ㄸ㐹㘷㥣〳㕥搱㌸㉣慢昸搶〲ㄳ㥤㐷㑤㠶扡搹㥡㑢愸㜹〱㜸㘸㠷㤳㌹摥ㅦち㜴摥挹ㄷㄱ摤攵愲摢㠹扥〴㍣捣㈷㐴换㙥㙦捥搱戰㕤㜷ㄹ愴戵㐷〱昷挳挶昹愳㡢㌵捡㡥昳㤷㍥㘴㥢晣攳昳ㅡ搴㐹搰㈸㘷昲ㄴ慡㔳搶攴ぢㅣ挱晤挹㈹〷㕦ㄲ㕡搶戰昶戳挷敥ㅡ㝣攴摢㐷愹㔳㤰㤳っ㐵搷昰㙣攱㕢昹㑡㤰ㅣㄲ㠵ㄷ慣っ㤶ㄳ昷㕣ぢ慣㜹ㅤ〸㠶ㅥ挶捡〹㜳㌵搳扤ㄴ〳摥挴㘷〷愲㐸敦㌸㝦㡥ㄶ捣㜵〴㐵㐳捦戹㕡㝥㠰㈳㉦ㅡ㝡ㄸ㍡㈷ㄹ敦敦挸㡢㠶ㅥ㐶搵㠹㝣㍦㐷㉥㐳捦捤㍣㉤〶挴搹㉥扦〰㐷挶慤攰搹ㄷ慣晡㠹昴昶〵敢㉣㈸收㠷愱摢愹㜹㈵昰㜹㐳攷挷晣㘹㠰㤶㌵昴㔴㐷㘰㝣晥晡昴㈳摥ㅤ㌱㜹捤攵㔳戲愷㝣㌴㜲戵晦㉡攴㈴㜶扡搳戶搳戵㐸㑢㜵昷昲㔶昷㜷㉣㤴㠱㕦㜶㜵ㄹ挱㘶摣〳㥥慣㐸㠲㜱㌵〹攰㝣ぢ晤㍤搱㙢㕣昴㙡愲敦户搱㜸挶㝥㕣㡤㜷搰㜶敢㝣㤰㘸挶㤳搹㜹㕦㑦昴挳㌶ㅡㅢ搰㜱戵〷搰昹攱攴㔱愲ㄹ㥦挶攲㤸㠱㘲㥣㥡㉥㕢㌱㕥㑤㠳㙢敦㐰㘲㈳㥡㝣㝥搴愹晤戵搶攸㜹戴昹㘰慣㝥㜹户㘲㝣㕡摥ㄳ昹㔱㈶㠹㕡㤷昵㐴挲ㄱ昸搳㐳搶敤昲晤㜹㔳㉦㍥㜱挱户㑤搵挱扢晤っ㙢ㄳ㑦㍣㡤㔳㐴㡢㝤㄰㘹昱㐴っㅡ敥㈸昳っ捦晦㔱㠸㙣㙢㍤㠴㈳攳㌹摢㕡戰㙤㑣㠵〰搶愶昱㤹㉦㄰捤㠰㌱ㅢ捤昰㌴攳㈵ㅢつ摢挶搴㘸愰戵戹㝣收换㐴㍦敥愲ㅦ㈱晡㑦㌶扡㤱攸ㅤ㥣扣敤挹收㉦㐴㍦〱㡣㉥㑥㌱〲捤昵挴㔳㐸攸慣㙢ㄹ㘳昶挳㍣挱㠰㌴搱攸捥ㄳ㘱昹扣散㜸攲㤲戱敡㑦搰㈸攷㠹㙤㔱敢戲㥥愸㜷〴㝢慤摥攳捦搳ㅦㅦ㍢晥敥㥡ㄳ㡥昹昳摥㕦㑤昱㌳㘰㑤㍣昱㜷㥣㈲㍣挱愸㌳昱挴〸㘸戸㥥㜸㠳攷晦㈶㐴戶㙤ㄹ㡡㘶扣㘵㕢㙢〶慦㤴户㜲慣挵㥣㝣收㍢㐴㌳攸换㐶㌳ㅡ捤㜸搷㐵㠷搴㔰〷㙤昷㠹昷㠹㝥摢㐵扦㑥昴㍦㕤㜴㔰つ㜶搰戶㈷㍥㈲晡ㅤㄷ晤〶搱晦〲慦㜰㙡㥥㠱愹㜹ㄳ攸㘹愷昸捣㑦㠰愹㘵愴ㄸ晥攴㡢晦昴㘷㈳愶㘶㠶㤷㠹㘶㜷㉥挲㌳㡤昱㜹㙤慣㥤攷㥢捥㑥晦㝢㘳搵ㄷ㔰㉢攷慡㝥愸㕥㔹㔷昵㜵〴㙢㙦㔹摣㍥㜵㡦挹㡤攷慣㤹㜶捥搰㝦慦㑣晡ㄹ㤹㈶慥晡〲攷〲㔷㌱攸㑣㕣攵㠳〶㕤㌵ㄸ㠵攳戹㘷㡡㠱㘸㈲㌰ㅤ〱㥦慤㕣㔳挳㔷愳㔵㌳㈸慤散ㅤ㑥挶愱㜵㡣戶摦戰㡣㠷㐹㕡ㅤ挲攰〴㔰㥤㘳㍣㔴㥦ㅣ㥦㌱㘹挹㙢㥥昱〰捣愶收㘶㜹㜶㘴㕦扣㙣戹晤㌰慢㝤㉡摥㉡㡥㔷㉣攳ㄱ攸捥戳ㄱ昱戶㜱扥㍥て愱㙣昲㍡㕦㔳㔲昲㈴戸摣㡣㜶扣摦户㜷㙥㑡〷ㅥㄹ㤷慤㘹㤹㤹敡散戴摡㕢㝦〹㡦㜱挵搳㍣慢搸捥㄰㜱搷㑢愹㡡捡戲て搲㝣ㄴ攲戲昷戱㙤ㄳ收敤挱㔷㝢㌳㌸慥㤲敦㘸晥㜱て㜱㌵扥㘶扢㐵㈰㤹㤵㐹攱㉤㘴㑢昹攴捥㡥㑡搵ㅢ㡥扤昲㕢㍣㥥昱愳搰收㜲㝤挴摢攳收㝦㠰㌵扥〵改㠵〸㌱㈵攷㠱㤷ㄴ㤸摦㠱㈳捦㍦ㄶ㔲㔱慤戰㤳㔸㝣㘲㝣慣改㈴㙡㔴㉦㙢捡㜶㉥㌲ㄶ㔹㑤ぢㄷ攱户挰㝤晡昰㙣攷㕣㜲㙦挳昷攱㜹攳慡慡愱摡㔳愸ㄹ㝢㜴敦㤶昹愹昶昶搴㡡㥡㤶昹捤㔶敢挲捥㐵㌵昳㤷㈲戶づ㉦㥢㠴㜲㑤㑤㡤昹㕦搴㠷㐵挹戵ㄴ㈳扢愴㔱慦〷ㄷ㡤㥡㐱㕢搲㜶㉢㡡ㅡ㌵〳戹㐴戰晥㑢扢戵攷ㅢ戵慡㠵㡣つ摢愸挴㡢ㅦ㑢慤昵㍤㌴㑡慤㔵〵慣㔱つ㔲㘸㉤〳ㅣ㡦戵搴愶挸㥢ㄶ搳㌶㔰㥢㈳㐱㍢㤸㌵㐰敡昳㔰㡣㘳ㄲ慥〹㉥㑦㐸㈴㡣㔷ㄲ慥捦挱ち㤷㜱㐹挲敤攳攱晡ㄹ㉥㈴㤶攸ぢ㉥㉣挱㤰㈰㌹攱晦㜵㑥㔸㜷敦戰ㄶ晣扢搴ㄲっㄹㄲ㑢搴㈲㤳扥㜸㠸昰慥㜵晢㕢㜸搷㘷㜳戳㔲㥦㙡㌳㔴ㅣ㕢㤱㙦㌴〳〰㌴㘹〶戴㜷昹昸捣㠱㘴㍤㠷㠴摤㘰㔴㔴㘷扡㈹〴愵收晤㔰攷㕢搰ㄸ㠷㌰ㄳ慥搶昰㝡㜲㔲㌴挴捤㡢昲摤つ昹ㄶ㤸㤶㜱㐲㘲㤸㘱㐰搲㔴㘲㉥〶敥〸㜷ぢ㉦㤷㤱㌴挲摤搲换摤㔷㜳户〲搷㜵挳㕣捤摤摡㡢㘵㌰㡢搸慡づ㕣捦慢ㄵ戲㥥昷愳㔶愹㌷昴搹ㄵ㔸㙤〴㔴㡣㙤㐰㝡㈱㈴㐴㕡戲㥣㘱㍤㌸㕥换愵㔰〴捦㔰㝦㤴愵㙢㌲ㄲ㐸昷っㄹ愲㈲攷㌲捡换㘵ㄴ㠹㜰户昳㜲ㄹ㜸㈱戵摥ㅥ㕣敦㠳挷ぢ慢晤攷戲搵摥ㄱ㍡㈶慢㥤慦昲捥㘴㜹㥣摤㠵晣ぢ慡扣㐲㔷㘳ㄷ㈰摤㉡㌳っ㐳㉡ㄷ昰㜲㡦搳摣愰㤷㝢㤲收㠶扣㕣㠶ㄷ挸㠹㠴挱敤晥㐴㥥㉤㝢㈲㔱攸ㄸ㌱㤰㐲晢挷挱昱㥥㡣㐴㈹愰ㅣ晤㔱っ㐴㤰㙡㈷㠱㜴㑦收〲捤摤搵换扤㐴㜳㜷昳㜲ㄹ㌲㈰㌹散敥攱晡㜹昳㕤㍡敦ㄸ㜰搱㜹㔷㈳㉤㥤昷ㄱ㔴摦㍢㌷昳愶扢〸ㅥ㜶〴㥥㘱㡣㌷攰㘹ㄱ㤳㠳㝥愵㝡㔰㥦㜹㐱扦ㅡ㡦〲㑣づ昲昹〱扥㤱㉣㡦ぢ攵㤶㌹昲㜲㠷㉣摥ㄵ㤷㍡㑦㜲敡㉣㍤㤲昷戴挵〱㤳挱敤摥〱㜷敢㙡ㄴ㜴㠰㈹㉣㤳づ挸户愴扤挹昲㔴攳ㅥ攴㕦搰㤲㜸敢㕢慡㌱つ㐸搷昸て㙢敥㜴㉦昷㜱捤㥤攱攵昲㍥戵攴㌰搳挳昵昳㡥慦ㄸ㝦ㅦ㜰㘱㝣摥捣ㄵㅢ摦㔶㘴㝣摥攰ㄵ挱慤愵挶攷捤㕥㡦昱㙦搶㘷㕤㘰晣晤㔰㐰㤱昱て㈰换㜳搶慦㈰ㅦ㥥戵㙢㝣摥㜵㤵㍡ㅦ〸㈴慢挹㌳㔷扣つ㉡摣㠳挰㜵㙤挱㝢㥣挲㍤搸㡢攵扤㑣攱捥昳㘲㜹㈷㔲摣㜷〸戸摤扢敦ㅡ㝤㈲〵敥㕢〰㥤愲㠱㈰㑤㤶攷㐴攴㘶㈶捡搰ㅦ挵晢㤵㔲㡤慣户ㅡ扣㉦㈹㕣换换攵ㅤ㐷攱收扣㕣摥㔹ㄴ敥㐲㉦㤷昷攸攴㐴ㄶ㠱摢晤㠹㕣㔴昶㐴づ㠵㑥搱㠹㌴㤳攵㌹ㄱ戹捤攷㍤ㄱ摥挹㤳㙡戴㝡慢挱晢㜴挲㙤〳㤷㝥㤲㑥挲晢㜱挲㕤散挵昲扥㥢㜰㤷㜸戹扣ㅢ㈵㑤㠸ㄳ㑡㤵㍡愳㙣㠵昹㙥敡愲ち㉦㈵换㔳㘱戹㜱攵慤㌰敦㑢㐹㜱换扤挵昱晥㤳㜰㔷㜸戹扣户㈴摣挳扤㕣摥戵ㄱㅢㅦ〱㙥户㜳摤㠹㘵㙢㝣ㄴ㔴㡡㙡㝣っ㔹㥥ㅡ换㝤ㅦ㙦㡤㜹㕢㐷㙡㜱㥣户ㄶ扣㝤㈳摣攳扤㕣摥㥡ㄱ敥〹ㅥ慥㥦㌷㍤愴㔳㥦〸㉥㍡㌵㙦㙣㐸摦㍤〲㤵昴㡥愸㌳戴攰㜰㐷攰ㄹ㔱㜹攳㐳㍣㘲㡦愸换昵昹ㄵ㜴敡㔳㔱㐰㔱愷㕥㐹㤶攷晣攴㔶〵捥捦敤搴扣ㅢ㈱㜵㍥挳愹㌳ㅢ㡢㥦昷ㄲ愴捥㘷摡㜵㑥改慡㉤㜱慡挶㌷㍥搵攰搷ㅤㄹ㉤㔸㕣㜴㌲扣㤹㈰㘷搹㔶㝡㌲扣戱㈰㈷挳㘵㔸愵㙡㈹㝢㌲攷戳收昶戲㡢ㅤ㤷换慥ぢ挹昲㥣㡣摣ち昰㥥㑣ㅢ㌲㤶㤳戹㤸ㄹ㡢ㄶ㌴扢㥣攲㡣㑢挰敤扥㕢收㜴㌵ち挶㤷换㔸㘶攱昴㜰㐵㔱㌵㘴扢摦摢㘶㡥搰搵戸捡愹㠶㔴㠵㍢昷㔲戹慢扤摣ㄳ㌴昷ㅡ㉦㤷晢敦㠲㕤〵慥摢㠵戹㤳㉤㙤晦㕡㜰扢㙤晢〷㤷㍤㡦搵㔰㈹㙡晢㌷㤰攵㌱攷㔹挸扥㘰㥡攳ㄶ户搴攲㐶㈰摤愱㥤㕢搹挲扤挹换扤㑣㜳㙦昶㜰晤摣〸㤶㜶㜴ぢ戸㘸晢搷㈲㉤慤㘲戶搳㉡昴愵〰㌷㠰㐵㌰换ㄱ㜸摡㍥㌷㠳㍤㙤㝦愶㍥扦㠲戶㝦〷ち㈸㙡晢扦㈱换㜳㝥戲㝤敢㙤㉥户㈳㘳㌹㤳㍢㠱㘴㌵挵㑦摣㔳ㄵ㉢摦〵慥㝥愱㔰攱㥡㜴㡡慥㐲㐱㔳戹㥢攵ㄵ㌶㤵㝢㡢慡㈰㕢戲摥愶昲㝢㕤㠵晢㠰㜴㑤捣摤㔵愹搸晤㕥敥愳㥡晢㠰㤷换㡤㐷愹敥㠳攰㤶慦㙥㐳搹敡㍥っ㝣㔱㜵ㅦ㈵换㘳㌱搹户昴㔶昷〵㕤㠵挷扤㔵攰ㄶ愴㔴昷〹㉦㤷㕢㡤挲㝤搲换攵敥㥣㔴昷㈹㜰扢敦㡣昱戲㔵㕥〷㥤愲㐶晣㉣㔹㥥㉡换〶㥦户捡敦攸㙡㍣敦慤〶昷敡愴㜲㉦㜸戹摣㤳ㄳ敥㡢㕥敥㈷㥡晢ㄲ戸㙥㘷攴摥㤵戴搸搱愸㉡㠷㜱敥㤸㤹㉦〳㔲捤敤㡢㡤摥㔷攱㜸晢㈳摦ㅢ昳㐷ㄴ愶戸㈹挲㍣捣㍦㜹敡㕣换慤〹㜲㙢愴㐹㜳㑢㐲敡扡㠳户慥㝦愱㝡ㄵ〸敢㙢晥㤵㈹㠳㠴㤹扤㠲〳摤ㅣ㙢戹㍦攰㘶㔶㙢敡ㄴㄶ昸ㄵ戵摣て㄰ㄹ㜷㑣㙡晢㜸㔳㡡搷晦㔲散㐸㙦戱慦ㄲ㌳〰㐴㡡㝤㡤㈹㕥愷㑢戱㝦㜷づ㤸㔰扣昰ㄶ捣敢攴㙥慥㌱㙦攰挰慤摡㌰㠷㕢㈳挵㙦㔱㤰摡戲㈰挵敢㘸愹愸㔴㝢㙢㥤愲㥥ㅡ㠱㤴㤴昴㈶搹昵㡥捣㝣ぢ〷㙥㐹㈳ㅤ慥㕤搲愸㠲ㄴ慦㙢㕤㈳愸ㅤ㤱㤲摣摥㈶㥢㤷愵㜲㙥敦攰挰捤㡤㤷愰慥㐶㉤㉦㍤昳愹㘰㐱㡡㤷㥡慥㑣昱㜲㔱昲晥〷搹扣㑡㤴扣摦挵㠱㥢㜷搲攱摡㌵攵㤵愰慢㕦扢㕢㐱㙡㜷㙦㑡㡤㐱㑡摣㌵搴敢慥昷㠹ㄹて㈲挵㝥挰㔴㈳〹散㘶晥ㄳ〷㙥戱㤳ㅣ慥摤攴愶㈰㈵ㅡㅦ㤲扤户㈳㌳㍦挲㠱慢挱慢愷㝣搵㜸搵㤴㑦昱㙡㈹㥦攲㔵㤲㥢㔲晢㈰㈵ㄵㅤ攴慤攸扦㠸搹て㐴㡡晤ㅦ愶づ㈰㘱㐵㍦挱㠱㕢㉣㉦㕦㈴㌳㘹〹〷改㤴戴愰㠳㜵㑡㘴昳㜴㑡㕡〹㉦㌵㈴敦㑦挹㑥㍢㌲昳㌳ㅣ戸㜹㘷ㅤ慥㙤㝢㕥㐹戸搵慥捤ㄵ愴ㄶ㝡㔳敡㔰愴㈴敦㝦㤳捤㠵扦搴晢㝦㜱攰收摤敡㜰敤扣摢㜴㡡㈳㔲敤㘲㥤㤲戳㔸攲㑤㈹㉥搴㈵敦捦挹㕥敡挸捣㉦㜰攰收扤摣攱摡㜹慦㈸㐸㜱晤敤㥥㠵㍡ち㈹挹敤㑢戲㡦㜱㘴收㔷㌸㜰㜳攳㕡搹搵愸㍤扥㈰挵戵戱㉢㔳㈷㈲㈵慥慣昱扡昲ㅢ㘲㑥〵㤱㠲晥挳搴㑡ㄲ扡昲㕢ㅣ戸〵㜱搱㉡㤹㤱愳捥㐴㑡㌲慢昲㘶昶㍤㌱㕣㑤㑡㘶晦㘵敡㐲ㄲ㘶戶ㅥ〷㙥㘶ㄷ㍢㕣扢〱㕦㠶㤴㘸昰挹㈷敡ち慤愱㤰㜲㌵慥搲ㅡ㘲㜵慥敢摣㌳慢攵㝡㉥㥦㕡愵㔳㌲㝦㜰㌱㈶㜹㔷㌲敦ㅢㅣ㤹搹换㥢昷㡤㕡㐳昲扥愹㈰㜵戳㌷愵戸戶㤲搳晥敥ぢ捦㑣㔴捤慣敦㠰㐸ち㌲㤸攲㠲㐸㑥扢户户㈰㉥㝥愴愲㙣昲敡㙥慤㔱㐳㡤㝢戵㠶改搵戸㑦㙢㐸搵敥㉦㐸㜱㙤攲㥥戶攲ㅡ㐳捡挷㈳㜶㜰〷搴㤱㤹㝤扣戹㜱㈹攱㙡搴㍥㔱㤰㝡搲㥢㔲敢㤰㤲摣晡㌲㌷捥晣㜲㌶晤扣戹㍤敦搵愸㝤愱㈰昵㘲㐱敡㈵㥤㤲づ挴㠹㝢㝦ㄸ愰㜲戹捡㉣挸㉥㔸昰㜵㙤㔵摤搰慡〳ㅡ晡㕥昲收扡户捦晤攳挱㘳摥晦敥昲换晦昸㡦㜳㥦晤敥扥昴㤸㈷㔷慤㝡㙣慦慢㥥㝤㝢㤳摣搵㤵㜷㝤㍤昵敡㈳㠳㠷ㅤ戹㈴户敦づ㤳㡦㥣㝢攸㍥挱㤹〳㜶散搵慢㜷敦㔱〳㥦摡㙣㍢晦戱㑢敥㔶て扦㌲愴㔵挹㘴捤㌶愷㈳戰㜰㕣攱攷愴捤昲捤㕡㥣㠴改〷改㔷㔹换㠹昹㘷慤换㕦㥤㔳㌷〷搰㤰㈸㥥㌷㙤晤慦攸扡㙣挲扡っ戴敢昲敡捦㕤㤷搷㜴㕤〶愱㐰晤昱晦㕤搷㘵㔳㔶愳㤷㤲㈵〰愴收㘰愴摤ㅡ扦愱㔱㐳挰㌵㌷㈳戴㔲挹ㅣ㑥攸收㐸敢㡦㥦㜳戹ㄸ㝡㈸愱挳㙣攸摢㘵换收㐴㉤搰㉤〹摤捡㠶捡㝣换㕣ぢ慡挹㜹㔷愰㜵㠴づㄷ㘸㉤㘷捣㥦搵㝤㌲〹戳㉥㍡㜲㤲㘷改攷㘴㉣㜵搹㠶㜵愹户慢㉤戳㉦愱〵挶攰㉣㉣搰㤱㠴㡥戲慢捤昹昳㘷慤戶㑣挹慣㡢晥攵㡡㔴㥢㔳戳搴㘵㝢搶㘵〷扢摡㌲挳㤶㔴㥢㌳慤㐰㜷㈲㜴㘷ㅢ㉡ㄳ㈶愱愳㤱搶ㅦ㍦㈷㑥㠱敥㐲㘸挰㠶捡晣㐷㘸㠱㌱㌸てち㌴㐴㘸搸㠶捡攴㐶㘸㠱扢㌹挹〹㌴㑡㘸㑣愰戵㥣慣㝥㔶扢挹晣挷扡ㄴ戸㥢昳愰搴㈵挱扡㈴敤扡㜰慥晢㔹敢㈲搳㈷敢戲㉢ち攴㍣挸㉡昸㌹㡤㑡㕤㜶㘳㕤㜶㤷扡㘰挳挶ㄹ㥦ぢ慣捤昹㔳愰㝢㄰㍡搶㠶捡㌴挸㕣ぢ愰㥣づ〵㍡㡥搰昱〲慤攵戴昶戳㥥愱捣㤴慣㑢㐱㉢攵㡣㈹㜵㘹㘴㕤㈶㑡㕤㤴㑣㤱㈵搵收㔴㈹搰挹㠴敥㘹㐳㘵晥㈳戴愰㍤㜱ㅥㄴ攸㕥㠴敥㙤㐳㘵㜲㈳戴愰㐱㜳㤲ㄳ攸㌴㐲愷摢㔰㑥ㅡ㌲昳摦攱捣晣攳愱挷挰〹㑥㈴㈲㔸敢〸晣捣㜰ㅦ㜰晤ㅣ昲㈵愳㔹㌸挰挸捡挱㕥愰户ㄶ攵挱〹㐰〴户㜸昳搸ㄷ㕣扦㍥〹挵搱㔹㌰㌷ㄵ㉡晢㌹㑣㑢㈹晢攳〰愵㜰㠰ㄶ攰㥡㐲愰攲愰㉤㠲ㅢ扣愵ㅣ〸慥㕦㌷〶挵㈱㕢㌰慢㡢㤴㌹㡣㡢攰㍡慦昲㍣㜰ㄵ挷㙥ㄱ慤㉡搲攱㜸㉥㠲㙢扣㍡ぢ愸挳㐱㕣㐴㔷ㄵ改㜰㘰ㄷ挱㤵㈵㍡ㅣ㙣㐵㜴㐵㤱づ〷㘰ㄱ㕣敥搵愱昹ㄴ㐷㕤ㄱ㕤㕡愴挳㤱㔸〴㤷㜸㜵愴㙥ㅣㅤ㐵㜴㔱㤱づ㐷㑣ㄱ㕣攸搵㌹っ㕣挵㘱㔲㐴攷ㄷ改㜰攸ㄴ挱㜹㕥ㅤ㤶攳搷㡤㑥㜱攰ㄴ捣㌹㐵捡ㅣ㑣㐵㜰戶㔷㜹〹戸㡡㈳愸㠸捥㉣搲攱愸㉡㠲㌳扣㍡攲㈸づ愵㈲㕡㔹愴挳攱㔵〴愷㤵攸㜰挸ㄳ搱愹㐵㍡ㅣ〶㐵㜰㡡㔷㐷摡㉣〷㉣㘹㤱㠷攳挰㍣〲〴㙢〵㡥㔷㠲㍦戱㈸㈳㡥㘱㈲㌸挱㥢ㄱ㍢㤰攲挰㈵愲攳㡡㜴㌸㤸㠹攰㔸慦㡥ㄸ㠶㈳㤸㠸㡥㉥搲攱愸㈶㠲愳扣㍡㘲ㄸ㡥㌴㈲㍡愲㐸㠷愳㡦〸づ昷敡㥣っ慥攲㤰㈳愲攵㐵㍡ㅣ㠶㐴戰捣慢㜳ㅡ㜵㌸昶㠸愸慢㐸㠷攳㤱〸㍡扤㍡㘷㔰㠷㠳㤰㠸摡㡢㜴㌸㌰㠹㘰㠹㔷㐷㙣㐰攳挹敡晤ㅣㅣ㔴㜳昴愹㉦昷攰㥤攲搸㈳散㑤攱㐹戹戳昱㘲㕦㐶㈱昹㕡昸愰㈸㜹㜴㠵搱㌲㝢ㄱ㕥晣㍢挰㜹て昳㡥㉥㘶ㄳ㤷攳㘲晢扢㉣搱搹㝣㐲㕢换攲㔴㝢㉡摤㙣ㄱ戲㘳㍥搳㑤㡢㈵㠲㐷扢㘱搳愹ㄸ搱㝤㠵㜵〵ㄹ㈶㔵愳㌶ㅡ㔸愳愸㘰㥥ぢ㙢昰愳昲㐷㤲㔴㙣扡㘲戴昳㜰愰㌸㤸搲㜰收昹㈰〲挸ㅦ搹㜸づ㥣㠲扦〰〷㡡敤㐸㔲ㄷ㌲挵晥㉤愹㡢㤸攲〸㈱愹㡢㤹愲㠷㈴㜵〹㔳散㈲㔲捥愵㌸戰换㜱㡦散㜲搸㝦〴㜱ㄹづ㘸ㅢ㘵扡㐷㤲㔴㙣㡦㤲攳攵㌸㔰㙣㘹㤲扡㠲㈹戶㈱㐹㕤挹ㄴ摢㠳㕣挸改ㄹ㔷搶昷㌴挹㐶㤸㤱搸ㅦ戹㝤㝡㌵换ㄵ扢㈲て昳ㅡ愴昴㐷搱扥慣㠰戹㡡ㄸ戱㈵㌱摥〵㤸ㄲ㥢㤲㝢㥤㔷㔳㙣㑢敥㙡㉦㔷㙣㑣慥㍥㐵ㅣ㔷㈸戱㌵戹㝡搰ㄵ㉥㉤㉤㘵慦㘱搹戴慡愴㙥㘴㑡㙣㐹㡤㠲㝣挴愶攴ㄶ搴㑦㙣㕢㠲㤵㤳㈶㔷捦攱㌸慥昰敢㤳㔷㜲扥㈵㘲㝤㠶㝥㝤㔲㑡敡㔶㡣㔳㔲㐷㜲㙦㘳㘵㜱挰慦㥦〹戶〹昳㜶ㅣ攰㌹㠲晣慦㠷敤昱㤹㔶㝢挶㙡敤㙣㙡戶搸愷㠰慤攸搷攲㝤摢㙥戵㜴昴搲㠱㘰ㄳ挲㜷㉣㠰晡㙣ㄶ㘹慤㝤攸㡥〸㝤ㅣㄱ㠷㤰ㅦ㍡ㅣ昴挶搹昰㡢挸㥤慤㝡ㅥㄱ散搱㘰攳㔰捥㔰戰ㄶ㘷散ㄳ摢㤹昹㐳㐹搷㌲㉤愵昶昹㍦㔰搱㈰昶</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</si>
</sst>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8" formatCode="&quot;$&quot;#,##0.00_);[Red]\(&quot;$&quot;#,##0.00\)"/>
    <numFmt numFmtId="43" formatCode="_(* #,##0.00_);_(* \(#,##0.00\);_(* &quot;-&quot;??_);_(@_)"/>
    <numFmt numFmtId="164" formatCode="0.0"/>
    <numFmt numFmtId="165" formatCode="0&quot; Lbs&quot;"/>
    <numFmt numFmtId="166" formatCode="0.0%"/>
    <numFmt numFmtId="167" formatCode="_(* #,##0_);_(* \(#,##0\);_(* &quot;-&quot;??_);_(@_)"/>
  </numFmts>
  <fonts count="25" x14ac:knownFonts="1">
    <font>
      <sz val="10"/>
      <name val="Arial"/>
    </font>
    <font>
      <sz val="10"/>
      <name val="MS Sans Serif"/>
      <family val="2"/>
    </font>
    <font>
      <b/>
      <sz val="10"/>
      <name val="Arial"/>
      <family val="2"/>
    </font>
    <font>
      <b/>
      <sz val="11"/>
      <color rgb="FFFA7D00"/>
      <name val="Calibri"/>
      <family val="2"/>
      <scheme val="minor"/>
    </font>
    <font>
      <b/>
      <sz val="11"/>
      <name val="Calibri"/>
      <family val="2"/>
      <scheme val="minor"/>
    </font>
    <font>
      <sz val="11"/>
      <name val="Calibri"/>
      <family val="2"/>
      <scheme val="minor"/>
    </font>
    <font>
      <i/>
      <sz val="11"/>
      <name val="Calibri"/>
      <family val="2"/>
      <scheme val="minor"/>
    </font>
    <font>
      <b/>
      <sz val="11"/>
      <color theme="0" tint="-0.499984740745262"/>
      <name val="Calibri"/>
      <family val="2"/>
      <scheme val="minor"/>
    </font>
    <font>
      <b/>
      <i/>
      <sz val="11"/>
      <color theme="0" tint="-0.499984740745262"/>
      <name val="Calibri"/>
      <family val="2"/>
      <scheme val="minor"/>
    </font>
    <font>
      <sz val="11"/>
      <color theme="0"/>
      <name val="Calibri"/>
      <family val="2"/>
      <scheme val="minor"/>
    </font>
    <font>
      <b/>
      <sz val="11"/>
      <color theme="1" tint="4.9989318521683403E-2"/>
      <name val="Calibri"/>
      <family val="2"/>
      <scheme val="minor"/>
    </font>
    <font>
      <b/>
      <sz val="16"/>
      <color theme="4" tint="-0.249977111117893"/>
      <name val="Garamond"/>
      <family val="1"/>
    </font>
    <font>
      <b/>
      <sz val="9"/>
      <name val="Calibri"/>
      <family val="2"/>
      <scheme val="minor"/>
    </font>
    <font>
      <sz val="9"/>
      <color indexed="81"/>
      <name val="Tahoma"/>
      <family val="2"/>
    </font>
    <font>
      <b/>
      <sz val="9"/>
      <color indexed="81"/>
      <name val="Tahoma"/>
      <family val="2"/>
    </font>
    <font>
      <b/>
      <sz val="11"/>
      <color theme="4" tint="-0.249977111117893"/>
      <name val="Calibri"/>
      <family val="2"/>
      <scheme val="minor"/>
    </font>
    <font>
      <sz val="10"/>
      <name val="Arial"/>
      <family val="2"/>
    </font>
    <font>
      <sz val="11"/>
      <color theme="1" tint="4.9989318521683403E-2"/>
      <name val="Calibri"/>
      <family val="2"/>
      <scheme val="minor"/>
    </font>
    <font>
      <u/>
      <sz val="10"/>
      <color theme="10"/>
      <name val="MS Sans Serif"/>
      <family val="2"/>
    </font>
    <font>
      <u/>
      <sz val="10"/>
      <color rgb="FFFF0000"/>
      <name val="Calibri"/>
      <family val="2"/>
      <scheme val="minor"/>
    </font>
    <font>
      <b/>
      <sz val="18"/>
      <color rgb="FF1F497D"/>
      <name val="Cambria"/>
      <family val="1"/>
      <scheme val="major"/>
    </font>
    <font>
      <sz val="18"/>
      <color rgb="FF1F497D"/>
      <name val="Cambria"/>
      <family val="1"/>
      <scheme val="major"/>
    </font>
    <font>
      <b/>
      <i/>
      <sz val="11"/>
      <name val="Calibri"/>
      <family val="2"/>
      <scheme val="minor"/>
    </font>
    <font>
      <i/>
      <sz val="14"/>
      <color theme="4" tint="-0.249977111117893"/>
      <name val="Cambria"/>
      <family val="1"/>
      <scheme val="major"/>
    </font>
    <font>
      <b/>
      <sz val="18"/>
      <color theme="4" tint="-0.249977111117893"/>
      <name val="Cambria"/>
      <family val="1"/>
      <scheme val="major"/>
    </font>
  </fonts>
  <fills count="11">
    <fill>
      <patternFill patternType="none"/>
    </fill>
    <fill>
      <patternFill patternType="gray125"/>
    </fill>
    <fill>
      <patternFill patternType="solid">
        <fgColor rgb="FFF2F2F2"/>
      </patternFill>
    </fill>
    <fill>
      <patternFill patternType="solid">
        <fgColor rgb="FF00FF00"/>
        <bgColor indexed="64"/>
      </patternFill>
    </fill>
    <fill>
      <patternFill patternType="solid">
        <fgColor theme="0" tint="-4.9989318521683403E-2"/>
        <bgColor indexed="64"/>
      </patternFill>
    </fill>
    <fill>
      <patternFill patternType="solid">
        <fgColor theme="4" tint="0.39997558519241921"/>
        <bgColor indexed="65"/>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
      <patternFill patternType="lightDown"/>
    </fill>
    <fill>
      <patternFill patternType="solid">
        <fgColor rgb="FF00FFFF"/>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6">
    <xf numFmtId="0" fontId="0" fillId="0" borderId="0"/>
    <xf numFmtId="0" fontId="3" fillId="2" borderId="1" applyNumberFormat="0" applyAlignment="0" applyProtection="0"/>
    <xf numFmtId="0" fontId="1" fillId="0" borderId="0"/>
    <xf numFmtId="0" fontId="9" fillId="5" borderId="0" applyNumberFormat="0" applyBorder="0" applyAlignment="0" applyProtection="0"/>
    <xf numFmtId="43" fontId="16" fillId="0" borderId="0" applyFont="0" applyFill="0" applyBorder="0" applyAlignment="0" applyProtection="0"/>
    <xf numFmtId="0" fontId="18" fillId="0" borderId="0" applyNumberFormat="0" applyFill="0" applyBorder="0" applyAlignment="0" applyProtection="0"/>
  </cellStyleXfs>
  <cellXfs count="150">
    <xf numFmtId="0" fontId="0" fillId="0" borderId="0" xfId="0"/>
    <xf numFmtId="4" fontId="0" fillId="0" borderId="0" xfId="0" applyNumberFormat="1"/>
    <xf numFmtId="3" fontId="0" fillId="0" borderId="0" xfId="0" applyNumberFormat="1"/>
    <xf numFmtId="2" fontId="4" fillId="0" borderId="0" xfId="0" applyNumberFormat="1" applyFont="1"/>
    <xf numFmtId="2" fontId="5" fillId="0" borderId="0" xfId="0" applyNumberFormat="1" applyFont="1"/>
    <xf numFmtId="2" fontId="5" fillId="0" borderId="0" xfId="0" applyNumberFormat="1" applyFont="1" applyFill="1" applyBorder="1" applyAlignment="1">
      <alignment horizontal="center"/>
    </xf>
    <xf numFmtId="0" fontId="2" fillId="0" borderId="0" xfId="0" applyFont="1"/>
    <xf numFmtId="0" fontId="0" fillId="0" borderId="0" xfId="0" quotePrefix="1"/>
    <xf numFmtId="8" fontId="5" fillId="0" borderId="0" xfId="0" applyNumberFormat="1" applyFont="1" applyFill="1" applyBorder="1" applyAlignment="1">
      <alignment horizontal="center"/>
    </xf>
    <xf numFmtId="2" fontId="5" fillId="0" borderId="0" xfId="0" applyNumberFormat="1" applyFont="1" applyAlignment="1">
      <alignment horizontal="center"/>
    </xf>
    <xf numFmtId="2" fontId="4" fillId="0" borderId="0" xfId="0" applyNumberFormat="1" applyFont="1" applyAlignment="1">
      <alignment horizontal="center"/>
    </xf>
    <xf numFmtId="2" fontId="3" fillId="2" borderId="0" xfId="1" applyNumberFormat="1" applyFont="1" applyBorder="1" applyAlignment="1">
      <alignment horizontal="center"/>
    </xf>
    <xf numFmtId="2" fontId="5" fillId="0" borderId="0" xfId="0" applyNumberFormat="1" applyFont="1" applyBorder="1" applyAlignment="1">
      <alignment horizontal="center"/>
    </xf>
    <xf numFmtId="2" fontId="3" fillId="2" borderId="2" xfId="1" applyNumberFormat="1" applyFont="1" applyBorder="1" applyAlignment="1"/>
    <xf numFmtId="2" fontId="3" fillId="2" borderId="3" xfId="1" applyNumberFormat="1" applyFont="1" applyBorder="1" applyAlignment="1"/>
    <xf numFmtId="2" fontId="3" fillId="2" borderId="4" xfId="1" applyNumberFormat="1" applyFont="1" applyBorder="1" applyAlignment="1"/>
    <xf numFmtId="2" fontId="3" fillId="2" borderId="6" xfId="1" applyNumberFormat="1" applyFont="1" applyBorder="1" applyAlignment="1">
      <alignment horizontal="center"/>
    </xf>
    <xf numFmtId="2" fontId="6" fillId="0" borderId="5" xfId="0" applyNumberFormat="1" applyFont="1" applyFill="1" applyBorder="1"/>
    <xf numFmtId="2" fontId="5" fillId="0" borderId="6" xfId="0" applyNumberFormat="1" applyFont="1" applyFill="1" applyBorder="1" applyAlignment="1">
      <alignment horizontal="center"/>
    </xf>
    <xf numFmtId="2" fontId="6" fillId="0" borderId="7" xfId="0" applyNumberFormat="1" applyFont="1" applyFill="1" applyBorder="1"/>
    <xf numFmtId="2" fontId="5" fillId="0" borderId="8" xfId="0" applyNumberFormat="1" applyFont="1" applyFill="1" applyBorder="1" applyAlignment="1">
      <alignment horizontal="center"/>
    </xf>
    <xf numFmtId="2" fontId="5" fillId="0" borderId="9" xfId="0" applyNumberFormat="1" applyFont="1" applyFill="1" applyBorder="1" applyAlignment="1">
      <alignment horizontal="center"/>
    </xf>
    <xf numFmtId="2" fontId="3" fillId="2" borderId="5" xfId="1" applyNumberFormat="1" applyFont="1" applyBorder="1" applyAlignment="1">
      <alignment horizontal="center"/>
    </xf>
    <xf numFmtId="2" fontId="5" fillId="3" borderId="5" xfId="0" applyNumberFormat="1" applyFont="1" applyFill="1" applyBorder="1" applyAlignment="1">
      <alignment horizontal="center"/>
    </xf>
    <xf numFmtId="2" fontId="6" fillId="4" borderId="0" xfId="0" applyNumberFormat="1" applyFont="1" applyFill="1" applyBorder="1" applyAlignment="1">
      <alignment horizontal="center"/>
    </xf>
    <xf numFmtId="2" fontId="6" fillId="4" borderId="6" xfId="0" applyNumberFormat="1" applyFont="1" applyFill="1" applyBorder="1" applyAlignment="1">
      <alignment horizontal="center"/>
    </xf>
    <xf numFmtId="2" fontId="6" fillId="4" borderId="8" xfId="0" applyNumberFormat="1" applyFont="1" applyFill="1" applyBorder="1" applyAlignment="1">
      <alignment horizontal="center"/>
    </xf>
    <xf numFmtId="2" fontId="6" fillId="4" borderId="9" xfId="0" applyNumberFormat="1" applyFont="1" applyFill="1" applyBorder="1" applyAlignment="1">
      <alignment horizontal="center"/>
    </xf>
    <xf numFmtId="2" fontId="7" fillId="2" borderId="5" xfId="1" applyNumberFormat="1" applyFont="1" applyBorder="1" applyAlignment="1"/>
    <xf numFmtId="2" fontId="8" fillId="4" borderId="0" xfId="0" applyNumberFormat="1" applyFont="1" applyFill="1" applyBorder="1" applyAlignment="1">
      <alignment horizontal="center"/>
    </xf>
    <xf numFmtId="2" fontId="8" fillId="4" borderId="6" xfId="0" applyNumberFormat="1" applyFont="1" applyFill="1" applyBorder="1" applyAlignment="1">
      <alignment horizontal="center"/>
    </xf>
    <xf numFmtId="8" fontId="5" fillId="0" borderId="6" xfId="0" applyNumberFormat="1" applyFont="1" applyFill="1" applyBorder="1" applyAlignment="1">
      <alignment horizontal="center"/>
    </xf>
    <xf numFmtId="8" fontId="5" fillId="0" borderId="8" xfId="0" applyNumberFormat="1" applyFont="1" applyFill="1" applyBorder="1" applyAlignment="1">
      <alignment horizontal="center"/>
    </xf>
    <xf numFmtId="8" fontId="5" fillId="0" borderId="9" xfId="0" applyNumberFormat="1" applyFont="1" applyFill="1" applyBorder="1" applyAlignment="1">
      <alignment horizontal="center"/>
    </xf>
    <xf numFmtId="2" fontId="3" fillId="2" borderId="2" xfId="1" applyNumberFormat="1" applyFont="1" applyBorder="1" applyAlignment="1">
      <alignment horizontal="center"/>
    </xf>
    <xf numFmtId="8" fontId="5" fillId="3" borderId="8" xfId="0" applyNumberFormat="1" applyFont="1" applyFill="1" applyBorder="1" applyAlignment="1">
      <alignment horizontal="center"/>
    </xf>
    <xf numFmtId="8" fontId="5" fillId="3" borderId="9" xfId="0" applyNumberFormat="1" applyFont="1" applyFill="1" applyBorder="1" applyAlignment="1">
      <alignment horizontal="center"/>
    </xf>
    <xf numFmtId="0" fontId="0" fillId="0" borderId="0" xfId="0" applyAlignment="1">
      <alignment horizontal="center"/>
    </xf>
    <xf numFmtId="8" fontId="5" fillId="0" borderId="0" xfId="0" applyNumberFormat="1" applyFont="1"/>
    <xf numFmtId="1" fontId="5" fillId="0" borderId="0" xfId="0" applyNumberFormat="1" applyFont="1"/>
    <xf numFmtId="1" fontId="5" fillId="0" borderId="0" xfId="0" applyNumberFormat="1" applyFont="1" applyAlignment="1">
      <alignment horizontal="center"/>
    </xf>
    <xf numFmtId="2" fontId="6" fillId="0" borderId="5" xfId="0" applyNumberFormat="1" applyFont="1" applyFill="1" applyBorder="1" applyAlignment="1">
      <alignment horizontal="left"/>
    </xf>
    <xf numFmtId="2" fontId="6" fillId="0" borderId="7" xfId="0" applyNumberFormat="1" applyFont="1" applyFill="1" applyBorder="1" applyAlignment="1">
      <alignment horizontal="left"/>
    </xf>
    <xf numFmtId="1" fontId="5" fillId="0" borderId="0" xfId="0" applyNumberFormat="1" applyFont="1" applyFill="1" applyBorder="1" applyAlignment="1">
      <alignment horizontal="center"/>
    </xf>
    <xf numFmtId="2" fontId="5" fillId="6" borderId="0" xfId="0" applyNumberFormat="1" applyFont="1" applyFill="1" applyBorder="1" applyAlignment="1">
      <alignment horizontal="center"/>
    </xf>
    <xf numFmtId="8" fontId="5" fillId="0" borderId="3" xfId="0" applyNumberFormat="1" applyFont="1" applyBorder="1" applyAlignment="1">
      <alignment horizontal="center"/>
    </xf>
    <xf numFmtId="164" fontId="5" fillId="0" borderId="0" xfId="0" applyNumberFormat="1" applyFont="1" applyBorder="1" applyAlignment="1">
      <alignment horizontal="center"/>
    </xf>
    <xf numFmtId="1" fontId="5" fillId="0" borderId="0" xfId="0" applyNumberFormat="1" applyFont="1" applyBorder="1" applyAlignment="1">
      <alignment horizontal="center"/>
    </xf>
    <xf numFmtId="8" fontId="5" fillId="0" borderId="0" xfId="0" applyNumberFormat="1" applyFont="1" applyBorder="1" applyAlignment="1">
      <alignment horizontal="center"/>
    </xf>
    <xf numFmtId="8" fontId="2" fillId="0" borderId="0" xfId="0" applyNumberFormat="1" applyFont="1" applyBorder="1" applyAlignment="1">
      <alignment horizontal="center"/>
    </xf>
    <xf numFmtId="0" fontId="0" fillId="0" borderId="0" xfId="0" applyBorder="1" applyAlignment="1">
      <alignment horizontal="center"/>
    </xf>
    <xf numFmtId="8" fontId="0" fillId="0" borderId="0" xfId="0" applyNumberFormat="1" applyBorder="1" applyAlignment="1">
      <alignment horizontal="center"/>
    </xf>
    <xf numFmtId="8" fontId="0" fillId="0" borderId="8" xfId="0" applyNumberFormat="1" applyBorder="1" applyAlignment="1">
      <alignment horizontal="center"/>
    </xf>
    <xf numFmtId="2" fontId="5" fillId="9" borderId="4" xfId="0" applyNumberFormat="1" applyFont="1" applyFill="1" applyBorder="1"/>
    <xf numFmtId="2" fontId="5" fillId="9" borderId="6" xfId="0" applyNumberFormat="1" applyFont="1" applyFill="1" applyBorder="1"/>
    <xf numFmtId="2" fontId="5" fillId="9" borderId="9" xfId="0" applyNumberFormat="1" applyFont="1" applyFill="1" applyBorder="1" applyAlignment="1">
      <alignment horizontal="center"/>
    </xf>
    <xf numFmtId="165" fontId="5" fillId="0" borderId="5" xfId="0" applyNumberFormat="1" applyFont="1" applyBorder="1" applyAlignment="1">
      <alignment horizontal="center" vertical="center"/>
    </xf>
    <xf numFmtId="165" fontId="5" fillId="0" borderId="6" xfId="0" applyNumberFormat="1" applyFont="1" applyBorder="1" applyAlignment="1">
      <alignment horizontal="center" vertical="center"/>
    </xf>
    <xf numFmtId="8" fontId="10" fillId="7" borderId="12" xfId="3" applyNumberFormat="1" applyFont="1" applyFill="1" applyBorder="1" applyAlignment="1">
      <alignment horizontal="center"/>
    </xf>
    <xf numFmtId="2" fontId="5" fillId="7" borderId="15" xfId="0" applyNumberFormat="1" applyFont="1" applyFill="1" applyBorder="1" applyAlignment="1">
      <alignment horizontal="center"/>
    </xf>
    <xf numFmtId="8" fontId="10" fillId="7" borderId="10" xfId="3" applyNumberFormat="1" applyFont="1" applyFill="1" applyBorder="1" applyAlignment="1">
      <alignment horizontal="center"/>
    </xf>
    <xf numFmtId="3" fontId="4" fillId="0" borderId="14" xfId="0" applyNumberFormat="1" applyFont="1" applyBorder="1" applyAlignment="1">
      <alignment horizontal="center" vertical="center"/>
    </xf>
    <xf numFmtId="3" fontId="4" fillId="0" borderId="16" xfId="0" applyNumberFormat="1" applyFont="1" applyBorder="1" applyAlignment="1">
      <alignment horizontal="center" vertical="center"/>
    </xf>
    <xf numFmtId="2" fontId="3" fillId="2" borderId="7" xfId="1" applyNumberFormat="1" applyFont="1" applyBorder="1" applyAlignment="1"/>
    <xf numFmtId="2" fontId="11" fillId="0" borderId="0" xfId="0" applyNumberFormat="1" applyFont="1"/>
    <xf numFmtId="165" fontId="5" fillId="10" borderId="6" xfId="0" applyNumberFormat="1" applyFont="1" applyFill="1" applyBorder="1" applyAlignment="1">
      <alignment horizontal="center" vertical="center"/>
    </xf>
    <xf numFmtId="3" fontId="4" fillId="10" borderId="16" xfId="0" applyNumberFormat="1" applyFont="1" applyFill="1" applyBorder="1" applyAlignment="1">
      <alignment horizontal="center" vertical="center"/>
    </xf>
    <xf numFmtId="8" fontId="12" fillId="0" borderId="0" xfId="0" applyNumberFormat="1" applyFont="1" applyFill="1" applyBorder="1" applyAlignment="1">
      <alignment horizontal="center"/>
    </xf>
    <xf numFmtId="9" fontId="15" fillId="3" borderId="1" xfId="1" applyNumberFormat="1" applyFont="1" applyFill="1"/>
    <xf numFmtId="166" fontId="3" fillId="2" borderId="1" xfId="1" applyNumberFormat="1"/>
    <xf numFmtId="165" fontId="3" fillId="2" borderId="14" xfId="1" applyNumberFormat="1" applyBorder="1" applyAlignment="1">
      <alignment horizontal="center" vertical="center"/>
    </xf>
    <xf numFmtId="165" fontId="3" fillId="2" borderId="15" xfId="1" applyNumberFormat="1" applyBorder="1" applyAlignment="1">
      <alignment horizontal="center" vertical="center"/>
    </xf>
    <xf numFmtId="165" fontId="3" fillId="2" borderId="16" xfId="1" applyNumberFormat="1" applyBorder="1" applyAlignment="1">
      <alignment horizontal="center" vertical="center"/>
    </xf>
    <xf numFmtId="2" fontId="5" fillId="3" borderId="7" xfId="0" applyNumberFormat="1" applyFont="1" applyFill="1" applyBorder="1" applyAlignment="1">
      <alignment horizontal="center"/>
    </xf>
    <xf numFmtId="6" fontId="0" fillId="0" borderId="8" xfId="0" applyNumberFormat="1" applyBorder="1" applyAlignment="1">
      <alignment horizontal="center"/>
    </xf>
    <xf numFmtId="8" fontId="3" fillId="2" borderId="1" xfId="1" applyNumberFormat="1"/>
    <xf numFmtId="6" fontId="0" fillId="0" borderId="0" xfId="0" applyNumberFormat="1" applyBorder="1" applyAlignment="1">
      <alignment horizontal="center"/>
    </xf>
    <xf numFmtId="165" fontId="0" fillId="0" borderId="3" xfId="0" applyNumberFormat="1" applyBorder="1" applyAlignment="1">
      <alignment horizontal="center"/>
    </xf>
    <xf numFmtId="6" fontId="5" fillId="10" borderId="13" xfId="0" applyNumberFormat="1" applyFont="1" applyFill="1" applyBorder="1" applyAlignment="1">
      <alignment horizontal="center"/>
    </xf>
    <xf numFmtId="6" fontId="5" fillId="10" borderId="12" xfId="0" applyNumberFormat="1" applyFont="1" applyFill="1" applyBorder="1" applyAlignment="1">
      <alignment horizontal="center"/>
    </xf>
    <xf numFmtId="8" fontId="15" fillId="3" borderId="1" xfId="1" applyNumberFormat="1" applyFont="1" applyFill="1"/>
    <xf numFmtId="6" fontId="0" fillId="0" borderId="0" xfId="0" applyNumberFormat="1"/>
    <xf numFmtId="3" fontId="4" fillId="8" borderId="3" xfId="0" applyNumberFormat="1" applyFont="1" applyFill="1" applyBorder="1" applyAlignment="1">
      <alignment horizontal="center"/>
    </xf>
    <xf numFmtId="2" fontId="4" fillId="0" borderId="11" xfId="0" applyNumberFormat="1" applyFont="1" applyBorder="1" applyAlignment="1">
      <alignment horizontal="center"/>
    </xf>
    <xf numFmtId="165" fontId="5" fillId="0" borderId="8" xfId="0" applyNumberFormat="1" applyFont="1" applyBorder="1"/>
    <xf numFmtId="165" fontId="5" fillId="0" borderId="9" xfId="0" applyNumberFormat="1" applyFont="1" applyBorder="1"/>
    <xf numFmtId="165" fontId="5" fillId="0" borderId="7" xfId="0" applyNumberFormat="1" applyFont="1" applyBorder="1"/>
    <xf numFmtId="3" fontId="4" fillId="8" borderId="2" xfId="0" applyNumberFormat="1" applyFont="1" applyFill="1" applyBorder="1" applyAlignment="1">
      <alignment horizontal="center"/>
    </xf>
    <xf numFmtId="6" fontId="2" fillId="0" borderId="2" xfId="0" applyNumberFormat="1" applyFont="1" applyBorder="1" applyAlignment="1">
      <alignment horizontal="center"/>
    </xf>
    <xf numFmtId="6" fontId="5" fillId="10" borderId="11" xfId="0" applyNumberFormat="1" applyFont="1" applyFill="1" applyBorder="1" applyAlignment="1">
      <alignment horizontal="center"/>
    </xf>
    <xf numFmtId="8" fontId="5" fillId="0" borderId="7" xfId="0" applyNumberFormat="1" applyFont="1" applyBorder="1"/>
    <xf numFmtId="8" fontId="5" fillId="0" borderId="8" xfId="0" applyNumberFormat="1" applyFont="1" applyBorder="1"/>
    <xf numFmtId="8" fontId="4" fillId="10" borderId="13" xfId="0" applyNumberFormat="1" applyFont="1" applyFill="1" applyBorder="1" applyAlignment="1">
      <alignment horizontal="center"/>
    </xf>
    <xf numFmtId="8" fontId="5" fillId="0" borderId="9" xfId="0" applyNumberFormat="1" applyFont="1" applyBorder="1"/>
    <xf numFmtId="1" fontId="3" fillId="2" borderId="11" xfId="1" applyNumberFormat="1" applyFont="1" applyBorder="1" applyAlignment="1"/>
    <xf numFmtId="1" fontId="3" fillId="2" borderId="12" xfId="1" applyNumberFormat="1" applyFont="1" applyBorder="1" applyAlignment="1"/>
    <xf numFmtId="1" fontId="3" fillId="2" borderId="13" xfId="1" applyNumberFormat="1" applyFont="1" applyBorder="1" applyAlignment="1"/>
    <xf numFmtId="2" fontId="3" fillId="2" borderId="11" xfId="1" applyNumberFormat="1" applyFont="1" applyBorder="1" applyAlignment="1"/>
    <xf numFmtId="2" fontId="3" fillId="2" borderId="12" xfId="1" applyNumberFormat="1" applyFont="1" applyBorder="1" applyAlignment="1"/>
    <xf numFmtId="2" fontId="3" fillId="0" borderId="12" xfId="1" applyNumberFormat="1" applyFont="1" applyFill="1" applyBorder="1" applyAlignment="1"/>
    <xf numFmtId="2" fontId="3" fillId="2" borderId="13" xfId="1" applyNumberFormat="1" applyFont="1" applyBorder="1" applyAlignment="1"/>
    <xf numFmtId="2" fontId="4" fillId="0" borderId="12" xfId="0" applyNumberFormat="1" applyFont="1" applyBorder="1"/>
    <xf numFmtId="2" fontId="4" fillId="0" borderId="13" xfId="0" applyNumberFormat="1" applyFont="1" applyBorder="1"/>
    <xf numFmtId="2" fontId="3" fillId="2" borderId="10" xfId="1" applyNumberFormat="1" applyFont="1" applyBorder="1" applyAlignment="1"/>
    <xf numFmtId="2" fontId="3" fillId="2" borderId="15" xfId="1" applyNumberFormat="1" applyFont="1" applyBorder="1" applyAlignment="1">
      <alignment horizontal="center" vertical="center" wrapText="1"/>
    </xf>
    <xf numFmtId="2" fontId="3" fillId="2" borderId="10" xfId="1" applyNumberFormat="1" applyFont="1" applyBorder="1" applyAlignment="1">
      <alignment horizontal="center" vertical="center" wrapText="1"/>
    </xf>
    <xf numFmtId="2" fontId="3" fillId="2" borderId="14" xfId="1" applyNumberFormat="1" applyFont="1" applyBorder="1" applyAlignment="1">
      <alignment horizontal="center" vertical="center" wrapText="1"/>
    </xf>
    <xf numFmtId="2" fontId="3" fillId="2" borderId="16" xfId="1" applyNumberFormat="1" applyFont="1" applyBorder="1" applyAlignment="1">
      <alignment horizontal="center" vertical="center" wrapText="1"/>
    </xf>
    <xf numFmtId="165" fontId="4" fillId="10" borderId="9" xfId="0" applyNumberFormat="1" applyFont="1" applyFill="1" applyBorder="1" applyAlignment="1">
      <alignment horizontal="center"/>
    </xf>
    <xf numFmtId="165" fontId="5" fillId="3" borderId="14" xfId="0" applyNumberFormat="1" applyFont="1" applyFill="1" applyBorder="1" applyAlignment="1">
      <alignment horizontal="center" vertical="center"/>
    </xf>
    <xf numFmtId="165" fontId="5" fillId="3" borderId="15" xfId="0" applyNumberFormat="1" applyFont="1" applyFill="1" applyBorder="1" applyAlignment="1">
      <alignment horizontal="center" vertical="center"/>
    </xf>
    <xf numFmtId="165" fontId="5" fillId="3" borderId="16" xfId="0" applyNumberFormat="1" applyFont="1" applyFill="1" applyBorder="1" applyAlignment="1">
      <alignment horizontal="center" vertical="center"/>
    </xf>
    <xf numFmtId="8" fontId="17" fillId="0" borderId="12" xfId="3" applyNumberFormat="1" applyFont="1" applyFill="1" applyBorder="1" applyAlignment="1"/>
    <xf numFmtId="2" fontId="9" fillId="0" borderId="0" xfId="0" applyNumberFormat="1" applyFont="1" applyAlignment="1">
      <alignment horizontal="center"/>
    </xf>
    <xf numFmtId="4" fontId="5" fillId="10" borderId="11" xfId="0" applyNumberFormat="1" applyFont="1" applyFill="1" applyBorder="1" applyAlignment="1">
      <alignment horizontal="center"/>
    </xf>
    <xf numFmtId="2" fontId="0" fillId="0" borderId="0" xfId="0" applyNumberFormat="1"/>
    <xf numFmtId="2" fontId="3" fillId="2" borderId="5" xfId="1" applyNumberFormat="1" applyFont="1" applyBorder="1" applyAlignment="1"/>
    <xf numFmtId="3" fontId="4" fillId="0" borderId="5" xfId="0" applyNumberFormat="1" applyFont="1" applyFill="1" applyBorder="1" applyAlignment="1">
      <alignment horizontal="center"/>
    </xf>
    <xf numFmtId="3" fontId="4" fillId="0" borderId="0" xfId="0" applyNumberFormat="1" applyFont="1" applyFill="1" applyBorder="1" applyAlignment="1">
      <alignment horizontal="center"/>
    </xf>
    <xf numFmtId="3" fontId="4" fillId="0" borderId="6" xfId="0" applyNumberFormat="1" applyFont="1" applyFill="1" applyBorder="1" applyAlignment="1">
      <alignment horizontal="center"/>
    </xf>
    <xf numFmtId="2" fontId="9" fillId="0" borderId="0" xfId="0" applyNumberFormat="1" applyFont="1"/>
    <xf numFmtId="6" fontId="2" fillId="0" borderId="3" xfId="0" applyNumberFormat="1" applyFont="1" applyBorder="1" applyAlignment="1">
      <alignment horizontal="center"/>
    </xf>
    <xf numFmtId="6" fontId="2" fillId="0" borderId="4" xfId="0" applyNumberFormat="1" applyFont="1" applyBorder="1" applyAlignment="1">
      <alignment horizontal="center"/>
    </xf>
    <xf numFmtId="8" fontId="17" fillId="0" borderId="13" xfId="3" applyNumberFormat="1" applyFont="1" applyFill="1" applyBorder="1" applyAlignment="1"/>
    <xf numFmtId="2" fontId="5" fillId="9" borderId="11" xfId="0" applyNumberFormat="1" applyFont="1" applyFill="1" applyBorder="1"/>
    <xf numFmtId="2" fontId="5" fillId="9" borderId="12" xfId="0" applyNumberFormat="1" applyFont="1" applyFill="1" applyBorder="1"/>
    <xf numFmtId="0" fontId="19" fillId="0" borderId="0" xfId="5" applyFont="1" applyAlignment="1">
      <alignment horizontal="center" vertical="center"/>
    </xf>
    <xf numFmtId="0" fontId="4" fillId="0" borderId="0" xfId="2" applyFont="1" applyAlignment="1">
      <alignment wrapText="1"/>
    </xf>
    <xf numFmtId="0" fontId="5" fillId="0" borderId="0" xfId="2" applyFont="1"/>
    <xf numFmtId="0" fontId="5" fillId="0" borderId="0" xfId="2" applyNumberFormat="1" applyFont="1" applyAlignment="1">
      <alignment wrapText="1"/>
    </xf>
    <xf numFmtId="0" fontId="20" fillId="0" borderId="0" xfId="2" applyFont="1" applyAlignment="1">
      <alignment wrapText="1"/>
    </xf>
    <xf numFmtId="0" fontId="21" fillId="0" borderId="0" xfId="2" applyFont="1"/>
    <xf numFmtId="0" fontId="22" fillId="0" borderId="0" xfId="2" applyFont="1" applyAlignment="1">
      <alignment wrapText="1"/>
    </xf>
    <xf numFmtId="0" fontId="6" fillId="0" borderId="0" xfId="2" applyFont="1"/>
    <xf numFmtId="9" fontId="3" fillId="2" borderId="1" xfId="1" applyNumberFormat="1"/>
    <xf numFmtId="10" fontId="3" fillId="2" borderId="1" xfId="1" applyNumberFormat="1"/>
    <xf numFmtId="2" fontId="23" fillId="0" borderId="0" xfId="0" applyNumberFormat="1" applyFont="1"/>
    <xf numFmtId="2" fontId="24" fillId="0" borderId="0" xfId="0" applyNumberFormat="1" applyFont="1"/>
    <xf numFmtId="3" fontId="5" fillId="8" borderId="6" xfId="0" applyNumberFormat="1" applyFont="1" applyFill="1" applyBorder="1" applyAlignment="1">
      <alignment horizontal="center" vertical="center"/>
    </xf>
    <xf numFmtId="3" fontId="5" fillId="8" borderId="16" xfId="0" applyNumberFormat="1" applyFont="1" applyFill="1" applyBorder="1" applyAlignment="1">
      <alignment horizontal="center" vertical="center"/>
    </xf>
    <xf numFmtId="167" fontId="10" fillId="8" borderId="1" xfId="4" applyNumberFormat="1" applyFont="1" applyFill="1" applyBorder="1" applyAlignment="1">
      <alignment horizontal="center" vertical="center"/>
    </xf>
    <xf numFmtId="2" fontId="7" fillId="2" borderId="2" xfId="1" applyNumberFormat="1" applyFont="1" applyBorder="1" applyAlignment="1">
      <alignment horizontal="center" vertical="center"/>
    </xf>
    <xf numFmtId="2" fontId="7" fillId="2" borderId="3" xfId="1" applyNumberFormat="1" applyFont="1" applyBorder="1" applyAlignment="1">
      <alignment horizontal="center" vertical="center"/>
    </xf>
    <xf numFmtId="2" fontId="7" fillId="2" borderId="4" xfId="1" applyNumberFormat="1" applyFont="1" applyBorder="1" applyAlignment="1">
      <alignment horizontal="center" vertical="center"/>
    </xf>
    <xf numFmtId="2" fontId="7" fillId="2" borderId="5" xfId="1" applyNumberFormat="1" applyFont="1" applyBorder="1" applyAlignment="1">
      <alignment horizontal="center" vertical="center"/>
    </xf>
    <xf numFmtId="2" fontId="7" fillId="2" borderId="0" xfId="1" applyNumberFormat="1" applyFont="1" applyBorder="1" applyAlignment="1">
      <alignment horizontal="center" vertical="center"/>
    </xf>
    <xf numFmtId="2" fontId="7" fillId="2" borderId="6" xfId="1" applyNumberFormat="1" applyFont="1" applyBorder="1" applyAlignment="1">
      <alignment horizontal="center" vertical="center"/>
    </xf>
    <xf numFmtId="2" fontId="8" fillId="2" borderId="2" xfId="1" applyNumberFormat="1" applyFont="1" applyBorder="1" applyAlignment="1">
      <alignment horizontal="center"/>
    </xf>
    <xf numFmtId="2" fontId="8" fillId="2" borderId="3" xfId="1" applyNumberFormat="1" applyFont="1" applyBorder="1" applyAlignment="1">
      <alignment horizontal="center"/>
    </xf>
    <xf numFmtId="2" fontId="8" fillId="2" borderId="4" xfId="1" applyNumberFormat="1" applyFont="1" applyBorder="1" applyAlignment="1">
      <alignment horizontal="center"/>
    </xf>
  </cellXfs>
  <cellStyles count="6">
    <cellStyle name="60% - Accent1" xfId="3" builtinId="32"/>
    <cellStyle name="Calculation" xfId="1" builtinId="22"/>
    <cellStyle name="Comma" xfId="4" builtinId="3"/>
    <cellStyle name="Hyperlink" xfId="5" builtinId="8"/>
    <cellStyle name="Normal" xfId="0" builtinId="0"/>
    <cellStyle name="Normal_Reliability"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Inventory</a:t>
            </a:r>
            <a:r>
              <a:rPr lang="en-US" baseline="0"/>
              <a:t> Analysis</a:t>
            </a:r>
            <a:endParaRPr lang="en-US"/>
          </a:p>
        </c:rich>
      </c:tx>
      <c:overlay val="0"/>
      <c:spPr>
        <a:noFill/>
        <a:ln>
          <a:noFill/>
        </a:ln>
        <a:effectLst/>
      </c:spPr>
    </c:title>
    <c:autoTitleDeleted val="0"/>
    <c:plotArea>
      <c:layout/>
      <c:barChart>
        <c:barDir val="bar"/>
        <c:grouping val="percentStacked"/>
        <c:varyColors val="0"/>
        <c:ser>
          <c:idx val="1"/>
          <c:order val="0"/>
          <c:tx>
            <c:strRef>
              <c:f>Model!$L$20</c:f>
              <c:strCache>
                <c:ptCount val="1"/>
                <c:pt idx="0">
                  <c:v>Used</c:v>
                </c:pt>
              </c:strCache>
            </c:strRef>
          </c:tx>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invertIfNegative val="0"/>
          <c:cat>
            <c:strRef>
              <c:f>Model!$B$21:$B$24</c:f>
              <c:strCache>
                <c:ptCount val="4"/>
                <c:pt idx="0">
                  <c:v>Veal</c:v>
                </c:pt>
                <c:pt idx="1">
                  <c:v>Pork</c:v>
                </c:pt>
                <c:pt idx="2">
                  <c:v>Beef</c:v>
                </c:pt>
                <c:pt idx="3">
                  <c:v>Casing</c:v>
                </c:pt>
              </c:strCache>
            </c:strRef>
          </c:cat>
          <c:val>
            <c:numRef>
              <c:f>Model!$L$21:$L$24</c:f>
              <c:numCache>
                <c:formatCode>0" Lbs"</c:formatCode>
                <c:ptCount val="4"/>
                <c:pt idx="0">
                  <c:v>5150</c:v>
                </c:pt>
                <c:pt idx="1">
                  <c:v>10950</c:v>
                </c:pt>
                <c:pt idx="2">
                  <c:v>6625</c:v>
                </c:pt>
                <c:pt idx="3" formatCode="#,##0">
                  <c:v>7450</c:v>
                </c:pt>
              </c:numCache>
            </c:numRef>
          </c:val>
        </c:ser>
        <c:ser>
          <c:idx val="0"/>
          <c:order val="1"/>
          <c:tx>
            <c:strRef>
              <c:f>Model!$M$20</c:f>
              <c:strCache>
                <c:ptCount val="1"/>
                <c:pt idx="0">
                  <c:v>Remaining</c:v>
                </c:pt>
              </c:strCache>
            </c:strRef>
          </c:tx>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invertIfNegative val="0"/>
          <c:cat>
            <c:strRef>
              <c:f>Model!$B$21:$B$24</c:f>
              <c:strCache>
                <c:ptCount val="4"/>
                <c:pt idx="0">
                  <c:v>Veal</c:v>
                </c:pt>
                <c:pt idx="1">
                  <c:v>Pork</c:v>
                </c:pt>
                <c:pt idx="2">
                  <c:v>Beef</c:v>
                </c:pt>
                <c:pt idx="3">
                  <c:v>Casing</c:v>
                </c:pt>
              </c:strCache>
            </c:strRef>
          </c:cat>
          <c:val>
            <c:numRef>
              <c:f>Model!$M$21:$M$24</c:f>
              <c:numCache>
                <c:formatCode>0" Lbs"</c:formatCode>
                <c:ptCount val="4"/>
                <c:pt idx="0">
                  <c:v>7370</c:v>
                </c:pt>
                <c:pt idx="1">
                  <c:v>3150</c:v>
                </c:pt>
                <c:pt idx="2">
                  <c:v>55</c:v>
                </c:pt>
                <c:pt idx="3" formatCode="#,##0">
                  <c:v>3350</c:v>
                </c:pt>
              </c:numCache>
            </c:numRef>
          </c:val>
        </c:ser>
        <c:dLbls>
          <c:showLegendKey val="0"/>
          <c:showVal val="0"/>
          <c:showCatName val="0"/>
          <c:showSerName val="0"/>
          <c:showPercent val="0"/>
          <c:showBubbleSize val="0"/>
        </c:dLbls>
        <c:gapWidth val="150"/>
        <c:overlap val="100"/>
        <c:axId val="45894272"/>
        <c:axId val="45916544"/>
      </c:barChart>
      <c:catAx>
        <c:axId val="4589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5916544"/>
        <c:crosses val="autoZero"/>
        <c:auto val="1"/>
        <c:lblAlgn val="ctr"/>
        <c:lblOffset val="100"/>
        <c:noMultiLvlLbl val="0"/>
      </c:catAx>
      <c:valAx>
        <c:axId val="459165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589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Surplus / Shortfall Lbs</a:t>
            </a:r>
          </a:p>
        </c:rich>
      </c:tx>
      <c:layout/>
      <c:overlay val="0"/>
      <c:spPr>
        <a:noFill/>
        <a:ln>
          <a:noFill/>
        </a:ln>
        <a:effectLst/>
      </c:spPr>
    </c:title>
    <c:autoTitleDeleted val="0"/>
    <c:plotArea>
      <c:layout/>
      <c:barChart>
        <c:barDir val="bar"/>
        <c:grouping val="clustered"/>
        <c:varyColors val="0"/>
        <c:ser>
          <c:idx val="0"/>
          <c:order val="0"/>
          <c:tx>
            <c:strRef>
              <c:f>Model!$B$47</c:f>
              <c:strCache>
                <c:ptCount val="1"/>
                <c:pt idx="0">
                  <c:v>Surplus / Shortfall Lbs</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Model!$C$20:$G$20</c:f>
              <c:strCache>
                <c:ptCount val="5"/>
                <c:pt idx="0">
                  <c:v>Summer Sausage</c:v>
                </c:pt>
                <c:pt idx="1">
                  <c:v>Bratwurst</c:v>
                </c:pt>
                <c:pt idx="2">
                  <c:v>Italian Sausage</c:v>
                </c:pt>
                <c:pt idx="3">
                  <c:v>Pepperoni</c:v>
                </c:pt>
                <c:pt idx="4">
                  <c:v>Polish Sausage</c:v>
                </c:pt>
              </c:strCache>
            </c:strRef>
          </c:cat>
          <c:val>
            <c:numRef>
              <c:f>Model!$C$47:$G$47</c:f>
              <c:numCache>
                <c:formatCode>0" Lbs"</c:formatCode>
                <c:ptCount val="5"/>
                <c:pt idx="0">
                  <c:v>900</c:v>
                </c:pt>
                <c:pt idx="1">
                  <c:v>150</c:v>
                </c:pt>
                <c:pt idx="2">
                  <c:v>650</c:v>
                </c:pt>
                <c:pt idx="3">
                  <c:v>-100</c:v>
                </c:pt>
                <c:pt idx="4">
                  <c:v>-250</c:v>
                </c:pt>
              </c:numCache>
            </c:numRef>
          </c:val>
        </c:ser>
        <c:dLbls>
          <c:showLegendKey val="0"/>
          <c:showVal val="0"/>
          <c:showCatName val="0"/>
          <c:showSerName val="0"/>
          <c:showPercent val="0"/>
          <c:showBubbleSize val="0"/>
        </c:dLbls>
        <c:gapWidth val="100"/>
        <c:axId val="45951232"/>
        <c:axId val="45977600"/>
      </c:barChart>
      <c:catAx>
        <c:axId val="45951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5977600"/>
        <c:crosses val="autoZero"/>
        <c:auto val="1"/>
        <c:lblAlgn val="ctr"/>
        <c:lblOffset val="100"/>
        <c:noMultiLvlLbl val="0"/>
      </c:catAx>
      <c:valAx>
        <c:axId val="45977600"/>
        <c:scaling>
          <c:orientation val="minMax"/>
        </c:scaling>
        <c:delete val="0"/>
        <c:axPos val="b"/>
        <c:majorGridlines>
          <c:spPr>
            <a:ln w="9525" cap="flat" cmpd="sng" algn="ctr">
              <a:solidFill>
                <a:schemeClr val="tx1">
                  <a:lumMod val="15000"/>
                  <a:lumOff val="85000"/>
                </a:schemeClr>
              </a:solidFill>
              <a:round/>
            </a:ln>
            <a:effectLst/>
          </c:spPr>
        </c:majorGridlines>
        <c:numFmt formatCode="0&quot; Lbs&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5951232"/>
        <c:crosses val="autoZero"/>
        <c:crossBetween val="between"/>
        <c:dispUnits>
          <c:builtInUnit val="hundreds"/>
          <c:dispUnitsLbl>
            <c:layout/>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0</xdr:colOff>
      <xdr:row>27</xdr:row>
      <xdr:rowOff>0</xdr:rowOff>
    </xdr:from>
    <xdr:to>
      <xdr:col>14</xdr:col>
      <xdr:colOff>0</xdr:colOff>
      <xdr:row>37</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38</xdr:row>
      <xdr:rowOff>0</xdr:rowOff>
    </xdr:from>
    <xdr:to>
      <xdr:col>14</xdr:col>
      <xdr:colOff>0</xdr:colOff>
      <xdr:row>54</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B1:C36"/>
  <sheetViews>
    <sheetView showGridLines="0" workbookViewId="0"/>
  </sheetViews>
  <sheetFormatPr defaultRowHeight="15" x14ac:dyDescent="0.25"/>
  <cols>
    <col min="1" max="1" width="9.140625" style="128"/>
    <col min="2" max="2" width="101" style="128" customWidth="1"/>
    <col min="3" max="16384" width="9.140625" style="128"/>
  </cols>
  <sheetData>
    <row r="1" spans="2:3" ht="22.5" x14ac:dyDescent="0.3">
      <c r="B1" s="137" t="s">
        <v>79</v>
      </c>
      <c r="C1" s="131"/>
    </row>
    <row r="2" spans="2:3" ht="15.75" customHeight="1" x14ac:dyDescent="0.3">
      <c r="B2" s="130"/>
      <c r="C2" s="131"/>
    </row>
    <row r="3" spans="2:3" s="133" customFormat="1" ht="30" x14ac:dyDescent="0.25">
      <c r="B3" s="127" t="s">
        <v>80</v>
      </c>
    </row>
    <row r="4" spans="2:3" s="133" customFormat="1" x14ac:dyDescent="0.25">
      <c r="B4" s="132"/>
    </row>
    <row r="5" spans="2:3" ht="106.5" customHeight="1" x14ac:dyDescent="0.25">
      <c r="B5" s="127" t="s">
        <v>85</v>
      </c>
    </row>
    <row r="6" spans="2:3" x14ac:dyDescent="0.25">
      <c r="B6" s="127"/>
    </row>
    <row r="7" spans="2:3" x14ac:dyDescent="0.25">
      <c r="B7" s="127" t="s">
        <v>86</v>
      </c>
    </row>
    <row r="8" spans="2:3" x14ac:dyDescent="0.25">
      <c r="B8" s="127"/>
    </row>
    <row r="9" spans="2:3" x14ac:dyDescent="0.25">
      <c r="B9" s="127" t="s">
        <v>6</v>
      </c>
    </row>
    <row r="10" spans="2:3" ht="60" x14ac:dyDescent="0.25">
      <c r="B10" s="129" t="s">
        <v>87</v>
      </c>
    </row>
    <row r="11" spans="2:3" x14ac:dyDescent="0.25">
      <c r="B11" s="129"/>
    </row>
    <row r="12" spans="2:3" x14ac:dyDescent="0.25">
      <c r="B12" s="127" t="s">
        <v>7</v>
      </c>
    </row>
    <row r="13" spans="2:3" ht="120" x14ac:dyDescent="0.25">
      <c r="B13" s="129" t="s">
        <v>88</v>
      </c>
    </row>
    <row r="14" spans="2:3" x14ac:dyDescent="0.25">
      <c r="B14" s="129"/>
    </row>
    <row r="15" spans="2:3" ht="90" x14ac:dyDescent="0.25">
      <c r="B15" s="129" t="s">
        <v>89</v>
      </c>
    </row>
    <row r="16" spans="2:3" x14ac:dyDescent="0.25">
      <c r="B16" s="129"/>
    </row>
    <row r="17" spans="2:2" ht="60" x14ac:dyDescent="0.25">
      <c r="B17" s="129" t="s">
        <v>8</v>
      </c>
    </row>
    <row r="18" spans="2:2" x14ac:dyDescent="0.25">
      <c r="B18" s="129"/>
    </row>
    <row r="19" spans="2:2" ht="75" x14ac:dyDescent="0.25">
      <c r="B19" s="129" t="s">
        <v>103</v>
      </c>
    </row>
    <row r="20" spans="2:2" x14ac:dyDescent="0.25">
      <c r="B20" s="129"/>
    </row>
    <row r="21" spans="2:2" x14ac:dyDescent="0.25">
      <c r="B21" s="127" t="s">
        <v>9</v>
      </c>
    </row>
    <row r="22" spans="2:2" ht="60" x14ac:dyDescent="0.25">
      <c r="B22" s="129" t="s">
        <v>90</v>
      </c>
    </row>
    <row r="23" spans="2:2" x14ac:dyDescent="0.25">
      <c r="B23" s="129"/>
    </row>
    <row r="24" spans="2:2" ht="105" x14ac:dyDescent="0.25">
      <c r="B24" s="129" t="s">
        <v>91</v>
      </c>
    </row>
    <row r="25" spans="2:2" x14ac:dyDescent="0.25">
      <c r="B25" s="129"/>
    </row>
    <row r="26" spans="2:2" ht="45" x14ac:dyDescent="0.25">
      <c r="B26" s="129" t="s">
        <v>92</v>
      </c>
    </row>
    <row r="27" spans="2:2" x14ac:dyDescent="0.25">
      <c r="B27" s="129"/>
    </row>
    <row r="28" spans="2:2" ht="90" x14ac:dyDescent="0.25">
      <c r="B28" s="129" t="s">
        <v>93</v>
      </c>
    </row>
    <row r="29" spans="2:2" x14ac:dyDescent="0.25">
      <c r="B29" s="129"/>
    </row>
    <row r="30" spans="2:2" ht="90" x14ac:dyDescent="0.25">
      <c r="B30" s="129" t="s">
        <v>95</v>
      </c>
    </row>
    <row r="31" spans="2:2" x14ac:dyDescent="0.25">
      <c r="B31" s="129"/>
    </row>
    <row r="32" spans="2:2" ht="45" x14ac:dyDescent="0.25">
      <c r="B32" s="129" t="s">
        <v>10</v>
      </c>
    </row>
    <row r="33" spans="2:2" x14ac:dyDescent="0.25">
      <c r="B33" s="129"/>
    </row>
    <row r="34" spans="2:2" ht="75" x14ac:dyDescent="0.25">
      <c r="B34" s="129" t="s">
        <v>94</v>
      </c>
    </row>
    <row r="35" spans="2:2" x14ac:dyDescent="0.25">
      <c r="B35" s="129"/>
    </row>
    <row r="36" spans="2:2" ht="75" x14ac:dyDescent="0.25">
      <c r="B36" s="127" t="s">
        <v>78</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010"/>
  <sheetViews>
    <sheetView workbookViewId="0"/>
  </sheetViews>
  <sheetFormatPr defaultRowHeight="12.75" x14ac:dyDescent="0.2"/>
  <cols>
    <col min="1" max="2" width="36.7109375" customWidth="1"/>
  </cols>
  <sheetData>
    <row r="1" spans="1:3" x14ac:dyDescent="0.2">
      <c r="A1" s="6" t="s">
        <v>12</v>
      </c>
    </row>
    <row r="3" spans="1:3" x14ac:dyDescent="0.2">
      <c r="A3" t="s">
        <v>13</v>
      </c>
      <c r="B3" t="s">
        <v>14</v>
      </c>
      <c r="C3">
        <v>0</v>
      </c>
    </row>
    <row r="4" spans="1:3" x14ac:dyDescent="0.2">
      <c r="A4" t="s">
        <v>15</v>
      </c>
    </row>
    <row r="5" spans="1:3" x14ac:dyDescent="0.2">
      <c r="A5" t="s">
        <v>16</v>
      </c>
    </row>
    <row r="7" spans="1:3" x14ac:dyDescent="0.2">
      <c r="A7" s="6" t="s">
        <v>17</v>
      </c>
      <c r="B7" t="s">
        <v>18</v>
      </c>
    </row>
    <row r="8" spans="1:3" x14ac:dyDescent="0.2">
      <c r="B8">
        <v>2</v>
      </c>
    </row>
    <row r="10" spans="1:3" x14ac:dyDescent="0.2">
      <c r="A10" t="s">
        <v>19</v>
      </c>
    </row>
    <row r="11" spans="1:3" x14ac:dyDescent="0.2">
      <c r="A11" t="e">
        <f>CB_DATA_!#REF!</f>
        <v>#REF!</v>
      </c>
      <c r="B11" t="e">
        <f>Model!#REF!</f>
        <v>#REF!</v>
      </c>
    </row>
    <row r="13" spans="1:3" x14ac:dyDescent="0.2">
      <c r="A13" t="s">
        <v>20</v>
      </c>
    </row>
    <row r="14" spans="1:3" x14ac:dyDescent="0.2">
      <c r="A14" t="s">
        <v>28</v>
      </c>
      <c r="B14" t="s">
        <v>24</v>
      </c>
    </row>
    <row r="16" spans="1:3" x14ac:dyDescent="0.2">
      <c r="A16" t="s">
        <v>21</v>
      </c>
    </row>
    <row r="19" spans="1:2" x14ac:dyDescent="0.2">
      <c r="A19" t="s">
        <v>22</v>
      </c>
    </row>
    <row r="20" spans="1:2" x14ac:dyDescent="0.2">
      <c r="A20">
        <v>34</v>
      </c>
      <c r="B20">
        <v>37</v>
      </c>
    </row>
    <row r="25" spans="1:2" x14ac:dyDescent="0.2">
      <c r="A25" s="6" t="s">
        <v>23</v>
      </c>
    </row>
    <row r="26" spans="1:2" x14ac:dyDescent="0.2">
      <c r="A26" s="7" t="s">
        <v>25</v>
      </c>
      <c r="B26" s="7" t="s">
        <v>25</v>
      </c>
    </row>
    <row r="27" spans="1:2" x14ac:dyDescent="0.2">
      <c r="A27" t="s">
        <v>96</v>
      </c>
      <c r="B27" t="s">
        <v>97</v>
      </c>
    </row>
    <row r="28" spans="1:2" x14ac:dyDescent="0.2">
      <c r="A28" s="7" t="s">
        <v>26</v>
      </c>
      <c r="B28" s="7" t="s">
        <v>26</v>
      </c>
    </row>
    <row r="29" spans="1:2" x14ac:dyDescent="0.2">
      <c r="A29" s="7" t="s">
        <v>63</v>
      </c>
      <c r="B29" s="7" t="s">
        <v>98</v>
      </c>
    </row>
    <row r="30" spans="1:2" x14ac:dyDescent="0.2">
      <c r="A30" t="s">
        <v>101</v>
      </c>
      <c r="B30" t="s">
        <v>104</v>
      </c>
    </row>
    <row r="31" spans="1:2" x14ac:dyDescent="0.2">
      <c r="A31" s="7" t="s">
        <v>29</v>
      </c>
      <c r="B31" s="7" t="s">
        <v>26</v>
      </c>
    </row>
    <row r="32" spans="1:2" x14ac:dyDescent="0.2">
      <c r="A32" s="7" t="s">
        <v>27</v>
      </c>
      <c r="B32" s="7" t="s">
        <v>57</v>
      </c>
    </row>
    <row r="33" spans="1:2" x14ac:dyDescent="0.2">
      <c r="A33" t="s">
        <v>102</v>
      </c>
      <c r="B33" t="s">
        <v>105</v>
      </c>
    </row>
    <row r="34" spans="1:2" x14ac:dyDescent="0.2">
      <c r="A34" s="7" t="s">
        <v>26</v>
      </c>
      <c r="B34" s="7" t="s">
        <v>26</v>
      </c>
    </row>
    <row r="35" spans="1:2" x14ac:dyDescent="0.2">
      <c r="B35" s="7" t="s">
        <v>99</v>
      </c>
    </row>
    <row r="36" spans="1:2" x14ac:dyDescent="0.2">
      <c r="B36" t="s">
        <v>100</v>
      </c>
    </row>
    <row r="37" spans="1:2" x14ac:dyDescent="0.2">
      <c r="B37" s="7" t="s">
        <v>83</v>
      </c>
    </row>
    <row r="10000" spans="1:1" x14ac:dyDescent="0.2">
      <c r="A10000" t="s">
        <v>5</v>
      </c>
    </row>
    <row r="10001" spans="1:4" x14ac:dyDescent="0.2">
      <c r="A10001" t="str">
        <f>"{0.PERCENTILE(0.05)}"</f>
        <v>{0.PERCENTILE(0.05)}</v>
      </c>
    </row>
    <row r="10003" spans="1:4" x14ac:dyDescent="0.2">
      <c r="A10003" t="b">
        <f>SUMPRODUCT(Model!C42:G42, Model!C21:G21) &lt;=Model!J21</f>
        <v>1</v>
      </c>
      <c r="B10003" t="b">
        <f>$C$10003 &lt;= $D$10003</f>
        <v>1</v>
      </c>
      <c r="C10003" s="2">
        <f>SUMPRODUCT(Model!C42:G42, Model!C21:G21)</f>
        <v>5150</v>
      </c>
      <c r="D10003" s="1">
        <f>Model!J21</f>
        <v>12520</v>
      </c>
    </row>
    <row r="10004" spans="1:4" x14ac:dyDescent="0.2">
      <c r="A10004" t="b">
        <f>Model!H42 &lt;= Model!C15</f>
        <v>1</v>
      </c>
      <c r="B10004" t="b">
        <f>$C$10004 &lt;= $D$10004</f>
        <v>1</v>
      </c>
      <c r="C10004" s="81">
        <f>Model!H42</f>
        <v>5250</v>
      </c>
      <c r="D10004" s="1">
        <f>Model!C15</f>
        <v>6000</v>
      </c>
    </row>
    <row r="10005" spans="1:4" x14ac:dyDescent="0.2">
      <c r="C10005" s="115"/>
      <c r="D10005" s="1"/>
    </row>
    <row r="10006" spans="1:4" x14ac:dyDescent="0.2">
      <c r="A10006" t="b">
        <f>SUMPRODUCT(Model!C42:G42, Model!C22:G22) &lt;= Model!J22</f>
        <v>1</v>
      </c>
      <c r="B10006" t="b">
        <f>$C$10006 &lt;= $D$10006</f>
        <v>1</v>
      </c>
      <c r="C10006" s="2">
        <f>SUMPRODUCT(Model!C42:G42, Model!C22:G22)</f>
        <v>10950</v>
      </c>
      <c r="D10006">
        <f>Model!J22</f>
        <v>14100</v>
      </c>
    </row>
    <row r="10007" spans="1:4" x14ac:dyDescent="0.2">
      <c r="A10007" t="b">
        <f>SUMPRODUCT(Model!C42:G42, Model!C23:G23) &lt;= Model!J23</f>
        <v>0</v>
      </c>
      <c r="B10007" t="b">
        <f>$C$10007 &lt;= $D$10007</f>
        <v>0</v>
      </c>
      <c r="C10007">
        <f>SUMPRODUCT(Model!C42:G42, Model!C23:G23)</f>
        <v>6625</v>
      </c>
      <c r="D10007">
        <f>Model!J23</f>
        <v>6480</v>
      </c>
    </row>
    <row r="10008" spans="1:4" x14ac:dyDescent="0.2">
      <c r="A10008" t="b">
        <f>SUMPRODUCT(Model!C42:G42, Model!C24:G24) &lt;= Model!J24</f>
        <v>1</v>
      </c>
      <c r="B10008" t="b">
        <f>$C$10008 &lt;= $D$10008</f>
        <v>1</v>
      </c>
      <c r="C10008">
        <f>SUMPRODUCT(Model!C42:G42, Model!C24:G24)</f>
        <v>7450</v>
      </c>
      <c r="D10008" s="2">
        <f>Model!J24</f>
        <v>10800</v>
      </c>
    </row>
    <row r="10009" spans="1:4" x14ac:dyDescent="0.2">
      <c r="A10009" t="b">
        <f>-1500 &lt;= "{0.MEAN}" &lt;= 1500</f>
        <v>0</v>
      </c>
    </row>
    <row r="10010" spans="1:4" x14ac:dyDescent="0.2">
      <c r="A10010" t="b">
        <f>MIN(Model!M21:M24) &gt; 0</f>
        <v>1</v>
      </c>
      <c r="B10010" t="b">
        <f>$C$10010 &gt; $D$10010</f>
        <v>1</v>
      </c>
      <c r="C10010">
        <f>MIN(Model!M21:M24)</f>
        <v>55</v>
      </c>
      <c r="D10010">
        <f>0</f>
        <v>0</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X66"/>
  <sheetViews>
    <sheetView showGridLines="0" tabSelected="1" zoomScaleNormal="100" workbookViewId="0"/>
  </sheetViews>
  <sheetFormatPr defaultColWidth="10.7109375" defaultRowHeight="15" outlineLevelRow="1" x14ac:dyDescent="0.25"/>
  <cols>
    <col min="1" max="1" width="6" style="4" customWidth="1"/>
    <col min="2" max="2" width="25.5703125" style="4" customWidth="1"/>
    <col min="3" max="6" width="11.140625" style="4" customWidth="1"/>
    <col min="7" max="7" width="10.5703125" style="9" bestFit="1" customWidth="1"/>
    <col min="8" max="8" width="10.7109375" style="9" bestFit="1" customWidth="1"/>
    <col min="9" max="9" width="6.85546875" style="9" customWidth="1"/>
    <col min="10" max="10" width="10.7109375" style="4" customWidth="1"/>
    <col min="11" max="12" width="12" style="4" customWidth="1"/>
    <col min="13" max="17" width="10.7109375" style="4"/>
    <col min="18" max="18" width="10.7109375" style="4" customWidth="1"/>
    <col min="19" max="19" width="10.7109375" style="4"/>
    <col min="20" max="20" width="16.28515625" style="4" bestFit="1" customWidth="1"/>
    <col min="21" max="24" width="10.7109375" style="4"/>
    <col min="25" max="26" width="10.7109375" style="4" customWidth="1"/>
    <col min="27" max="16384" width="10.7109375" style="4"/>
  </cols>
  <sheetData>
    <row r="1" spans="2:15" ht="22.5" x14ac:dyDescent="0.3">
      <c r="B1" s="137" t="s">
        <v>79</v>
      </c>
      <c r="M1" s="126" t="s">
        <v>77</v>
      </c>
    </row>
    <row r="2" spans="2:15" ht="18" x14ac:dyDescent="0.25">
      <c r="B2" s="136" t="s">
        <v>84</v>
      </c>
      <c r="M2" s="126"/>
    </row>
    <row r="3" spans="2:15" ht="13.5" customHeight="1" x14ac:dyDescent="0.25">
      <c r="B3" s="3"/>
    </row>
    <row r="4" spans="2:15" ht="21" x14ac:dyDescent="0.35">
      <c r="B4" s="64" t="s">
        <v>53</v>
      </c>
    </row>
    <row r="5" spans="2:15" ht="13.5" hidden="1" customHeight="1" outlineLevel="1" x14ac:dyDescent="0.25">
      <c r="B5" s="3"/>
    </row>
    <row r="6" spans="2:15" ht="13.5" hidden="1" customHeight="1" outlineLevel="1" x14ac:dyDescent="0.25">
      <c r="B6" s="3" t="s">
        <v>69</v>
      </c>
      <c r="K6" s="3" t="s">
        <v>11</v>
      </c>
    </row>
    <row r="7" spans="2:15" hidden="1" outlineLevel="1" x14ac:dyDescent="0.25">
      <c r="B7" s="147" t="s">
        <v>71</v>
      </c>
      <c r="C7" s="148"/>
      <c r="D7" s="148"/>
      <c r="E7" s="149"/>
      <c r="F7" s="34" t="s">
        <v>4</v>
      </c>
      <c r="G7" s="14"/>
      <c r="H7" s="14"/>
      <c r="I7" s="15"/>
      <c r="K7" s="141" t="s">
        <v>70</v>
      </c>
      <c r="L7" s="142"/>
      <c r="M7" s="142"/>
      <c r="N7" s="142"/>
      <c r="O7" s="143"/>
    </row>
    <row r="8" spans="2:15" hidden="1" outlineLevel="1" x14ac:dyDescent="0.25">
      <c r="B8" s="28" t="s">
        <v>0</v>
      </c>
      <c r="C8" s="11" t="s">
        <v>1</v>
      </c>
      <c r="D8" s="11" t="s">
        <v>2</v>
      </c>
      <c r="E8" s="16" t="s">
        <v>3</v>
      </c>
      <c r="F8" s="22" t="s">
        <v>35</v>
      </c>
      <c r="G8" s="29" t="s">
        <v>31</v>
      </c>
      <c r="H8" s="29" t="s">
        <v>32</v>
      </c>
      <c r="I8" s="30" t="s">
        <v>33</v>
      </c>
      <c r="K8" s="144"/>
      <c r="L8" s="145"/>
      <c r="M8" s="145"/>
      <c r="N8" s="145"/>
      <c r="O8" s="146"/>
    </row>
    <row r="9" spans="2:15" hidden="1" outlineLevel="1" x14ac:dyDescent="0.25">
      <c r="B9" s="41" t="s">
        <v>43</v>
      </c>
      <c r="C9" s="5">
        <v>0</v>
      </c>
      <c r="D9" s="5">
        <v>2.5</v>
      </c>
      <c r="E9" s="18">
        <v>1</v>
      </c>
      <c r="F9" s="23">
        <v>1</v>
      </c>
      <c r="G9" s="24">
        <v>1</v>
      </c>
      <c r="H9" s="24">
        <v>1</v>
      </c>
      <c r="I9" s="25">
        <v>1.25</v>
      </c>
      <c r="K9" s="28" t="s">
        <v>34</v>
      </c>
      <c r="L9" s="11" t="s">
        <v>1</v>
      </c>
      <c r="M9" s="11" t="s">
        <v>2</v>
      </c>
      <c r="N9" s="11" t="s">
        <v>3</v>
      </c>
      <c r="O9" s="16" t="s">
        <v>4</v>
      </c>
    </row>
    <row r="10" spans="2:15" hidden="1" outlineLevel="1" x14ac:dyDescent="0.25">
      <c r="B10" s="41" t="s">
        <v>44</v>
      </c>
      <c r="C10" s="5">
        <v>4</v>
      </c>
      <c r="D10" s="5">
        <v>1</v>
      </c>
      <c r="E10" s="18">
        <v>0</v>
      </c>
      <c r="F10" s="23">
        <v>1.5</v>
      </c>
      <c r="G10" s="24">
        <v>1.5</v>
      </c>
      <c r="H10" s="24">
        <v>1.5</v>
      </c>
      <c r="I10" s="25">
        <v>1.65</v>
      </c>
      <c r="K10" s="19" t="s">
        <v>30</v>
      </c>
      <c r="L10" s="35">
        <v>8</v>
      </c>
      <c r="M10" s="35">
        <v>3.25</v>
      </c>
      <c r="N10" s="35">
        <v>4.5</v>
      </c>
      <c r="O10" s="36">
        <v>0.5</v>
      </c>
    </row>
    <row r="11" spans="2:15" hidden="1" outlineLevel="1" x14ac:dyDescent="0.25">
      <c r="B11" s="41" t="s">
        <v>45</v>
      </c>
      <c r="C11" s="5">
        <v>1</v>
      </c>
      <c r="D11" s="5">
        <v>3</v>
      </c>
      <c r="E11" s="18">
        <v>1.5</v>
      </c>
      <c r="F11" s="23">
        <v>1</v>
      </c>
      <c r="G11" s="24">
        <v>1</v>
      </c>
      <c r="H11" s="24">
        <v>1</v>
      </c>
      <c r="I11" s="25">
        <v>1.25</v>
      </c>
      <c r="K11" s="17" t="s">
        <v>31</v>
      </c>
      <c r="L11" s="8">
        <v>6.5</v>
      </c>
      <c r="M11" s="8">
        <v>2.75</v>
      </c>
      <c r="N11" s="8">
        <v>3</v>
      </c>
      <c r="O11" s="31">
        <v>0.45</v>
      </c>
    </row>
    <row r="12" spans="2:15" hidden="1" outlineLevel="1" x14ac:dyDescent="0.25">
      <c r="B12" s="41" t="s">
        <v>46</v>
      </c>
      <c r="C12" s="5">
        <v>0</v>
      </c>
      <c r="D12" s="5">
        <v>4</v>
      </c>
      <c r="E12" s="18">
        <v>0</v>
      </c>
      <c r="F12" s="23">
        <v>2</v>
      </c>
      <c r="G12" s="24">
        <v>2</v>
      </c>
      <c r="H12" s="24">
        <v>2</v>
      </c>
      <c r="I12" s="25">
        <v>2.2000000000000002</v>
      </c>
      <c r="K12" s="17" t="s">
        <v>32</v>
      </c>
      <c r="L12" s="8">
        <v>8</v>
      </c>
      <c r="M12" s="8">
        <v>3.25</v>
      </c>
      <c r="N12" s="8">
        <v>4.5</v>
      </c>
      <c r="O12" s="31">
        <v>0.5</v>
      </c>
    </row>
    <row r="13" spans="2:15" hidden="1" outlineLevel="1" x14ac:dyDescent="0.25">
      <c r="B13" s="42" t="s">
        <v>47</v>
      </c>
      <c r="C13" s="20">
        <v>0</v>
      </c>
      <c r="D13" s="20">
        <v>1</v>
      </c>
      <c r="E13" s="21">
        <v>3</v>
      </c>
      <c r="F13" s="73">
        <v>1.5</v>
      </c>
      <c r="G13" s="26">
        <v>1.5</v>
      </c>
      <c r="H13" s="26">
        <v>1.5</v>
      </c>
      <c r="I13" s="27">
        <v>1.65</v>
      </c>
      <c r="K13" s="19" t="s">
        <v>33</v>
      </c>
      <c r="L13" s="32">
        <v>10</v>
      </c>
      <c r="M13" s="32">
        <v>4.75</v>
      </c>
      <c r="N13" s="32">
        <v>5</v>
      </c>
      <c r="O13" s="33">
        <v>0.7</v>
      </c>
    </row>
    <row r="14" spans="2:15" collapsed="1" x14ac:dyDescent="0.25"/>
    <row r="15" spans="2:15" x14ac:dyDescent="0.25">
      <c r="B15" s="3" t="s">
        <v>61</v>
      </c>
      <c r="C15" s="140">
        <v>6000</v>
      </c>
      <c r="D15" s="67" t="s">
        <v>54</v>
      </c>
      <c r="E15" s="67" t="s">
        <v>55</v>
      </c>
    </row>
    <row r="16" spans="2:15" x14ac:dyDescent="0.25">
      <c r="B16" s="3" t="s">
        <v>41</v>
      </c>
      <c r="C16" s="68">
        <v>0.3</v>
      </c>
      <c r="D16" s="69">
        <v>0.3</v>
      </c>
      <c r="E16" s="69">
        <v>2.5000000000000001E-2</v>
      </c>
      <c r="G16" s="4"/>
      <c r="H16" s="4"/>
      <c r="I16" s="4"/>
    </row>
    <row r="17" spans="2:20" x14ac:dyDescent="0.25">
      <c r="B17" s="3" t="s">
        <v>72</v>
      </c>
      <c r="C17" s="80">
        <v>0.75</v>
      </c>
      <c r="D17" s="75">
        <v>0.75</v>
      </c>
      <c r="E17" s="75">
        <v>0.05</v>
      </c>
      <c r="G17" s="4"/>
      <c r="H17" s="4"/>
      <c r="I17" s="4"/>
    </row>
    <row r="18" spans="2:20" x14ac:dyDescent="0.25">
      <c r="B18" s="3" t="s">
        <v>81</v>
      </c>
      <c r="C18" s="68">
        <v>0.05</v>
      </c>
      <c r="D18" s="134">
        <v>0.1</v>
      </c>
      <c r="E18" s="135">
        <v>7.4999999999999997E-2</v>
      </c>
      <c r="G18" s="4"/>
      <c r="H18" s="4"/>
      <c r="I18" s="4"/>
    </row>
    <row r="19" spans="2:20" x14ac:dyDescent="0.25">
      <c r="G19" s="4"/>
      <c r="H19" s="4"/>
      <c r="I19" s="4"/>
      <c r="J19" s="3" t="s">
        <v>51</v>
      </c>
    </row>
    <row r="20" spans="2:20" ht="39" customHeight="1" x14ac:dyDescent="0.25">
      <c r="B20" s="103" t="str">
        <f t="array" ref="B20:G23">TRANSPOSE(B8:E13)</f>
        <v>Products:</v>
      </c>
      <c r="C20" s="104" t="str">
        <v>Summer Sausage</v>
      </c>
      <c r="D20" s="104" t="str">
        <v>Bratwurst</v>
      </c>
      <c r="E20" s="104" t="str">
        <v>Italian Sausage</v>
      </c>
      <c r="F20" s="104" t="str">
        <v>Pepperoni</v>
      </c>
      <c r="G20" s="104" t="str">
        <v>Polish Sausage</v>
      </c>
      <c r="H20" s="105" t="s">
        <v>36</v>
      </c>
      <c r="J20" s="106" t="s">
        <v>49</v>
      </c>
      <c r="K20" s="107" t="s">
        <v>68</v>
      </c>
      <c r="L20" s="107" t="s">
        <v>48</v>
      </c>
      <c r="M20" s="105" t="s">
        <v>52</v>
      </c>
      <c r="N20" s="105" t="s">
        <v>58</v>
      </c>
    </row>
    <row r="21" spans="2:20" x14ac:dyDescent="0.25">
      <c r="B21" s="101" t="str">
        <v>Veal</v>
      </c>
      <c r="C21" s="44">
        <v>0</v>
      </c>
      <c r="D21" s="44">
        <v>4</v>
      </c>
      <c r="E21" s="44">
        <v>1</v>
      </c>
      <c r="F21" s="44">
        <v>0</v>
      </c>
      <c r="G21" s="44">
        <v>0</v>
      </c>
      <c r="H21" s="58">
        <f t="array" ref="H21:H24">TRANSPOSE(L10:O10)</f>
        <v>8</v>
      </c>
      <c r="J21" s="56">
        <v>12520</v>
      </c>
      <c r="K21" s="138">
        <v>0</v>
      </c>
      <c r="L21" s="57">
        <f>SUMPRODUCT(C21:G21,$C$42:$G$42)</f>
        <v>5150</v>
      </c>
      <c r="M21" s="65">
        <f>+J21+K21-L21</f>
        <v>7370</v>
      </c>
      <c r="N21" s="112">
        <f>MAX(M21*HoldingCost, 0)</f>
        <v>5527.5</v>
      </c>
    </row>
    <row r="22" spans="2:20" x14ac:dyDescent="0.25">
      <c r="B22" s="101" t="str">
        <v>Pork</v>
      </c>
      <c r="C22" s="44">
        <v>2.5</v>
      </c>
      <c r="D22" s="44">
        <v>1</v>
      </c>
      <c r="E22" s="44">
        <v>3</v>
      </c>
      <c r="F22" s="44">
        <v>4</v>
      </c>
      <c r="G22" s="44">
        <v>1</v>
      </c>
      <c r="H22" s="58">
        <v>3.25</v>
      </c>
      <c r="J22" s="56">
        <v>14100</v>
      </c>
      <c r="K22" s="138">
        <v>0</v>
      </c>
      <c r="L22" s="57">
        <f>SUMPRODUCT(C22:G22,$C$42:$G$42)</f>
        <v>10950</v>
      </c>
      <c r="M22" s="65">
        <f t="shared" ref="M22:M23" si="0">+J22+K22-L22</f>
        <v>3150</v>
      </c>
      <c r="N22" s="112">
        <f>MAX(M22*HoldingCost, 0)</f>
        <v>2362.5</v>
      </c>
    </row>
    <row r="23" spans="2:20" x14ac:dyDescent="0.25">
      <c r="B23" s="101" t="str">
        <v>Beef</v>
      </c>
      <c r="C23" s="44">
        <v>1</v>
      </c>
      <c r="D23" s="44">
        <v>0</v>
      </c>
      <c r="E23" s="44">
        <v>1.5</v>
      </c>
      <c r="F23" s="44">
        <v>0</v>
      </c>
      <c r="G23" s="44">
        <v>3</v>
      </c>
      <c r="H23" s="58">
        <v>4.5</v>
      </c>
      <c r="J23" s="56">
        <v>6480</v>
      </c>
      <c r="K23" s="138">
        <v>200</v>
      </c>
      <c r="L23" s="57">
        <f>SUMPRODUCT(C23:G23,$C$42:$G$42)</f>
        <v>6625</v>
      </c>
      <c r="M23" s="65">
        <f t="shared" si="0"/>
        <v>55</v>
      </c>
      <c r="N23" s="123">
        <f>MAX(M23*HoldingCost, 0)</f>
        <v>41.25</v>
      </c>
    </row>
    <row r="24" spans="2:20" s="3" customFormat="1" x14ac:dyDescent="0.25">
      <c r="B24" s="102" t="s">
        <v>4</v>
      </c>
      <c r="C24" s="59">
        <f t="array" ref="C24:G24">TRANSPOSE(F9:F13)</f>
        <v>1</v>
      </c>
      <c r="D24" s="59">
        <v>1.5</v>
      </c>
      <c r="E24" s="59">
        <v>1</v>
      </c>
      <c r="F24" s="59">
        <v>2</v>
      </c>
      <c r="G24" s="59">
        <v>1.5</v>
      </c>
      <c r="H24" s="60">
        <v>0.5</v>
      </c>
      <c r="J24" s="61">
        <v>10800</v>
      </c>
      <c r="K24" s="139">
        <v>0</v>
      </c>
      <c r="L24" s="62">
        <f>SUMPRODUCT(C24:G24,$C$42:$G$42)</f>
        <v>7450</v>
      </c>
      <c r="M24" s="66">
        <f>+J24+K24-L24</f>
        <v>3350</v>
      </c>
      <c r="N24" s="123">
        <f>MAX(M24*HoldingCost, 0)</f>
        <v>2512.5</v>
      </c>
      <c r="P24" s="4"/>
    </row>
    <row r="25" spans="2:20" x14ac:dyDescent="0.25">
      <c r="C25" s="9"/>
      <c r="D25" s="9"/>
      <c r="E25" s="9"/>
      <c r="F25" s="9"/>
      <c r="H25" s="4"/>
      <c r="I25" s="4"/>
      <c r="M25" s="120">
        <f>MIN(M21:M24)</f>
        <v>55</v>
      </c>
      <c r="N25" s="39"/>
      <c r="O25" s="43"/>
      <c r="Q25" s="9"/>
      <c r="R25" s="9"/>
      <c r="S25" s="9"/>
      <c r="T25" s="9"/>
    </row>
    <row r="26" spans="2:20" ht="21" x14ac:dyDescent="0.35">
      <c r="B26" s="64" t="s">
        <v>82</v>
      </c>
      <c r="C26" s="9"/>
      <c r="D26" s="9"/>
      <c r="E26" s="9"/>
      <c r="F26" s="9"/>
      <c r="H26" s="4"/>
      <c r="I26" s="4"/>
      <c r="M26" s="120"/>
      <c r="N26" s="39"/>
      <c r="O26" s="43"/>
      <c r="Q26" s="9"/>
      <c r="R26" s="9"/>
      <c r="S26" s="9"/>
      <c r="T26" s="9"/>
    </row>
    <row r="27" spans="2:20" hidden="1" outlineLevel="1" x14ac:dyDescent="0.25">
      <c r="C27" s="9"/>
      <c r="D27" s="9"/>
      <c r="E27" s="9"/>
      <c r="F27" s="9"/>
      <c r="H27" s="4"/>
      <c r="I27" s="4"/>
      <c r="M27" s="120"/>
      <c r="N27" s="39"/>
      <c r="O27" s="43"/>
      <c r="Q27" s="9"/>
      <c r="R27" s="9"/>
      <c r="S27" s="9"/>
      <c r="T27" s="9"/>
    </row>
    <row r="28" spans="2:20" hidden="1" outlineLevel="1" x14ac:dyDescent="0.25">
      <c r="B28" s="97" t="s">
        <v>37</v>
      </c>
      <c r="C28" s="45">
        <f>SUMPRODUCT(C21:C24,$H21:$H24)</f>
        <v>13.125</v>
      </c>
      <c r="D28" s="45">
        <f>SUMPRODUCT(D21:D24,$H21:$H24)</f>
        <v>36</v>
      </c>
      <c r="E28" s="45">
        <f>SUMPRODUCT(E21:E24,$H21:$H24)</f>
        <v>25</v>
      </c>
      <c r="F28" s="45">
        <f>SUMPRODUCT(F21:F24,$H21:$H24)</f>
        <v>14</v>
      </c>
      <c r="G28" s="45">
        <f>SUMPRODUCT(G21:G24,$H21:$H24)</f>
        <v>17.5</v>
      </c>
      <c r="H28" s="53"/>
      <c r="I28" s="4"/>
      <c r="N28" s="39"/>
      <c r="O28" s="43"/>
      <c r="Q28" s="9"/>
      <c r="R28" s="9"/>
      <c r="S28" s="9"/>
      <c r="T28" s="9"/>
    </row>
    <row r="29" spans="2:20" hidden="1" outlineLevel="1" x14ac:dyDescent="0.25">
      <c r="B29" s="98" t="s">
        <v>38</v>
      </c>
      <c r="C29" s="46">
        <f>SUM(C21:C24)</f>
        <v>4.5</v>
      </c>
      <c r="D29" s="46">
        <f>SUM(D21:D24)</f>
        <v>6.5</v>
      </c>
      <c r="E29" s="46">
        <f>SUM(E21:E24)</f>
        <v>6.5</v>
      </c>
      <c r="F29" s="46">
        <f>SUM(F21:F24)</f>
        <v>6</v>
      </c>
      <c r="G29" s="46">
        <f>SUM(G21:G24)</f>
        <v>5.5</v>
      </c>
      <c r="H29" s="54"/>
      <c r="I29" s="4"/>
      <c r="N29" s="39"/>
      <c r="O29" s="43"/>
      <c r="Q29" s="9"/>
      <c r="R29" s="9"/>
      <c r="S29" s="9"/>
      <c r="T29" s="9"/>
    </row>
    <row r="30" spans="2:20" hidden="1" outlineLevel="1" x14ac:dyDescent="0.25">
      <c r="B30" s="99"/>
      <c r="C30" s="12"/>
      <c r="D30" s="12"/>
      <c r="E30" s="12"/>
      <c r="F30" s="12"/>
      <c r="G30" s="12"/>
      <c r="H30" s="54"/>
      <c r="I30" s="4"/>
      <c r="N30" s="39"/>
      <c r="O30" s="40"/>
    </row>
    <row r="31" spans="2:20" hidden="1" outlineLevel="1" x14ac:dyDescent="0.25">
      <c r="B31" s="98" t="s">
        <v>73</v>
      </c>
      <c r="C31" s="47">
        <f>+C29*4</f>
        <v>18</v>
      </c>
      <c r="D31" s="47">
        <f t="shared" ref="D31:G31" si="1">+D29*4</f>
        <v>26</v>
      </c>
      <c r="E31" s="47">
        <f t="shared" si="1"/>
        <v>26</v>
      </c>
      <c r="F31" s="47">
        <f t="shared" si="1"/>
        <v>24</v>
      </c>
      <c r="G31" s="47">
        <f t="shared" si="1"/>
        <v>22</v>
      </c>
      <c r="H31" s="54"/>
      <c r="I31" s="4"/>
      <c r="N31" s="39"/>
      <c r="O31" s="40"/>
    </row>
    <row r="32" spans="2:20" hidden="1" outlineLevel="1" x14ac:dyDescent="0.25">
      <c r="B32" s="98" t="s">
        <v>39</v>
      </c>
      <c r="C32" s="48">
        <f>(C28/C31)*20</f>
        <v>14.583333333333332</v>
      </c>
      <c r="D32" s="48">
        <f t="shared" ref="D32:G32" si="2">(D28/D31)*20</f>
        <v>27.692307692307693</v>
      </c>
      <c r="E32" s="48">
        <f t="shared" si="2"/>
        <v>19.23076923076923</v>
      </c>
      <c r="F32" s="48">
        <f t="shared" si="2"/>
        <v>11.666666666666668</v>
      </c>
      <c r="G32" s="48">
        <f t="shared" si="2"/>
        <v>15.909090909090908</v>
      </c>
      <c r="H32" s="54"/>
      <c r="I32" s="4"/>
    </row>
    <row r="33" spans="1:9" hidden="1" outlineLevel="1" x14ac:dyDescent="0.25">
      <c r="B33" s="99"/>
      <c r="C33" s="12"/>
      <c r="D33" s="12"/>
      <c r="E33" s="12"/>
      <c r="F33" s="12"/>
      <c r="G33" s="12"/>
      <c r="H33" s="54"/>
      <c r="I33" s="4"/>
    </row>
    <row r="34" spans="1:9" hidden="1" outlineLevel="1" x14ac:dyDescent="0.25">
      <c r="B34" s="98" t="s">
        <v>40</v>
      </c>
      <c r="C34" s="49">
        <f>+C32*(1+$C$16)</f>
        <v>18.958333333333332</v>
      </c>
      <c r="D34" s="49">
        <f>+D32*(1+$C$16)</f>
        <v>36</v>
      </c>
      <c r="E34" s="49">
        <f>+E32*(1+$C$16)</f>
        <v>25</v>
      </c>
      <c r="F34" s="49">
        <f>+F32*(1+$C$16)</f>
        <v>15.166666666666668</v>
      </c>
      <c r="G34" s="49">
        <f>+G32*(1+$C$16)</f>
        <v>20.68181818181818</v>
      </c>
      <c r="H34" s="54"/>
      <c r="I34" s="4"/>
    </row>
    <row r="35" spans="1:9" hidden="1" outlineLevel="1" x14ac:dyDescent="0.25">
      <c r="B35" s="99"/>
      <c r="C35" s="50"/>
      <c r="D35" s="50"/>
      <c r="E35" s="50"/>
      <c r="F35" s="12"/>
      <c r="G35" s="12"/>
      <c r="H35" s="54"/>
      <c r="I35" s="4"/>
    </row>
    <row r="36" spans="1:9" hidden="1" outlineLevel="1" x14ac:dyDescent="0.25">
      <c r="B36" s="98" t="s">
        <v>42</v>
      </c>
      <c r="C36" s="51">
        <f>+C34-C32</f>
        <v>4.375</v>
      </c>
      <c r="D36" s="51">
        <f t="shared" ref="D36:G36" si="3">+D34-D32</f>
        <v>8.3076923076923066</v>
      </c>
      <c r="E36" s="51">
        <f t="shared" si="3"/>
        <v>5.7692307692307701</v>
      </c>
      <c r="F36" s="51">
        <f t="shared" si="3"/>
        <v>3.5</v>
      </c>
      <c r="G36" s="51">
        <f t="shared" si="3"/>
        <v>4.7727272727272716</v>
      </c>
      <c r="H36" s="54"/>
      <c r="I36" s="4"/>
    </row>
    <row r="37" spans="1:9" hidden="1" outlineLevel="1" x14ac:dyDescent="0.25">
      <c r="B37" s="100" t="s">
        <v>50</v>
      </c>
      <c r="C37" s="52">
        <f>+C36/C29</f>
        <v>0.97222222222222221</v>
      </c>
      <c r="D37" s="52">
        <f t="shared" ref="D37:G37" si="4">+D36/D29</f>
        <v>1.2781065088757395</v>
      </c>
      <c r="E37" s="52">
        <f t="shared" si="4"/>
        <v>0.88757396449704151</v>
      </c>
      <c r="F37" s="52">
        <f t="shared" si="4"/>
        <v>0.58333333333333337</v>
      </c>
      <c r="G37" s="52">
        <f t="shared" si="4"/>
        <v>0.86776859504132209</v>
      </c>
      <c r="H37" s="55"/>
    </row>
    <row r="38" spans="1:9" collapsed="1" x14ac:dyDescent="0.25"/>
    <row r="39" spans="1:9" x14ac:dyDescent="0.25">
      <c r="B39" s="13" t="s">
        <v>56</v>
      </c>
      <c r="C39" s="70">
        <v>3600</v>
      </c>
      <c r="D39" s="71">
        <v>7000</v>
      </c>
      <c r="E39" s="71">
        <v>4225</v>
      </c>
      <c r="F39" s="71">
        <v>5500</v>
      </c>
      <c r="G39" s="72">
        <v>8500</v>
      </c>
      <c r="H39" s="53"/>
    </row>
    <row r="40" spans="1:9" x14ac:dyDescent="0.25">
      <c r="B40" s="63" t="s">
        <v>74</v>
      </c>
      <c r="C40" s="109">
        <v>3600</v>
      </c>
      <c r="D40" s="110">
        <v>7000</v>
      </c>
      <c r="E40" s="110">
        <v>4225</v>
      </c>
      <c r="F40" s="110">
        <v>5500</v>
      </c>
      <c r="G40" s="111">
        <v>8500</v>
      </c>
      <c r="H40" s="108">
        <f>SUM(C40:G40)</f>
        <v>28825</v>
      </c>
    </row>
    <row r="42" spans="1:9" x14ac:dyDescent="0.25">
      <c r="B42" s="13" t="s">
        <v>60</v>
      </c>
      <c r="C42" s="87">
        <v>1000</v>
      </c>
      <c r="D42" s="82">
        <v>1100</v>
      </c>
      <c r="E42" s="82">
        <v>750</v>
      </c>
      <c r="F42" s="82">
        <v>900</v>
      </c>
      <c r="G42" s="82">
        <v>1500</v>
      </c>
      <c r="H42" s="83">
        <f>SUM(C42:G42)</f>
        <v>5250</v>
      </c>
    </row>
    <row r="43" spans="1:9" hidden="1" outlineLevel="1" x14ac:dyDescent="0.25">
      <c r="B43" s="116" t="s">
        <v>31</v>
      </c>
      <c r="C43" s="117">
        <f>+C$39/C$29*0.7</f>
        <v>560</v>
      </c>
      <c r="D43" s="118">
        <f t="shared" ref="D43:G43" si="5">+D$39/D$29*0.7</f>
        <v>753.84615384615381</v>
      </c>
      <c r="E43" s="118">
        <f t="shared" si="5"/>
        <v>454.99999999999994</v>
      </c>
      <c r="F43" s="118">
        <f t="shared" si="5"/>
        <v>641.66666666666663</v>
      </c>
      <c r="G43" s="119">
        <f t="shared" si="5"/>
        <v>1081.8181818181818</v>
      </c>
      <c r="H43" s="124"/>
    </row>
    <row r="44" spans="1:9" hidden="1" outlineLevel="1" x14ac:dyDescent="0.25">
      <c r="B44" s="116" t="s">
        <v>33</v>
      </c>
      <c r="C44" s="117">
        <f>+C$39/C$29*1.5</f>
        <v>1200</v>
      </c>
      <c r="D44" s="118">
        <f t="shared" ref="D44:G44" si="6">+D$39/D$29*1.5</f>
        <v>1615.3846153846152</v>
      </c>
      <c r="E44" s="118">
        <f t="shared" si="6"/>
        <v>975</v>
      </c>
      <c r="F44" s="118">
        <f t="shared" si="6"/>
        <v>1375</v>
      </c>
      <c r="G44" s="119">
        <f t="shared" si="6"/>
        <v>2318.181818181818</v>
      </c>
      <c r="H44" s="125"/>
    </row>
    <row r="45" spans="1:9" collapsed="1" x14ac:dyDescent="0.25">
      <c r="B45" s="63" t="s">
        <v>76</v>
      </c>
      <c r="C45" s="86">
        <f>+C29*C42</f>
        <v>4500</v>
      </c>
      <c r="D45" s="84">
        <f t="shared" ref="D45:G45" si="7">+D29*D42</f>
        <v>7150</v>
      </c>
      <c r="E45" s="84">
        <f t="shared" si="7"/>
        <v>4875</v>
      </c>
      <c r="F45" s="84">
        <f t="shared" si="7"/>
        <v>5400</v>
      </c>
      <c r="G45" s="85">
        <f t="shared" si="7"/>
        <v>8250</v>
      </c>
      <c r="H45" s="85">
        <f>SUM(C45:G45)</f>
        <v>30175</v>
      </c>
    </row>
    <row r="47" spans="1:9" x14ac:dyDescent="0.25">
      <c r="A47" s="38"/>
      <c r="B47" s="94" t="s">
        <v>75</v>
      </c>
      <c r="C47" s="77">
        <f>+C45-C40</f>
        <v>900</v>
      </c>
      <c r="D47" s="77">
        <f t="shared" ref="D47:G47" si="8">+D45-D40</f>
        <v>150</v>
      </c>
      <c r="E47" s="77">
        <f t="shared" si="8"/>
        <v>650</v>
      </c>
      <c r="F47" s="77">
        <f t="shared" si="8"/>
        <v>-100</v>
      </c>
      <c r="G47" s="77">
        <f t="shared" si="8"/>
        <v>-250</v>
      </c>
      <c r="H47" s="114">
        <f>MIN(C47:G47)</f>
        <v>-250</v>
      </c>
      <c r="I47" s="113">
        <v>-100</v>
      </c>
    </row>
    <row r="48" spans="1:9" x14ac:dyDescent="0.25">
      <c r="B48" s="95" t="s">
        <v>59</v>
      </c>
      <c r="C48" s="76">
        <f>IF(C47&lt;0,C47*C37,0)</f>
        <v>0</v>
      </c>
      <c r="D48" s="76">
        <f>IF(D47&lt;0,D47*D37,0)</f>
        <v>0</v>
      </c>
      <c r="E48" s="76">
        <f>IF(E47&lt;0,E47*E37,0)</f>
        <v>0</v>
      </c>
      <c r="F48" s="76">
        <f>IF(F47&lt;0,F47*F37,0)</f>
        <v>-58.333333333333336</v>
      </c>
      <c r="G48" s="76">
        <f>IF(G47&lt;0,G47*G37,0)</f>
        <v>-216.94214876033053</v>
      </c>
      <c r="H48" s="79">
        <f>SUM(C48:G48)</f>
        <v>-275.27548209366387</v>
      </c>
    </row>
    <row r="49" spans="2:24" x14ac:dyDescent="0.25">
      <c r="B49" s="95" t="s">
        <v>64</v>
      </c>
      <c r="C49" s="76">
        <f>IF(C47&gt;0,C47*HoldingCost*-1,0)</f>
        <v>-675</v>
      </c>
      <c r="D49" s="76">
        <f>IF(D47&gt;0,D47*HoldingCost*-1,0)</f>
        <v>-112.5</v>
      </c>
      <c r="E49" s="76">
        <f>IF(E47&gt;0,E47*HoldingCost*-1,0)</f>
        <v>-487.5</v>
      </c>
      <c r="F49" s="76">
        <f>IF(F47&gt;0,F47*HoldingCost*-1,0)</f>
        <v>0</v>
      </c>
      <c r="G49" s="76">
        <f>IF(G47&gt;0,G47*HoldingCost*-1,0)</f>
        <v>0</v>
      </c>
      <c r="H49" s="79">
        <f>SUM(C49:G49)</f>
        <v>-1275</v>
      </c>
      <c r="O49"/>
      <c r="P49" s="37"/>
      <c r="Q49" s="37"/>
      <c r="R49" s="37"/>
      <c r="S49" s="10"/>
      <c r="T49" s="10"/>
      <c r="U49" s="3"/>
      <c r="V49" s="3"/>
      <c r="W49" s="3"/>
      <c r="X49" s="3"/>
    </row>
    <row r="50" spans="2:24" x14ac:dyDescent="0.25">
      <c r="B50" s="95" t="s">
        <v>65</v>
      </c>
      <c r="C50" s="76">
        <f>SUM($N$21:$N$24)*C40/$H$40*-1</f>
        <v>-1304.3365134431917</v>
      </c>
      <c r="D50" s="76">
        <f>SUM($N$21:$N$24)*D40/$H$40*-1</f>
        <v>-2536.2098872506504</v>
      </c>
      <c r="E50" s="76">
        <f>SUM($N$21:$N$24)*E40/$H$40*-1</f>
        <v>-1530.783824804857</v>
      </c>
      <c r="F50" s="76">
        <f>SUM($N$21:$N$24)*F40/$H$40*-1</f>
        <v>-1992.736339982654</v>
      </c>
      <c r="G50" s="76">
        <f>SUM($N$21:$N$24)*G40/$H$40*-1</f>
        <v>-3079.6834345186471</v>
      </c>
      <c r="H50" s="79">
        <f>SUM(C50:G50)</f>
        <v>-10443.75</v>
      </c>
    </row>
    <row r="51" spans="2:24" x14ac:dyDescent="0.25">
      <c r="B51" s="96" t="s">
        <v>66</v>
      </c>
      <c r="C51" s="74">
        <f>SUMPRODUCT($K$21:$K$24,$H$21:$H$24)*C40/$H$40*-1*(1-SalesPremium)</f>
        <v>-106.78230702515177</v>
      </c>
      <c r="D51" s="74">
        <f>SUMPRODUCT($K$21:$K$24,$H$21:$H$24)*D40/$H$40*-1*(1-SalesPremium)</f>
        <v>-207.63226366001732</v>
      </c>
      <c r="E51" s="74">
        <f>SUMPRODUCT($K$21:$K$24,$H$21:$H$24)*E40/$H$40*-1*(1-SalesPremium)</f>
        <v>-125.32090199479617</v>
      </c>
      <c r="F51" s="74">
        <f>SUMPRODUCT($K$21:$K$24,$H$21:$H$24)*F40/$H$40*-1*(1-SalesPremium)</f>
        <v>-163.13963573287077</v>
      </c>
      <c r="G51" s="74">
        <f>SUMPRODUCT($K$21:$K$24,$H$21:$H$24)*G40/$H$40*-1*(1-SalesPremium)</f>
        <v>-252.12489158716389</v>
      </c>
      <c r="H51" s="78">
        <f>SUM(C51:G51)</f>
        <v>-854.99999999999989</v>
      </c>
    </row>
    <row r="53" spans="2:24" x14ac:dyDescent="0.25">
      <c r="B53" s="13" t="s">
        <v>62</v>
      </c>
      <c r="C53" s="88">
        <f>SUM(C48:C51)</f>
        <v>-2086.1188204683435</v>
      </c>
      <c r="D53" s="121">
        <f t="shared" ref="D53:G53" si="9">SUM(D48:D51)</f>
        <v>-2856.3421509106674</v>
      </c>
      <c r="E53" s="121">
        <f t="shared" si="9"/>
        <v>-2143.6047267996532</v>
      </c>
      <c r="F53" s="121">
        <f t="shared" si="9"/>
        <v>-2214.2093090488584</v>
      </c>
      <c r="G53" s="122">
        <f t="shared" si="9"/>
        <v>-3548.7504748661413</v>
      </c>
      <c r="H53" s="89">
        <f>SUM(C53:G53)</f>
        <v>-12849.025482093663</v>
      </c>
    </row>
    <row r="54" spans="2:24" x14ac:dyDescent="0.25">
      <c r="B54" s="63" t="s">
        <v>67</v>
      </c>
      <c r="C54" s="90">
        <f>+C37*C40+SUM(C49:C51)</f>
        <v>1413.8811795316565</v>
      </c>
      <c r="D54" s="91">
        <f t="shared" ref="D54:G54" si="10">+D37*D40+SUM(D49:D51)</f>
        <v>6090.4034112195086</v>
      </c>
      <c r="E54" s="91">
        <f t="shared" si="10"/>
        <v>1606.3952732003472</v>
      </c>
      <c r="F54" s="91">
        <f t="shared" si="10"/>
        <v>1052.4573576178086</v>
      </c>
      <c r="G54" s="93">
        <f t="shared" si="10"/>
        <v>4044.2247317454267</v>
      </c>
      <c r="H54" s="92">
        <f>SUM(C54:G54)</f>
        <v>14207.361953314747</v>
      </c>
    </row>
    <row r="55" spans="2:24" x14ac:dyDescent="0.25">
      <c r="B55"/>
      <c r="C55"/>
      <c r="D55"/>
      <c r="E55"/>
      <c r="F55"/>
      <c r="G55"/>
      <c r="H55"/>
    </row>
    <row r="63" spans="2:24" x14ac:dyDescent="0.25">
      <c r="C63"/>
      <c r="D63"/>
      <c r="E63"/>
      <c r="F63"/>
      <c r="G63"/>
    </row>
    <row r="64" spans="2:24" x14ac:dyDescent="0.25">
      <c r="C64"/>
      <c r="D64"/>
      <c r="E64"/>
      <c r="F64"/>
      <c r="G64"/>
    </row>
    <row r="65" spans="3:7" x14ac:dyDescent="0.25">
      <c r="C65"/>
      <c r="D65"/>
      <c r="E65"/>
      <c r="F65"/>
      <c r="G65"/>
    </row>
    <row r="66" spans="3:7" x14ac:dyDescent="0.25">
      <c r="C66"/>
      <c r="D66"/>
      <c r="E66"/>
      <c r="F66"/>
      <c r="G66"/>
    </row>
  </sheetData>
  <mergeCells count="2">
    <mergeCell ref="K7:O8"/>
    <mergeCell ref="B7:E7"/>
  </mergeCells>
  <phoneticPr fontId="0" type="noConversion"/>
  <hyperlinks>
    <hyperlink ref="M1" location="Description!A1" display="Learn about model"/>
  </hyperlinks>
  <pageMargins left="0.75" right="0.75" top="1" bottom="1" header="0.5" footer="0.5"/>
  <pageSetup orientation="landscape" r:id="rId1"/>
  <headerFooter alignWithMargins="0">
    <oddHeader>&amp;A</oddHeader>
    <oddFooter>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Description</vt:lpstr>
      <vt:lpstr>CB_DATA_</vt:lpstr>
      <vt:lpstr>Model</vt:lpstr>
      <vt:lpstr>HoldingCost</vt:lpstr>
      <vt:lpstr>SalesPremium</vt:lpstr>
    </vt:vector>
  </TitlesOfParts>
  <Company>Oracle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Mix - Ray's Red Hots, Inc.</dc:title>
  <dc:creator>Crystal Ball;etorkia@technologypartnerz.com</dc:creator>
  <cp:keywords>optimization, production, limits, decision variables, sausage</cp:keywords>
  <cp:lastModifiedBy>ewainwri</cp:lastModifiedBy>
  <cp:lastPrinted>1997-12-24T02:27:43Z</cp:lastPrinted>
  <dcterms:created xsi:type="dcterms:W3CDTF">1997-07-16T04:20:20Z</dcterms:created>
  <dcterms:modified xsi:type="dcterms:W3CDTF">2014-07-24T20:20:18Z</dcterms:modified>
  <cp:category>product optimization</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