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00" yWindow="120" windowWidth="18150" windowHeight="11535" activeTab="1"/>
  </bookViews>
  <sheets>
    <sheet name="Description" sheetId="63771" r:id="rId1"/>
    <sheet name="Model" sheetId="63761" r:id="rId2"/>
    <sheet name="CB_DATA_" sheetId="63772" state="veryHidden" r:id="rId3"/>
    <sheet name="Summary" sheetId="63770" r:id="rId4"/>
    <sheet name="Teller 1" sheetId="63760" r:id="rId5"/>
    <sheet name="Teller 2" sheetId="63766" r:id="rId6"/>
    <sheet name="Teller 3" sheetId="63767" r:id="rId7"/>
    <sheet name="Teller 4" sheetId="63768" r:id="rId8"/>
    <sheet name="Teller 5" sheetId="63769" r:id="rId9"/>
  </sheets>
  <definedNames>
    <definedName name="_10__123Graph_ACHART_2" hidden="1">'Teller 1'!#REF!</definedName>
    <definedName name="_15__123Graph_ACHART_3" hidden="1">'Teller 1'!#REF!</definedName>
    <definedName name="_20__123Graph_ACHART_4" hidden="1">'Teller 1'!#REF!</definedName>
    <definedName name="_5__123Graph_ACHART_1" hidden="1">'Teller 1'!#REF!</definedName>
    <definedName name="_Fill" localSheetId="5" hidden="1">'Teller 2'!$D$208:$D$732</definedName>
    <definedName name="_Fill" localSheetId="6" hidden="1">'Teller 3'!$D$208:$D$732</definedName>
    <definedName name="_Fill" localSheetId="7" hidden="1">'Teller 4'!$D$208:$D$732</definedName>
    <definedName name="_Fill" localSheetId="8" hidden="1">'Teller 5'!$D$208:$D$732</definedName>
    <definedName name="_Fill" hidden="1">'Teller 1'!$D$208:$D$731</definedName>
    <definedName name="CB_01c64630f56c49bc9bc6c0f1692f25b2" localSheetId="1" hidden="1">Model!$C$24</definedName>
    <definedName name="CB_03612360909348b88ce4870fc6e5485d" localSheetId="1" hidden="1">Model!$C$64</definedName>
    <definedName name="CB_04b3da7265c143b28949c7927ebbd4b8" localSheetId="1" hidden="1">Model!$C$196</definedName>
    <definedName name="CB_07d0122bc86f4679be93bbe62d5db155" localSheetId="1" hidden="1">Model!$C$145</definedName>
    <definedName name="CB_086460d4bcab4bcf9744d5c82d66d706" localSheetId="1" hidden="1">Model!$C$96</definedName>
    <definedName name="CB_09121539c13d48e78ab005ebb9ecb905" localSheetId="3" hidden="1">Summary!$H$10</definedName>
    <definedName name="CB_09793306215a4fe58fb726a472accef3" localSheetId="1" hidden="1">Model!$C$164</definedName>
    <definedName name="CB_09c7f258835041c0ae9c50a1224c97ee" localSheetId="1" hidden="1">Model!$C$154</definedName>
    <definedName name="CB_0c0ab72c6c4943f1837f8517775c729a" localSheetId="1" hidden="1">Model!$C$53</definedName>
    <definedName name="CB_0ed6c2a8a246442898320af257fcde64" localSheetId="2" hidden="1">#N/A</definedName>
    <definedName name="CB_1021eb2c00954213bacd452e2d4f1d59" localSheetId="1" hidden="1">Model!$C$197</definedName>
    <definedName name="CB_1099887b990b4eecbe83085f35d3e672" localSheetId="1" hidden="1">Model!$C$130</definedName>
    <definedName name="CB_10fa8e79cf8445bca3c3e79435b254c6" localSheetId="1" hidden="1">Model!$C$23</definedName>
    <definedName name="CB_1275264dd49c490981b614358d91434c" localSheetId="1" hidden="1">Model!$C$144</definedName>
    <definedName name="CB_130539094d3c4e97a4850468ab290c87" localSheetId="1" hidden="1">Model!$C$13</definedName>
    <definedName name="CB_13a902d243b7454eae550aac42d86b24" localSheetId="1" hidden="1">Model!$C$203</definedName>
    <definedName name="CB_147b79d8c07d4f72a464b184ffcd37d4" localSheetId="1" hidden="1">Model!$C$52</definedName>
    <definedName name="CB_14ffd9617d4c4547bb53a89e74ae4247" localSheetId="1" hidden="1">Model!$C$204</definedName>
    <definedName name="CB_155bc4ea600f4772b039298642d6e79c" localSheetId="1" hidden="1">Model!$C$62</definedName>
    <definedName name="CB_1627bc16727b435d85dd32f87d3d53ab" localSheetId="1" hidden="1">Model!$C$84</definedName>
    <definedName name="CB_174b0c8ec73940a5ab348fa3900e6f3b" localSheetId="1" hidden="1">Model!$C$20</definedName>
    <definedName name="CB_18e3690c1d404eea8b7f18c5261c9ae8" localSheetId="1" hidden="1">Model!$C$68</definedName>
    <definedName name="CB_1e34bf1bc2d741d295b9f074176ee0f3" localSheetId="1" hidden="1">Model!$C$16</definedName>
    <definedName name="CB_1eeaeb6f3c3b4f30b3b5f7a3cde59742" localSheetId="1" hidden="1">Model!$C$54</definedName>
    <definedName name="CB_1efb4fec1e4d46e0bcf345ae49a50236" localSheetId="1" hidden="1">Model!$C$28</definedName>
    <definedName name="CB_1f84a1e80e5647499d451a551c2895db" localSheetId="1" hidden="1">Model!$C$109</definedName>
    <definedName name="CB_1feff645553a4bb99b8e9f0aaf2082f3" localSheetId="1" hidden="1">Model!$C$143</definedName>
    <definedName name="CB_20283ec8c49d44b181021510d4f2dbdd" localSheetId="1" hidden="1">Model!$C$184</definedName>
    <definedName name="CB_20be861b9d2646e086c3ffdb50123e7f" localSheetId="1" hidden="1">Model!$C$82</definedName>
    <definedName name="CB_2110fb17b8c34ee0930a47c50f31345e" localSheetId="1" hidden="1">Model!$C$42</definedName>
    <definedName name="CB_24213b76e9f5421dad84bd6150152bdb" localSheetId="1" hidden="1">Model!$C$119</definedName>
    <definedName name="CB_2642b4820751436c977a3cf9663ee433" localSheetId="1" hidden="1">Model!$C$110</definedName>
    <definedName name="CB_264e004e14da4bfa8db1abef86af3475" localSheetId="1" hidden="1">Model!$C$78</definedName>
    <definedName name="CB_268b970bab2742f5a257b66a06770587" localSheetId="1" hidden="1">Model!$C$98</definedName>
    <definedName name="CB_2697638f55d942b48c0f729208733acf" localSheetId="1" hidden="1">Model!$C$103</definedName>
    <definedName name="CB_2b7c0b4ff54e4f0bb058294831bb2d15" localSheetId="1" hidden="1">Model!$C$66</definedName>
    <definedName name="CB_2bd6e4d4221c44e2acd2985cb861ed32" localSheetId="1" hidden="1">Model!$C$155</definedName>
    <definedName name="CB_30a31a3f135849239dafe69fc7e9956f" localSheetId="1" hidden="1">Model!$C$63</definedName>
    <definedName name="CB_31d5f6fd54a9469fb0e5a21365c7ca48" localSheetId="1" hidden="1">Model!$C$36</definedName>
    <definedName name="CB_3497effeb5f440f1a9e69375d7a706da" localSheetId="1" hidden="1">Model!$C$85</definedName>
    <definedName name="CB_364516519b4d4d539357e64aa1294e29" localSheetId="1" hidden="1">Model!$C$100</definedName>
    <definedName name="CB_378821a037314b5d8fa8c90349543ef5" localSheetId="1" hidden="1">Model!$C$81</definedName>
    <definedName name="CB_37b0558bc8534368af138618c7c080c8" localSheetId="1" hidden="1">Model!$C$32</definedName>
    <definedName name="CB_38eae8dd7ed546acbeef6d2556b21296" localSheetId="1" hidden="1">Model!$C$133</definedName>
    <definedName name="CB_392283894a2245cbbf2ecfbeb3664c81" localSheetId="3" hidden="1">Summary!$C$22</definedName>
    <definedName name="CB_39ca78d5bcdd42c68e4c9d25fc33a32f" localSheetId="1" hidden="1">Model!$C$177</definedName>
    <definedName name="CB_39f8b5f518814cfabb05a1411b838bfe" localSheetId="3" hidden="1">Summary!$H$13</definedName>
    <definedName name="CB_3a2577f4e878471e9bed37bba8a43bcf" localSheetId="1" hidden="1">Model!$C$147</definedName>
    <definedName name="CB_3a77bcffedc74385b71cf507179bb830" localSheetId="1" hidden="1">Model!$C$153</definedName>
    <definedName name="CB_3b177a992c5f42d3b765ea1b020a1c76" localSheetId="1" hidden="1">Model!$C$114</definedName>
    <definedName name="CB_3cc36c8cceef4411b580fdfba08790a7" localSheetId="1" hidden="1">Model!$C$182</definedName>
    <definedName name="CB_3d80b41371184f1594c8b6ebef554a48" localSheetId="1" hidden="1">Model!$C$37</definedName>
    <definedName name="CB_3e8c1f0c416747e4839f76ba6de2b877" localSheetId="2" hidden="1">#N/A</definedName>
    <definedName name="CB_4012f50269ef42278caeeb977620859b" localSheetId="1" hidden="1">Model!$C$113</definedName>
    <definedName name="CB_42a1dc635911421394d6562b9c189808" localSheetId="1" hidden="1">Model!$C$87</definedName>
    <definedName name="CB_42a5d3194bb04105aa0d28109b0419f2" localSheetId="1" hidden="1">Model!$C$33</definedName>
    <definedName name="CB_42e601595ad3464c89677be7997d11b3" localSheetId="1" hidden="1">Model!$C$185</definedName>
    <definedName name="CB_43603d5dc2bb40b088594bf14d0a110f" localSheetId="1" hidden="1">Model!$C$160</definedName>
    <definedName name="CB_449e725cc94b441cb7e68c99e60b156d" localSheetId="1" hidden="1">Model!$C$89</definedName>
    <definedName name="CB_478cad7825a24e9ab5916da85a0b8516" localSheetId="3" hidden="1">Summary!$C$5</definedName>
    <definedName name="CB_49255297b3674332a812bb3ad5042995" localSheetId="1" hidden="1">Model!$C$94</definedName>
    <definedName name="CB_4a72451ffaa14ea7907822dd0ac19de0" localSheetId="1" hidden="1">Model!$C$45</definedName>
    <definedName name="CB_4c2282691637416a98671a5a5b452149" localSheetId="1" hidden="1">Model!$C$117</definedName>
    <definedName name="CB_4d421386cf3f45b5a1edc3d6543a2b48" localSheetId="1" hidden="1">Model!$C$150</definedName>
    <definedName name="CB_4e35085799a34de88e5ddbb4a5759dee" localSheetId="1" hidden="1">Model!$C$166</definedName>
    <definedName name="CB_4ea6acf35c0a471d9003f312df3f3699" localSheetId="1" hidden="1">Model!$C$15</definedName>
    <definedName name="CB_505daccc525f49e4af384719acc7ecc2" localSheetId="1" hidden="1">Model!$C$118</definedName>
    <definedName name="CB_51e3710c370d4afe855e374cb7db8200" localSheetId="1" hidden="1">Model!$C$115</definedName>
    <definedName name="CB_52d041c001a4463d9e2e9f82cdc95e74" localSheetId="1" hidden="1">Model!$C$142</definedName>
    <definedName name="CB_5487893d31c742669aa7d0cbc500e0c6" localSheetId="1" hidden="1">Model!$C$41</definedName>
    <definedName name="CB_54901d8385cc4457b700ba736ebf6576" localSheetId="1" hidden="1">Model!$C$181</definedName>
    <definedName name="CB_55fed9a2530a4d1690ffecd45a4a14fc" localSheetId="1" hidden="1">Model!$C$80</definedName>
    <definedName name="CB_5611df17a6d147e990a24bb701f59eab" localSheetId="1" hidden="1">Model!$C$138</definedName>
    <definedName name="CB_59954e763f1f43a596dd1bb12302e0f4" localSheetId="1" hidden="1">Model!$C$30</definedName>
    <definedName name="CB_599b525697d843e19c098a7bea14ddbf" localSheetId="1" hidden="1">Model!$C$86</definedName>
    <definedName name="CB_5ab1b03a429349efbbd9a845d287b9e0" localSheetId="1" hidden="1">Model!$C$151</definedName>
    <definedName name="CB_5b09a6c7eead4df08fdce21dfa2f7a32" localSheetId="1" hidden="1">Model!$C$25</definedName>
    <definedName name="CB_5bd96adeeb764819a7637d1f19695755" localSheetId="1" hidden="1">Model!$C$167</definedName>
    <definedName name="CB_5bdc845e2c134923b7d0df3e5b547f75" localSheetId="1" hidden="1">Model!$C$157</definedName>
    <definedName name="CB_5bedb11d6486474e896623aec8a88c48" localSheetId="1" hidden="1">Model!$C$180</definedName>
    <definedName name="CB_5c1f3546138a4a86bf28ad4047177eb3" localSheetId="3" hidden="1">Summary!$B$32</definedName>
    <definedName name="CB_5d599766c1564b7d9dbd92bc85bdf1ef" localSheetId="1" hidden="1">Model!$C$46</definedName>
    <definedName name="CB_5dd41f23bf6e4726969ae7e5c4cb1497" localSheetId="1" hidden="1">Model!$C$200</definedName>
    <definedName name="CB_5e5843a38853463ca24de50093f30d46" localSheetId="1" hidden="1">Model!$C$9</definedName>
    <definedName name="CB_5ef87b8ceaaa45ed8918c34289e3a515" localSheetId="1" hidden="1">Model!$C$137</definedName>
    <definedName name="CB_602020d0c4404d68af8211202cbd97a4" localSheetId="1" hidden="1">Model!$C$124</definedName>
    <definedName name="CB_60631c83a1ea4aceb47bfdd4010f7079" localSheetId="1" hidden="1">Model!$C$123</definedName>
    <definedName name="CB_61fcc6f1e5e14cfc9968a529b3b96360" localSheetId="1" hidden="1">Model!$C$165</definedName>
    <definedName name="CB_62f725aafd0a4fbfa5a46557e8b8b344" localSheetId="3" hidden="1">Summary!$D$5</definedName>
    <definedName name="CB_6555890f1bf04e50a6ea42721e8fd634" localSheetId="1" hidden="1">Model!$C$76</definedName>
    <definedName name="CB_65ccf2d9fd4c46458996acdae464eef6" localSheetId="1" hidden="1">Model!$C$129</definedName>
    <definedName name="CB_660e01d5e90b4409b76b2f444775668c" localSheetId="1" hidden="1">Model!$C$163</definedName>
    <definedName name="CB_66b16256ade94bbaab487b8d78d0a344" localSheetId="1" hidden="1">Model!$C$125</definedName>
    <definedName name="CB_67bf4afa8d284195955d9e82542f0e45" localSheetId="1" hidden="1">Model!$C$83</definedName>
    <definedName name="CB_6904dc2f49fa408fa76446ff8d44b4ca" localSheetId="1" hidden="1">Model!$C$57</definedName>
    <definedName name="CB_695c049353cb44538e7dcd276ca49951" localSheetId="1" hidden="1">Model!$C$65</definedName>
    <definedName name="CB_696ca0748e414e1ea25e363794c3dadd" localSheetId="2" hidden="1">#N/A</definedName>
    <definedName name="CB_6b0584a31cc2480d8957dcd02d48a37b" localSheetId="1" hidden="1">Model!$C$31</definedName>
    <definedName name="CB_6b385f5ad8a04b1f879eab2726fecde6" localSheetId="1" hidden="1">Model!$C$172</definedName>
    <definedName name="CB_6dd51135c9774e2bb2ad2dcfc51d97ff" localSheetId="1" hidden="1">Model!$C$156</definedName>
    <definedName name="CB_6e5f3caf3bf24d68a82a0b78d9e437bb" localSheetId="1" hidden="1">Model!$C$112</definedName>
    <definedName name="CB_6e8a6d6713844309b9df377a8b6ec7c9" localSheetId="1" hidden="1">Model!$C$14</definedName>
    <definedName name="CB_6f4a629959314ac291eb1d84561055cf" localSheetId="1" hidden="1">Model!$C$202</definedName>
    <definedName name="CB_6fc4ee6b47ce4826b9407048aa5c3afd" localSheetId="1" hidden="1">Model!$C$79</definedName>
    <definedName name="CB_706426ec307c4b5aa6580a51542e486f" localSheetId="1" hidden="1">Model!$C$120</definedName>
    <definedName name="CB_717da5152a8b410fba7fed6a191c50ff" localSheetId="1" hidden="1">Model!$C$179</definedName>
    <definedName name="CB_7547f9962f614092aa1b0886c02d027a" localSheetId="1" hidden="1">Model!$C$189</definedName>
    <definedName name="CB_75dea99b4b0b486aa99513ef16e0df47" localSheetId="1" hidden="1">Model!$C$174</definedName>
    <definedName name="CB_75f2186dec364ab0bb6812a594dd86bd" localSheetId="1" hidden="1">Model!$C$92</definedName>
    <definedName name="CB_76895997e50744a8b7fe8cd1e078b2e6" localSheetId="1" hidden="1">Model!$C$67</definedName>
    <definedName name="CB_79a7101ed2a24d12ba8e4cc88de8bfa8" localSheetId="1" hidden="1">Model!$C$199</definedName>
    <definedName name="CB_79ff4111607b4b81a81b96849ebbbd4c" localSheetId="1" hidden="1">Model!$C$19</definedName>
    <definedName name="CB_7beeb81e59fd4f63ba3be1d9cfcc2dbb" localSheetId="1" hidden="1">Model!$C$107</definedName>
    <definedName name="CB_7cd7e4bb180a4e8d9355deed897efadb" localSheetId="1" hidden="1">Model!$C$170</definedName>
    <definedName name="CB_7cdb83d2935a4dcebb7aaa7082e63947" localSheetId="1" hidden="1">Model!$C$27</definedName>
    <definedName name="CB_7e72e894a164480898e64ec52a013ac8" localSheetId="1" hidden="1">Model!$C$38</definedName>
    <definedName name="CB_7ec5b6c0edee43f0a90cbe7f037f66e0" localSheetId="1" hidden="1">Model!$C$59</definedName>
    <definedName name="CB_7ef207103cee42a19024d3f50ef325e1" localSheetId="1" hidden="1">Model!$C$95</definedName>
    <definedName name="CB_80d1ae9452c54e0cb39d52cd68e946bb" localSheetId="1" hidden="1">Model!$C$198</definedName>
    <definedName name="CB_817613dfc317481580a9b1f9e9e58ab5" localSheetId="1" hidden="1">Model!$C$108</definedName>
    <definedName name="CB_81c1914990f74110b7b82a949019c43f" localSheetId="1" hidden="1">Model!$C$187</definedName>
    <definedName name="CB_83565895ecdb4dd6a09aee04086f4f5c" localSheetId="1" hidden="1">Model!$C$18</definedName>
    <definedName name="CB_8453ac74392a45209b8f9afbcec1cac5" localSheetId="1" hidden="1">Model!$C$122</definedName>
    <definedName name="CB_848d0ddb38fe4a378d3c2bca55c86c89" localSheetId="1" hidden="1">Model!$C$104</definedName>
    <definedName name="CB_84ebd1a22b294220b3088d9783e82e5b" localSheetId="1" hidden="1">Model!$C$106</definedName>
    <definedName name="CB_853edae3950e4b02991d031dabb8c2ab" localSheetId="1" hidden="1">Model!$C$88</definedName>
    <definedName name="CB_85c554d054454b3e9d8153063b1054d8" localSheetId="1" hidden="1">Model!$C$17</definedName>
    <definedName name="CB_85c5a8b758734eb2bfb62122c4f334ba" localSheetId="1" hidden="1">Model!$C$169</definedName>
    <definedName name="CB_86a304e9f6744fbcaa0646faf4db61b3" localSheetId="1" hidden="1">Model!$C$29</definedName>
    <definedName name="CB_874d899fa4404824938832baacb46703" localSheetId="1" hidden="1">Model!$C$131</definedName>
    <definedName name="CB_87f5655744904522a6a52cda682909e4" localSheetId="1" hidden="1">Model!$C$149</definedName>
    <definedName name="CB_8b8a153909b04eef80fa2fef4b7bb8f8" localSheetId="1" hidden="1">Model!$C$135</definedName>
    <definedName name="CB_8d7307686f1244fa8d24eae41da0d551" localSheetId="1" hidden="1">Model!$C$39</definedName>
    <definedName name="CB_8ef28d1ac7884a868bc63b5f3842d552" localSheetId="1" hidden="1">Model!$C$176</definedName>
    <definedName name="CB_8f0822990bcd466cb042014f31d913aa" localSheetId="1" hidden="1">Model!$C$75</definedName>
    <definedName name="CB_8f086786e5e34aeda28ab329c489b394" localSheetId="1" hidden="1">Model!$C$132</definedName>
    <definedName name="CB_8f34e53febdb4c08b3ea4641aa2312a9" localSheetId="1" hidden="1">Model!$C$40</definedName>
    <definedName name="CB_9014328bff99416b99819601eb554020" localSheetId="1" hidden="1">Model!$C$55</definedName>
    <definedName name="CB_916157e44c63445aa300b80889607019" localSheetId="1" hidden="1">Model!$C$193</definedName>
    <definedName name="CB_93480e4c459148bdb017867103e8bacf" localSheetId="1" hidden="1">Model!$C$171</definedName>
    <definedName name="CB_944565abce8d4805a14eb8fc8e7c3455" localSheetId="1" hidden="1">Model!$C$11</definedName>
    <definedName name="CB_96ec4bc06a364e95bf3d64a7204195ba" localSheetId="1" hidden="1">Model!$C$34</definedName>
    <definedName name="CB_9722f4c7211a40ae86267430c3ef0e06" localSheetId="1" hidden="1">Model!$C$22</definedName>
    <definedName name="CB_99e36474a61d4cbca1cc64868d7e0af2" localSheetId="1" hidden="1">Model!$C$48</definedName>
    <definedName name="CB_9fc608dd519a479da18745c424e1810b" localSheetId="3" hidden="1">Summary!$H$12</definedName>
    <definedName name="CB_a00d41cecc01407c99877c98a6049be0" localSheetId="1" hidden="1">Model!$C$60</definedName>
    <definedName name="CB_a15a28005803437fb613e262a0a48fdb" localSheetId="1" hidden="1">Model!$C$26</definedName>
    <definedName name="CB_a2638b8fe20a4ee3b105e0c56660bce5" localSheetId="1" hidden="1">Model!$C$69</definedName>
    <definedName name="CB_a5db8c399f7a41a49c1195b432603e1a" localSheetId="1" hidden="1">Model!$C$5</definedName>
    <definedName name="CB_a791c49236e44597818a6cf1db42bde7" localSheetId="1" hidden="1">Model!$C$73</definedName>
    <definedName name="CB_aa7a72307a97444582193ffa871ba9e9" localSheetId="1" hidden="1">Model!$C$35</definedName>
    <definedName name="CB_aaa797ecbb66489486bd16dee66dc63a" localSheetId="1" hidden="1">Model!$C$101</definedName>
    <definedName name="CB_aae8c7fdc8284d59a89985363a3545c7" localSheetId="1" hidden="1">Model!$C$201</definedName>
    <definedName name="CB_ab7871003c874d26a7c7d8e36ef16d0c" localSheetId="1" hidden="1">Model!$C$90</definedName>
    <definedName name="CB_ad88230a3a744ab6a1cc45bac455bcaa" localSheetId="1" hidden="1">Model!$C$102</definedName>
    <definedName name="CB_afba43a182ad46e082337372a26ce346" localSheetId="1" hidden="1">Model!$C$134</definedName>
    <definedName name="CB_b0eda018c5cd49c1891678203ed26eb1" localSheetId="1" hidden="1">Model!$C$141</definedName>
    <definedName name="CB_b46bc4cfb3c94c48a16a5a3e8e2e88d7" localSheetId="1" hidden="1">Model!$C$194</definedName>
    <definedName name="CB_b46e362ff5a54030969fe50474b54662" localSheetId="1" hidden="1">Model!$C$139</definedName>
    <definedName name="CB_b4a89a76c4c04054835fd7dd638475e8" localSheetId="2" hidden="1">#N/A</definedName>
    <definedName name="CB_b4ac131aaff24e4497eab8ba64bce477" localSheetId="1" hidden="1">Model!$C$140</definedName>
    <definedName name="CB_b9b59580c0f845d6a77ffdf2cc40279b" localSheetId="1" hidden="1">Model!$C$128</definedName>
    <definedName name="CB_bd66d72ba0b64145a0ef2294432d47c3" localSheetId="1" hidden="1">Model!$C$188</definedName>
    <definedName name="CB_bd8e9fcae5774d7ba113bab23221fcb5" localSheetId="1" hidden="1">Model!$C$7</definedName>
    <definedName name="CB_bf48b8e5b1b8460c8abe22f3175f75f9" localSheetId="1" hidden="1">Model!$C$173</definedName>
    <definedName name="CB_Block_00000000000000000000000000000000" localSheetId="2" hidden="1">"'7.0.0.0"</definedName>
    <definedName name="CB_Block_00000000000000000000000000000000" localSheetId="1" hidden="1">"'7.0.0.0"</definedName>
    <definedName name="CB_Block_00000000000000000000000000000000" localSheetId="3" hidden="1">"'7.0.0.0"</definedName>
    <definedName name="CB_Block_00000000000000000000000000000001" localSheetId="2" hidden="1">"'635336743473979169"</definedName>
    <definedName name="CB_Block_00000000000000000000000000000001" localSheetId="1" hidden="1">"'635336743473639149"</definedName>
    <definedName name="CB_Block_00000000000000000000000000000001" localSheetId="3" hidden="1">"'635336743473959167"</definedName>
    <definedName name="CB_Block_00000000000000000000000000000003" localSheetId="2" hidden="1">"'11.1.3888.0"</definedName>
    <definedName name="CB_Block_00000000000000000000000000000003" localSheetId="1" hidden="1">"'11.1.3888.0"</definedName>
    <definedName name="CB_Block_00000000000000000000000000000003" localSheetId="3" hidden="1">"'11.1.3888.0"</definedName>
    <definedName name="CB_BlockExt_00000000000000000000000000000003" localSheetId="2" hidden="1">"'11.1.2.4.000"</definedName>
    <definedName name="CB_BlockExt_00000000000000000000000000000003" localSheetId="1" hidden="1">"'11.1.2.4.000"</definedName>
    <definedName name="CB_BlockExt_00000000000000000000000000000003" localSheetId="3" hidden="1">"'11.1.2.4.000"</definedName>
    <definedName name="CB_c06dfaf631754ea485160cf564311ee6" localSheetId="1" hidden="1">Model!$C$49</definedName>
    <definedName name="CB_c106db895ed548c584caa4422d827582" localSheetId="1" hidden="1">Model!$C$12</definedName>
    <definedName name="CB_c22ecfa95d564f46b44a613e1dcda430" localSheetId="1" hidden="1">Model!$C$152</definedName>
    <definedName name="CB_c45b5da66efe463dbdcb4048c54b3350" localSheetId="1" hidden="1">Model!$C$93</definedName>
    <definedName name="CB_c45f0cc7e99b402793b751116b341c5f" localSheetId="1" hidden="1">Model!$C$91</definedName>
    <definedName name="CB_c83cda00bbc54faf9c7ec1add8080a0d" localSheetId="1" hidden="1">Model!$C$121</definedName>
    <definedName name="CB_caf7b4abed684065a4f4ee65aee17f6a" localSheetId="1" hidden="1">Model!$C$148</definedName>
    <definedName name="CB_cd20c65057d640c5956a9a147fc310a7" localSheetId="1" hidden="1">Model!$C$44</definedName>
    <definedName name="CB_ce44b5e238d54e0993b2dce516ecf0d0" localSheetId="1" hidden="1">Model!$C$192</definedName>
    <definedName name="CB_cf5d6362d9db48cfaf6b0dd8ac4ca2e2" localSheetId="1" hidden="1">Model!$C$186</definedName>
    <definedName name="CB_d0a9516ce6bd4d39a699e33de66c4a01" localSheetId="1" hidden="1">Model!$C$51</definedName>
    <definedName name="CB_d266f89434264612823839c4216d79f8" localSheetId="1" hidden="1">Model!$C$158</definedName>
    <definedName name="CB_d308529fd8134370bbaa812d74f895fd" localSheetId="1" hidden="1">Model!$C$71</definedName>
    <definedName name="CB_d45b5aa7aae044368a2f9a2edca4faf2" localSheetId="1" hidden="1">Model!$C$77</definedName>
    <definedName name="CB_d70f008219c6459dbc850621c4343d4f" localSheetId="1" hidden="1">Model!$C$58</definedName>
    <definedName name="CB_d7f803a13ced4b00a2e0ad8dd80fb248" localSheetId="3" hidden="1">Summary!$H$11</definedName>
    <definedName name="CB_d8653eb9b933414bb0637dc4683ae937" localSheetId="1" hidden="1">Model!$C$195</definedName>
    <definedName name="CB_d8ac7abdb25c4f319a7793450e395be7" localSheetId="1" hidden="1">Model!$C$126</definedName>
    <definedName name="CB_d9587a300f93499aa4c32db7954740e3" localSheetId="1" hidden="1">Model!$C$61</definedName>
    <definedName name="CB_d9679cf3282d4bcb8af2ba2b7a9e985b" localSheetId="1" hidden="1">Model!$C$168</definedName>
    <definedName name="CB_dd1b9e8b2d804afa977c231f28398ec1" localSheetId="1" hidden="1">Model!$C$43</definedName>
    <definedName name="CB_de4f7f7841214f8ca9bf0ec2eeb503da" localSheetId="1" hidden="1">Model!$C$47</definedName>
    <definedName name="CB_e08b8c2c46fb488cbd118eefadff0037" localSheetId="1" hidden="1">Model!$C$175</definedName>
    <definedName name="CB_e0f419e385d74a599ca427c03640d5a7" localSheetId="3" hidden="1">Summary!$E$5</definedName>
    <definedName name="CB_e33355aa5f5b4d50b3684e7e61625f82" localSheetId="1" hidden="1">Model!$C$162</definedName>
    <definedName name="CB_e355c1d3da8846b8ad42bb6ea176dd91" localSheetId="3" hidden="1">Summary!$H$14</definedName>
    <definedName name="CB_e3bcb05482dc4253879cd114967679be" localSheetId="1" hidden="1">Model!$C$111</definedName>
    <definedName name="CB_e5221181a21c4f11beff90bad7d933cc" localSheetId="3" hidden="1">Summary!$J$14</definedName>
    <definedName name="CB_e5d5630471a54e359db4677def12e8af" localSheetId="1" hidden="1">Model!$C$70</definedName>
    <definedName name="CB_e942985f22b6428e98ed1f68c646740e" localSheetId="1" hidden="1">Model!$C$6</definedName>
    <definedName name="CB_e99fa356f23241fb932dab5dea514f1e" localSheetId="1" hidden="1">Model!$C$136</definedName>
    <definedName name="CB_ea9d78a4d7f746f98067589d00d03b15" localSheetId="1" hidden="1">Model!$C$50</definedName>
    <definedName name="CB_eaa9e32bfd674ee5b7384a52f6beb693" localSheetId="1" hidden="1">Model!$C$56</definedName>
    <definedName name="CB_ec61cebbf475469a8261fca2afa3667a" localSheetId="1" hidden="1">Model!$C$191</definedName>
    <definedName name="CB_ec721aaeb23a4ee59b7fbf0b3b50f7bd" localSheetId="1" hidden="1">Model!$C$127</definedName>
    <definedName name="CB_ec964cc53a4048be8db1e0c055317cd0" localSheetId="1" hidden="1">Model!$C$146</definedName>
    <definedName name="CB_ee66c5d6c8e64ee89ae0c18eab9e29e9" localSheetId="1" hidden="1">Model!$C$72</definedName>
    <definedName name="CB_f0355dd114294b30bac3187d043d66a4" localSheetId="1" hidden="1">Model!$C$159</definedName>
    <definedName name="CB_f232f72e264e4b5280f295017f71213c" localSheetId="1" hidden="1">Model!$C$178</definedName>
    <definedName name="CB_f43c579f78ca4a1092d69d9249590a3a" localSheetId="1" hidden="1">Model!$C$116</definedName>
    <definedName name="CB_f651a29c5a4845709e21db66b03c95bb" localSheetId="1" hidden="1">Model!$C$97</definedName>
    <definedName name="CB_f76c8da27eb540468dcab6963bdd5483" localSheetId="1" hidden="1">Model!$C$8</definedName>
    <definedName name="CB_f7cc39db6e7f4888aa21ce8347cc1a17" localSheetId="1" hidden="1">Model!$C$74</definedName>
    <definedName name="CB_f8d3c635191f4a848fa20738bf2af726" localSheetId="1" hidden="1">Model!$C$10</definedName>
    <definedName name="CB_fa7eee76e90f4a4dae99bafb54766f6d" localSheetId="1" hidden="1">Model!$C$190</definedName>
    <definedName name="CB_fcc5662657cf4db59061eda7098a689c" localSheetId="1" hidden="1">Model!$C$21</definedName>
    <definedName name="CB_fdc437e169794b68b74452063ac0a777" localSheetId="1" hidden="1">Model!$C$183</definedName>
    <definedName name="CB_fe31a62857704d4e92b6c7a08366b3e3" localSheetId="1" hidden="1">Model!$C$105</definedName>
    <definedName name="CB_ff9f7f8eb3eb4f8f88b016208aabc45d" localSheetId="1" hidden="1">Model!$C$161</definedName>
    <definedName name="CB_ffc076cac5f04b9fb49642712d3ff149" localSheetId="1" hidden="1">Model!$C$99</definedName>
    <definedName name="CBCR_007a89184bba4d28a62d482be97e4b63" localSheetId="1" hidden="1">Model!$L$180</definedName>
    <definedName name="CBCR_00c1d8588eae4b6f8ee418282b865fcc" localSheetId="1" hidden="1">Model!$L$45</definedName>
    <definedName name="CBCR_02cb3c98a4fc4b8aa03978ad9ef1e286" localSheetId="1" hidden="1">Model!$L$136</definedName>
    <definedName name="CBCR_03e48687a5054b1e9a19e0bf4d707b60" localSheetId="1" hidden="1">Model!$L$15</definedName>
    <definedName name="CBCR_040570e7fb344d55a054e5a185005c3f" localSheetId="1" hidden="1">Model!$L$190</definedName>
    <definedName name="CBCR_0491f2334d6b48148011107aca3bf691" localSheetId="1" hidden="1">Model!$L$80</definedName>
    <definedName name="CBCR_05bbd3017925437cb7b4722009d627d9" localSheetId="1" hidden="1">Model!$L$110</definedName>
    <definedName name="CBCR_0624343612a84e13b36fee3b62afc523" localSheetId="1" hidden="1">Model!$L$7</definedName>
    <definedName name="CBCR_07b43cafa2f74f8bb8fcbc27e22a7543" localSheetId="1" hidden="1">Model!$L$100</definedName>
    <definedName name="CBCR_07d10ea75fa54b1c865d23c1d7e2b634" localSheetId="1" hidden="1">Model!$L$175</definedName>
    <definedName name="CBCR_08342e0a80a845d18faff08780c20f57" localSheetId="2" hidden="1">CB_DATA_!$B$10004</definedName>
    <definedName name="CBCR_0ad5b49f54064b24b35ffe6c1759a8ef" localSheetId="1" hidden="1">Model!$L$117</definedName>
    <definedName name="CBCR_0b682dc400f84730a2aef6d10b27265e" localSheetId="1" hidden="1">Model!$L$169</definedName>
    <definedName name="CBCR_0c24dc8b297f4f06b3d36333d756a0a3" localSheetId="1" hidden="1">Model!$L$151</definedName>
    <definedName name="CBCR_0c25dedd6b6149a386b47cf8edf7cb1b" localSheetId="1" hidden="1">Model!$L$139</definedName>
    <definedName name="CBCR_0d3a6459f5504c1dab29994d45a14119" localSheetId="1" hidden="1">Model!$L$176</definedName>
    <definedName name="CBCR_0d604f479e40426aa93d5bd469bde909" localSheetId="2" hidden="1">CB_DATA_!$B$10003</definedName>
    <definedName name="CBCR_0e9ed75aee5e45c7b49dcd9b06056dce" localSheetId="1" hidden="1">Model!$L$85</definedName>
    <definedName name="CBCR_10229dfa11434583894929cec4de8af6" localSheetId="1" hidden="1">Model!$L$38</definedName>
    <definedName name="CBCR_1101b8364bc04b0d9c87b07efade5e64" localSheetId="1" hidden="1">Model!$L$23</definedName>
    <definedName name="CBCR_110a63553787442c8e4eb071b00b9f84" localSheetId="1" hidden="1">Model!$L$196</definedName>
    <definedName name="CBCR_11261cb32f564f60b315e183efe1e03e" localSheetId="1" hidden="1">Model!$L$156</definedName>
    <definedName name="CBCR_11bc8c1dbf1e4d5faa9c2d7bd5325db1" localSheetId="1" hidden="1">Model!$L$10</definedName>
    <definedName name="CBCR_154a8fb0beb3423db339a014d8489054" localSheetId="1" hidden="1">Model!$L$87</definedName>
    <definedName name="CBCR_1daa5b7beac0408da2baf9bef877cf37" localSheetId="1" hidden="1">Model!$L$55</definedName>
    <definedName name="CBCR_1df1f0114024476faf97cc7229c7f6d1" localSheetId="1" hidden="1">Model!$L$74</definedName>
    <definedName name="CBCR_1ed632b7ef474a6f8448dc5dd35126f7" localSheetId="1" hidden="1">Model!$L$88</definedName>
    <definedName name="CBCR_1fe43d0ac6d045598808f019e05c2096" localSheetId="3" hidden="1">Summary!$J$9</definedName>
    <definedName name="CBCR_2085d8b16cf24cbb8b4ce898f7688f56" localSheetId="1" hidden="1">Model!$L$21</definedName>
    <definedName name="CBCR_219eb611eabe4855afc28028322a472f" localSheetId="1" hidden="1">Model!$L$197</definedName>
    <definedName name="CBCR_234b07e1dbd34d91ad3fa6a15798ab67" localSheetId="1" hidden="1">Model!$L$84</definedName>
    <definedName name="CBCR_237e8cf5ba0d4da0a1f8a29b96e16e05" localSheetId="1" hidden="1">Model!$L$59</definedName>
    <definedName name="CBCR_23bb41dd47cd46d6a97f30f3a1a5578f" localSheetId="1" hidden="1">Model!$L$159</definedName>
    <definedName name="CBCR_24ce6ec9d2d14338bc5e5595d75b3382" localSheetId="1" hidden="1">Model!$L$202</definedName>
    <definedName name="CBCR_24fb9e205f424ed3b139f777909cccba" localSheetId="1" hidden="1">Model!$L$192</definedName>
    <definedName name="CBCR_2535e8112e01496c94afc4aa998e93b6" localSheetId="1" hidden="1">Model!$L$46</definedName>
    <definedName name="CBCR_268aac2ced524ee09eb6d0ac28bdd685" localSheetId="1" hidden="1">Model!$L$118</definedName>
    <definedName name="CBCR_26a27780de034acf88e196ca8605b6c5" localSheetId="1" hidden="1">Model!$L$166</definedName>
    <definedName name="CBCR_27495096ddc6402c9fb158c555c71606" localSheetId="1" hidden="1">Model!$L$64</definedName>
    <definedName name="CBCR_27e7651a96a045eaaeeea1c43775d50f" localSheetId="1" hidden="1">Model!$L$191</definedName>
    <definedName name="CBCR_2c2711df6def49e78aacf06f4441d059" localSheetId="1" hidden="1">Model!$L$83</definedName>
    <definedName name="CBCR_2d78fb739da4488aac8536b0ec444e5d" localSheetId="1" hidden="1">Model!$L$53</definedName>
    <definedName name="CBCR_2de4b4578d724dd2becb6a3737356a27" localSheetId="2" hidden="1">CB_DATA_!$D$10003</definedName>
    <definedName name="CBCR_2df929ba1eae41de962473a7603c930c" localSheetId="1" hidden="1">Model!$L$27</definedName>
    <definedName name="CBCR_2ea39d93e7964c638d25c6b485866205" localSheetId="1" hidden="1">Model!$L$157</definedName>
    <definedName name="CBCR_2fa1263e02fa4268a51edabb6b0bd7f5" localSheetId="1" hidden="1">Model!$L$82</definedName>
    <definedName name="CBCR_2ffcdde98d204398956a703cc58a8304" localSheetId="1" hidden="1">Model!$L$184</definedName>
    <definedName name="CBCR_30b76c636d8d48aa9c9410c862985147" localSheetId="1" hidden="1">Model!$L$114</definedName>
    <definedName name="CBCR_30f0df53eadc42ac9d67911e8c4c233a" localSheetId="1" hidden="1">Model!$L$150</definedName>
    <definedName name="CBCR_3303843291ec4b0baeade35156b31fdb" localSheetId="1" hidden="1">Model!$L$154</definedName>
    <definedName name="CBCR_33da719e5abb4e9eabc22a607037d517" localSheetId="1" hidden="1">Model!$L$97</definedName>
    <definedName name="CBCR_36279ea72dd849a6a69e5c1a39073ea4" localSheetId="1" hidden="1">Model!$L$50</definedName>
    <definedName name="CBCR_396590423de94910b7d77e8ebfb1d891" localSheetId="1" hidden="1">Model!$L$89</definedName>
    <definedName name="CBCR_39b49318cdd94838978dec3ecc9092fd" localSheetId="1" hidden="1">Model!$L$153</definedName>
    <definedName name="CBCR_3a0cc5306e3a4ef2854f89d08af60b43" localSheetId="1" hidden="1">Model!$L$189</definedName>
    <definedName name="CBCR_3b1f1a1d2f394b9fba622a5101cbf2b2" localSheetId="1" hidden="1">Model!$L$177</definedName>
    <definedName name="CBCR_3c3c3d8ef38949bfb2998ad029bd8a72" localSheetId="1" hidden="1">Model!$L$72</definedName>
    <definedName name="CBCR_41f526ae83f64d4cae2f898d8a3df01f" localSheetId="1" hidden="1">Model!$L$28</definedName>
    <definedName name="CBCR_435f09baa92340a89c1e7b4877123fbc" localSheetId="1" hidden="1">Model!$L$170</definedName>
    <definedName name="CBCR_44031b87ee784696981024102e0c526b" localSheetId="1" hidden="1">Model!$L$162</definedName>
    <definedName name="CBCR_44f2ae35793349029965188cec54f7d8" localSheetId="1" hidden="1">Model!$L$149</definedName>
    <definedName name="CBCR_466f60842d5b4471a55db98fdbd3ae13" localSheetId="1" hidden="1">Model!$L$143</definedName>
    <definedName name="CBCR_47a6b67f57c543adaf3461c78acb28ff" localSheetId="1" hidden="1">Model!$L$161</definedName>
    <definedName name="CBCR_47bce6782845456285b610cb7922a9b4" localSheetId="1" hidden="1">Model!$L$140</definedName>
    <definedName name="CBCR_47d8925491424539b0687575b8f6473a" localSheetId="1" hidden="1">Model!$L$67</definedName>
    <definedName name="CBCR_4a7c5373fff0424f96eae3a74b9b78f6" localSheetId="1" hidden="1">Model!$L$51</definedName>
    <definedName name="CBCR_4d6b57c30a9140ebbbca694a8a5978a5" localSheetId="1" hidden="1">Model!$L$113</definedName>
    <definedName name="CBCR_4f36c3b1bae348888b2d86301b0580bf" localSheetId="1" hidden="1">Model!$L$81</definedName>
    <definedName name="CBCR_524e7709b8e249a6adab96f589d92ae3" localSheetId="1" hidden="1">Model!$L$42</definedName>
    <definedName name="CBCR_52d1882bd4614c929aa900b2bab15582" localSheetId="1" hidden="1">Model!$L$39</definedName>
    <definedName name="CBCR_5301acaccb2d4dc2bdba2815234f0a72" localSheetId="1" hidden="1">Model!$L$104</definedName>
    <definedName name="CBCR_5332027c4ff240da988ff9bd2cd07172" localSheetId="1" hidden="1">Model!$L$109</definedName>
    <definedName name="CBCR_552e405e546c4808bd3d285dec74db37" localSheetId="1" hidden="1">Model!$L$14</definedName>
    <definedName name="CBCR_56022cbd55e04abfa5aead31611d7392" localSheetId="1" hidden="1">Model!$L$36</definedName>
    <definedName name="CBCR_56999e1780474be7a5b06174dde7183c" localSheetId="1" hidden="1">Model!$L$134</definedName>
    <definedName name="CBCR_59069d2d9c5f440e83f000110975505a" localSheetId="1" hidden="1">Model!$L$125</definedName>
    <definedName name="CBCR_5b3f5dd6d7bc4e6ba8f58d97ef47911d" localSheetId="1" hidden="1">Model!$L$40</definedName>
    <definedName name="CBCR_5b6909ea461349aabab1617f586df11b" localSheetId="1" hidden="1">Model!$L$73</definedName>
    <definedName name="CBCR_5bf5b9af7b5c4556ad33b1fd12577f7c" localSheetId="1" hidden="1">Model!$L$56</definedName>
    <definedName name="CBCR_5ccfacd02bcf43498bd618f9941cd8cd" localSheetId="3" hidden="1">Summary!$J$12</definedName>
    <definedName name="CBCR_5f31919c57e04541b4c9e1d9bd19d74d" localSheetId="1" hidden="1">Model!$L$179</definedName>
    <definedName name="CBCR_60b7475cae9443b9aed90d7dda43de39" localSheetId="1" hidden="1">Model!$L$129</definedName>
    <definedName name="CBCR_62835f718f8f444fa6da01f225829795" localSheetId="1" hidden="1">Model!$L$146</definedName>
    <definedName name="CBCR_63e46cd2a1b748ce99a7dfeff06bdf6b" localSheetId="1" hidden="1">Model!$L$91</definedName>
    <definedName name="CBCR_63ef169ed0814ae699920fd00c76d42e" localSheetId="1" hidden="1">Model!$L$167</definedName>
    <definedName name="CBCR_66da7855c4534fe79e9f047fee9a7bbf" localSheetId="1" hidden="1">Model!$L$187</definedName>
    <definedName name="CBCR_67e72b6af104401f81e00f82781b13db" localSheetId="1" hidden="1">Model!$L$127</definedName>
    <definedName name="CBCR_680cfac679964fd9b4142ec41350eb67" localSheetId="1" hidden="1">Model!$L$52</definedName>
    <definedName name="CBCR_689558fb49914912b32e28fc5ab87e2e" localSheetId="1" hidden="1">Model!$L$61</definedName>
    <definedName name="CBCR_6a2183dca42f48d891c2de0d5f758614" localSheetId="2" hidden="1">CB_DATA_!$C$10003</definedName>
    <definedName name="CBCR_6a254eead3ed410fb5b8c4678308a85c" localSheetId="1" hidden="1">Model!$L$29</definedName>
    <definedName name="CBCR_6ba5ae50219f487f9c1848d6e0135969" localSheetId="1" hidden="1">Model!$L$128</definedName>
    <definedName name="CBCR_6bb6fe3c61df461a902859e9dabd2706" localSheetId="1" hidden="1">Model!$L$16</definedName>
    <definedName name="CBCR_6bc04551146849d481de22399b1d0fc3" localSheetId="1" hidden="1">Model!$L$30</definedName>
    <definedName name="CBCR_6dc201e5a3944a0085f260719700fa50" localSheetId="1" hidden="1">Model!$L$188</definedName>
    <definedName name="CBCR_6f02e719c1af4ffaa05f2688ce57a6df" localSheetId="1" hidden="1">Model!$L$112</definedName>
    <definedName name="CBCR_6f800f5279bf4158b6ca9807d1c372cd" localSheetId="1" hidden="1">Model!$L$182</definedName>
    <definedName name="CBCR_71c147ccb4364f71b8015e8505e78cdc" localSheetId="1" hidden="1">Model!$L$49</definedName>
    <definedName name="CBCR_730c80f4d9634acfa56a28c0515efb84" localSheetId="1" hidden="1">Model!$L$174</definedName>
    <definedName name="CBCR_73fb680594d043c3b1ea6b392e207671" localSheetId="1" hidden="1">Model!$L$193</definedName>
    <definedName name="CBCR_76ac4d7956164c499601c4d53c003c3c" localSheetId="1" hidden="1">Model!$L$132</definedName>
    <definedName name="CBCR_78a0f5e5aede4229ab831c5ffd9ea5ba" localSheetId="1" hidden="1">Model!$L$58</definedName>
    <definedName name="CBCR_79503aeec9b44f38bb0077672828be3f" localSheetId="1" hidden="1">Model!$L$183</definedName>
    <definedName name="CBCR_79f871a85bab4ddf8d17d081d795801e" localSheetId="1" hidden="1">Model!$L$96</definedName>
    <definedName name="CBCR_7a62070da5784b9abdc6c3ed0b05bf06" localSheetId="1" hidden="1">Model!$L$141</definedName>
    <definedName name="CBCR_7b47ce6310e042eea5fc3da3e760305a" localSheetId="1" hidden="1">Model!$L$92</definedName>
    <definedName name="CBCR_7f3b89ea21484bbb88f6c06b73231d3b" localSheetId="1" hidden="1">Model!$L$106</definedName>
    <definedName name="CBCR_7f59da2425f44965bee4f4eeeecb424b" localSheetId="1" hidden="1">Model!$L$101</definedName>
    <definedName name="CBCR_8092506f14f44faab661f38b7f1fecbf" localSheetId="1" hidden="1">Model!$L$200</definedName>
    <definedName name="CBCR_812923fcbd444b62bee943b9799904af" localSheetId="1" hidden="1">Model!$L$124</definedName>
    <definedName name="CBCR_815ddd4947cd4fac9d8b9099c36ff38a" localSheetId="1" hidden="1">Model!$L$86</definedName>
    <definedName name="CBCR_8250b5d02392439eab19e7d4ead81091" localSheetId="1" hidden="1">Model!$L$43</definedName>
    <definedName name="CBCR_8290845b12684c4ba04416458996d58b" localSheetId="1" hidden="1">Model!$L$99</definedName>
    <definedName name="CBCR_84fb32f5dc6a45b5b41eb5bcb61d8e77" localSheetId="1" hidden="1">Model!$L$142</definedName>
    <definedName name="CBCR_855ac1fabd6c4c328446406a1d2aeff4" localSheetId="1" hidden="1">Model!$L$95</definedName>
    <definedName name="CBCR_86a6a56aeb404cc1a9e05191eca7ae63" localSheetId="1" hidden="1">Model!$L$34</definedName>
    <definedName name="CBCR_872cb13016ce4bc99c361a59f4ffc0e6" localSheetId="1" hidden="1">Model!$L$178</definedName>
    <definedName name="CBCR_87412d14d725443a8474f3d3f3f1fe85" localSheetId="1" hidden="1">Model!$L$18</definedName>
    <definedName name="CBCR_87b8931fe2a14974a7d93f7d963dcc5c" localSheetId="1" hidden="1">Model!$L$71</definedName>
    <definedName name="CBCR_896ccfdc23ce430c90e5fdb91ed6174f" localSheetId="1" hidden="1">Model!$L$76</definedName>
    <definedName name="CBCR_897b9b1091544ee283f24127066ded61" localSheetId="1" hidden="1">Model!$L$70</definedName>
    <definedName name="CBCR_89f7b3c581ab4f9bbcfada53a883a781" localSheetId="1" hidden="1">Model!$L$47</definedName>
    <definedName name="CBCR_8c0d09267acd4817b9a7bfc22b82e2b1" localSheetId="1" hidden="1">Model!$L$172</definedName>
    <definedName name="CBCR_8e0ce491790f41a78100d3805d5f4a2e" localSheetId="1" hidden="1">Model!$L$35</definedName>
    <definedName name="CBCR_8ed1265cd2ab48708ed177806a1d5156" localSheetId="1" hidden="1">Model!$L$98</definedName>
    <definedName name="CBCR_90200bf4839d42249ed5b7cacfa65dfb" localSheetId="1" hidden="1">Model!$L$116</definedName>
    <definedName name="CBCR_90b4fb6d8d48448f907b0c70dc84411f" localSheetId="1" hidden="1">Model!$L$65</definedName>
    <definedName name="CBCR_90b736cd16174312b3ca919b5b78ae0c" localSheetId="1" hidden="1">Model!$L$6</definedName>
    <definedName name="CBCR_94e74d605cf04e52a1a652ecfba8414d" localSheetId="1" hidden="1">Model!$L$22</definedName>
    <definedName name="CBCR_959d62a7373b45438569179ee8ce3abc" localSheetId="1" hidden="1">Model!$L$185</definedName>
    <definedName name="CBCR_965cf6299b384f30a7a2dd903ccfa654" localSheetId="1" hidden="1">Model!$L$32</definedName>
    <definedName name="CBCR_97f2416d6e044560adc4b7993e3f433f" localSheetId="1" hidden="1">Model!$L$37</definedName>
    <definedName name="CBCR_985afcdc63244060a3187d3f14ab24e4" localSheetId="1" hidden="1">Model!$L$135</definedName>
    <definedName name="CBCR_99ef161f89bf4f519cbc73f0f2d85ce9" localSheetId="1" hidden="1">Model!$L$25</definedName>
    <definedName name="CBCR_9a3ca3118b3c4bc4a86718f8db6005d0" localSheetId="1" hidden="1">Model!$L$186</definedName>
    <definedName name="CBCR_9a6ed7b49b19487d9ed69ec928c2365f" localSheetId="1" hidden="1">Model!$L$108</definedName>
    <definedName name="CBCR_9e31c5e564c84c298dacfcc3544156ef" localSheetId="1" hidden="1">Model!$L$103</definedName>
    <definedName name="CBCR_9e70993f44cc44ba960435b712be40f1" localSheetId="1" hidden="1">Model!$L$160</definedName>
    <definedName name="CBCR_9f78cdc943f34893900b267aaccb7b2e" localSheetId="1" hidden="1">Model!$L$130</definedName>
    <definedName name="CBCR_a07a6c72df0d429fafcb79fc18ffaa14" localSheetId="1" hidden="1">Model!$L$144</definedName>
    <definedName name="CBCR_a1fa1a7599bc4e97bab91bd5182dc56f" localSheetId="1" hidden="1">Model!$L$199</definedName>
    <definedName name="CBCR_a3fa8a2e6928488db2f30609baca5acd" localSheetId="1" hidden="1">Model!$L$79</definedName>
    <definedName name="CBCR_a5a31a85f33f420eb141bd9ea93861a3" localSheetId="2" hidden="1">CB_DATA_!$C$10004</definedName>
    <definedName name="CBCR_a5b37535c17e4161b1eb4b5fc6260a4f" localSheetId="1" hidden="1">Model!$L$94</definedName>
    <definedName name="CBCR_a5e9c22d085d4ef489519ed1cdaed6ca" localSheetId="1" hidden="1">Model!$L$155</definedName>
    <definedName name="CBCR_a5ed5dadd7194d249c4a31242541f3ce" localSheetId="2" hidden="1">CB_DATA_!$A$10004</definedName>
    <definedName name="CBCR_a65c32d1075d4168aa80fac3235e1aea" localSheetId="1" hidden="1">Model!$L$111</definedName>
    <definedName name="CBCR_a6ed0c1c1b534c01bf2977b3de6eee7d" localSheetId="1" hidden="1">Model!$L$194</definedName>
    <definedName name="CBCR_abdb1c41f814425d92d336af4f6f7172" localSheetId="1" hidden="1">Model!$L$131</definedName>
    <definedName name="CBCR_acea7c29d8e143b28a3da4de9c9104ef" localSheetId="2" hidden="1">CB_DATA_!$A$10002</definedName>
    <definedName name="CBCR_b19c2c518bd64ec197a4f56e874c622a" localSheetId="1" hidden="1">Model!$L$90</definedName>
    <definedName name="CBCR_b3d0c222a10147bf8c1895a27991122b" localSheetId="1" hidden="1">Model!$L$19</definedName>
    <definedName name="CBCR_b68adc9202c04fb197ee44502870ee5c" localSheetId="1" hidden="1">Model!$L$57</definedName>
    <definedName name="CBCR_bb5a50f3ba224550b65bd058b7076164" localSheetId="1" hidden="1">Model!$L$123</definedName>
    <definedName name="CBCR_bd62ef7587614652b873d88fa57985cd" localSheetId="1" hidden="1">Model!$L$93</definedName>
    <definedName name="CBCR_bdb4805b47d149f2885466b128c85290" localSheetId="2" hidden="1">CB_DATA_!$A$10003</definedName>
    <definedName name="CBCR_be210f9e202b4f39bba9f85e7856da08" localSheetId="1" hidden="1">Model!$L$137</definedName>
    <definedName name="CBCR_bf7c47e447d8483a81a3efac7cfd4bb6" localSheetId="1" hidden="1">Model!$L$5</definedName>
    <definedName name="CBCR_bf9a0e7da64b49bc83794db62cbdfb90" localSheetId="1" hidden="1">Model!$L$54</definedName>
    <definedName name="CBCR_c0d85e48d9254703bcd877671d044447" localSheetId="1" hidden="1">Model!$L$107</definedName>
    <definedName name="CBCR_c2558957b74a48dc83ba3d236a732996" localSheetId="1" hidden="1">Model!$L$13</definedName>
    <definedName name="CBCR_c6348e1905564fa9a408ca8ab471e65b" localSheetId="1" hidden="1">Model!$L$158</definedName>
    <definedName name="CBCR_c7a5e0f7bd5f490eadb4d458525212d3" localSheetId="1" hidden="1">Model!$L$75</definedName>
    <definedName name="CBCR_cb896f7353d2405fa4cb832ec4906621" localSheetId="1" hidden="1">Model!$L$17</definedName>
    <definedName name="CBCR_cbd444cda2064455b753b60185646da2" localSheetId="1" hidden="1">Model!$L$119</definedName>
    <definedName name="CBCR_ccb484809b724bf1af025705efba6fd4" localSheetId="1" hidden="1">Model!$L$63</definedName>
    <definedName name="CBCR_ce2157eb42324cf98650ae8a9290ffd6" localSheetId="1" hidden="1">Model!$L$147</definedName>
    <definedName name="CBCR_d03a65d5b9eb4923812282b9c575c9b0" localSheetId="1" hidden="1">Model!$L$115</definedName>
    <definedName name="CBCR_d21e45b230694d6e99de3ed075ec3789" localSheetId="1" hidden="1">Model!$L$8</definedName>
    <definedName name="CBCR_d2690466f90045c689749281ff2f43b7" localSheetId="1" hidden="1">Model!$L$12</definedName>
    <definedName name="CBCR_d489fdfdc664478dadcab3e2dd041949" localSheetId="1" hidden="1">Model!$L$163</definedName>
    <definedName name="CBCR_d496c0886c2a49c9b19dc82ea70cff98" localSheetId="1" hidden="1">Model!$L$168</definedName>
    <definedName name="CBCR_d5c6660a66a243e4b7069d924a3419e2" localSheetId="1" hidden="1">Model!$L$9</definedName>
    <definedName name="CBCR_d8bcb887b1ae4b6bba82cd1ab9d3a9b0" localSheetId="1" hidden="1">Model!$L$164</definedName>
    <definedName name="CBCR_da2604f48cdc44848317c13f7e45461b" localSheetId="1" hidden="1">Model!$L$26</definedName>
    <definedName name="CBCR_dca9b255dffb476e937040c53aa4da47" localSheetId="1" hidden="1">Model!$L$165</definedName>
    <definedName name="CBCR_dd7afb15cbd74961825f6cf290f439f9" localSheetId="1" hidden="1">Model!$L$126</definedName>
    <definedName name="CBCR_ddbe94d97ab448c5a585ba28ee086154" localSheetId="2" hidden="1">CB_DATA_!$A$10001</definedName>
    <definedName name="CBCR_ddfe286764874c539b6c2fc35ca49684" localSheetId="1" hidden="1">Model!$L$120</definedName>
    <definedName name="CBCR_de8ba7a9747141b7873007f5de74ca7f" localSheetId="1" hidden="1">Model!$L$62</definedName>
    <definedName name="CBCR_debad0ac43b3497ca930fbc7f00a10b5" localSheetId="1" hidden="1">Model!$L$48</definedName>
    <definedName name="CBCR_e13a7ad778b74761b761eb1299e304c4" localSheetId="1" hidden="1">Model!$L$201</definedName>
    <definedName name="CBCR_e2789d9862a24e978f500c26e30b4d5f" localSheetId="1" hidden="1">Model!$L$203</definedName>
    <definedName name="CBCR_e3bcc08460cc49729d2bc164e3a27bdb" localSheetId="1" hidden="1">Model!$L$24</definedName>
    <definedName name="CBCR_e5797e8f44b44b9abb1a925ed48ddf85" localSheetId="1" hidden="1">Model!$L$77</definedName>
    <definedName name="CBCR_e899376098d5418bb7b69bb0a422cdb9" localSheetId="1" hidden="1">Model!$L$41</definedName>
    <definedName name="CBCR_e95c42aa65a44eba992a7463df023c1b" localSheetId="1" hidden="1">Model!$L$33</definedName>
    <definedName name="CBCR_ea75012520fe49e3a3c37b9792062456" localSheetId="1" hidden="1">Model!$L$44</definedName>
    <definedName name="CBCR_ed07fe0a034b4a1a98923744077f8ddc" localSheetId="1" hidden="1">Model!$L$31</definedName>
    <definedName name="CBCR_ed7e3e47f06747359fdd6a7a7d5a5f9a" localSheetId="1" hidden="1">Model!$L$69</definedName>
    <definedName name="CBCR_ed92ca105fee445480ad5d137ba97790" localSheetId="1" hidden="1">Model!$L$122</definedName>
    <definedName name="CBCR_eef6487bff1a4644a897aae9246e468a" localSheetId="1" hidden="1">Model!$L$78</definedName>
    <definedName name="CBCR_ef0a4e996d904ad1958dd8b3527f7f9e" localSheetId="1" hidden="1">Model!$L$105</definedName>
    <definedName name="CBCR_f0556ccd2899455c9f6a95f2729890f8" localSheetId="1" hidden="1">Model!$L$121</definedName>
    <definedName name="CBCR_f0f2c912eaa94443aa72963a3daa1cd4" localSheetId="1" hidden="1">Model!$L$204</definedName>
    <definedName name="CBCR_f0fe094268814f33b1b593dd790138d5" localSheetId="1" hidden="1">Model!$L$20</definedName>
    <definedName name="CBCR_f25acd5c695a4a17b90cddc17ec0bf63" localSheetId="1" hidden="1">Model!$L$68</definedName>
    <definedName name="CBCR_f2df91ac351043e080f2073cc82712cd" localSheetId="1" hidden="1">Model!$L$11</definedName>
    <definedName name="CBCR_f3e80c447a2a456ba850961afcdfab3f" localSheetId="1" hidden="1">Model!$L$60</definedName>
    <definedName name="CBCR_f46500c40fd84a4dba2496998c814f4e" localSheetId="2" hidden="1">CB_DATA_!$D$10004</definedName>
    <definedName name="CBCR_f4c8009cf7614e80bd602197354f310c" localSheetId="1" hidden="1">Model!$L$133</definedName>
    <definedName name="CBCR_f59cf74d1fe44c6281198ba8e646adb7" localSheetId="1" hidden="1">Model!$L$145</definedName>
    <definedName name="CBCR_f85cbccc1a8043e4a7e783ed01bd9472" localSheetId="1" hidden="1">Model!$L$195</definedName>
    <definedName name="CBCR_f91a5ee772414d53a970cccf9e9f23d6" localSheetId="1" hidden="1">Model!$L$171</definedName>
    <definedName name="CBCR_fa597397aa614a8e8768b467c265477d" localSheetId="1" hidden="1">Model!$L$152</definedName>
    <definedName name="CBCR_fa8a196d2f7248aaaace6c4cb18b01b8" localSheetId="1" hidden="1">Model!$L$173</definedName>
    <definedName name="CBCR_fb484fb95aeb463198d9a605b433cc1c" localSheetId="1" hidden="1">Model!$L$138</definedName>
    <definedName name="CBCR_fc9f5e44830d4c3983817cc6c826b29a" localSheetId="1" hidden="1">Model!$L$198</definedName>
    <definedName name="CBCR_fca81a9ba9a944c28aa855cc908ed8e1" localSheetId="1" hidden="1">Model!$L$181</definedName>
    <definedName name="CBCR_fcc7726e2f39477dbdd6d33f59c673c7" localSheetId="1" hidden="1">Model!$L$148</definedName>
    <definedName name="CBCR_fdcafbb1471b429881dfdc43cc32afa7" localSheetId="3" hidden="1">Summary!$J$13</definedName>
    <definedName name="CBCR_fde91c883f194b64a806e8a7d03cdc22" localSheetId="1" hidden="1">Model!$L$66</definedName>
    <definedName name="CBCR_fff864bb6f8447a2ab52142ce30e5b4c" localSheetId="1" hidden="1">Model!$L$102</definedName>
    <definedName name="CBWorkbookPriority" localSheetId="2" hidden="1">-2026203720</definedName>
    <definedName name="CBx_0defa9ff534d40beb8e1fe3639927955" localSheetId="2" hidden="1">"'Model'!$A$1"</definedName>
    <definedName name="CBx_3874ba89ac2f4ed4a658a05b9673a6a8" localSheetId="2" hidden="1">"'CB_DATA_'!$A$1"</definedName>
    <definedName name="CBx_61ccf2a714524c39922b32ca7b10451f" localSheetId="2" hidden="1">"'Teller 2'!$A$1"</definedName>
    <definedName name="CBx_8aea211000294dd98cc1b74d360caeca" localSheetId="2" hidden="1">"'Summary'!$A$1"</definedName>
    <definedName name="CBx_93ffe3abd9ce4cfcba8b66adbf0b442d" localSheetId="2" hidden="1">"'Teller 5'!$A$1"</definedName>
    <definedName name="CBx_aa1a7ef2a40f4474ac559814a2a49d60" localSheetId="2" hidden="1">"'Teller 3'!$A$1"</definedName>
    <definedName name="CBx_d4f8d6f38baa4eb1a74b970a74587444" localSheetId="2" hidden="1">"'Teller 4'!$A$1"</definedName>
    <definedName name="CBx_fe1ba8388abc4b2d888c2633635b58b3" localSheetId="2" hidden="1">"'Teller 1'!$A$1"</definedName>
    <definedName name="CBx_Sheet_Guid" localSheetId="2" hidden="1">"'3874ba89-ac2f-4ed4-a658-a05b9673a6a8"</definedName>
    <definedName name="CBx_Sheet_Guid" localSheetId="1" hidden="1">"'0defa9ff-534d-40be-b8e1-fe3639927955"</definedName>
    <definedName name="CBx_Sheet_Guid" localSheetId="3" hidden="1">"'8aea2110-0029-4dd9-8cc1-b74d360caeca"</definedName>
    <definedName name="CBx_Sheet_Guid" localSheetId="4" hidden="1">"'fe1ba8388abc4b2d888c2633635b58b3"</definedName>
    <definedName name="CBx_Sheet_Guid" localSheetId="5" hidden="1">"'61ccf2a714524c39922b32ca7b10451f"</definedName>
    <definedName name="CBx_Sheet_Guid" localSheetId="6" hidden="1">"'aa1a7ef2a40f4474ac559814a2a49d60"</definedName>
    <definedName name="CBx_Sheet_Guid" localSheetId="7" hidden="1">"'d4f8d6f38baa4eb1a74b970a74587444"</definedName>
    <definedName name="CBx_Sheet_Guid" localSheetId="8" hidden="1">"'93ffe3abd9ce4cfcba8b66adbf0b442d"</definedName>
    <definedName name="CBx_SheetRef" localSheetId="2" hidden="1">CB_DATA_!$A$14</definedName>
    <definedName name="CBx_SheetRef" localSheetId="1" hidden="1">CB_DATA_!$C$14</definedName>
    <definedName name="CBx_SheetRef" localSheetId="3" hidden="1">CB_DATA_!$B$14</definedName>
    <definedName name="CBx_StorageType" localSheetId="2" hidden="1">2</definedName>
    <definedName name="CBx_StorageType" localSheetId="1" hidden="1">2</definedName>
    <definedName name="CBx_StorageType" localSheetId="3" hidden="1">2</definedName>
    <definedName name="_xlnm.Print_Area" localSheetId="4" hidden="1">'Teller 1'!$B$4:$K$27</definedName>
    <definedName name="_xlnm.Print_Area" localSheetId="5" hidden="1">'Teller 2'!$B$4:$K$27</definedName>
    <definedName name="_xlnm.Print_Area" localSheetId="6" hidden="1">'Teller 3'!$B$4:$K$27</definedName>
    <definedName name="_xlnm.Print_Area" localSheetId="7" hidden="1">'Teller 4'!$B$4:$K$27</definedName>
    <definedName name="_xlnm.Print_Area" localSheetId="8" hidden="1">'Teller 5'!$B$4:$K$27</definedName>
    <definedName name="WT" localSheetId="5" hidden="1">'Teller 2'!#REF!</definedName>
    <definedName name="WT" localSheetId="6" hidden="1">'Teller 3'!#REF!</definedName>
    <definedName name="WT" localSheetId="7" hidden="1">'Teller 4'!#REF!</definedName>
    <definedName name="WT" localSheetId="8" hidden="1">'Teller 5'!#REF!</definedName>
    <definedName name="WT">'Teller 1'!#REF!</definedName>
  </definedNames>
  <calcPr calcId="145621" iterate="1" concurrentCalc="0" concurrentManualCount="1"/>
</workbook>
</file>

<file path=xl/calcChain.xml><?xml version="1.0" encoding="utf-8"?>
<calcChain xmlns="http://schemas.openxmlformats.org/spreadsheetml/2006/main">
  <c r="D5" i="63761" l="1"/>
  <c r="L6" i="63761"/>
  <c r="D6" i="63761"/>
  <c r="L7" i="63761"/>
  <c r="D7" i="63761"/>
  <c r="L8" i="63761"/>
  <c r="D8" i="63761"/>
  <c r="L9" i="63761"/>
  <c r="D9" i="63761"/>
  <c r="L10" i="63761"/>
  <c r="D10" i="63761"/>
  <c r="L11" i="63761"/>
  <c r="D11" i="63761"/>
  <c r="L12" i="63761"/>
  <c r="D12" i="63761"/>
  <c r="L13" i="63761"/>
  <c r="D13" i="63761"/>
  <c r="L14" i="63761"/>
  <c r="D14" i="63761"/>
  <c r="L15" i="63761"/>
  <c r="D15" i="63761"/>
  <c r="L16" i="63761"/>
  <c r="D16" i="63761"/>
  <c r="L17" i="63761"/>
  <c r="D17" i="63761"/>
  <c r="L18" i="63761"/>
  <c r="D18" i="63761"/>
  <c r="L19" i="63761"/>
  <c r="D19" i="63761"/>
  <c r="L20" i="63761"/>
  <c r="D20" i="63761"/>
  <c r="L21" i="63761"/>
  <c r="D21" i="63761"/>
  <c r="L22" i="63761"/>
  <c r="D22" i="63761"/>
  <c r="L23" i="63761"/>
  <c r="D23" i="63761"/>
  <c r="L24" i="63761"/>
  <c r="D24" i="63761"/>
  <c r="L25" i="63761"/>
  <c r="D25" i="63761"/>
  <c r="L26" i="63761"/>
  <c r="D26" i="63761"/>
  <c r="L27" i="63761"/>
  <c r="D27" i="63761"/>
  <c r="L28" i="63761"/>
  <c r="D28" i="63761"/>
  <c r="L29" i="63761"/>
  <c r="D29" i="63761"/>
  <c r="L30" i="63761"/>
  <c r="D30" i="63761"/>
  <c r="L31" i="63761"/>
  <c r="D31" i="63761"/>
  <c r="L32" i="63761"/>
  <c r="D32" i="63761"/>
  <c r="L33" i="63761"/>
  <c r="D33" i="63761"/>
  <c r="L34" i="63761"/>
  <c r="D34" i="63761"/>
  <c r="L35" i="63761"/>
  <c r="D35" i="63761"/>
  <c r="L36" i="63761"/>
  <c r="D36" i="63761"/>
  <c r="L37" i="63761"/>
  <c r="D37" i="63761"/>
  <c r="L38" i="63761"/>
  <c r="D38" i="63761"/>
  <c r="L39" i="63761"/>
  <c r="D39" i="63761"/>
  <c r="L40" i="63761"/>
  <c r="D40" i="63761"/>
  <c r="L41" i="63761"/>
  <c r="D41" i="63761"/>
  <c r="L42" i="63761"/>
  <c r="D42" i="63761"/>
  <c r="L43" i="63761"/>
  <c r="D43" i="63761"/>
  <c r="L44" i="63761"/>
  <c r="D44" i="63761"/>
  <c r="L45" i="63761"/>
  <c r="D45" i="63761"/>
  <c r="L46" i="63761"/>
  <c r="D46" i="63761"/>
  <c r="L47" i="63761"/>
  <c r="D47" i="63761"/>
  <c r="L48" i="63761"/>
  <c r="D48" i="63761"/>
  <c r="L49" i="63761"/>
  <c r="D49" i="63761"/>
  <c r="L50" i="63761"/>
  <c r="D50" i="63761"/>
  <c r="L51" i="63761"/>
  <c r="D51" i="63761"/>
  <c r="L52" i="63761"/>
  <c r="D52" i="63761"/>
  <c r="L53" i="63761"/>
  <c r="D53" i="63761"/>
  <c r="L54" i="63761"/>
  <c r="D54" i="63761"/>
  <c r="L55" i="63761"/>
  <c r="D55" i="63761"/>
  <c r="L56" i="63761"/>
  <c r="D56" i="63761"/>
  <c r="L57" i="63761"/>
  <c r="D57" i="63761"/>
  <c r="L58" i="63761"/>
  <c r="D58" i="63761"/>
  <c r="L59" i="63761"/>
  <c r="D59" i="63761"/>
  <c r="L60" i="63761"/>
  <c r="D60" i="63761"/>
  <c r="L61" i="63761"/>
  <c r="D61" i="63761"/>
  <c r="L62" i="63761"/>
  <c r="D62" i="63761"/>
  <c r="L63" i="63761"/>
  <c r="D63" i="63761"/>
  <c r="L64" i="63761"/>
  <c r="D64" i="63761"/>
  <c r="L65" i="63761"/>
  <c r="D65" i="63761"/>
  <c r="L66" i="63761"/>
  <c r="D66" i="63761"/>
  <c r="L67" i="63761"/>
  <c r="D67" i="63761"/>
  <c r="L68" i="63761"/>
  <c r="D68" i="63761"/>
  <c r="L69" i="63761"/>
  <c r="D69" i="63761"/>
  <c r="L70" i="63761"/>
  <c r="D70" i="63761"/>
  <c r="L71" i="63761"/>
  <c r="D71" i="63761"/>
  <c r="L72" i="63761"/>
  <c r="D72" i="63761"/>
  <c r="L73" i="63761"/>
  <c r="D73" i="63761"/>
  <c r="L74" i="63761"/>
  <c r="D74" i="63761"/>
  <c r="L75" i="63761"/>
  <c r="D75" i="63761"/>
  <c r="L76" i="63761"/>
  <c r="D76" i="63761"/>
  <c r="L77" i="63761"/>
  <c r="D77" i="63761"/>
  <c r="L78" i="63761"/>
  <c r="D78" i="63761"/>
  <c r="L79" i="63761"/>
  <c r="D79" i="63761"/>
  <c r="L80" i="63761"/>
  <c r="D80" i="63761"/>
  <c r="L81" i="63761"/>
  <c r="D81" i="63761"/>
  <c r="L82" i="63761"/>
  <c r="D82" i="63761"/>
  <c r="L83" i="63761"/>
  <c r="D83" i="63761"/>
  <c r="L84" i="63761"/>
  <c r="D84" i="63761"/>
  <c r="L85" i="63761"/>
  <c r="D85" i="63761"/>
  <c r="L86" i="63761"/>
  <c r="D86" i="63761"/>
  <c r="L87" i="63761"/>
  <c r="D87" i="63761"/>
  <c r="L88" i="63761"/>
  <c r="D88" i="63761"/>
  <c r="L89" i="63761"/>
  <c r="D89" i="63761"/>
  <c r="L90" i="63761"/>
  <c r="D90" i="63761"/>
  <c r="L91" i="63761"/>
  <c r="D91" i="63761"/>
  <c r="L92" i="63761"/>
  <c r="D92" i="63761"/>
  <c r="L93" i="63761"/>
  <c r="D93" i="63761"/>
  <c r="L94" i="63761"/>
  <c r="D94" i="63761"/>
  <c r="L95" i="63761"/>
  <c r="D95" i="63761"/>
  <c r="L96" i="63761"/>
  <c r="D96" i="63761"/>
  <c r="L97" i="63761"/>
  <c r="D97" i="63761"/>
  <c r="L98" i="63761"/>
  <c r="D98" i="63761"/>
  <c r="D99" i="63761"/>
  <c r="D100" i="63761"/>
  <c r="D101" i="63761"/>
  <c r="D102" i="63761"/>
  <c r="D103" i="63761"/>
  <c r="D104" i="63761"/>
  <c r="D105" i="63761"/>
  <c r="D106" i="63761"/>
  <c r="D107" i="63761"/>
  <c r="D108" i="63761"/>
  <c r="D109" i="63761"/>
  <c r="D110" i="63761"/>
  <c r="D111" i="63761"/>
  <c r="D112" i="63761"/>
  <c r="D113" i="63761"/>
  <c r="D114" i="63761"/>
  <c r="D115" i="63761"/>
  <c r="D116" i="63761"/>
  <c r="D117" i="63761"/>
  <c r="D118" i="63761"/>
  <c r="D119" i="63761"/>
  <c r="D120" i="63761"/>
  <c r="D121" i="63761"/>
  <c r="D122" i="63761"/>
  <c r="D123" i="63761"/>
  <c r="D124" i="63761"/>
  <c r="D125" i="63761"/>
  <c r="D126" i="63761"/>
  <c r="D127" i="63761"/>
  <c r="D128" i="63761"/>
  <c r="D129" i="63761"/>
  <c r="D130" i="63761"/>
  <c r="D131" i="63761"/>
  <c r="D132" i="63761"/>
  <c r="D133" i="63761"/>
  <c r="D134" i="63761"/>
  <c r="D135" i="63761"/>
  <c r="D136" i="63761"/>
  <c r="D137" i="63761"/>
  <c r="D138" i="63761"/>
  <c r="D139" i="63761"/>
  <c r="D140" i="63761"/>
  <c r="D141" i="63761"/>
  <c r="D142" i="63761"/>
  <c r="D143" i="63761"/>
  <c r="D144" i="63761"/>
  <c r="D145" i="63761"/>
  <c r="D146" i="63761"/>
  <c r="D147" i="63761"/>
  <c r="D148" i="63761"/>
  <c r="D149" i="63761"/>
  <c r="D150" i="63761"/>
  <c r="D151" i="63761"/>
  <c r="D152" i="63761"/>
  <c r="D153" i="63761"/>
  <c r="D154" i="63761"/>
  <c r="D155" i="63761"/>
  <c r="D156" i="63761"/>
  <c r="D157" i="63761"/>
  <c r="D158" i="63761"/>
  <c r="D159" i="63761"/>
  <c r="D160" i="63761"/>
  <c r="D161" i="63761"/>
  <c r="D162" i="63761"/>
  <c r="D163" i="63761"/>
  <c r="D164" i="63761"/>
  <c r="D165" i="63761"/>
  <c r="D166" i="63761"/>
  <c r="D167" i="63761"/>
  <c r="D168" i="63761"/>
  <c r="D169" i="63761"/>
  <c r="D170" i="63761"/>
  <c r="D171" i="63761"/>
  <c r="D172" i="63761"/>
  <c r="D173" i="63761"/>
  <c r="D174" i="63761"/>
  <c r="D175" i="63761"/>
  <c r="D176" i="63761"/>
  <c r="D177" i="63761"/>
  <c r="D178" i="63761"/>
  <c r="D179" i="63761"/>
  <c r="D180" i="63761"/>
  <c r="D181" i="63761"/>
  <c r="D182" i="63761"/>
  <c r="D183" i="63761"/>
  <c r="D184" i="63761"/>
  <c r="D185" i="63761"/>
  <c r="D186" i="63761"/>
  <c r="D187" i="63761"/>
  <c r="D188" i="63761"/>
  <c r="D189" i="63761"/>
  <c r="D190" i="63761"/>
  <c r="D191" i="63761"/>
  <c r="D192" i="63761"/>
  <c r="D193" i="63761"/>
  <c r="D194" i="63761"/>
  <c r="D195" i="63761"/>
  <c r="D196" i="63761"/>
  <c r="D197" i="63761"/>
  <c r="D198" i="63761"/>
  <c r="D199" i="63761"/>
  <c r="D200" i="63761"/>
  <c r="D201" i="63761"/>
  <c r="D202" i="63761"/>
  <c r="D203" i="63761"/>
  <c r="L204" i="63761"/>
  <c r="L203" i="63761"/>
  <c r="L202" i="63761"/>
  <c r="L201" i="63761"/>
  <c r="L200" i="63761"/>
  <c r="L199" i="63761"/>
  <c r="L198" i="63761"/>
  <c r="L197" i="63761"/>
  <c r="L196" i="63761"/>
  <c r="L195" i="63761"/>
  <c r="L194" i="63761"/>
  <c r="L193" i="63761"/>
  <c r="L192" i="63761"/>
  <c r="L191" i="63761"/>
  <c r="L190" i="63761"/>
  <c r="L189" i="63761"/>
  <c r="L188" i="63761"/>
  <c r="L187" i="63761"/>
  <c r="L186" i="63761"/>
  <c r="L185" i="63761"/>
  <c r="L184" i="63761"/>
  <c r="L183" i="63761"/>
  <c r="L182" i="63761"/>
  <c r="L181" i="63761"/>
  <c r="L180" i="63761"/>
  <c r="L179" i="63761"/>
  <c r="L178" i="63761"/>
  <c r="L177" i="63761"/>
  <c r="L176" i="63761"/>
  <c r="L175" i="63761"/>
  <c r="L174" i="63761"/>
  <c r="L173" i="63761"/>
  <c r="L172" i="63761"/>
  <c r="L171" i="63761"/>
  <c r="L170" i="63761"/>
  <c r="L169" i="63761"/>
  <c r="L168" i="63761"/>
  <c r="L167" i="63761"/>
  <c r="L166" i="63761"/>
  <c r="L165" i="63761"/>
  <c r="L164" i="63761"/>
  <c r="L163" i="63761"/>
  <c r="L162" i="63761"/>
  <c r="L161" i="63761"/>
  <c r="L160" i="63761"/>
  <c r="L159" i="63761"/>
  <c r="L158" i="63761"/>
  <c r="L157" i="63761"/>
  <c r="L156" i="63761"/>
  <c r="L155" i="63761"/>
  <c r="L154" i="63761"/>
  <c r="L153" i="63761"/>
  <c r="L152" i="63761"/>
  <c r="L151" i="63761"/>
  <c r="L150" i="63761"/>
  <c r="L149" i="63761"/>
  <c r="L148" i="63761"/>
  <c r="L147" i="63761"/>
  <c r="L146" i="63761"/>
  <c r="L145" i="63761"/>
  <c r="L144" i="63761"/>
  <c r="L143" i="63761"/>
  <c r="L142" i="63761"/>
  <c r="L141" i="63761"/>
  <c r="L140" i="63761"/>
  <c r="L139" i="63761"/>
  <c r="L138" i="63761"/>
  <c r="L137" i="63761"/>
  <c r="L136" i="63761"/>
  <c r="L135" i="63761"/>
  <c r="L134" i="63761"/>
  <c r="L133" i="63761"/>
  <c r="L132" i="63761"/>
  <c r="L131" i="63761"/>
  <c r="L130" i="63761"/>
  <c r="L129" i="63761"/>
  <c r="L128" i="63761"/>
  <c r="L127" i="63761"/>
  <c r="L126" i="63761"/>
  <c r="L125" i="63761"/>
  <c r="L124" i="63761"/>
  <c r="L123" i="63761"/>
  <c r="L122" i="63761"/>
  <c r="L121" i="63761"/>
  <c r="L120" i="63761"/>
  <c r="L119" i="63761"/>
  <c r="L118" i="63761"/>
  <c r="L117" i="63761"/>
  <c r="L116" i="63761"/>
  <c r="L115" i="63761"/>
  <c r="L114" i="63761"/>
  <c r="L113" i="63761"/>
  <c r="L112" i="63761"/>
  <c r="L111" i="63761"/>
  <c r="L110" i="63761"/>
  <c r="L109" i="63761"/>
  <c r="L108" i="63761"/>
  <c r="L107" i="63761"/>
  <c r="L106" i="63761"/>
  <c r="L105" i="63761"/>
  <c r="L104" i="63761"/>
  <c r="L103" i="63761"/>
  <c r="L102" i="63761"/>
  <c r="L101" i="63761"/>
  <c r="L100" i="63761"/>
  <c r="L99" i="63761"/>
  <c r="C11" i="63772"/>
  <c r="B11" i="63772"/>
  <c r="A11" i="63772"/>
  <c r="A10004" i="63772"/>
  <c r="A10003" i="63772"/>
  <c r="C10004" i="63772"/>
  <c r="D10004" i="63772"/>
  <c r="B10004" i="63772"/>
  <c r="C10003" i="63772"/>
  <c r="B10003" i="63772"/>
  <c r="D10003" i="63772"/>
  <c r="A10002" i="63772"/>
  <c r="A10001" i="63772"/>
  <c r="E8" i="63760"/>
  <c r="H8" i="63760"/>
  <c r="E8" i="63767"/>
  <c r="E8" i="63768"/>
  <c r="I18" i="63770"/>
  <c r="L5" i="63761"/>
  <c r="E16" i="63770"/>
  <c r="E15" i="63770"/>
  <c r="D15" i="63770"/>
  <c r="C15" i="63770"/>
  <c r="C5" i="63760"/>
  <c r="E17" i="63770"/>
  <c r="E18" i="63770"/>
  <c r="E19" i="63770"/>
  <c r="J14" i="63770"/>
  <c r="B26" i="63770"/>
  <c r="I27" i="63770"/>
  <c r="F8" i="63769"/>
  <c r="F8" i="63768"/>
  <c r="F8" i="63767"/>
  <c r="F8" i="63766"/>
  <c r="G26" i="63770"/>
  <c r="I19" i="63770"/>
  <c r="I20" i="63770"/>
  <c r="I21" i="63770"/>
  <c r="I22" i="63770"/>
  <c r="I23" i="63770"/>
  <c r="I24" i="63770"/>
  <c r="I25" i="63770"/>
  <c r="I26" i="63770"/>
  <c r="E9" i="63770"/>
  <c r="C7" i="63770"/>
  <c r="D7" i="63770"/>
  <c r="E7" i="63770"/>
  <c r="E10" i="63770"/>
  <c r="J7" i="63769"/>
  <c r="L8" i="63769"/>
  <c r="M8" i="63769"/>
  <c r="N8" i="63769"/>
  <c r="L9" i="63769"/>
  <c r="M9" i="63769"/>
  <c r="N9" i="63769"/>
  <c r="L10" i="63769"/>
  <c r="M10" i="63769"/>
  <c r="N10" i="63769"/>
  <c r="L11" i="63769"/>
  <c r="M11" i="63769"/>
  <c r="N11" i="63769"/>
  <c r="L12" i="63769"/>
  <c r="M12" i="63769"/>
  <c r="N12" i="63769"/>
  <c r="L13" i="63769"/>
  <c r="M13" i="63769"/>
  <c r="N13" i="63769"/>
  <c r="L14" i="63769"/>
  <c r="M14" i="63769"/>
  <c r="N14" i="63769"/>
  <c r="L15" i="63769"/>
  <c r="M15" i="63769"/>
  <c r="N15" i="63769"/>
  <c r="L16" i="63769"/>
  <c r="M16" i="63769"/>
  <c r="N16" i="63769"/>
  <c r="L17" i="63769"/>
  <c r="M17" i="63769"/>
  <c r="N17" i="63769"/>
  <c r="L18" i="63769"/>
  <c r="M18" i="63769"/>
  <c r="N18" i="63769"/>
  <c r="L19" i="63769"/>
  <c r="M19" i="63769"/>
  <c r="N19" i="63769"/>
  <c r="L20" i="63769"/>
  <c r="M20" i="63769"/>
  <c r="N20" i="63769"/>
  <c r="L21" i="63769"/>
  <c r="M21" i="63769"/>
  <c r="N21" i="63769"/>
  <c r="L22" i="63769"/>
  <c r="M22" i="63769"/>
  <c r="N22" i="63769"/>
  <c r="L23" i="63769"/>
  <c r="M23" i="63769"/>
  <c r="N23" i="63769"/>
  <c r="L24" i="63769"/>
  <c r="M24" i="63769"/>
  <c r="N24" i="63769"/>
  <c r="L25" i="63769"/>
  <c r="M25" i="63769"/>
  <c r="N25" i="63769"/>
  <c r="L26" i="63769"/>
  <c r="M26" i="63769"/>
  <c r="N26" i="63769"/>
  <c r="L27" i="63769"/>
  <c r="M27" i="63769"/>
  <c r="N27" i="63769"/>
  <c r="L28" i="63769"/>
  <c r="M28" i="63769"/>
  <c r="N28" i="63769"/>
  <c r="L29" i="63769"/>
  <c r="M29" i="63769"/>
  <c r="N29" i="63769"/>
  <c r="L30" i="63769"/>
  <c r="M30" i="63769"/>
  <c r="N30" i="63769"/>
  <c r="L31" i="63769"/>
  <c r="M31" i="63769"/>
  <c r="N31" i="63769"/>
  <c r="L32" i="63769"/>
  <c r="M32" i="63769"/>
  <c r="N32" i="63769"/>
  <c r="L33" i="63769"/>
  <c r="M33" i="63769"/>
  <c r="N33" i="63769"/>
  <c r="L34" i="63769"/>
  <c r="M34" i="63769"/>
  <c r="N34" i="63769"/>
  <c r="L35" i="63769"/>
  <c r="M35" i="63769"/>
  <c r="N35" i="63769"/>
  <c r="L36" i="63769"/>
  <c r="M36" i="63769"/>
  <c r="N36" i="63769"/>
  <c r="L37" i="63769"/>
  <c r="M37" i="63769"/>
  <c r="N37" i="63769"/>
  <c r="L38" i="63769"/>
  <c r="M38" i="63769"/>
  <c r="N38" i="63769"/>
  <c r="L39" i="63769"/>
  <c r="M39" i="63769"/>
  <c r="N39" i="63769"/>
  <c r="L40" i="63769"/>
  <c r="M40" i="63769"/>
  <c r="N40" i="63769"/>
  <c r="L41" i="63769"/>
  <c r="M41" i="63769"/>
  <c r="N41" i="63769"/>
  <c r="L42" i="63769"/>
  <c r="M42" i="63769"/>
  <c r="N42" i="63769"/>
  <c r="L43" i="63769"/>
  <c r="M43" i="63769"/>
  <c r="N43" i="63769"/>
  <c r="L44" i="63769"/>
  <c r="M44" i="63769"/>
  <c r="N44" i="63769"/>
  <c r="L45" i="63769"/>
  <c r="M45" i="63769"/>
  <c r="N45" i="63769"/>
  <c r="L46" i="63769"/>
  <c r="M46" i="63769"/>
  <c r="N46" i="63769"/>
  <c r="L47" i="63769"/>
  <c r="M47" i="63769"/>
  <c r="N47" i="63769"/>
  <c r="L48" i="63769"/>
  <c r="M48" i="63769"/>
  <c r="N48" i="63769"/>
  <c r="L49" i="63769"/>
  <c r="M49" i="63769"/>
  <c r="N49" i="63769"/>
  <c r="L50" i="63769"/>
  <c r="M50" i="63769"/>
  <c r="N50" i="63769"/>
  <c r="L51" i="63769"/>
  <c r="M51" i="63769"/>
  <c r="N51" i="63769"/>
  <c r="L52" i="63769"/>
  <c r="M52" i="63769"/>
  <c r="N52" i="63769"/>
  <c r="L53" i="63769"/>
  <c r="M53" i="63769"/>
  <c r="N53" i="63769"/>
  <c r="L54" i="63769"/>
  <c r="M54" i="63769"/>
  <c r="N54" i="63769"/>
  <c r="L55" i="63769"/>
  <c r="M55" i="63769"/>
  <c r="N55" i="63769"/>
  <c r="L56" i="63769"/>
  <c r="M56" i="63769"/>
  <c r="N56" i="63769"/>
  <c r="L57" i="63769"/>
  <c r="M57" i="63769"/>
  <c r="N57" i="63769"/>
  <c r="L58" i="63769"/>
  <c r="M58" i="63769"/>
  <c r="N58" i="63769"/>
  <c r="L59" i="63769"/>
  <c r="M59" i="63769"/>
  <c r="N59" i="63769"/>
  <c r="L60" i="63769"/>
  <c r="M60" i="63769"/>
  <c r="N60" i="63769"/>
  <c r="L61" i="63769"/>
  <c r="M61" i="63769"/>
  <c r="N61" i="63769"/>
  <c r="L62" i="63769"/>
  <c r="M62" i="63769"/>
  <c r="N62" i="63769"/>
  <c r="L63" i="63769"/>
  <c r="M63" i="63769"/>
  <c r="N63" i="63769"/>
  <c r="L64" i="63769"/>
  <c r="M64" i="63769"/>
  <c r="N64" i="63769"/>
  <c r="L65" i="63769"/>
  <c r="M65" i="63769"/>
  <c r="N65" i="63769"/>
  <c r="L66" i="63769"/>
  <c r="M66" i="63769"/>
  <c r="N66" i="63769"/>
  <c r="L67" i="63769"/>
  <c r="M67" i="63769"/>
  <c r="N67" i="63769"/>
  <c r="L68" i="63769"/>
  <c r="M68" i="63769"/>
  <c r="N68" i="63769"/>
  <c r="L69" i="63769"/>
  <c r="M69" i="63769"/>
  <c r="N69" i="63769"/>
  <c r="L70" i="63769"/>
  <c r="M70" i="63769"/>
  <c r="N70" i="63769"/>
  <c r="L71" i="63769"/>
  <c r="M71" i="63769"/>
  <c r="N71" i="63769"/>
  <c r="L72" i="63769"/>
  <c r="M72" i="63769"/>
  <c r="N72" i="63769"/>
  <c r="L73" i="63769"/>
  <c r="M73" i="63769"/>
  <c r="N73" i="63769"/>
  <c r="L74" i="63769"/>
  <c r="M74" i="63769"/>
  <c r="N74" i="63769"/>
  <c r="L75" i="63769"/>
  <c r="M75" i="63769"/>
  <c r="N75" i="63769"/>
  <c r="L76" i="63769"/>
  <c r="M76" i="63769"/>
  <c r="N76" i="63769"/>
  <c r="L77" i="63769"/>
  <c r="M77" i="63769"/>
  <c r="N77" i="63769"/>
  <c r="L78" i="63769"/>
  <c r="M78" i="63769"/>
  <c r="N78" i="63769"/>
  <c r="L79" i="63769"/>
  <c r="M79" i="63769"/>
  <c r="N79" i="63769"/>
  <c r="L80" i="63769"/>
  <c r="M80" i="63769"/>
  <c r="N80" i="63769"/>
  <c r="L81" i="63769"/>
  <c r="M81" i="63769"/>
  <c r="N81" i="63769"/>
  <c r="L82" i="63769"/>
  <c r="M82" i="63769"/>
  <c r="N82" i="63769"/>
  <c r="L83" i="63769"/>
  <c r="M83" i="63769"/>
  <c r="N83" i="63769"/>
  <c r="L84" i="63769"/>
  <c r="M84" i="63769"/>
  <c r="N84" i="63769"/>
  <c r="L85" i="63769"/>
  <c r="M85" i="63769"/>
  <c r="N85" i="63769"/>
  <c r="L86" i="63769"/>
  <c r="M86" i="63769"/>
  <c r="N86" i="63769"/>
  <c r="L87" i="63769"/>
  <c r="M87" i="63769"/>
  <c r="N87" i="63769"/>
  <c r="L88" i="63769"/>
  <c r="M88" i="63769"/>
  <c r="N88" i="63769"/>
  <c r="L89" i="63769"/>
  <c r="M89" i="63769"/>
  <c r="N89" i="63769"/>
  <c r="L90" i="63769"/>
  <c r="M90" i="63769"/>
  <c r="N90" i="63769"/>
  <c r="L91" i="63769"/>
  <c r="M91" i="63769"/>
  <c r="N91" i="63769"/>
  <c r="L92" i="63769"/>
  <c r="M92" i="63769"/>
  <c r="N92" i="63769"/>
  <c r="L93" i="63769"/>
  <c r="M93" i="63769"/>
  <c r="N93" i="63769"/>
  <c r="L94" i="63769"/>
  <c r="M94" i="63769"/>
  <c r="N94" i="63769"/>
  <c r="L95" i="63769"/>
  <c r="M95" i="63769"/>
  <c r="N95" i="63769"/>
  <c r="L96" i="63769"/>
  <c r="M96" i="63769"/>
  <c r="N96" i="63769"/>
  <c r="L97" i="63769"/>
  <c r="M97" i="63769"/>
  <c r="N97" i="63769"/>
  <c r="L98" i="63769"/>
  <c r="M98" i="63769"/>
  <c r="N98" i="63769"/>
  <c r="L99" i="63769"/>
  <c r="M99" i="63769"/>
  <c r="N99" i="63769"/>
  <c r="L100" i="63769"/>
  <c r="M100" i="63769"/>
  <c r="N100" i="63769"/>
  <c r="L101" i="63769"/>
  <c r="M101" i="63769"/>
  <c r="N101" i="63769"/>
  <c r="L102" i="63769"/>
  <c r="M102" i="63769"/>
  <c r="N102" i="63769"/>
  <c r="L103" i="63769"/>
  <c r="M103" i="63769"/>
  <c r="N103" i="63769"/>
  <c r="L104" i="63769"/>
  <c r="M104" i="63769"/>
  <c r="N104" i="63769"/>
  <c r="L105" i="63769"/>
  <c r="M105" i="63769"/>
  <c r="N105" i="63769"/>
  <c r="L106" i="63769"/>
  <c r="M106" i="63769"/>
  <c r="N106" i="63769"/>
  <c r="L107" i="63769"/>
  <c r="M107" i="63769"/>
  <c r="N107" i="63769"/>
  <c r="L108" i="63769"/>
  <c r="M108" i="63769"/>
  <c r="N108" i="63769"/>
  <c r="L109" i="63769"/>
  <c r="M109" i="63769"/>
  <c r="N109" i="63769"/>
  <c r="L110" i="63769"/>
  <c r="M110" i="63769"/>
  <c r="N110" i="63769"/>
  <c r="L111" i="63769"/>
  <c r="M111" i="63769"/>
  <c r="N111" i="63769"/>
  <c r="L112" i="63769"/>
  <c r="M112" i="63769"/>
  <c r="N112" i="63769"/>
  <c r="L113" i="63769"/>
  <c r="M113" i="63769"/>
  <c r="N113" i="63769"/>
  <c r="L114" i="63769"/>
  <c r="M114" i="63769"/>
  <c r="N114" i="63769"/>
  <c r="L115" i="63769"/>
  <c r="M115" i="63769"/>
  <c r="N115" i="63769"/>
  <c r="L116" i="63769"/>
  <c r="M116" i="63769"/>
  <c r="N116" i="63769"/>
  <c r="L117" i="63769"/>
  <c r="M117" i="63769"/>
  <c r="N117" i="63769"/>
  <c r="L118" i="63769"/>
  <c r="M118" i="63769"/>
  <c r="N118" i="63769"/>
  <c r="L119" i="63769"/>
  <c r="M119" i="63769"/>
  <c r="N119" i="63769"/>
  <c r="L120" i="63769"/>
  <c r="M120" i="63769"/>
  <c r="N120" i="63769"/>
  <c r="L121" i="63769"/>
  <c r="M121" i="63769"/>
  <c r="N121" i="63769"/>
  <c r="L122" i="63769"/>
  <c r="M122" i="63769"/>
  <c r="N122" i="63769"/>
  <c r="L123" i="63769"/>
  <c r="M123" i="63769"/>
  <c r="N123" i="63769"/>
  <c r="L124" i="63769"/>
  <c r="M124" i="63769"/>
  <c r="N124" i="63769"/>
  <c r="L125" i="63769"/>
  <c r="M125" i="63769"/>
  <c r="N125" i="63769"/>
  <c r="L126" i="63769"/>
  <c r="M126" i="63769"/>
  <c r="N126" i="63769"/>
  <c r="L127" i="63769"/>
  <c r="M127" i="63769"/>
  <c r="N127" i="63769"/>
  <c r="L128" i="63769"/>
  <c r="M128" i="63769"/>
  <c r="N128" i="63769"/>
  <c r="L129" i="63769"/>
  <c r="M129" i="63769"/>
  <c r="N129" i="63769"/>
  <c r="L130" i="63769"/>
  <c r="M130" i="63769"/>
  <c r="N130" i="63769"/>
  <c r="L131" i="63769"/>
  <c r="M131" i="63769"/>
  <c r="N131" i="63769"/>
  <c r="L132" i="63769"/>
  <c r="M132" i="63769"/>
  <c r="N132" i="63769"/>
  <c r="L133" i="63769"/>
  <c r="M133" i="63769"/>
  <c r="N133" i="63769"/>
  <c r="L134" i="63769"/>
  <c r="M134" i="63769"/>
  <c r="N134" i="63769"/>
  <c r="L135" i="63769"/>
  <c r="M135" i="63769"/>
  <c r="N135" i="63769"/>
  <c r="L136" i="63769"/>
  <c r="M136" i="63769"/>
  <c r="N136" i="63769"/>
  <c r="L137" i="63769"/>
  <c r="M137" i="63769"/>
  <c r="N137" i="63769"/>
  <c r="L138" i="63769"/>
  <c r="M138" i="63769"/>
  <c r="N138" i="63769"/>
  <c r="L139" i="63769"/>
  <c r="M139" i="63769"/>
  <c r="N139" i="63769"/>
  <c r="L140" i="63769"/>
  <c r="M140" i="63769"/>
  <c r="N140" i="63769"/>
  <c r="L141" i="63769"/>
  <c r="M141" i="63769"/>
  <c r="N141" i="63769"/>
  <c r="L142" i="63769"/>
  <c r="M142" i="63769"/>
  <c r="N142" i="63769"/>
  <c r="L143" i="63769"/>
  <c r="M143" i="63769"/>
  <c r="N143" i="63769"/>
  <c r="L144" i="63769"/>
  <c r="M144" i="63769"/>
  <c r="N144" i="63769"/>
  <c r="L145" i="63769"/>
  <c r="M145" i="63769"/>
  <c r="N145" i="63769"/>
  <c r="L146" i="63769"/>
  <c r="M146" i="63769"/>
  <c r="N146" i="63769"/>
  <c r="L147" i="63769"/>
  <c r="M147" i="63769"/>
  <c r="N147" i="63769"/>
  <c r="L148" i="63769"/>
  <c r="M148" i="63769"/>
  <c r="N148" i="63769"/>
  <c r="L149" i="63769"/>
  <c r="M149" i="63769"/>
  <c r="N149" i="63769"/>
  <c r="L150" i="63769"/>
  <c r="M150" i="63769"/>
  <c r="N150" i="63769"/>
  <c r="L151" i="63769"/>
  <c r="M151" i="63769"/>
  <c r="N151" i="63769"/>
  <c r="L152" i="63769"/>
  <c r="M152" i="63769"/>
  <c r="N152" i="63769"/>
  <c r="L153" i="63769"/>
  <c r="M153" i="63769"/>
  <c r="N153" i="63769"/>
  <c r="L154" i="63769"/>
  <c r="M154" i="63769"/>
  <c r="N154" i="63769"/>
  <c r="L155" i="63769"/>
  <c r="M155" i="63769"/>
  <c r="N155" i="63769"/>
  <c r="L156" i="63769"/>
  <c r="M156" i="63769"/>
  <c r="N156" i="63769"/>
  <c r="L157" i="63769"/>
  <c r="M157" i="63769"/>
  <c r="N157" i="63769"/>
  <c r="L158" i="63769"/>
  <c r="M158" i="63769"/>
  <c r="N158" i="63769"/>
  <c r="L159" i="63769"/>
  <c r="M159" i="63769"/>
  <c r="N159" i="63769"/>
  <c r="L160" i="63769"/>
  <c r="M160" i="63769"/>
  <c r="N160" i="63769"/>
  <c r="L161" i="63769"/>
  <c r="M161" i="63769"/>
  <c r="N161" i="63769"/>
  <c r="L162" i="63769"/>
  <c r="M162" i="63769"/>
  <c r="N162" i="63769"/>
  <c r="L163" i="63769"/>
  <c r="M163" i="63769"/>
  <c r="N163" i="63769"/>
  <c r="L164" i="63769"/>
  <c r="M164" i="63769"/>
  <c r="N164" i="63769"/>
  <c r="L165" i="63769"/>
  <c r="M165" i="63769"/>
  <c r="N165" i="63769"/>
  <c r="L166" i="63769"/>
  <c r="M166" i="63769"/>
  <c r="N166" i="63769"/>
  <c r="L167" i="63769"/>
  <c r="M167" i="63769"/>
  <c r="N167" i="63769"/>
  <c r="L168" i="63769"/>
  <c r="M168" i="63769"/>
  <c r="N168" i="63769"/>
  <c r="L169" i="63769"/>
  <c r="M169" i="63769"/>
  <c r="N169" i="63769"/>
  <c r="L170" i="63769"/>
  <c r="M170" i="63769"/>
  <c r="N170" i="63769"/>
  <c r="L171" i="63769"/>
  <c r="M171" i="63769"/>
  <c r="N171" i="63769"/>
  <c r="L172" i="63769"/>
  <c r="M172" i="63769"/>
  <c r="N172" i="63769"/>
  <c r="L173" i="63769"/>
  <c r="M173" i="63769"/>
  <c r="N173" i="63769"/>
  <c r="L174" i="63769"/>
  <c r="M174" i="63769"/>
  <c r="N174" i="63769"/>
  <c r="L175" i="63769"/>
  <c r="M175" i="63769"/>
  <c r="N175" i="63769"/>
  <c r="L176" i="63769"/>
  <c r="M176" i="63769"/>
  <c r="N176" i="63769"/>
  <c r="L177" i="63769"/>
  <c r="M177" i="63769"/>
  <c r="N177" i="63769"/>
  <c r="L178" i="63769"/>
  <c r="M178" i="63769"/>
  <c r="N178" i="63769"/>
  <c r="L179" i="63769"/>
  <c r="M179" i="63769"/>
  <c r="N179" i="63769"/>
  <c r="L180" i="63769"/>
  <c r="M180" i="63769"/>
  <c r="N180" i="63769"/>
  <c r="L181" i="63769"/>
  <c r="M181" i="63769"/>
  <c r="N181" i="63769"/>
  <c r="L182" i="63769"/>
  <c r="M182" i="63769"/>
  <c r="N182" i="63769"/>
  <c r="L183" i="63769"/>
  <c r="M183" i="63769"/>
  <c r="N183" i="63769"/>
  <c r="L184" i="63769"/>
  <c r="M184" i="63769"/>
  <c r="N184" i="63769"/>
  <c r="L185" i="63769"/>
  <c r="M185" i="63769"/>
  <c r="N185" i="63769"/>
  <c r="L186" i="63769"/>
  <c r="M186" i="63769"/>
  <c r="N186" i="63769"/>
  <c r="L187" i="63769"/>
  <c r="M187" i="63769"/>
  <c r="N187" i="63769"/>
  <c r="L188" i="63769"/>
  <c r="M188" i="63769"/>
  <c r="N188" i="63769"/>
  <c r="L189" i="63769"/>
  <c r="M189" i="63769"/>
  <c r="N189" i="63769"/>
  <c r="L190" i="63769"/>
  <c r="M190" i="63769"/>
  <c r="N190" i="63769"/>
  <c r="L191" i="63769"/>
  <c r="M191" i="63769"/>
  <c r="N191" i="63769"/>
  <c r="L192" i="63769"/>
  <c r="M192" i="63769"/>
  <c r="N192" i="63769"/>
  <c r="L193" i="63769"/>
  <c r="M193" i="63769"/>
  <c r="N193" i="63769"/>
  <c r="L194" i="63769"/>
  <c r="M194" i="63769"/>
  <c r="N194" i="63769"/>
  <c r="L195" i="63769"/>
  <c r="M195" i="63769"/>
  <c r="N195" i="63769"/>
  <c r="L196" i="63769"/>
  <c r="M196" i="63769"/>
  <c r="N196" i="63769"/>
  <c r="L197" i="63769"/>
  <c r="M197" i="63769"/>
  <c r="N197" i="63769"/>
  <c r="L198" i="63769"/>
  <c r="M198" i="63769"/>
  <c r="N198" i="63769"/>
  <c r="L199" i="63769"/>
  <c r="M199" i="63769"/>
  <c r="N199" i="63769"/>
  <c r="L200" i="63769"/>
  <c r="M200" i="63769"/>
  <c r="N200" i="63769"/>
  <c r="L201" i="63769"/>
  <c r="M201" i="63769"/>
  <c r="N201" i="63769"/>
  <c r="L202" i="63769"/>
  <c r="M202" i="63769"/>
  <c r="N202" i="63769"/>
  <c r="L203" i="63769"/>
  <c r="M203" i="63769"/>
  <c r="N203" i="63769"/>
  <c r="L204" i="63769"/>
  <c r="M204" i="63769"/>
  <c r="N204" i="63769"/>
  <c r="L205" i="63769"/>
  <c r="M205" i="63769"/>
  <c r="N205" i="63769"/>
  <c r="L206" i="63769"/>
  <c r="M206" i="63769"/>
  <c r="N206" i="63769"/>
  <c r="L207" i="63769"/>
  <c r="M207" i="63769"/>
  <c r="N207" i="63769"/>
  <c r="J7" i="63768"/>
  <c r="L8" i="63768"/>
  <c r="M8" i="63768"/>
  <c r="N8" i="63768"/>
  <c r="L9" i="63768"/>
  <c r="M9" i="63768"/>
  <c r="N9" i="63768"/>
  <c r="L10" i="63768"/>
  <c r="M10" i="63768"/>
  <c r="N10" i="63768"/>
  <c r="L11" i="63768"/>
  <c r="M11" i="63768"/>
  <c r="N11" i="63768"/>
  <c r="L12" i="63768"/>
  <c r="M12" i="63768"/>
  <c r="N12" i="63768"/>
  <c r="L13" i="63768"/>
  <c r="M13" i="63768"/>
  <c r="N13" i="63768"/>
  <c r="L14" i="63768"/>
  <c r="M14" i="63768"/>
  <c r="N14" i="63768"/>
  <c r="L15" i="63768"/>
  <c r="M15" i="63768"/>
  <c r="N15" i="63768"/>
  <c r="L16" i="63768"/>
  <c r="M16" i="63768"/>
  <c r="N16" i="63768"/>
  <c r="L17" i="63768"/>
  <c r="M17" i="63768"/>
  <c r="N17" i="63768"/>
  <c r="L18" i="63768"/>
  <c r="M18" i="63768"/>
  <c r="N18" i="63768"/>
  <c r="L19" i="63768"/>
  <c r="M19" i="63768"/>
  <c r="N19" i="63768"/>
  <c r="L20" i="63768"/>
  <c r="M20" i="63768"/>
  <c r="N20" i="63768"/>
  <c r="L21" i="63768"/>
  <c r="M21" i="63768"/>
  <c r="N21" i="63768"/>
  <c r="L22" i="63768"/>
  <c r="M22" i="63768"/>
  <c r="N22" i="63768"/>
  <c r="L23" i="63768"/>
  <c r="M23" i="63768"/>
  <c r="N23" i="63768"/>
  <c r="L24" i="63768"/>
  <c r="M24" i="63768"/>
  <c r="N24" i="63768"/>
  <c r="L25" i="63768"/>
  <c r="M25" i="63768"/>
  <c r="N25" i="63768"/>
  <c r="L26" i="63768"/>
  <c r="M26" i="63768"/>
  <c r="N26" i="63768"/>
  <c r="L27" i="63768"/>
  <c r="M27" i="63768"/>
  <c r="N27" i="63768"/>
  <c r="L28" i="63768"/>
  <c r="M28" i="63768"/>
  <c r="N28" i="63768"/>
  <c r="L29" i="63768"/>
  <c r="M29" i="63768"/>
  <c r="N29" i="63768"/>
  <c r="L30" i="63768"/>
  <c r="M30" i="63768"/>
  <c r="N30" i="63768"/>
  <c r="L31" i="63768"/>
  <c r="M31" i="63768"/>
  <c r="N31" i="63768"/>
  <c r="L32" i="63768"/>
  <c r="M32" i="63768"/>
  <c r="N32" i="63768"/>
  <c r="L33" i="63768"/>
  <c r="M33" i="63768"/>
  <c r="N33" i="63768"/>
  <c r="L34" i="63768"/>
  <c r="M34" i="63768"/>
  <c r="N34" i="63768"/>
  <c r="L35" i="63768"/>
  <c r="M35" i="63768"/>
  <c r="N35" i="63768"/>
  <c r="L36" i="63768"/>
  <c r="M36" i="63768"/>
  <c r="N36" i="63768"/>
  <c r="L37" i="63768"/>
  <c r="M37" i="63768"/>
  <c r="N37" i="63768"/>
  <c r="L38" i="63768"/>
  <c r="M38" i="63768"/>
  <c r="N38" i="63768"/>
  <c r="L39" i="63768"/>
  <c r="M39" i="63768"/>
  <c r="N39" i="63768"/>
  <c r="L40" i="63768"/>
  <c r="M40" i="63768"/>
  <c r="N40" i="63768"/>
  <c r="L41" i="63768"/>
  <c r="M41" i="63768"/>
  <c r="N41" i="63768"/>
  <c r="L42" i="63768"/>
  <c r="M42" i="63768"/>
  <c r="N42" i="63768"/>
  <c r="L43" i="63768"/>
  <c r="M43" i="63768"/>
  <c r="N43" i="63768"/>
  <c r="L44" i="63768"/>
  <c r="M44" i="63768"/>
  <c r="N44" i="63768"/>
  <c r="L45" i="63768"/>
  <c r="M45" i="63768"/>
  <c r="N45" i="63768"/>
  <c r="L46" i="63768"/>
  <c r="M46" i="63768"/>
  <c r="N46" i="63768"/>
  <c r="L47" i="63768"/>
  <c r="M47" i="63768"/>
  <c r="N47" i="63768"/>
  <c r="L48" i="63768"/>
  <c r="M48" i="63768"/>
  <c r="N48" i="63768"/>
  <c r="L49" i="63768"/>
  <c r="M49" i="63768"/>
  <c r="N49" i="63768"/>
  <c r="L50" i="63768"/>
  <c r="M50" i="63768"/>
  <c r="N50" i="63768"/>
  <c r="L51" i="63768"/>
  <c r="M51" i="63768"/>
  <c r="N51" i="63768"/>
  <c r="L52" i="63768"/>
  <c r="M52" i="63768"/>
  <c r="N52" i="63768"/>
  <c r="L53" i="63768"/>
  <c r="M53" i="63768"/>
  <c r="N53" i="63768"/>
  <c r="L54" i="63768"/>
  <c r="M54" i="63768"/>
  <c r="N54" i="63768"/>
  <c r="L55" i="63768"/>
  <c r="M55" i="63768"/>
  <c r="N55" i="63768"/>
  <c r="L56" i="63768"/>
  <c r="M56" i="63768"/>
  <c r="N56" i="63768"/>
  <c r="L57" i="63768"/>
  <c r="M57" i="63768"/>
  <c r="N57" i="63768"/>
  <c r="L58" i="63768"/>
  <c r="M58" i="63768"/>
  <c r="N58" i="63768"/>
  <c r="L59" i="63768"/>
  <c r="M59" i="63768"/>
  <c r="N59" i="63768"/>
  <c r="L60" i="63768"/>
  <c r="M60" i="63768"/>
  <c r="N60" i="63768"/>
  <c r="L61" i="63768"/>
  <c r="M61" i="63768"/>
  <c r="N61" i="63768"/>
  <c r="L62" i="63768"/>
  <c r="M62" i="63768"/>
  <c r="N62" i="63768"/>
  <c r="L63" i="63768"/>
  <c r="M63" i="63768"/>
  <c r="N63" i="63768"/>
  <c r="L64" i="63768"/>
  <c r="M64" i="63768"/>
  <c r="N64" i="63768"/>
  <c r="L65" i="63768"/>
  <c r="M65" i="63768"/>
  <c r="N65" i="63768"/>
  <c r="L66" i="63768"/>
  <c r="M66" i="63768"/>
  <c r="N66" i="63768"/>
  <c r="L67" i="63768"/>
  <c r="M67" i="63768"/>
  <c r="N67" i="63768"/>
  <c r="L68" i="63768"/>
  <c r="M68" i="63768"/>
  <c r="N68" i="63768"/>
  <c r="L69" i="63768"/>
  <c r="M69" i="63768"/>
  <c r="N69" i="63768"/>
  <c r="L70" i="63768"/>
  <c r="M70" i="63768"/>
  <c r="N70" i="63768"/>
  <c r="L71" i="63768"/>
  <c r="M71" i="63768"/>
  <c r="N71" i="63768"/>
  <c r="L72" i="63768"/>
  <c r="M72" i="63768"/>
  <c r="N72" i="63768"/>
  <c r="L73" i="63768"/>
  <c r="M73" i="63768"/>
  <c r="N73" i="63768"/>
  <c r="L74" i="63768"/>
  <c r="M74" i="63768"/>
  <c r="N74" i="63768"/>
  <c r="L75" i="63768"/>
  <c r="M75" i="63768"/>
  <c r="N75" i="63768"/>
  <c r="L76" i="63768"/>
  <c r="M76" i="63768"/>
  <c r="N76" i="63768"/>
  <c r="L77" i="63768"/>
  <c r="M77" i="63768"/>
  <c r="N77" i="63768"/>
  <c r="L78" i="63768"/>
  <c r="M78" i="63768"/>
  <c r="N78" i="63768"/>
  <c r="L79" i="63768"/>
  <c r="M79" i="63768"/>
  <c r="N79" i="63768"/>
  <c r="L80" i="63768"/>
  <c r="M80" i="63768"/>
  <c r="N80" i="63768"/>
  <c r="L81" i="63768"/>
  <c r="M81" i="63768"/>
  <c r="N81" i="63768"/>
  <c r="L82" i="63768"/>
  <c r="M82" i="63768"/>
  <c r="N82" i="63768"/>
  <c r="L83" i="63768"/>
  <c r="M83" i="63768"/>
  <c r="N83" i="63768"/>
  <c r="L84" i="63768"/>
  <c r="M84" i="63768"/>
  <c r="N84" i="63768"/>
  <c r="L85" i="63768"/>
  <c r="M85" i="63768"/>
  <c r="N85" i="63768"/>
  <c r="L86" i="63768"/>
  <c r="M86" i="63768"/>
  <c r="N86" i="63768"/>
  <c r="L87" i="63768"/>
  <c r="M87" i="63768"/>
  <c r="N87" i="63768"/>
  <c r="L88" i="63768"/>
  <c r="M88" i="63768"/>
  <c r="N88" i="63768"/>
  <c r="L89" i="63768"/>
  <c r="M89" i="63768"/>
  <c r="N89" i="63768"/>
  <c r="L90" i="63768"/>
  <c r="M90" i="63768"/>
  <c r="N90" i="63768"/>
  <c r="L91" i="63768"/>
  <c r="M91" i="63768"/>
  <c r="N91" i="63768"/>
  <c r="L92" i="63768"/>
  <c r="M92" i="63768"/>
  <c r="N92" i="63768"/>
  <c r="L93" i="63768"/>
  <c r="M93" i="63768"/>
  <c r="N93" i="63768"/>
  <c r="L94" i="63768"/>
  <c r="M94" i="63768"/>
  <c r="N94" i="63768"/>
  <c r="L95" i="63768"/>
  <c r="M95" i="63768"/>
  <c r="N95" i="63768"/>
  <c r="L96" i="63768"/>
  <c r="M96" i="63768"/>
  <c r="N96" i="63768"/>
  <c r="L97" i="63768"/>
  <c r="M97" i="63768"/>
  <c r="N97" i="63768"/>
  <c r="L98" i="63768"/>
  <c r="M98" i="63768"/>
  <c r="N98" i="63768"/>
  <c r="L99" i="63768"/>
  <c r="M99" i="63768"/>
  <c r="N99" i="63768"/>
  <c r="L100" i="63768"/>
  <c r="M100" i="63768"/>
  <c r="N100" i="63768"/>
  <c r="L101" i="63768"/>
  <c r="M101" i="63768"/>
  <c r="N101" i="63768"/>
  <c r="L102" i="63768"/>
  <c r="M102" i="63768"/>
  <c r="N102" i="63768"/>
  <c r="L103" i="63768"/>
  <c r="M103" i="63768"/>
  <c r="N103" i="63768"/>
  <c r="L104" i="63768"/>
  <c r="M104" i="63768"/>
  <c r="N104" i="63768"/>
  <c r="L105" i="63768"/>
  <c r="M105" i="63768"/>
  <c r="N105" i="63768"/>
  <c r="L106" i="63768"/>
  <c r="M106" i="63768"/>
  <c r="N106" i="63768"/>
  <c r="L107" i="63768"/>
  <c r="M107" i="63768"/>
  <c r="N107" i="63768"/>
  <c r="L108" i="63768"/>
  <c r="M108" i="63768"/>
  <c r="N108" i="63768"/>
  <c r="L109" i="63768"/>
  <c r="M109" i="63768"/>
  <c r="N109" i="63768"/>
  <c r="L110" i="63768"/>
  <c r="M110" i="63768"/>
  <c r="N110" i="63768"/>
  <c r="L111" i="63768"/>
  <c r="M111" i="63768"/>
  <c r="N111" i="63768"/>
  <c r="L112" i="63768"/>
  <c r="M112" i="63768"/>
  <c r="N112" i="63768"/>
  <c r="L113" i="63768"/>
  <c r="M113" i="63768"/>
  <c r="N113" i="63768"/>
  <c r="L114" i="63768"/>
  <c r="M114" i="63768"/>
  <c r="N114" i="63768"/>
  <c r="L115" i="63768"/>
  <c r="M115" i="63768"/>
  <c r="N115" i="63768"/>
  <c r="L116" i="63768"/>
  <c r="M116" i="63768"/>
  <c r="N116" i="63768"/>
  <c r="L117" i="63768"/>
  <c r="M117" i="63768"/>
  <c r="N117" i="63768"/>
  <c r="L118" i="63768"/>
  <c r="M118" i="63768"/>
  <c r="N118" i="63768"/>
  <c r="L119" i="63768"/>
  <c r="M119" i="63768"/>
  <c r="N119" i="63768"/>
  <c r="L120" i="63768"/>
  <c r="M120" i="63768"/>
  <c r="N120" i="63768"/>
  <c r="L121" i="63768"/>
  <c r="M121" i="63768"/>
  <c r="N121" i="63768"/>
  <c r="L122" i="63768"/>
  <c r="M122" i="63768"/>
  <c r="N122" i="63768"/>
  <c r="L123" i="63768"/>
  <c r="M123" i="63768"/>
  <c r="N123" i="63768"/>
  <c r="L124" i="63768"/>
  <c r="M124" i="63768"/>
  <c r="N124" i="63768"/>
  <c r="L125" i="63768"/>
  <c r="M125" i="63768"/>
  <c r="N125" i="63768"/>
  <c r="L126" i="63768"/>
  <c r="M126" i="63768"/>
  <c r="N126" i="63768"/>
  <c r="L127" i="63768"/>
  <c r="M127" i="63768"/>
  <c r="N127" i="63768"/>
  <c r="L128" i="63768"/>
  <c r="M128" i="63768"/>
  <c r="N128" i="63768"/>
  <c r="L129" i="63768"/>
  <c r="M129" i="63768"/>
  <c r="N129" i="63768"/>
  <c r="L130" i="63768"/>
  <c r="M130" i="63768"/>
  <c r="N130" i="63768"/>
  <c r="L131" i="63768"/>
  <c r="M131" i="63768"/>
  <c r="N131" i="63768"/>
  <c r="L132" i="63768"/>
  <c r="M132" i="63768"/>
  <c r="N132" i="63768"/>
  <c r="L133" i="63768"/>
  <c r="M133" i="63768"/>
  <c r="N133" i="63768"/>
  <c r="L134" i="63768"/>
  <c r="M134" i="63768"/>
  <c r="N134" i="63768"/>
  <c r="L135" i="63768"/>
  <c r="M135" i="63768"/>
  <c r="N135" i="63768"/>
  <c r="L136" i="63768"/>
  <c r="M136" i="63768"/>
  <c r="N136" i="63768"/>
  <c r="L137" i="63768"/>
  <c r="M137" i="63768"/>
  <c r="N137" i="63768"/>
  <c r="L138" i="63768"/>
  <c r="M138" i="63768"/>
  <c r="N138" i="63768"/>
  <c r="L139" i="63768"/>
  <c r="M139" i="63768"/>
  <c r="N139" i="63768"/>
  <c r="L140" i="63768"/>
  <c r="M140" i="63768"/>
  <c r="N140" i="63768"/>
  <c r="L141" i="63768"/>
  <c r="M141" i="63768"/>
  <c r="N141" i="63768"/>
  <c r="L142" i="63768"/>
  <c r="M142" i="63768"/>
  <c r="N142" i="63768"/>
  <c r="L143" i="63768"/>
  <c r="M143" i="63768"/>
  <c r="N143" i="63768"/>
  <c r="L144" i="63768"/>
  <c r="M144" i="63768"/>
  <c r="N144" i="63768"/>
  <c r="L145" i="63768"/>
  <c r="M145" i="63768"/>
  <c r="N145" i="63768"/>
  <c r="L146" i="63768"/>
  <c r="M146" i="63768"/>
  <c r="N146" i="63768"/>
  <c r="L147" i="63768"/>
  <c r="M147" i="63768"/>
  <c r="N147" i="63768"/>
  <c r="L148" i="63768"/>
  <c r="M148" i="63768"/>
  <c r="N148" i="63768"/>
  <c r="L149" i="63768"/>
  <c r="M149" i="63768"/>
  <c r="N149" i="63768"/>
  <c r="L150" i="63768"/>
  <c r="M150" i="63768"/>
  <c r="N150" i="63768"/>
  <c r="L151" i="63768"/>
  <c r="M151" i="63768"/>
  <c r="N151" i="63768"/>
  <c r="L152" i="63768"/>
  <c r="M152" i="63768"/>
  <c r="N152" i="63768"/>
  <c r="L153" i="63768"/>
  <c r="M153" i="63768"/>
  <c r="N153" i="63768"/>
  <c r="L154" i="63768"/>
  <c r="M154" i="63768"/>
  <c r="N154" i="63768"/>
  <c r="L155" i="63768"/>
  <c r="M155" i="63768"/>
  <c r="N155" i="63768"/>
  <c r="L156" i="63768"/>
  <c r="M156" i="63768"/>
  <c r="N156" i="63768"/>
  <c r="L157" i="63768"/>
  <c r="M157" i="63768"/>
  <c r="N157" i="63768"/>
  <c r="L158" i="63768"/>
  <c r="M158" i="63768"/>
  <c r="N158" i="63768"/>
  <c r="L159" i="63768"/>
  <c r="M159" i="63768"/>
  <c r="N159" i="63768"/>
  <c r="L160" i="63768"/>
  <c r="M160" i="63768"/>
  <c r="N160" i="63768"/>
  <c r="L161" i="63768"/>
  <c r="M161" i="63768"/>
  <c r="N161" i="63768"/>
  <c r="L162" i="63768"/>
  <c r="M162" i="63768"/>
  <c r="N162" i="63768"/>
  <c r="L163" i="63768"/>
  <c r="M163" i="63768"/>
  <c r="N163" i="63768"/>
  <c r="L164" i="63768"/>
  <c r="M164" i="63768"/>
  <c r="N164" i="63768"/>
  <c r="L165" i="63768"/>
  <c r="M165" i="63768"/>
  <c r="N165" i="63768"/>
  <c r="L166" i="63768"/>
  <c r="M166" i="63768"/>
  <c r="N166" i="63768"/>
  <c r="L167" i="63768"/>
  <c r="M167" i="63768"/>
  <c r="N167" i="63768"/>
  <c r="L168" i="63768"/>
  <c r="M168" i="63768"/>
  <c r="N168" i="63768"/>
  <c r="L169" i="63768"/>
  <c r="M169" i="63768"/>
  <c r="N169" i="63768"/>
  <c r="L170" i="63768"/>
  <c r="M170" i="63768"/>
  <c r="N170" i="63768"/>
  <c r="L171" i="63768"/>
  <c r="M171" i="63768"/>
  <c r="N171" i="63768"/>
  <c r="L172" i="63768"/>
  <c r="M172" i="63768"/>
  <c r="N172" i="63768"/>
  <c r="L173" i="63768"/>
  <c r="M173" i="63768"/>
  <c r="N173" i="63768"/>
  <c r="L174" i="63768"/>
  <c r="M174" i="63768"/>
  <c r="N174" i="63768"/>
  <c r="L175" i="63768"/>
  <c r="M175" i="63768"/>
  <c r="N175" i="63768"/>
  <c r="L176" i="63768"/>
  <c r="M176" i="63768"/>
  <c r="N176" i="63768"/>
  <c r="L177" i="63768"/>
  <c r="M177" i="63768"/>
  <c r="N177" i="63768"/>
  <c r="L178" i="63768"/>
  <c r="M178" i="63768"/>
  <c r="N178" i="63768"/>
  <c r="L179" i="63768"/>
  <c r="M179" i="63768"/>
  <c r="N179" i="63768"/>
  <c r="L180" i="63768"/>
  <c r="M180" i="63768"/>
  <c r="N180" i="63768"/>
  <c r="L181" i="63768"/>
  <c r="M181" i="63768"/>
  <c r="N181" i="63768"/>
  <c r="L182" i="63768"/>
  <c r="M182" i="63768"/>
  <c r="N182" i="63768"/>
  <c r="L183" i="63768"/>
  <c r="M183" i="63768"/>
  <c r="N183" i="63768"/>
  <c r="L184" i="63768"/>
  <c r="M184" i="63768"/>
  <c r="N184" i="63768"/>
  <c r="L185" i="63768"/>
  <c r="M185" i="63768"/>
  <c r="N185" i="63768"/>
  <c r="L186" i="63768"/>
  <c r="M186" i="63768"/>
  <c r="N186" i="63768"/>
  <c r="L187" i="63768"/>
  <c r="M187" i="63768"/>
  <c r="N187" i="63768"/>
  <c r="L188" i="63768"/>
  <c r="M188" i="63768"/>
  <c r="N188" i="63768"/>
  <c r="L189" i="63768"/>
  <c r="M189" i="63768"/>
  <c r="N189" i="63768"/>
  <c r="L190" i="63768"/>
  <c r="M190" i="63768"/>
  <c r="N190" i="63768"/>
  <c r="L191" i="63768"/>
  <c r="M191" i="63768"/>
  <c r="N191" i="63768"/>
  <c r="L192" i="63768"/>
  <c r="M192" i="63768"/>
  <c r="N192" i="63768"/>
  <c r="L193" i="63768"/>
  <c r="M193" i="63768"/>
  <c r="N193" i="63768"/>
  <c r="L194" i="63768"/>
  <c r="M194" i="63768"/>
  <c r="N194" i="63768"/>
  <c r="L195" i="63768"/>
  <c r="M195" i="63768"/>
  <c r="N195" i="63768"/>
  <c r="L196" i="63768"/>
  <c r="M196" i="63768"/>
  <c r="N196" i="63768"/>
  <c r="L197" i="63768"/>
  <c r="M197" i="63768"/>
  <c r="N197" i="63768"/>
  <c r="L198" i="63768"/>
  <c r="M198" i="63768"/>
  <c r="N198" i="63768"/>
  <c r="L199" i="63768"/>
  <c r="M199" i="63768"/>
  <c r="N199" i="63768"/>
  <c r="L200" i="63768"/>
  <c r="M200" i="63768"/>
  <c r="N200" i="63768"/>
  <c r="L201" i="63768"/>
  <c r="M201" i="63768"/>
  <c r="N201" i="63768"/>
  <c r="L202" i="63768"/>
  <c r="M202" i="63768"/>
  <c r="N202" i="63768"/>
  <c r="L203" i="63768"/>
  <c r="M203" i="63768"/>
  <c r="N203" i="63768"/>
  <c r="L204" i="63768"/>
  <c r="M204" i="63768"/>
  <c r="N204" i="63768"/>
  <c r="L205" i="63768"/>
  <c r="M205" i="63768"/>
  <c r="N205" i="63768"/>
  <c r="L206" i="63768"/>
  <c r="M206" i="63768"/>
  <c r="N206" i="63768"/>
  <c r="L207" i="63768"/>
  <c r="M207" i="63768"/>
  <c r="N207" i="63768"/>
  <c r="J7" i="63767"/>
  <c r="L8" i="63767"/>
  <c r="M8" i="63767"/>
  <c r="N8" i="63767"/>
  <c r="L9" i="63767"/>
  <c r="M9" i="63767"/>
  <c r="N9" i="63767"/>
  <c r="L10" i="63767"/>
  <c r="M10" i="63767"/>
  <c r="N10" i="63767"/>
  <c r="L11" i="63767"/>
  <c r="M11" i="63767"/>
  <c r="N11" i="63767"/>
  <c r="L12" i="63767"/>
  <c r="M12" i="63767"/>
  <c r="N12" i="63767"/>
  <c r="L13" i="63767"/>
  <c r="M13" i="63767"/>
  <c r="N13" i="63767"/>
  <c r="L14" i="63767"/>
  <c r="M14" i="63767"/>
  <c r="N14" i="63767"/>
  <c r="L15" i="63767"/>
  <c r="M15" i="63767"/>
  <c r="N15" i="63767"/>
  <c r="L16" i="63767"/>
  <c r="M16" i="63767"/>
  <c r="N16" i="63767"/>
  <c r="L17" i="63767"/>
  <c r="M17" i="63767"/>
  <c r="N17" i="63767"/>
  <c r="L18" i="63767"/>
  <c r="M18" i="63767"/>
  <c r="N18" i="63767"/>
  <c r="L19" i="63767"/>
  <c r="M19" i="63767"/>
  <c r="N19" i="63767"/>
  <c r="L20" i="63767"/>
  <c r="M20" i="63767"/>
  <c r="N20" i="63767"/>
  <c r="L21" i="63767"/>
  <c r="M21" i="63767"/>
  <c r="N21" i="63767"/>
  <c r="L22" i="63767"/>
  <c r="M22" i="63767"/>
  <c r="N22" i="63767"/>
  <c r="L23" i="63767"/>
  <c r="M23" i="63767"/>
  <c r="N23" i="63767"/>
  <c r="L24" i="63767"/>
  <c r="M24" i="63767"/>
  <c r="N24" i="63767"/>
  <c r="L25" i="63767"/>
  <c r="M25" i="63767"/>
  <c r="N25" i="63767"/>
  <c r="L26" i="63767"/>
  <c r="M26" i="63767"/>
  <c r="N26" i="63767"/>
  <c r="L27" i="63767"/>
  <c r="M27" i="63767"/>
  <c r="N27" i="63767"/>
  <c r="L28" i="63767"/>
  <c r="M28" i="63767"/>
  <c r="N28" i="63767"/>
  <c r="L29" i="63767"/>
  <c r="M29" i="63767"/>
  <c r="N29" i="63767"/>
  <c r="L30" i="63767"/>
  <c r="M30" i="63767"/>
  <c r="N30" i="63767"/>
  <c r="L31" i="63767"/>
  <c r="M31" i="63767"/>
  <c r="N31" i="63767"/>
  <c r="L32" i="63767"/>
  <c r="M32" i="63767"/>
  <c r="N32" i="63767"/>
  <c r="L33" i="63767"/>
  <c r="M33" i="63767"/>
  <c r="N33" i="63767"/>
  <c r="L34" i="63767"/>
  <c r="M34" i="63767"/>
  <c r="N34" i="63767"/>
  <c r="L35" i="63767"/>
  <c r="M35" i="63767"/>
  <c r="N35" i="63767"/>
  <c r="L36" i="63767"/>
  <c r="M36" i="63767"/>
  <c r="N36" i="63767"/>
  <c r="L37" i="63767"/>
  <c r="M37" i="63767"/>
  <c r="N37" i="63767"/>
  <c r="L38" i="63767"/>
  <c r="M38" i="63767"/>
  <c r="N38" i="63767"/>
  <c r="L39" i="63767"/>
  <c r="M39" i="63767"/>
  <c r="N39" i="63767"/>
  <c r="L40" i="63767"/>
  <c r="M40" i="63767"/>
  <c r="N40" i="63767"/>
  <c r="L41" i="63767"/>
  <c r="M41" i="63767"/>
  <c r="N41" i="63767"/>
  <c r="L42" i="63767"/>
  <c r="M42" i="63767"/>
  <c r="N42" i="63767"/>
  <c r="L43" i="63767"/>
  <c r="M43" i="63767"/>
  <c r="N43" i="63767"/>
  <c r="L44" i="63767"/>
  <c r="M44" i="63767"/>
  <c r="N44" i="63767"/>
  <c r="L45" i="63767"/>
  <c r="M45" i="63767"/>
  <c r="N45" i="63767"/>
  <c r="L46" i="63767"/>
  <c r="M46" i="63767"/>
  <c r="N46" i="63767"/>
  <c r="L47" i="63767"/>
  <c r="M47" i="63767"/>
  <c r="N47" i="63767"/>
  <c r="L48" i="63767"/>
  <c r="M48" i="63767"/>
  <c r="N48" i="63767"/>
  <c r="L49" i="63767"/>
  <c r="M49" i="63767"/>
  <c r="N49" i="63767"/>
  <c r="L50" i="63767"/>
  <c r="M50" i="63767"/>
  <c r="N50" i="63767"/>
  <c r="L51" i="63767"/>
  <c r="M51" i="63767"/>
  <c r="N51" i="63767"/>
  <c r="L52" i="63767"/>
  <c r="M52" i="63767"/>
  <c r="N52" i="63767"/>
  <c r="L53" i="63767"/>
  <c r="M53" i="63767"/>
  <c r="N53" i="63767"/>
  <c r="L54" i="63767"/>
  <c r="M54" i="63767"/>
  <c r="N54" i="63767"/>
  <c r="L55" i="63767"/>
  <c r="M55" i="63767"/>
  <c r="N55" i="63767"/>
  <c r="L56" i="63767"/>
  <c r="M56" i="63767"/>
  <c r="N56" i="63767"/>
  <c r="L57" i="63767"/>
  <c r="M57" i="63767"/>
  <c r="N57" i="63767"/>
  <c r="L58" i="63767"/>
  <c r="M58" i="63767"/>
  <c r="N58" i="63767"/>
  <c r="L59" i="63767"/>
  <c r="M59" i="63767"/>
  <c r="N59" i="63767"/>
  <c r="L60" i="63767"/>
  <c r="M60" i="63767"/>
  <c r="N60" i="63767"/>
  <c r="L61" i="63767"/>
  <c r="M61" i="63767"/>
  <c r="N61" i="63767"/>
  <c r="L62" i="63767"/>
  <c r="M62" i="63767"/>
  <c r="N62" i="63767"/>
  <c r="L63" i="63767"/>
  <c r="M63" i="63767"/>
  <c r="N63" i="63767"/>
  <c r="L64" i="63767"/>
  <c r="M64" i="63767"/>
  <c r="N64" i="63767"/>
  <c r="L65" i="63767"/>
  <c r="M65" i="63767"/>
  <c r="N65" i="63767"/>
  <c r="L66" i="63767"/>
  <c r="M66" i="63767"/>
  <c r="N66" i="63767"/>
  <c r="L67" i="63767"/>
  <c r="M67" i="63767"/>
  <c r="N67" i="63767"/>
  <c r="L68" i="63767"/>
  <c r="M68" i="63767"/>
  <c r="N68" i="63767"/>
  <c r="L69" i="63767"/>
  <c r="M69" i="63767"/>
  <c r="N69" i="63767"/>
  <c r="L70" i="63767"/>
  <c r="M70" i="63767"/>
  <c r="N70" i="63767"/>
  <c r="L71" i="63767"/>
  <c r="M71" i="63767"/>
  <c r="N71" i="63767"/>
  <c r="L72" i="63767"/>
  <c r="M72" i="63767"/>
  <c r="N72" i="63767"/>
  <c r="L73" i="63767"/>
  <c r="M73" i="63767"/>
  <c r="N73" i="63767"/>
  <c r="L74" i="63767"/>
  <c r="M74" i="63767"/>
  <c r="N74" i="63767"/>
  <c r="L75" i="63767"/>
  <c r="M75" i="63767"/>
  <c r="N75" i="63767"/>
  <c r="L76" i="63767"/>
  <c r="M76" i="63767"/>
  <c r="N76" i="63767"/>
  <c r="L77" i="63767"/>
  <c r="M77" i="63767"/>
  <c r="N77" i="63767"/>
  <c r="L78" i="63767"/>
  <c r="M78" i="63767"/>
  <c r="N78" i="63767"/>
  <c r="L79" i="63767"/>
  <c r="M79" i="63767"/>
  <c r="N79" i="63767"/>
  <c r="L80" i="63767"/>
  <c r="M80" i="63767"/>
  <c r="N80" i="63767"/>
  <c r="L81" i="63767"/>
  <c r="M81" i="63767"/>
  <c r="N81" i="63767"/>
  <c r="L82" i="63767"/>
  <c r="M82" i="63767"/>
  <c r="N82" i="63767"/>
  <c r="L83" i="63767"/>
  <c r="M83" i="63767"/>
  <c r="N83" i="63767"/>
  <c r="L84" i="63767"/>
  <c r="M84" i="63767"/>
  <c r="N84" i="63767"/>
  <c r="L85" i="63767"/>
  <c r="M85" i="63767"/>
  <c r="N85" i="63767"/>
  <c r="L86" i="63767"/>
  <c r="M86" i="63767"/>
  <c r="N86" i="63767"/>
  <c r="L87" i="63767"/>
  <c r="M87" i="63767"/>
  <c r="N87" i="63767"/>
  <c r="L88" i="63767"/>
  <c r="M88" i="63767"/>
  <c r="N88" i="63767"/>
  <c r="L89" i="63767"/>
  <c r="M89" i="63767"/>
  <c r="N89" i="63767"/>
  <c r="L90" i="63767"/>
  <c r="M90" i="63767"/>
  <c r="N90" i="63767"/>
  <c r="L91" i="63767"/>
  <c r="M91" i="63767"/>
  <c r="N91" i="63767"/>
  <c r="L92" i="63767"/>
  <c r="M92" i="63767"/>
  <c r="N92" i="63767"/>
  <c r="L93" i="63767"/>
  <c r="M93" i="63767"/>
  <c r="N93" i="63767"/>
  <c r="L94" i="63767"/>
  <c r="M94" i="63767"/>
  <c r="N94" i="63767"/>
  <c r="L95" i="63767"/>
  <c r="M95" i="63767"/>
  <c r="N95" i="63767"/>
  <c r="L96" i="63767"/>
  <c r="M96" i="63767"/>
  <c r="N96" i="63767"/>
  <c r="L97" i="63767"/>
  <c r="M97" i="63767"/>
  <c r="N97" i="63767"/>
  <c r="L98" i="63767"/>
  <c r="M98" i="63767"/>
  <c r="N98" i="63767"/>
  <c r="L99" i="63767"/>
  <c r="M99" i="63767"/>
  <c r="N99" i="63767"/>
  <c r="L100" i="63767"/>
  <c r="M100" i="63767"/>
  <c r="N100" i="63767"/>
  <c r="L101" i="63767"/>
  <c r="M101" i="63767"/>
  <c r="N101" i="63767"/>
  <c r="L102" i="63767"/>
  <c r="M102" i="63767"/>
  <c r="N102" i="63767"/>
  <c r="L103" i="63767"/>
  <c r="M103" i="63767"/>
  <c r="N103" i="63767"/>
  <c r="L104" i="63767"/>
  <c r="M104" i="63767"/>
  <c r="N104" i="63767"/>
  <c r="L105" i="63767"/>
  <c r="M105" i="63767"/>
  <c r="N105" i="63767"/>
  <c r="L106" i="63767"/>
  <c r="M106" i="63767"/>
  <c r="N106" i="63767"/>
  <c r="L107" i="63767"/>
  <c r="M107" i="63767"/>
  <c r="N107" i="63767"/>
  <c r="L108" i="63767"/>
  <c r="M108" i="63767"/>
  <c r="N108" i="63767"/>
  <c r="L109" i="63767"/>
  <c r="M109" i="63767"/>
  <c r="N109" i="63767"/>
  <c r="L110" i="63767"/>
  <c r="M110" i="63767"/>
  <c r="N110" i="63767"/>
  <c r="L111" i="63767"/>
  <c r="M111" i="63767"/>
  <c r="N111" i="63767"/>
  <c r="L112" i="63767"/>
  <c r="M112" i="63767"/>
  <c r="N112" i="63767"/>
  <c r="L113" i="63767"/>
  <c r="M113" i="63767"/>
  <c r="N113" i="63767"/>
  <c r="L114" i="63767"/>
  <c r="M114" i="63767"/>
  <c r="N114" i="63767"/>
  <c r="L115" i="63767"/>
  <c r="M115" i="63767"/>
  <c r="N115" i="63767"/>
  <c r="L116" i="63767"/>
  <c r="M116" i="63767"/>
  <c r="N116" i="63767"/>
  <c r="L117" i="63767"/>
  <c r="M117" i="63767"/>
  <c r="N117" i="63767"/>
  <c r="L118" i="63767"/>
  <c r="M118" i="63767"/>
  <c r="N118" i="63767"/>
  <c r="L119" i="63767"/>
  <c r="M119" i="63767"/>
  <c r="N119" i="63767"/>
  <c r="L120" i="63767"/>
  <c r="M120" i="63767"/>
  <c r="N120" i="63767"/>
  <c r="L121" i="63767"/>
  <c r="M121" i="63767"/>
  <c r="N121" i="63767"/>
  <c r="L122" i="63767"/>
  <c r="M122" i="63767"/>
  <c r="N122" i="63767"/>
  <c r="L123" i="63767"/>
  <c r="M123" i="63767"/>
  <c r="N123" i="63767"/>
  <c r="L124" i="63767"/>
  <c r="M124" i="63767"/>
  <c r="N124" i="63767"/>
  <c r="L125" i="63767"/>
  <c r="M125" i="63767"/>
  <c r="N125" i="63767"/>
  <c r="L126" i="63767"/>
  <c r="M126" i="63767"/>
  <c r="N126" i="63767"/>
  <c r="L127" i="63767"/>
  <c r="M127" i="63767"/>
  <c r="N127" i="63767"/>
  <c r="L128" i="63767"/>
  <c r="M128" i="63767"/>
  <c r="N128" i="63767"/>
  <c r="L129" i="63767"/>
  <c r="M129" i="63767"/>
  <c r="N129" i="63767"/>
  <c r="L130" i="63767"/>
  <c r="M130" i="63767"/>
  <c r="N130" i="63767"/>
  <c r="L131" i="63767"/>
  <c r="M131" i="63767"/>
  <c r="N131" i="63767"/>
  <c r="L132" i="63767"/>
  <c r="M132" i="63767"/>
  <c r="N132" i="63767"/>
  <c r="L133" i="63767"/>
  <c r="M133" i="63767"/>
  <c r="N133" i="63767"/>
  <c r="L134" i="63767"/>
  <c r="M134" i="63767"/>
  <c r="N134" i="63767"/>
  <c r="L135" i="63767"/>
  <c r="M135" i="63767"/>
  <c r="N135" i="63767"/>
  <c r="L136" i="63767"/>
  <c r="M136" i="63767"/>
  <c r="N136" i="63767"/>
  <c r="L137" i="63767"/>
  <c r="M137" i="63767"/>
  <c r="N137" i="63767"/>
  <c r="L138" i="63767"/>
  <c r="M138" i="63767"/>
  <c r="N138" i="63767"/>
  <c r="L139" i="63767"/>
  <c r="M139" i="63767"/>
  <c r="N139" i="63767"/>
  <c r="L140" i="63767"/>
  <c r="M140" i="63767"/>
  <c r="N140" i="63767"/>
  <c r="L141" i="63767"/>
  <c r="M141" i="63767"/>
  <c r="N141" i="63767"/>
  <c r="L142" i="63767"/>
  <c r="M142" i="63767"/>
  <c r="N142" i="63767"/>
  <c r="L143" i="63767"/>
  <c r="M143" i="63767"/>
  <c r="N143" i="63767"/>
  <c r="L144" i="63767"/>
  <c r="M144" i="63767"/>
  <c r="N144" i="63767"/>
  <c r="L145" i="63767"/>
  <c r="M145" i="63767"/>
  <c r="N145" i="63767"/>
  <c r="L146" i="63767"/>
  <c r="M146" i="63767"/>
  <c r="N146" i="63767"/>
  <c r="L147" i="63767"/>
  <c r="M147" i="63767"/>
  <c r="N147" i="63767"/>
  <c r="L148" i="63767"/>
  <c r="M148" i="63767"/>
  <c r="N148" i="63767"/>
  <c r="L149" i="63767"/>
  <c r="M149" i="63767"/>
  <c r="N149" i="63767"/>
  <c r="L150" i="63767"/>
  <c r="M150" i="63767"/>
  <c r="N150" i="63767"/>
  <c r="L151" i="63767"/>
  <c r="M151" i="63767"/>
  <c r="N151" i="63767"/>
  <c r="L152" i="63767"/>
  <c r="M152" i="63767"/>
  <c r="N152" i="63767"/>
  <c r="L153" i="63767"/>
  <c r="M153" i="63767"/>
  <c r="N153" i="63767"/>
  <c r="L154" i="63767"/>
  <c r="M154" i="63767"/>
  <c r="N154" i="63767"/>
  <c r="L155" i="63767"/>
  <c r="M155" i="63767"/>
  <c r="N155" i="63767"/>
  <c r="L156" i="63767"/>
  <c r="M156" i="63767"/>
  <c r="N156" i="63767"/>
  <c r="L157" i="63767"/>
  <c r="M157" i="63767"/>
  <c r="N157" i="63767"/>
  <c r="L158" i="63767"/>
  <c r="M158" i="63767"/>
  <c r="N158" i="63767"/>
  <c r="L159" i="63767"/>
  <c r="M159" i="63767"/>
  <c r="N159" i="63767"/>
  <c r="L160" i="63767"/>
  <c r="M160" i="63767"/>
  <c r="N160" i="63767"/>
  <c r="L161" i="63767"/>
  <c r="M161" i="63767"/>
  <c r="N161" i="63767"/>
  <c r="L162" i="63767"/>
  <c r="M162" i="63767"/>
  <c r="N162" i="63767"/>
  <c r="L163" i="63767"/>
  <c r="M163" i="63767"/>
  <c r="N163" i="63767"/>
  <c r="L164" i="63767"/>
  <c r="M164" i="63767"/>
  <c r="N164" i="63767"/>
  <c r="L165" i="63767"/>
  <c r="M165" i="63767"/>
  <c r="N165" i="63767"/>
  <c r="L166" i="63767"/>
  <c r="M166" i="63767"/>
  <c r="N166" i="63767"/>
  <c r="L167" i="63767"/>
  <c r="M167" i="63767"/>
  <c r="N167" i="63767"/>
  <c r="L168" i="63767"/>
  <c r="M168" i="63767"/>
  <c r="N168" i="63767"/>
  <c r="L169" i="63767"/>
  <c r="M169" i="63767"/>
  <c r="N169" i="63767"/>
  <c r="L170" i="63767"/>
  <c r="M170" i="63767"/>
  <c r="N170" i="63767"/>
  <c r="L171" i="63767"/>
  <c r="M171" i="63767"/>
  <c r="N171" i="63767"/>
  <c r="L172" i="63767"/>
  <c r="M172" i="63767"/>
  <c r="N172" i="63767"/>
  <c r="L173" i="63767"/>
  <c r="M173" i="63767"/>
  <c r="N173" i="63767"/>
  <c r="L174" i="63767"/>
  <c r="M174" i="63767"/>
  <c r="N174" i="63767"/>
  <c r="L175" i="63767"/>
  <c r="M175" i="63767"/>
  <c r="N175" i="63767"/>
  <c r="L176" i="63767"/>
  <c r="M176" i="63767"/>
  <c r="N176" i="63767"/>
  <c r="L177" i="63767"/>
  <c r="M177" i="63767"/>
  <c r="N177" i="63767"/>
  <c r="L178" i="63767"/>
  <c r="M178" i="63767"/>
  <c r="N178" i="63767"/>
  <c r="L179" i="63767"/>
  <c r="M179" i="63767"/>
  <c r="N179" i="63767"/>
  <c r="L180" i="63767"/>
  <c r="M180" i="63767"/>
  <c r="N180" i="63767"/>
  <c r="L181" i="63767"/>
  <c r="M181" i="63767"/>
  <c r="N181" i="63767"/>
  <c r="L182" i="63767"/>
  <c r="M182" i="63767"/>
  <c r="N182" i="63767"/>
  <c r="L183" i="63767"/>
  <c r="M183" i="63767"/>
  <c r="N183" i="63767"/>
  <c r="L184" i="63767"/>
  <c r="M184" i="63767"/>
  <c r="N184" i="63767"/>
  <c r="L185" i="63767"/>
  <c r="M185" i="63767"/>
  <c r="N185" i="63767"/>
  <c r="L186" i="63767"/>
  <c r="M186" i="63767"/>
  <c r="N186" i="63767"/>
  <c r="L187" i="63767"/>
  <c r="M187" i="63767"/>
  <c r="N187" i="63767"/>
  <c r="L188" i="63767"/>
  <c r="M188" i="63767"/>
  <c r="N188" i="63767"/>
  <c r="L189" i="63767"/>
  <c r="M189" i="63767"/>
  <c r="N189" i="63767"/>
  <c r="L190" i="63767"/>
  <c r="M190" i="63767"/>
  <c r="N190" i="63767"/>
  <c r="L191" i="63767"/>
  <c r="M191" i="63767"/>
  <c r="N191" i="63767"/>
  <c r="L192" i="63767"/>
  <c r="M192" i="63767"/>
  <c r="N192" i="63767"/>
  <c r="L193" i="63767"/>
  <c r="M193" i="63767"/>
  <c r="N193" i="63767"/>
  <c r="L194" i="63767"/>
  <c r="M194" i="63767"/>
  <c r="N194" i="63767"/>
  <c r="L195" i="63767"/>
  <c r="M195" i="63767"/>
  <c r="N195" i="63767"/>
  <c r="L196" i="63767"/>
  <c r="M196" i="63767"/>
  <c r="N196" i="63767"/>
  <c r="L197" i="63767"/>
  <c r="M197" i="63767"/>
  <c r="N197" i="63767"/>
  <c r="L198" i="63767"/>
  <c r="M198" i="63767"/>
  <c r="N198" i="63767"/>
  <c r="L199" i="63767"/>
  <c r="M199" i="63767"/>
  <c r="N199" i="63767"/>
  <c r="L200" i="63767"/>
  <c r="M200" i="63767"/>
  <c r="N200" i="63767"/>
  <c r="L201" i="63767"/>
  <c r="M201" i="63767"/>
  <c r="N201" i="63767"/>
  <c r="L202" i="63767"/>
  <c r="M202" i="63767"/>
  <c r="N202" i="63767"/>
  <c r="L203" i="63767"/>
  <c r="M203" i="63767"/>
  <c r="N203" i="63767"/>
  <c r="L204" i="63767"/>
  <c r="M204" i="63767"/>
  <c r="N204" i="63767"/>
  <c r="L205" i="63767"/>
  <c r="M205" i="63767"/>
  <c r="N205" i="63767"/>
  <c r="L206" i="63767"/>
  <c r="M206" i="63767"/>
  <c r="N206" i="63767"/>
  <c r="L207" i="63767"/>
  <c r="M207" i="63767"/>
  <c r="N207" i="63767"/>
  <c r="J7" i="63766"/>
  <c r="L8" i="63766"/>
  <c r="M8" i="63766"/>
  <c r="N8" i="63766"/>
  <c r="L9" i="63766"/>
  <c r="M9" i="63766"/>
  <c r="N9" i="63766"/>
  <c r="L10" i="63766"/>
  <c r="M10" i="63766"/>
  <c r="N10" i="63766"/>
  <c r="L11" i="63766"/>
  <c r="M11" i="63766"/>
  <c r="N11" i="63766"/>
  <c r="L12" i="63766"/>
  <c r="M12" i="63766"/>
  <c r="N12" i="63766"/>
  <c r="L13" i="63766"/>
  <c r="M13" i="63766"/>
  <c r="N13" i="63766"/>
  <c r="L14" i="63766"/>
  <c r="M14" i="63766"/>
  <c r="N14" i="63766"/>
  <c r="L15" i="63766"/>
  <c r="M15" i="63766"/>
  <c r="N15" i="63766"/>
  <c r="L16" i="63766"/>
  <c r="M16" i="63766"/>
  <c r="N16" i="63766"/>
  <c r="L17" i="63766"/>
  <c r="M17" i="63766"/>
  <c r="N17" i="63766"/>
  <c r="L18" i="63766"/>
  <c r="M18" i="63766"/>
  <c r="N18" i="63766"/>
  <c r="L19" i="63766"/>
  <c r="M19" i="63766"/>
  <c r="N19" i="63766"/>
  <c r="L20" i="63766"/>
  <c r="M20" i="63766"/>
  <c r="N20" i="63766"/>
  <c r="L21" i="63766"/>
  <c r="M21" i="63766"/>
  <c r="N21" i="63766"/>
  <c r="L22" i="63766"/>
  <c r="M22" i="63766"/>
  <c r="N22" i="63766"/>
  <c r="L23" i="63766"/>
  <c r="M23" i="63766"/>
  <c r="N23" i="63766"/>
  <c r="L24" i="63766"/>
  <c r="M24" i="63766"/>
  <c r="N24" i="63766"/>
  <c r="L25" i="63766"/>
  <c r="M25" i="63766"/>
  <c r="N25" i="63766"/>
  <c r="L26" i="63766"/>
  <c r="M26" i="63766"/>
  <c r="N26" i="63766"/>
  <c r="L27" i="63766"/>
  <c r="M27" i="63766"/>
  <c r="N27" i="63766"/>
  <c r="L28" i="63766"/>
  <c r="M28" i="63766"/>
  <c r="N28" i="63766"/>
  <c r="L29" i="63766"/>
  <c r="M29" i="63766"/>
  <c r="N29" i="63766"/>
  <c r="L30" i="63766"/>
  <c r="M30" i="63766"/>
  <c r="N30" i="63766"/>
  <c r="L31" i="63766"/>
  <c r="M31" i="63766"/>
  <c r="N31" i="63766"/>
  <c r="L32" i="63766"/>
  <c r="M32" i="63766"/>
  <c r="N32" i="63766"/>
  <c r="L33" i="63766"/>
  <c r="M33" i="63766"/>
  <c r="N33" i="63766"/>
  <c r="L34" i="63766"/>
  <c r="M34" i="63766"/>
  <c r="N34" i="63766"/>
  <c r="L35" i="63766"/>
  <c r="M35" i="63766"/>
  <c r="N35" i="63766"/>
  <c r="L36" i="63766"/>
  <c r="M36" i="63766"/>
  <c r="N36" i="63766"/>
  <c r="L37" i="63766"/>
  <c r="M37" i="63766"/>
  <c r="N37" i="63766"/>
  <c r="L38" i="63766"/>
  <c r="M38" i="63766"/>
  <c r="N38" i="63766"/>
  <c r="L39" i="63766"/>
  <c r="M39" i="63766"/>
  <c r="N39" i="63766"/>
  <c r="L40" i="63766"/>
  <c r="M40" i="63766"/>
  <c r="N40" i="63766"/>
  <c r="L41" i="63766"/>
  <c r="M41" i="63766"/>
  <c r="N41" i="63766"/>
  <c r="L42" i="63766"/>
  <c r="M42" i="63766"/>
  <c r="N42" i="63766"/>
  <c r="L43" i="63766"/>
  <c r="M43" i="63766"/>
  <c r="N43" i="63766"/>
  <c r="L44" i="63766"/>
  <c r="M44" i="63766"/>
  <c r="N44" i="63766"/>
  <c r="L45" i="63766"/>
  <c r="M45" i="63766"/>
  <c r="N45" i="63766"/>
  <c r="L46" i="63766"/>
  <c r="M46" i="63766"/>
  <c r="N46" i="63766"/>
  <c r="L47" i="63766"/>
  <c r="M47" i="63766"/>
  <c r="N47" i="63766"/>
  <c r="L48" i="63766"/>
  <c r="M48" i="63766"/>
  <c r="N48" i="63766"/>
  <c r="L49" i="63766"/>
  <c r="M49" i="63766"/>
  <c r="N49" i="63766"/>
  <c r="L50" i="63766"/>
  <c r="M50" i="63766"/>
  <c r="N50" i="63766"/>
  <c r="L51" i="63766"/>
  <c r="M51" i="63766"/>
  <c r="N51" i="63766"/>
  <c r="L52" i="63766"/>
  <c r="M52" i="63766"/>
  <c r="N52" i="63766"/>
  <c r="L53" i="63766"/>
  <c r="M53" i="63766"/>
  <c r="N53" i="63766"/>
  <c r="L54" i="63766"/>
  <c r="M54" i="63766"/>
  <c r="N54" i="63766"/>
  <c r="L55" i="63766"/>
  <c r="M55" i="63766"/>
  <c r="N55" i="63766"/>
  <c r="L56" i="63766"/>
  <c r="M56" i="63766"/>
  <c r="N56" i="63766"/>
  <c r="L57" i="63766"/>
  <c r="M57" i="63766"/>
  <c r="N57" i="63766"/>
  <c r="L58" i="63766"/>
  <c r="M58" i="63766"/>
  <c r="N58" i="63766"/>
  <c r="L59" i="63766"/>
  <c r="M59" i="63766"/>
  <c r="N59" i="63766"/>
  <c r="L60" i="63766"/>
  <c r="M60" i="63766"/>
  <c r="N60" i="63766"/>
  <c r="L61" i="63766"/>
  <c r="M61" i="63766"/>
  <c r="N61" i="63766"/>
  <c r="L62" i="63766"/>
  <c r="M62" i="63766"/>
  <c r="N62" i="63766"/>
  <c r="L63" i="63766"/>
  <c r="M63" i="63766"/>
  <c r="N63" i="63766"/>
  <c r="L64" i="63766"/>
  <c r="M64" i="63766"/>
  <c r="N64" i="63766"/>
  <c r="L65" i="63766"/>
  <c r="M65" i="63766"/>
  <c r="N65" i="63766"/>
  <c r="L66" i="63766"/>
  <c r="M66" i="63766"/>
  <c r="N66" i="63766"/>
  <c r="L67" i="63766"/>
  <c r="M67" i="63766"/>
  <c r="N67" i="63766"/>
  <c r="L68" i="63766"/>
  <c r="M68" i="63766"/>
  <c r="N68" i="63766"/>
  <c r="L69" i="63766"/>
  <c r="M69" i="63766"/>
  <c r="N69" i="63766"/>
  <c r="L70" i="63766"/>
  <c r="M70" i="63766"/>
  <c r="N70" i="63766"/>
  <c r="L71" i="63766"/>
  <c r="M71" i="63766"/>
  <c r="N71" i="63766"/>
  <c r="L72" i="63766"/>
  <c r="M72" i="63766"/>
  <c r="N72" i="63766"/>
  <c r="L73" i="63766"/>
  <c r="M73" i="63766"/>
  <c r="N73" i="63766"/>
  <c r="L74" i="63766"/>
  <c r="M74" i="63766"/>
  <c r="N74" i="63766"/>
  <c r="L75" i="63766"/>
  <c r="M75" i="63766"/>
  <c r="N75" i="63766"/>
  <c r="L76" i="63766"/>
  <c r="M76" i="63766"/>
  <c r="N76" i="63766"/>
  <c r="L77" i="63766"/>
  <c r="M77" i="63766"/>
  <c r="N77" i="63766"/>
  <c r="L78" i="63766"/>
  <c r="M78" i="63766"/>
  <c r="N78" i="63766"/>
  <c r="L79" i="63766"/>
  <c r="M79" i="63766"/>
  <c r="N79" i="63766"/>
  <c r="L80" i="63766"/>
  <c r="M80" i="63766"/>
  <c r="N80" i="63766"/>
  <c r="L81" i="63766"/>
  <c r="M81" i="63766"/>
  <c r="N81" i="63766"/>
  <c r="L82" i="63766"/>
  <c r="M82" i="63766"/>
  <c r="N82" i="63766"/>
  <c r="L83" i="63766"/>
  <c r="M83" i="63766"/>
  <c r="N83" i="63766"/>
  <c r="L84" i="63766"/>
  <c r="M84" i="63766"/>
  <c r="N84" i="63766"/>
  <c r="L85" i="63766"/>
  <c r="M85" i="63766"/>
  <c r="N85" i="63766"/>
  <c r="L86" i="63766"/>
  <c r="M86" i="63766"/>
  <c r="N86" i="63766"/>
  <c r="L87" i="63766"/>
  <c r="M87" i="63766"/>
  <c r="N87" i="63766"/>
  <c r="L88" i="63766"/>
  <c r="M88" i="63766"/>
  <c r="N88" i="63766"/>
  <c r="L89" i="63766"/>
  <c r="M89" i="63766"/>
  <c r="N89" i="63766"/>
  <c r="L90" i="63766"/>
  <c r="M90" i="63766"/>
  <c r="N90" i="63766"/>
  <c r="L91" i="63766"/>
  <c r="M91" i="63766"/>
  <c r="N91" i="63766"/>
  <c r="L92" i="63766"/>
  <c r="M92" i="63766"/>
  <c r="N92" i="63766"/>
  <c r="L93" i="63766"/>
  <c r="M93" i="63766"/>
  <c r="N93" i="63766"/>
  <c r="L94" i="63766"/>
  <c r="M94" i="63766"/>
  <c r="N94" i="63766"/>
  <c r="L95" i="63766"/>
  <c r="M95" i="63766"/>
  <c r="N95" i="63766"/>
  <c r="L96" i="63766"/>
  <c r="M96" i="63766"/>
  <c r="N96" i="63766"/>
  <c r="L97" i="63766"/>
  <c r="M97" i="63766"/>
  <c r="N97" i="63766"/>
  <c r="L98" i="63766"/>
  <c r="M98" i="63766"/>
  <c r="N98" i="63766"/>
  <c r="L99" i="63766"/>
  <c r="M99" i="63766"/>
  <c r="N99" i="63766"/>
  <c r="L100" i="63766"/>
  <c r="M100" i="63766"/>
  <c r="N100" i="63766"/>
  <c r="L101" i="63766"/>
  <c r="M101" i="63766"/>
  <c r="N101" i="63766"/>
  <c r="L102" i="63766"/>
  <c r="M102" i="63766"/>
  <c r="N102" i="63766"/>
  <c r="L103" i="63766"/>
  <c r="M103" i="63766"/>
  <c r="N103" i="63766"/>
  <c r="L104" i="63766"/>
  <c r="M104" i="63766"/>
  <c r="N104" i="63766"/>
  <c r="L105" i="63766"/>
  <c r="M105" i="63766"/>
  <c r="N105" i="63766"/>
  <c r="L106" i="63766"/>
  <c r="M106" i="63766"/>
  <c r="N106" i="63766"/>
  <c r="L107" i="63766"/>
  <c r="M107" i="63766"/>
  <c r="N107" i="63766"/>
  <c r="L108" i="63766"/>
  <c r="M108" i="63766"/>
  <c r="N108" i="63766"/>
  <c r="L109" i="63766"/>
  <c r="M109" i="63766"/>
  <c r="N109" i="63766"/>
  <c r="L110" i="63766"/>
  <c r="M110" i="63766"/>
  <c r="N110" i="63766"/>
  <c r="L111" i="63766"/>
  <c r="M111" i="63766"/>
  <c r="N111" i="63766"/>
  <c r="L112" i="63766"/>
  <c r="M112" i="63766"/>
  <c r="N112" i="63766"/>
  <c r="L113" i="63766"/>
  <c r="M113" i="63766"/>
  <c r="N113" i="63766"/>
  <c r="L114" i="63766"/>
  <c r="M114" i="63766"/>
  <c r="N114" i="63766"/>
  <c r="L115" i="63766"/>
  <c r="M115" i="63766"/>
  <c r="N115" i="63766"/>
  <c r="L116" i="63766"/>
  <c r="M116" i="63766"/>
  <c r="N116" i="63766"/>
  <c r="L117" i="63766"/>
  <c r="M117" i="63766"/>
  <c r="N117" i="63766"/>
  <c r="L118" i="63766"/>
  <c r="M118" i="63766"/>
  <c r="N118" i="63766"/>
  <c r="L119" i="63766"/>
  <c r="M119" i="63766"/>
  <c r="N119" i="63766"/>
  <c r="L120" i="63766"/>
  <c r="M120" i="63766"/>
  <c r="N120" i="63766"/>
  <c r="L121" i="63766"/>
  <c r="M121" i="63766"/>
  <c r="N121" i="63766"/>
  <c r="L122" i="63766"/>
  <c r="M122" i="63766"/>
  <c r="N122" i="63766"/>
  <c r="L123" i="63766"/>
  <c r="M123" i="63766"/>
  <c r="N123" i="63766"/>
  <c r="L124" i="63766"/>
  <c r="M124" i="63766"/>
  <c r="N124" i="63766"/>
  <c r="L125" i="63766"/>
  <c r="M125" i="63766"/>
  <c r="N125" i="63766"/>
  <c r="L126" i="63766"/>
  <c r="M126" i="63766"/>
  <c r="N126" i="63766"/>
  <c r="L127" i="63766"/>
  <c r="M127" i="63766"/>
  <c r="N127" i="63766"/>
  <c r="L128" i="63766"/>
  <c r="M128" i="63766"/>
  <c r="N128" i="63766"/>
  <c r="L129" i="63766"/>
  <c r="M129" i="63766"/>
  <c r="N129" i="63766"/>
  <c r="L130" i="63766"/>
  <c r="M130" i="63766"/>
  <c r="N130" i="63766"/>
  <c r="L131" i="63766"/>
  <c r="M131" i="63766"/>
  <c r="N131" i="63766"/>
  <c r="L132" i="63766"/>
  <c r="M132" i="63766"/>
  <c r="N132" i="63766"/>
  <c r="L133" i="63766"/>
  <c r="M133" i="63766"/>
  <c r="N133" i="63766"/>
  <c r="L134" i="63766"/>
  <c r="M134" i="63766"/>
  <c r="N134" i="63766"/>
  <c r="L135" i="63766"/>
  <c r="M135" i="63766"/>
  <c r="N135" i="63766"/>
  <c r="L136" i="63766"/>
  <c r="M136" i="63766"/>
  <c r="N136" i="63766"/>
  <c r="L137" i="63766"/>
  <c r="M137" i="63766"/>
  <c r="N137" i="63766"/>
  <c r="L138" i="63766"/>
  <c r="M138" i="63766"/>
  <c r="N138" i="63766"/>
  <c r="L139" i="63766"/>
  <c r="M139" i="63766"/>
  <c r="N139" i="63766"/>
  <c r="L140" i="63766"/>
  <c r="M140" i="63766"/>
  <c r="N140" i="63766"/>
  <c r="L141" i="63766"/>
  <c r="M141" i="63766"/>
  <c r="N141" i="63766"/>
  <c r="L142" i="63766"/>
  <c r="M142" i="63766"/>
  <c r="N142" i="63766"/>
  <c r="L143" i="63766"/>
  <c r="M143" i="63766"/>
  <c r="N143" i="63766"/>
  <c r="L144" i="63766"/>
  <c r="M144" i="63766"/>
  <c r="N144" i="63766"/>
  <c r="L145" i="63766"/>
  <c r="M145" i="63766"/>
  <c r="N145" i="63766"/>
  <c r="L146" i="63766"/>
  <c r="M146" i="63766"/>
  <c r="N146" i="63766"/>
  <c r="L147" i="63766"/>
  <c r="M147" i="63766"/>
  <c r="N147" i="63766"/>
  <c r="L148" i="63766"/>
  <c r="M148" i="63766"/>
  <c r="N148" i="63766"/>
  <c r="L149" i="63766"/>
  <c r="M149" i="63766"/>
  <c r="N149" i="63766"/>
  <c r="L150" i="63766"/>
  <c r="M150" i="63766"/>
  <c r="N150" i="63766"/>
  <c r="L151" i="63766"/>
  <c r="M151" i="63766"/>
  <c r="N151" i="63766"/>
  <c r="L152" i="63766"/>
  <c r="M152" i="63766"/>
  <c r="N152" i="63766"/>
  <c r="L153" i="63766"/>
  <c r="M153" i="63766"/>
  <c r="N153" i="63766"/>
  <c r="L154" i="63766"/>
  <c r="M154" i="63766"/>
  <c r="N154" i="63766"/>
  <c r="L155" i="63766"/>
  <c r="M155" i="63766"/>
  <c r="N155" i="63766"/>
  <c r="L156" i="63766"/>
  <c r="M156" i="63766"/>
  <c r="N156" i="63766"/>
  <c r="L157" i="63766"/>
  <c r="M157" i="63766"/>
  <c r="N157" i="63766"/>
  <c r="L158" i="63766"/>
  <c r="M158" i="63766"/>
  <c r="N158" i="63766"/>
  <c r="L159" i="63766"/>
  <c r="M159" i="63766"/>
  <c r="N159" i="63766"/>
  <c r="L160" i="63766"/>
  <c r="M160" i="63766"/>
  <c r="N160" i="63766"/>
  <c r="L161" i="63766"/>
  <c r="M161" i="63766"/>
  <c r="N161" i="63766"/>
  <c r="L162" i="63766"/>
  <c r="M162" i="63766"/>
  <c r="N162" i="63766"/>
  <c r="L163" i="63766"/>
  <c r="M163" i="63766"/>
  <c r="N163" i="63766"/>
  <c r="L164" i="63766"/>
  <c r="M164" i="63766"/>
  <c r="N164" i="63766"/>
  <c r="L165" i="63766"/>
  <c r="M165" i="63766"/>
  <c r="N165" i="63766"/>
  <c r="L166" i="63766"/>
  <c r="M166" i="63766"/>
  <c r="N166" i="63766"/>
  <c r="L167" i="63766"/>
  <c r="M167" i="63766"/>
  <c r="N167" i="63766"/>
  <c r="L168" i="63766"/>
  <c r="M168" i="63766"/>
  <c r="N168" i="63766"/>
  <c r="L169" i="63766"/>
  <c r="M169" i="63766"/>
  <c r="N169" i="63766"/>
  <c r="L170" i="63766"/>
  <c r="M170" i="63766"/>
  <c r="N170" i="63766"/>
  <c r="L171" i="63766"/>
  <c r="M171" i="63766"/>
  <c r="N171" i="63766"/>
  <c r="L172" i="63766"/>
  <c r="M172" i="63766"/>
  <c r="N172" i="63766"/>
  <c r="L173" i="63766"/>
  <c r="M173" i="63766"/>
  <c r="N173" i="63766"/>
  <c r="L174" i="63766"/>
  <c r="M174" i="63766"/>
  <c r="N174" i="63766"/>
  <c r="L175" i="63766"/>
  <c r="M175" i="63766"/>
  <c r="N175" i="63766"/>
  <c r="L176" i="63766"/>
  <c r="M176" i="63766"/>
  <c r="N176" i="63766"/>
  <c r="L177" i="63766"/>
  <c r="M177" i="63766"/>
  <c r="N177" i="63766"/>
  <c r="L178" i="63766"/>
  <c r="M178" i="63766"/>
  <c r="N178" i="63766"/>
  <c r="L179" i="63766"/>
  <c r="M179" i="63766"/>
  <c r="N179" i="63766"/>
  <c r="L180" i="63766"/>
  <c r="M180" i="63766"/>
  <c r="N180" i="63766"/>
  <c r="L181" i="63766"/>
  <c r="M181" i="63766"/>
  <c r="N181" i="63766"/>
  <c r="L182" i="63766"/>
  <c r="M182" i="63766"/>
  <c r="N182" i="63766"/>
  <c r="L183" i="63766"/>
  <c r="M183" i="63766"/>
  <c r="N183" i="63766"/>
  <c r="L184" i="63766"/>
  <c r="M184" i="63766"/>
  <c r="N184" i="63766"/>
  <c r="L185" i="63766"/>
  <c r="M185" i="63766"/>
  <c r="N185" i="63766"/>
  <c r="L186" i="63766"/>
  <c r="M186" i="63766"/>
  <c r="N186" i="63766"/>
  <c r="L187" i="63766"/>
  <c r="M187" i="63766"/>
  <c r="N187" i="63766"/>
  <c r="L188" i="63766"/>
  <c r="M188" i="63766"/>
  <c r="N188" i="63766"/>
  <c r="L189" i="63766"/>
  <c r="M189" i="63766"/>
  <c r="N189" i="63766"/>
  <c r="L190" i="63766"/>
  <c r="M190" i="63766"/>
  <c r="N190" i="63766"/>
  <c r="L191" i="63766"/>
  <c r="M191" i="63766"/>
  <c r="N191" i="63766"/>
  <c r="L192" i="63766"/>
  <c r="M192" i="63766"/>
  <c r="N192" i="63766"/>
  <c r="L193" i="63766"/>
  <c r="M193" i="63766"/>
  <c r="N193" i="63766"/>
  <c r="L194" i="63766"/>
  <c r="M194" i="63766"/>
  <c r="N194" i="63766"/>
  <c r="L195" i="63766"/>
  <c r="M195" i="63766"/>
  <c r="N195" i="63766"/>
  <c r="L196" i="63766"/>
  <c r="M196" i="63766"/>
  <c r="N196" i="63766"/>
  <c r="L197" i="63766"/>
  <c r="M197" i="63766"/>
  <c r="N197" i="63766"/>
  <c r="L198" i="63766"/>
  <c r="M198" i="63766"/>
  <c r="N198" i="63766"/>
  <c r="L199" i="63766"/>
  <c r="M199" i="63766"/>
  <c r="N199" i="63766"/>
  <c r="L200" i="63766"/>
  <c r="M200" i="63766"/>
  <c r="N200" i="63766"/>
  <c r="L201" i="63766"/>
  <c r="M201" i="63766"/>
  <c r="N201" i="63766"/>
  <c r="L202" i="63766"/>
  <c r="M202" i="63766"/>
  <c r="N202" i="63766"/>
  <c r="L203" i="63766"/>
  <c r="M203" i="63766"/>
  <c r="N203" i="63766"/>
  <c r="L204" i="63766"/>
  <c r="M204" i="63766"/>
  <c r="N204" i="63766"/>
  <c r="L205" i="63766"/>
  <c r="M205" i="63766"/>
  <c r="N205" i="63766"/>
  <c r="L206" i="63766"/>
  <c r="M206" i="63766"/>
  <c r="N206" i="63766"/>
  <c r="L207" i="63766"/>
  <c r="M207" i="63766"/>
  <c r="N207" i="63766"/>
  <c r="J7" i="63760"/>
  <c r="L10" i="63760"/>
  <c r="M10" i="63760"/>
  <c r="N10" i="63760"/>
  <c r="L11" i="63760"/>
  <c r="M11" i="63760"/>
  <c r="N11" i="63760"/>
  <c r="L12" i="63760"/>
  <c r="M12" i="63760"/>
  <c r="N12" i="63760"/>
  <c r="L13" i="63760"/>
  <c r="M13" i="63760"/>
  <c r="N13" i="63760"/>
  <c r="L14" i="63760"/>
  <c r="M14" i="63760"/>
  <c r="N14" i="63760"/>
  <c r="L15" i="63760"/>
  <c r="M15" i="63760"/>
  <c r="N15" i="63760"/>
  <c r="L16" i="63760"/>
  <c r="M16" i="63760"/>
  <c r="N16" i="63760"/>
  <c r="L17" i="63760"/>
  <c r="M17" i="63760"/>
  <c r="N17" i="63760"/>
  <c r="L18" i="63760"/>
  <c r="M18" i="63760"/>
  <c r="N18" i="63760"/>
  <c r="L19" i="63760"/>
  <c r="M19" i="63760"/>
  <c r="N19" i="63760"/>
  <c r="L20" i="63760"/>
  <c r="M20" i="63760"/>
  <c r="N20" i="63760"/>
  <c r="L21" i="63760"/>
  <c r="M21" i="63760"/>
  <c r="N21" i="63760"/>
  <c r="L22" i="63760"/>
  <c r="M22" i="63760"/>
  <c r="N22" i="63760"/>
  <c r="L23" i="63760"/>
  <c r="M23" i="63760"/>
  <c r="N23" i="63760"/>
  <c r="L24" i="63760"/>
  <c r="M24" i="63760"/>
  <c r="N24" i="63760"/>
  <c r="L25" i="63760"/>
  <c r="M25" i="63760"/>
  <c r="N25" i="63760"/>
  <c r="L26" i="63760"/>
  <c r="M26" i="63760"/>
  <c r="N26" i="63760"/>
  <c r="L27" i="63760"/>
  <c r="M27" i="63760"/>
  <c r="N27" i="63760"/>
  <c r="L28" i="63760"/>
  <c r="M28" i="63760"/>
  <c r="N28" i="63760"/>
  <c r="L29" i="63760"/>
  <c r="M29" i="63760"/>
  <c r="N29" i="63760"/>
  <c r="L30" i="63760"/>
  <c r="M30" i="63760"/>
  <c r="N30" i="63760"/>
  <c r="L31" i="63760"/>
  <c r="M31" i="63760"/>
  <c r="N31" i="63760"/>
  <c r="L32" i="63760"/>
  <c r="M32" i="63760"/>
  <c r="N32" i="63760"/>
  <c r="L33" i="63760"/>
  <c r="M33" i="63760"/>
  <c r="N33" i="63760"/>
  <c r="L34" i="63760"/>
  <c r="M34" i="63760"/>
  <c r="N34" i="63760"/>
  <c r="L35" i="63760"/>
  <c r="M35" i="63760"/>
  <c r="N35" i="63760"/>
  <c r="L36" i="63760"/>
  <c r="M36" i="63760"/>
  <c r="N36" i="63760"/>
  <c r="L37" i="63760"/>
  <c r="M37" i="63760"/>
  <c r="N37" i="63760"/>
  <c r="L38" i="63760"/>
  <c r="M38" i="63760"/>
  <c r="N38" i="63760"/>
  <c r="L39" i="63760"/>
  <c r="M39" i="63760"/>
  <c r="N39" i="63760"/>
  <c r="L40" i="63760"/>
  <c r="M40" i="63760"/>
  <c r="N40" i="63760"/>
  <c r="L41" i="63760"/>
  <c r="M41" i="63760"/>
  <c r="N41" i="63760"/>
  <c r="L42" i="63760"/>
  <c r="M42" i="63760"/>
  <c r="N42" i="63760"/>
  <c r="L43" i="63760"/>
  <c r="M43" i="63760"/>
  <c r="N43" i="63760"/>
  <c r="L44" i="63760"/>
  <c r="M44" i="63760"/>
  <c r="N44" i="63760"/>
  <c r="L45" i="63760"/>
  <c r="M45" i="63760"/>
  <c r="N45" i="63760"/>
  <c r="L46" i="63760"/>
  <c r="M46" i="63760"/>
  <c r="N46" i="63760"/>
  <c r="L47" i="63760"/>
  <c r="M47" i="63760"/>
  <c r="N47" i="63760"/>
  <c r="L48" i="63760"/>
  <c r="M48" i="63760"/>
  <c r="N48" i="63760"/>
  <c r="L49" i="63760"/>
  <c r="M49" i="63760"/>
  <c r="N49" i="63760"/>
  <c r="L50" i="63760"/>
  <c r="M50" i="63760"/>
  <c r="N50" i="63760"/>
  <c r="L51" i="63760"/>
  <c r="M51" i="63760"/>
  <c r="N51" i="63760"/>
  <c r="L52" i="63760"/>
  <c r="M52" i="63760"/>
  <c r="N52" i="63760"/>
  <c r="L53" i="63760"/>
  <c r="M53" i="63760"/>
  <c r="N53" i="63760"/>
  <c r="L54" i="63760"/>
  <c r="M54" i="63760"/>
  <c r="N54" i="63760"/>
  <c r="L55" i="63760"/>
  <c r="M55" i="63760"/>
  <c r="N55" i="63760"/>
  <c r="L56" i="63760"/>
  <c r="M56" i="63760"/>
  <c r="N56" i="63760"/>
  <c r="L57" i="63760"/>
  <c r="M57" i="63760"/>
  <c r="N57" i="63760"/>
  <c r="L58" i="63760"/>
  <c r="M58" i="63760"/>
  <c r="N58" i="63760"/>
  <c r="L59" i="63760"/>
  <c r="M59" i="63760"/>
  <c r="N59" i="63760"/>
  <c r="L60" i="63760"/>
  <c r="M60" i="63760"/>
  <c r="N60" i="63760"/>
  <c r="L61" i="63760"/>
  <c r="M61" i="63760"/>
  <c r="N61" i="63760"/>
  <c r="L62" i="63760"/>
  <c r="M62" i="63760"/>
  <c r="N62" i="63760"/>
  <c r="L63" i="63760"/>
  <c r="M63" i="63760"/>
  <c r="N63" i="63760"/>
  <c r="L64" i="63760"/>
  <c r="M64" i="63760"/>
  <c r="N64" i="63760"/>
  <c r="L65" i="63760"/>
  <c r="M65" i="63760"/>
  <c r="N65" i="63760"/>
  <c r="L66" i="63760"/>
  <c r="M66" i="63760"/>
  <c r="N66" i="63760"/>
  <c r="L67" i="63760"/>
  <c r="M67" i="63760"/>
  <c r="N67" i="63760"/>
  <c r="L68" i="63760"/>
  <c r="M68" i="63760"/>
  <c r="N68" i="63760"/>
  <c r="L69" i="63760"/>
  <c r="M69" i="63760"/>
  <c r="N69" i="63760"/>
  <c r="L70" i="63760"/>
  <c r="M70" i="63760"/>
  <c r="N70" i="63760"/>
  <c r="L71" i="63760"/>
  <c r="M71" i="63760"/>
  <c r="N71" i="63760"/>
  <c r="L72" i="63760"/>
  <c r="M72" i="63760"/>
  <c r="N72" i="63760"/>
  <c r="L73" i="63760"/>
  <c r="M73" i="63760"/>
  <c r="N73" i="63760"/>
  <c r="L74" i="63760"/>
  <c r="M74" i="63760"/>
  <c r="N74" i="63760"/>
  <c r="L75" i="63760"/>
  <c r="M75" i="63760"/>
  <c r="N75" i="63760"/>
  <c r="L76" i="63760"/>
  <c r="M76" i="63760"/>
  <c r="N76" i="63760"/>
  <c r="L77" i="63760"/>
  <c r="M77" i="63760"/>
  <c r="N77" i="63760"/>
  <c r="L78" i="63760"/>
  <c r="M78" i="63760"/>
  <c r="N78" i="63760"/>
  <c r="L79" i="63760"/>
  <c r="M79" i="63760"/>
  <c r="N79" i="63760"/>
  <c r="L80" i="63760"/>
  <c r="M80" i="63760"/>
  <c r="N80" i="63760"/>
  <c r="L81" i="63760"/>
  <c r="M81" i="63760"/>
  <c r="N81" i="63760"/>
  <c r="L82" i="63760"/>
  <c r="M82" i="63760"/>
  <c r="N82" i="63760"/>
  <c r="L83" i="63760"/>
  <c r="M83" i="63760"/>
  <c r="N83" i="63760"/>
  <c r="L84" i="63760"/>
  <c r="M84" i="63760"/>
  <c r="N84" i="63760"/>
  <c r="L85" i="63760"/>
  <c r="M85" i="63760"/>
  <c r="N85" i="63760"/>
  <c r="L86" i="63760"/>
  <c r="M86" i="63760"/>
  <c r="N86" i="63760"/>
  <c r="L87" i="63760"/>
  <c r="M87" i="63760"/>
  <c r="N87" i="63760"/>
  <c r="L88" i="63760"/>
  <c r="M88" i="63760"/>
  <c r="N88" i="63760"/>
  <c r="L89" i="63760"/>
  <c r="M89" i="63760"/>
  <c r="N89" i="63760"/>
  <c r="L90" i="63760"/>
  <c r="M90" i="63760"/>
  <c r="N90" i="63760"/>
  <c r="L91" i="63760"/>
  <c r="M91" i="63760"/>
  <c r="N91" i="63760"/>
  <c r="L92" i="63760"/>
  <c r="M92" i="63760"/>
  <c r="N92" i="63760"/>
  <c r="L93" i="63760"/>
  <c r="M93" i="63760"/>
  <c r="N93" i="63760"/>
  <c r="L94" i="63760"/>
  <c r="M94" i="63760"/>
  <c r="N94" i="63760"/>
  <c r="L95" i="63760"/>
  <c r="M95" i="63760"/>
  <c r="N95" i="63760"/>
  <c r="L96" i="63760"/>
  <c r="M96" i="63760"/>
  <c r="N96" i="63760"/>
  <c r="L97" i="63760"/>
  <c r="M97" i="63760"/>
  <c r="N97" i="63760"/>
  <c r="L98" i="63760"/>
  <c r="M98" i="63760"/>
  <c r="N98" i="63760"/>
  <c r="L99" i="63760"/>
  <c r="M99" i="63760"/>
  <c r="N99" i="63760"/>
  <c r="L100" i="63760"/>
  <c r="M100" i="63760"/>
  <c r="N100" i="63760"/>
  <c r="L101" i="63760"/>
  <c r="M101" i="63760"/>
  <c r="N101" i="63760"/>
  <c r="L102" i="63760"/>
  <c r="M102" i="63760"/>
  <c r="N102" i="63760"/>
  <c r="L103" i="63760"/>
  <c r="M103" i="63760"/>
  <c r="N103" i="63760"/>
  <c r="L104" i="63760"/>
  <c r="M104" i="63760"/>
  <c r="N104" i="63760"/>
  <c r="L105" i="63760"/>
  <c r="M105" i="63760"/>
  <c r="N105" i="63760"/>
  <c r="L106" i="63760"/>
  <c r="M106" i="63760"/>
  <c r="N106" i="63760"/>
  <c r="L107" i="63760"/>
  <c r="M107" i="63760"/>
  <c r="N107" i="63760"/>
  <c r="L108" i="63760"/>
  <c r="M108" i="63760"/>
  <c r="N108" i="63760"/>
  <c r="L109" i="63760"/>
  <c r="M109" i="63760"/>
  <c r="N109" i="63760"/>
  <c r="L110" i="63760"/>
  <c r="M110" i="63760"/>
  <c r="N110" i="63760"/>
  <c r="L111" i="63760"/>
  <c r="M111" i="63760"/>
  <c r="N111" i="63760"/>
  <c r="L112" i="63760"/>
  <c r="M112" i="63760"/>
  <c r="N112" i="63760"/>
  <c r="L113" i="63760"/>
  <c r="M113" i="63760"/>
  <c r="N113" i="63760"/>
  <c r="L114" i="63760"/>
  <c r="M114" i="63760"/>
  <c r="N114" i="63760"/>
  <c r="L115" i="63760"/>
  <c r="M115" i="63760"/>
  <c r="N115" i="63760"/>
  <c r="L116" i="63760"/>
  <c r="M116" i="63760"/>
  <c r="N116" i="63760"/>
  <c r="L117" i="63760"/>
  <c r="M117" i="63760"/>
  <c r="N117" i="63760"/>
  <c r="L118" i="63760"/>
  <c r="M118" i="63760"/>
  <c r="N118" i="63760"/>
  <c r="L119" i="63760"/>
  <c r="M119" i="63760"/>
  <c r="N119" i="63760"/>
  <c r="L120" i="63760"/>
  <c r="M120" i="63760"/>
  <c r="N120" i="63760"/>
  <c r="L121" i="63760"/>
  <c r="M121" i="63760"/>
  <c r="N121" i="63760"/>
  <c r="L122" i="63760"/>
  <c r="M122" i="63760"/>
  <c r="N122" i="63760"/>
  <c r="L123" i="63760"/>
  <c r="M123" i="63760"/>
  <c r="N123" i="63760"/>
  <c r="L124" i="63760"/>
  <c r="M124" i="63760"/>
  <c r="N124" i="63760"/>
  <c r="L125" i="63760"/>
  <c r="M125" i="63760"/>
  <c r="N125" i="63760"/>
  <c r="L126" i="63760"/>
  <c r="M126" i="63760"/>
  <c r="N126" i="63760"/>
  <c r="L127" i="63760"/>
  <c r="M127" i="63760"/>
  <c r="N127" i="63760"/>
  <c r="L128" i="63760"/>
  <c r="M128" i="63760"/>
  <c r="N128" i="63760"/>
  <c r="L129" i="63760"/>
  <c r="M129" i="63760"/>
  <c r="N129" i="63760"/>
  <c r="L130" i="63760"/>
  <c r="M130" i="63760"/>
  <c r="N130" i="63760"/>
  <c r="L131" i="63760"/>
  <c r="M131" i="63760"/>
  <c r="N131" i="63760"/>
  <c r="L132" i="63760"/>
  <c r="M132" i="63760"/>
  <c r="N132" i="63760"/>
  <c r="L133" i="63760"/>
  <c r="M133" i="63760"/>
  <c r="N133" i="63760"/>
  <c r="L134" i="63760"/>
  <c r="M134" i="63760"/>
  <c r="N134" i="63760"/>
  <c r="L135" i="63760"/>
  <c r="M135" i="63760"/>
  <c r="N135" i="63760"/>
  <c r="L136" i="63760"/>
  <c r="M136" i="63760"/>
  <c r="N136" i="63760"/>
  <c r="L137" i="63760"/>
  <c r="M137" i="63760"/>
  <c r="N137" i="63760"/>
  <c r="L138" i="63760"/>
  <c r="M138" i="63760"/>
  <c r="N138" i="63760"/>
  <c r="L139" i="63760"/>
  <c r="M139" i="63760"/>
  <c r="N139" i="63760"/>
  <c r="L140" i="63760"/>
  <c r="M140" i="63760"/>
  <c r="N140" i="63760"/>
  <c r="L141" i="63760"/>
  <c r="M141" i="63760"/>
  <c r="N141" i="63760"/>
  <c r="L142" i="63760"/>
  <c r="M142" i="63760"/>
  <c r="N142" i="63760"/>
  <c r="L143" i="63760"/>
  <c r="M143" i="63760"/>
  <c r="N143" i="63760"/>
  <c r="L144" i="63760"/>
  <c r="M144" i="63760"/>
  <c r="N144" i="63760"/>
  <c r="L145" i="63760"/>
  <c r="M145" i="63760"/>
  <c r="N145" i="63760"/>
  <c r="L146" i="63760"/>
  <c r="M146" i="63760"/>
  <c r="N146" i="63760"/>
  <c r="L147" i="63760"/>
  <c r="M147" i="63760"/>
  <c r="N147" i="63760"/>
  <c r="L148" i="63760"/>
  <c r="M148" i="63760"/>
  <c r="N148" i="63760"/>
  <c r="L149" i="63760"/>
  <c r="M149" i="63760"/>
  <c r="N149" i="63760"/>
  <c r="L150" i="63760"/>
  <c r="M150" i="63760"/>
  <c r="N150" i="63760"/>
  <c r="L151" i="63760"/>
  <c r="M151" i="63760"/>
  <c r="N151" i="63760"/>
  <c r="L152" i="63760"/>
  <c r="M152" i="63760"/>
  <c r="N152" i="63760"/>
  <c r="L153" i="63760"/>
  <c r="M153" i="63760"/>
  <c r="N153" i="63760"/>
  <c r="L154" i="63760"/>
  <c r="M154" i="63760"/>
  <c r="N154" i="63760"/>
  <c r="L155" i="63760"/>
  <c r="M155" i="63760"/>
  <c r="N155" i="63760"/>
  <c r="L156" i="63760"/>
  <c r="M156" i="63760"/>
  <c r="N156" i="63760"/>
  <c r="L157" i="63760"/>
  <c r="M157" i="63760"/>
  <c r="N157" i="63760"/>
  <c r="L158" i="63760"/>
  <c r="M158" i="63760"/>
  <c r="N158" i="63760"/>
  <c r="L159" i="63760"/>
  <c r="M159" i="63760"/>
  <c r="N159" i="63760"/>
  <c r="L160" i="63760"/>
  <c r="M160" i="63760"/>
  <c r="N160" i="63760"/>
  <c r="L161" i="63760"/>
  <c r="M161" i="63760"/>
  <c r="N161" i="63760"/>
  <c r="L162" i="63760"/>
  <c r="M162" i="63760"/>
  <c r="N162" i="63760"/>
  <c r="L163" i="63760"/>
  <c r="M163" i="63760"/>
  <c r="N163" i="63760"/>
  <c r="L164" i="63760"/>
  <c r="M164" i="63760"/>
  <c r="N164" i="63760"/>
  <c r="L165" i="63760"/>
  <c r="M165" i="63760"/>
  <c r="N165" i="63760"/>
  <c r="L166" i="63760"/>
  <c r="M166" i="63760"/>
  <c r="N166" i="63760"/>
  <c r="L167" i="63760"/>
  <c r="M167" i="63760"/>
  <c r="N167" i="63760"/>
  <c r="L168" i="63760"/>
  <c r="M168" i="63760"/>
  <c r="N168" i="63760"/>
  <c r="L169" i="63760"/>
  <c r="M169" i="63760"/>
  <c r="N169" i="63760"/>
  <c r="L170" i="63760"/>
  <c r="M170" i="63760"/>
  <c r="N170" i="63760"/>
  <c r="L171" i="63760"/>
  <c r="M171" i="63760"/>
  <c r="N171" i="63760"/>
  <c r="L172" i="63760"/>
  <c r="M172" i="63760"/>
  <c r="N172" i="63760"/>
  <c r="L173" i="63760"/>
  <c r="M173" i="63760"/>
  <c r="N173" i="63760"/>
  <c r="L174" i="63760"/>
  <c r="M174" i="63760"/>
  <c r="N174" i="63760"/>
  <c r="L175" i="63760"/>
  <c r="M175" i="63760"/>
  <c r="N175" i="63760"/>
  <c r="L176" i="63760"/>
  <c r="M176" i="63760"/>
  <c r="N176" i="63760"/>
  <c r="L177" i="63760"/>
  <c r="M177" i="63760"/>
  <c r="N177" i="63760"/>
  <c r="L178" i="63760"/>
  <c r="M178" i="63760"/>
  <c r="N178" i="63760"/>
  <c r="L179" i="63760"/>
  <c r="M179" i="63760"/>
  <c r="N179" i="63760"/>
  <c r="L180" i="63760"/>
  <c r="M180" i="63760"/>
  <c r="N180" i="63760"/>
  <c r="L181" i="63760"/>
  <c r="M181" i="63760"/>
  <c r="N181" i="63760"/>
  <c r="L182" i="63760"/>
  <c r="M182" i="63760"/>
  <c r="N182" i="63760"/>
  <c r="L183" i="63760"/>
  <c r="M183" i="63760"/>
  <c r="N183" i="63760"/>
  <c r="L184" i="63760"/>
  <c r="M184" i="63760"/>
  <c r="N184" i="63760"/>
  <c r="L185" i="63760"/>
  <c r="M185" i="63760"/>
  <c r="N185" i="63760"/>
  <c r="L186" i="63760"/>
  <c r="M186" i="63760"/>
  <c r="N186" i="63760"/>
  <c r="L187" i="63760"/>
  <c r="M187" i="63760"/>
  <c r="N187" i="63760"/>
  <c r="L188" i="63760"/>
  <c r="M188" i="63760"/>
  <c r="N188" i="63760"/>
  <c r="L189" i="63760"/>
  <c r="M189" i="63760"/>
  <c r="N189" i="63760"/>
  <c r="L190" i="63760"/>
  <c r="M190" i="63760"/>
  <c r="N190" i="63760"/>
  <c r="L191" i="63760"/>
  <c r="M191" i="63760"/>
  <c r="N191" i="63760"/>
  <c r="L192" i="63760"/>
  <c r="M192" i="63760"/>
  <c r="N192" i="63760"/>
  <c r="L193" i="63760"/>
  <c r="M193" i="63760"/>
  <c r="N193" i="63760"/>
  <c r="L194" i="63760"/>
  <c r="M194" i="63760"/>
  <c r="N194" i="63760"/>
  <c r="L195" i="63760"/>
  <c r="M195" i="63760"/>
  <c r="N195" i="63760"/>
  <c r="L196" i="63760"/>
  <c r="M196" i="63760"/>
  <c r="N196" i="63760"/>
  <c r="L197" i="63760"/>
  <c r="M197" i="63760"/>
  <c r="N197" i="63760"/>
  <c r="L198" i="63760"/>
  <c r="M198" i="63760"/>
  <c r="N198" i="63760"/>
  <c r="L199" i="63760"/>
  <c r="M199" i="63760"/>
  <c r="N199" i="63760"/>
  <c r="L200" i="63760"/>
  <c r="M200" i="63760"/>
  <c r="N200" i="63760"/>
  <c r="L201" i="63760"/>
  <c r="M201" i="63760"/>
  <c r="N201" i="63760"/>
  <c r="L202" i="63760"/>
  <c r="M202" i="63760"/>
  <c r="N202" i="63760"/>
  <c r="L203" i="63760"/>
  <c r="M203" i="63760"/>
  <c r="N203" i="63760"/>
  <c r="L204" i="63760"/>
  <c r="M204" i="63760"/>
  <c r="N204" i="63760"/>
  <c r="L205" i="63760"/>
  <c r="M205" i="63760"/>
  <c r="N205" i="63760"/>
  <c r="L206" i="63760"/>
  <c r="M206" i="63760"/>
  <c r="N206" i="63760"/>
  <c r="L207" i="63760"/>
  <c r="M207" i="63760"/>
  <c r="N207" i="63760"/>
  <c r="L9" i="63760"/>
  <c r="M9" i="63760"/>
  <c r="N9" i="63760"/>
  <c r="N8" i="63760"/>
  <c r="M8" i="63760"/>
  <c r="L8" i="63760"/>
  <c r="D16" i="63770"/>
  <c r="C16" i="63770"/>
  <c r="C5" i="63766"/>
  <c r="D17" i="63770"/>
  <c r="B32" i="63770"/>
  <c r="D9" i="63770"/>
  <c r="C9" i="63770"/>
  <c r="E9" i="63768"/>
  <c r="G9" i="63768"/>
  <c r="C10" i="63770"/>
  <c r="D10" i="63770"/>
  <c r="C17" i="63770"/>
  <c r="D18" i="63770"/>
  <c r="K8" i="63760"/>
  <c r="M5" i="63761"/>
  <c r="E8" i="63769"/>
  <c r="E8" i="63766"/>
  <c r="E10" i="63766"/>
  <c r="E9" i="63760"/>
  <c r="F9" i="63760"/>
  <c r="E9" i="63769"/>
  <c r="G9" i="63769"/>
  <c r="E9" i="63766"/>
  <c r="G9" i="63766"/>
  <c r="E9" i="63767"/>
  <c r="G9" i="63767"/>
  <c r="C22" i="63770"/>
  <c r="C18" i="63770"/>
  <c r="C5" i="63768"/>
  <c r="D19" i="63770"/>
  <c r="C19" i="63770"/>
  <c r="C5" i="63769"/>
  <c r="C5" i="63767"/>
  <c r="O5" i="63761"/>
  <c r="N5" i="63761"/>
  <c r="P5" i="63761"/>
  <c r="E10" i="63767"/>
  <c r="E10" i="63768"/>
  <c r="E10" i="63769"/>
  <c r="E10" i="63760"/>
  <c r="F10" i="63760"/>
  <c r="E11" i="63767"/>
  <c r="E11" i="63769"/>
  <c r="E11" i="63768"/>
  <c r="E11" i="63760"/>
  <c r="C21" i="63770"/>
  <c r="F9" i="63769"/>
  <c r="F9" i="63766"/>
  <c r="F9" i="63768"/>
  <c r="F9" i="63767"/>
  <c r="E11" i="63766"/>
  <c r="F11" i="63760"/>
  <c r="F10" i="63768"/>
  <c r="F10" i="63766"/>
  <c r="F10" i="63767"/>
  <c r="F10" i="63769"/>
  <c r="E12" i="63768"/>
  <c r="E12" i="63766"/>
  <c r="E12" i="63760"/>
  <c r="E12" i="63767"/>
  <c r="E12" i="63769"/>
  <c r="E13" i="63760"/>
  <c r="E13" i="63769"/>
  <c r="E13" i="63768"/>
  <c r="E13" i="63766"/>
  <c r="E13" i="63767"/>
  <c r="F12" i="63760"/>
  <c r="F11" i="63767"/>
  <c r="F11" i="63766"/>
  <c r="F11" i="63768"/>
  <c r="F11" i="63769"/>
  <c r="E14" i="63767"/>
  <c r="E14" i="63766"/>
  <c r="E14" i="63768"/>
  <c r="E14" i="63760"/>
  <c r="E14" i="63769"/>
  <c r="F12" i="63768"/>
  <c r="F12" i="63769"/>
  <c r="F12" i="63766"/>
  <c r="F12" i="63767"/>
  <c r="F13" i="63760"/>
  <c r="F13" i="63769"/>
  <c r="F13" i="63766"/>
  <c r="F13" i="63768"/>
  <c r="F13" i="63767"/>
  <c r="E15" i="63768"/>
  <c r="E15" i="63769"/>
  <c r="E15" i="63760"/>
  <c r="E15" i="63766"/>
  <c r="E15" i="63767"/>
  <c r="F14" i="63760"/>
  <c r="F15" i="63760"/>
  <c r="E16" i="63766"/>
  <c r="E16" i="63769"/>
  <c r="E16" i="63760"/>
  <c r="E16" i="63767"/>
  <c r="E16" i="63768"/>
  <c r="F14" i="63768"/>
  <c r="F14" i="63766"/>
  <c r="F14" i="63767"/>
  <c r="F14" i="63769"/>
  <c r="F16" i="63760"/>
  <c r="F15" i="63769"/>
  <c r="F15" i="63766"/>
  <c r="F15" i="63768"/>
  <c r="F15" i="63767"/>
  <c r="E17" i="63767"/>
  <c r="E17" i="63766"/>
  <c r="E17" i="63768"/>
  <c r="E17" i="63760"/>
  <c r="E17" i="63769"/>
  <c r="F17" i="63760"/>
  <c r="F16" i="63768"/>
  <c r="F16" i="63766"/>
  <c r="F16" i="63767"/>
  <c r="F16" i="63769"/>
  <c r="E18" i="63767"/>
  <c r="E18" i="63760"/>
  <c r="E18" i="63769"/>
  <c r="E18" i="63766"/>
  <c r="E18" i="63768"/>
  <c r="F18" i="63760"/>
  <c r="F17" i="63767"/>
  <c r="F17" i="63768"/>
  <c r="F17" i="63769"/>
  <c r="F17" i="63766"/>
  <c r="E19" i="63768"/>
  <c r="E19" i="63767"/>
  <c r="E19" i="63769"/>
  <c r="E19" i="63760"/>
  <c r="E19" i="63766"/>
  <c r="F19" i="63760"/>
  <c r="F18" i="63766"/>
  <c r="F18" i="63767"/>
  <c r="F18" i="63769"/>
  <c r="F18" i="63768"/>
  <c r="E20" i="63768"/>
  <c r="E20" i="63767"/>
  <c r="E20" i="63769"/>
  <c r="E20" i="63766"/>
  <c r="E20" i="63760"/>
  <c r="F20" i="63760"/>
  <c r="E21" i="63766"/>
  <c r="E21" i="63769"/>
  <c r="E21" i="63768"/>
  <c r="E21" i="63760"/>
  <c r="E21" i="63767"/>
  <c r="F19" i="63769"/>
  <c r="F19" i="63767"/>
  <c r="F19" i="63766"/>
  <c r="F19" i="63768"/>
  <c r="E22" i="63768"/>
  <c r="E22" i="63769"/>
  <c r="E22" i="63766"/>
  <c r="E22" i="63760"/>
  <c r="E22" i="63767"/>
  <c r="F20" i="63766"/>
  <c r="F20" i="63769"/>
  <c r="F20" i="63768"/>
  <c r="F20" i="63767"/>
  <c r="F21" i="63760"/>
  <c r="F21" i="63767"/>
  <c r="F21" i="63766"/>
  <c r="F21" i="63768"/>
  <c r="F21" i="63769"/>
  <c r="E23" i="63769"/>
  <c r="E23" i="63768"/>
  <c r="E23" i="63760"/>
  <c r="E23" i="63767"/>
  <c r="E23" i="63766"/>
  <c r="F22" i="63760"/>
  <c r="F22" i="63769"/>
  <c r="F22" i="63768"/>
  <c r="F22" i="63766"/>
  <c r="F22" i="63767"/>
  <c r="F23" i="63760"/>
  <c r="E24" i="63767"/>
  <c r="E24" i="63760"/>
  <c r="E24" i="63768"/>
  <c r="E24" i="63769"/>
  <c r="E24" i="63766"/>
  <c r="E25" i="63766"/>
  <c r="E25" i="63760"/>
  <c r="E25" i="63767"/>
  <c r="E25" i="63769"/>
  <c r="E25" i="63768"/>
  <c r="F23" i="63769"/>
  <c r="F23" i="63766"/>
  <c r="F23" i="63768"/>
  <c r="F23" i="63767"/>
  <c r="F24" i="63760"/>
  <c r="F24" i="63768"/>
  <c r="F24" i="63766"/>
  <c r="F24" i="63767"/>
  <c r="F24" i="63769"/>
  <c r="E26" i="63760"/>
  <c r="E26" i="63768"/>
  <c r="E26" i="63767"/>
  <c r="E26" i="63769"/>
  <c r="E26" i="63766"/>
  <c r="F25" i="63760"/>
  <c r="F25" i="63768"/>
  <c r="F25" i="63766"/>
  <c r="F25" i="63769"/>
  <c r="F25" i="63767"/>
  <c r="F26" i="63760"/>
  <c r="E27" i="63769"/>
  <c r="E27" i="63767"/>
  <c r="E27" i="63768"/>
  <c r="E27" i="63760"/>
  <c r="E27" i="63766"/>
  <c r="E28" i="63767"/>
  <c r="E28" i="63766"/>
  <c r="E28" i="63768"/>
  <c r="E28" i="63769"/>
  <c r="E28" i="63760"/>
  <c r="F26" i="63769"/>
  <c r="F26" i="63766"/>
  <c r="F26" i="63767"/>
  <c r="F26" i="63768"/>
  <c r="F27" i="63760"/>
  <c r="F27" i="63768"/>
  <c r="F27" i="63769"/>
  <c r="F27" i="63767"/>
  <c r="F27" i="63766"/>
  <c r="F28" i="63760"/>
  <c r="E29" i="63766"/>
  <c r="E29" i="63769"/>
  <c r="E29" i="63768"/>
  <c r="E29" i="63760"/>
  <c r="E29" i="63767"/>
  <c r="F29" i="63760"/>
  <c r="E30" i="63760"/>
  <c r="E30" i="63769"/>
  <c r="E30" i="63766"/>
  <c r="E30" i="63768"/>
  <c r="E30" i="63767"/>
  <c r="F28" i="63768"/>
  <c r="F28" i="63769"/>
  <c r="F28" i="63766"/>
  <c r="F28" i="63767"/>
  <c r="E31" i="63766"/>
  <c r="E31" i="63768"/>
  <c r="E31" i="63760"/>
  <c r="E31" i="63767"/>
  <c r="E31" i="63769"/>
  <c r="F29" i="63768"/>
  <c r="F29" i="63767"/>
  <c r="F29" i="63766"/>
  <c r="F29" i="63769"/>
  <c r="F30" i="63760"/>
  <c r="F30" i="63768"/>
  <c r="F30" i="63766"/>
  <c r="F30" i="63767"/>
  <c r="F30" i="63769"/>
  <c r="F31" i="63760"/>
  <c r="E32" i="63766"/>
  <c r="E32" i="63769"/>
  <c r="E32" i="63760"/>
  <c r="E32" i="63767"/>
  <c r="E32" i="63768"/>
  <c r="F32" i="63760"/>
  <c r="F31" i="63768"/>
  <c r="F31" i="63766"/>
  <c r="F31" i="63769"/>
  <c r="F31" i="63767"/>
  <c r="E33" i="63769"/>
  <c r="E33" i="63768"/>
  <c r="E33" i="63760"/>
  <c r="E33" i="63767"/>
  <c r="E33" i="63766"/>
  <c r="F33" i="63760"/>
  <c r="E34" i="63767"/>
  <c r="E34" i="63766"/>
  <c r="E34" i="63768"/>
  <c r="E34" i="63769"/>
  <c r="E34" i="63760"/>
  <c r="F32" i="63766"/>
  <c r="F32" i="63768"/>
  <c r="F32" i="63767"/>
  <c r="F32" i="63769"/>
  <c r="F34" i="63760"/>
  <c r="E35" i="63769"/>
  <c r="E35" i="63767"/>
  <c r="E35" i="63768"/>
  <c r="E35" i="63760"/>
  <c r="E35" i="63766"/>
  <c r="F33" i="63768"/>
  <c r="F33" i="63766"/>
  <c r="F33" i="63769"/>
  <c r="F33" i="63767"/>
  <c r="F35" i="63760"/>
  <c r="E36" i="63767"/>
  <c r="E36" i="63760"/>
  <c r="E36" i="63769"/>
  <c r="E36" i="63766"/>
  <c r="E36" i="63768"/>
  <c r="F34" i="63769"/>
  <c r="F34" i="63766"/>
  <c r="F34" i="63767"/>
  <c r="F34" i="63768"/>
  <c r="E37" i="63769"/>
  <c r="E37" i="63767"/>
  <c r="E37" i="63766"/>
  <c r="E37" i="63768"/>
  <c r="E37" i="63760"/>
  <c r="F36" i="63760"/>
  <c r="F35" i="63769"/>
  <c r="F35" i="63767"/>
  <c r="F35" i="63766"/>
  <c r="F35" i="63768"/>
  <c r="F37" i="63760"/>
  <c r="F36" i="63769"/>
  <c r="F36" i="63767"/>
  <c r="F36" i="63768"/>
  <c r="F36" i="63766"/>
  <c r="E38" i="63767"/>
  <c r="E38" i="63766"/>
  <c r="E38" i="63769"/>
  <c r="E38" i="63760"/>
  <c r="E38" i="63768"/>
  <c r="F37" i="63768"/>
  <c r="F37" i="63767"/>
  <c r="F37" i="63766"/>
  <c r="F37" i="63769"/>
  <c r="E39" i="63766"/>
  <c r="E39" i="63768"/>
  <c r="E39" i="63760"/>
  <c r="E39" i="63767"/>
  <c r="E39" i="63769"/>
  <c r="F38" i="63760"/>
  <c r="F38" i="63768"/>
  <c r="F38" i="63766"/>
  <c r="F38" i="63767"/>
  <c r="F38" i="63769"/>
  <c r="F39" i="63760"/>
  <c r="E40" i="63768"/>
  <c r="E40" i="63766"/>
  <c r="E40" i="63767"/>
  <c r="E40" i="63769"/>
  <c r="E40" i="63760"/>
  <c r="F39" i="63767"/>
  <c r="F39" i="63766"/>
  <c r="F39" i="63768"/>
  <c r="F39" i="63769"/>
  <c r="F40" i="63760"/>
  <c r="E41" i="63769"/>
  <c r="E41" i="63767"/>
  <c r="E41" i="63768"/>
  <c r="E41" i="63760"/>
  <c r="E41" i="63766"/>
  <c r="F41" i="63760"/>
  <c r="E42" i="63768"/>
  <c r="E42" i="63766"/>
  <c r="E42" i="63760"/>
  <c r="E42" i="63767"/>
  <c r="E42" i="63769"/>
  <c r="F40" i="63769"/>
  <c r="F40" i="63768"/>
  <c r="F40" i="63766"/>
  <c r="F40" i="63767"/>
  <c r="F42" i="63760"/>
  <c r="F41" i="63768"/>
  <c r="F41" i="63766"/>
  <c r="F41" i="63769"/>
  <c r="F41" i="63767"/>
  <c r="E43" i="63766"/>
  <c r="E43" i="63767"/>
  <c r="E43" i="63769"/>
  <c r="E43" i="63768"/>
  <c r="E43" i="63760"/>
  <c r="E44" i="63768"/>
  <c r="E44" i="63769"/>
  <c r="E44" i="63760"/>
  <c r="E44" i="63766"/>
  <c r="E44" i="63767"/>
  <c r="F43" i="63760"/>
  <c r="F42" i="63768"/>
  <c r="F42" i="63767"/>
  <c r="F42" i="63769"/>
  <c r="F42" i="63766"/>
  <c r="F43" i="63767"/>
  <c r="F43" i="63769"/>
  <c r="F43" i="63766"/>
  <c r="F43" i="63768"/>
  <c r="E45" i="63767"/>
  <c r="E45" i="63769"/>
  <c r="E45" i="63766"/>
  <c r="E45" i="63768"/>
  <c r="E45" i="63760"/>
  <c r="F44" i="63760"/>
  <c r="F45" i="63760"/>
  <c r="F44" i="63769"/>
  <c r="F44" i="63767"/>
  <c r="F44" i="63768"/>
  <c r="F44" i="63766"/>
  <c r="E46" i="63767"/>
  <c r="E46" i="63766"/>
  <c r="E46" i="63768"/>
  <c r="E46" i="63760"/>
  <c r="E46" i="63769"/>
  <c r="E47" i="63767"/>
  <c r="E47" i="63769"/>
  <c r="E47" i="63766"/>
  <c r="E47" i="63768"/>
  <c r="E47" i="63760"/>
  <c r="F46" i="63760"/>
  <c r="F45" i="63768"/>
  <c r="F45" i="63767"/>
  <c r="F45" i="63766"/>
  <c r="F45" i="63769"/>
  <c r="E48" i="63767"/>
  <c r="E48" i="63760"/>
  <c r="E48" i="63768"/>
  <c r="E48" i="63769"/>
  <c r="E48" i="63766"/>
  <c r="F47" i="63760"/>
  <c r="F46" i="63769"/>
  <c r="F46" i="63768"/>
  <c r="F46" i="63766"/>
  <c r="F46" i="63767"/>
  <c r="E49" i="63766"/>
  <c r="E49" i="63768"/>
  <c r="E49" i="63760"/>
  <c r="E49" i="63767"/>
  <c r="E49" i="63769"/>
  <c r="F47" i="63769"/>
  <c r="F47" i="63766"/>
  <c r="F47" i="63768"/>
  <c r="F47" i="63767"/>
  <c r="F48" i="63760"/>
  <c r="F48" i="63766"/>
  <c r="F48" i="63768"/>
  <c r="F48" i="63767"/>
  <c r="F48" i="63769"/>
  <c r="F49" i="63760"/>
  <c r="E50" i="63767"/>
  <c r="E50" i="63760"/>
  <c r="E50" i="63769"/>
  <c r="E50" i="63766"/>
  <c r="E50" i="63768"/>
  <c r="F50" i="63760"/>
  <c r="E51" i="63760"/>
  <c r="E51" i="63769"/>
  <c r="E51" i="63766"/>
  <c r="E51" i="63768"/>
  <c r="E51" i="63767"/>
  <c r="F49" i="63769"/>
  <c r="F49" i="63768"/>
  <c r="F49" i="63767"/>
  <c r="F49" i="63766"/>
  <c r="F51" i="63760"/>
  <c r="E52" i="63767"/>
  <c r="E52" i="63766"/>
  <c r="E52" i="63769"/>
  <c r="E52" i="63760"/>
  <c r="E52" i="63768"/>
  <c r="F50" i="63766"/>
  <c r="F50" i="63767"/>
  <c r="F50" i="63769"/>
  <c r="F50" i="63768"/>
  <c r="E53" i="63767"/>
  <c r="E53" i="63760"/>
  <c r="E53" i="63769"/>
  <c r="E53" i="63766"/>
  <c r="E53" i="63768"/>
  <c r="F52" i="63760"/>
  <c r="F51" i="63768"/>
  <c r="F51" i="63769"/>
  <c r="F51" i="63767"/>
  <c r="F51" i="63766"/>
  <c r="F53" i="63760"/>
  <c r="F52" i="63769"/>
  <c r="F52" i="63767"/>
  <c r="F52" i="63768"/>
  <c r="F52" i="63766"/>
  <c r="E54" i="63768"/>
  <c r="E54" i="63769"/>
  <c r="E54" i="63767"/>
  <c r="E54" i="63766"/>
  <c r="E54" i="63760"/>
  <c r="F54" i="63760"/>
  <c r="E55" i="63766"/>
  <c r="E55" i="63760"/>
  <c r="E55" i="63768"/>
  <c r="E55" i="63767"/>
  <c r="E55" i="63769"/>
  <c r="F53" i="63768"/>
  <c r="F53" i="63767"/>
  <c r="F53" i="63766"/>
  <c r="F53" i="63769"/>
  <c r="E56" i="63768"/>
  <c r="E56" i="63766"/>
  <c r="E56" i="63767"/>
  <c r="E56" i="63760"/>
  <c r="E56" i="63769"/>
  <c r="F54" i="63769"/>
  <c r="F54" i="63768"/>
  <c r="F54" i="63766"/>
  <c r="F54" i="63767"/>
  <c r="F55" i="63760"/>
  <c r="F55" i="63768"/>
  <c r="F55" i="63766"/>
  <c r="F55" i="63769"/>
  <c r="F55" i="63767"/>
  <c r="F56" i="63760"/>
  <c r="E57" i="63767"/>
  <c r="E57" i="63769"/>
  <c r="E57" i="63760"/>
  <c r="E57" i="63766"/>
  <c r="E57" i="63768"/>
  <c r="F56" i="63768"/>
  <c r="F56" i="63766"/>
  <c r="F56" i="63767"/>
  <c r="F56" i="63769"/>
  <c r="F57" i="63760"/>
  <c r="E58" i="63769"/>
  <c r="E58" i="63767"/>
  <c r="E58" i="63766"/>
  <c r="E58" i="63768"/>
  <c r="E58" i="63760"/>
  <c r="F58" i="63760"/>
  <c r="F57" i="63769"/>
  <c r="F57" i="63768"/>
  <c r="F57" i="63767"/>
  <c r="F57" i="63766"/>
  <c r="E59" i="63766"/>
  <c r="E59" i="63769"/>
  <c r="E59" i="63760"/>
  <c r="E59" i="63768"/>
  <c r="E59" i="63767"/>
  <c r="F59" i="63760"/>
  <c r="E60" i="63768"/>
  <c r="E60" i="63769"/>
  <c r="E60" i="63760"/>
  <c r="E60" i="63766"/>
  <c r="E60" i="63767"/>
  <c r="F58" i="63768"/>
  <c r="F58" i="63767"/>
  <c r="F58" i="63769"/>
  <c r="F58" i="63766"/>
  <c r="E61" i="63769"/>
  <c r="E61" i="63768"/>
  <c r="E61" i="63766"/>
  <c r="E61" i="63760"/>
  <c r="E61" i="63767"/>
  <c r="F59" i="63767"/>
  <c r="F59" i="63769"/>
  <c r="F59" i="63766"/>
  <c r="F59" i="63768"/>
  <c r="F60" i="63760"/>
  <c r="E62" i="63769"/>
  <c r="E62" i="63768"/>
  <c r="E62" i="63766"/>
  <c r="E62" i="63767"/>
  <c r="E62" i="63760"/>
  <c r="F60" i="63768"/>
  <c r="F60" i="63769"/>
  <c r="F60" i="63766"/>
  <c r="F60" i="63767"/>
  <c r="F61" i="63760"/>
  <c r="F61" i="63768"/>
  <c r="F61" i="63769"/>
  <c r="F61" i="63767"/>
  <c r="F61" i="63766"/>
  <c r="F62" i="63760"/>
  <c r="E63" i="63766"/>
  <c r="E63" i="63767"/>
  <c r="E63" i="63768"/>
  <c r="E63" i="63769"/>
  <c r="E63" i="63760"/>
  <c r="F62" i="63767"/>
  <c r="F62" i="63769"/>
  <c r="F62" i="63768"/>
  <c r="F62" i="63766"/>
  <c r="E64" i="63760"/>
  <c r="E64" i="63767"/>
  <c r="E64" i="63766"/>
  <c r="E64" i="63768"/>
  <c r="E64" i="63769"/>
  <c r="F63" i="63760"/>
  <c r="F64" i="63760"/>
  <c r="E65" i="63769"/>
  <c r="E65" i="63760"/>
  <c r="E65" i="63766"/>
  <c r="E65" i="63768"/>
  <c r="E65" i="63767"/>
  <c r="F63" i="63766"/>
  <c r="F63" i="63768"/>
  <c r="F63" i="63769"/>
  <c r="F63" i="63767"/>
  <c r="F64" i="63769"/>
  <c r="F64" i="63768"/>
  <c r="F64" i="63766"/>
  <c r="F64" i="63767"/>
  <c r="F65" i="63760"/>
  <c r="E66" i="63767"/>
  <c r="E66" i="63766"/>
  <c r="E66" i="63768"/>
  <c r="E66" i="63769"/>
  <c r="E66" i="63760"/>
  <c r="F66" i="63760"/>
  <c r="E67" i="63769"/>
  <c r="E67" i="63760"/>
  <c r="E67" i="63766"/>
  <c r="E67" i="63767"/>
  <c r="E67" i="63768"/>
  <c r="F65" i="63769"/>
  <c r="F65" i="63767"/>
  <c r="F65" i="63766"/>
  <c r="F65" i="63768"/>
  <c r="E68" i="63767"/>
  <c r="E68" i="63766"/>
  <c r="E68" i="63768"/>
  <c r="E68" i="63769"/>
  <c r="E68" i="63760"/>
  <c r="F66" i="63769"/>
  <c r="F66" i="63768"/>
  <c r="F66" i="63766"/>
  <c r="F66" i="63767"/>
  <c r="F67" i="63760"/>
  <c r="E69" i="63768"/>
  <c r="E69" i="63769"/>
  <c r="E69" i="63760"/>
  <c r="E69" i="63766"/>
  <c r="E69" i="63767"/>
  <c r="F68" i="63760"/>
  <c r="F67" i="63769"/>
  <c r="F67" i="63767"/>
  <c r="F67" i="63766"/>
  <c r="F67" i="63768"/>
  <c r="F68" i="63768"/>
  <c r="F68" i="63769"/>
  <c r="F68" i="63766"/>
  <c r="F68" i="63767"/>
  <c r="F69" i="63760"/>
  <c r="E70" i="63760"/>
  <c r="E70" i="63767"/>
  <c r="E70" i="63766"/>
  <c r="E70" i="63768"/>
  <c r="E70" i="63769"/>
  <c r="E71" i="63769"/>
  <c r="E71" i="63760"/>
  <c r="E71" i="63766"/>
  <c r="E71" i="63767"/>
  <c r="E71" i="63768"/>
  <c r="F70" i="63760"/>
  <c r="F69" i="63766"/>
  <c r="F69" i="63768"/>
  <c r="F69" i="63769"/>
  <c r="F69" i="63767"/>
  <c r="E72" i="63767"/>
  <c r="E72" i="63766"/>
  <c r="E72" i="63768"/>
  <c r="E72" i="63769"/>
  <c r="E72" i="63760"/>
  <c r="F71" i="63760"/>
  <c r="F70" i="63769"/>
  <c r="F70" i="63766"/>
  <c r="F70" i="63767"/>
  <c r="F70" i="63768"/>
  <c r="F72" i="63760"/>
  <c r="E73" i="63769"/>
  <c r="E73" i="63760"/>
  <c r="E73" i="63766"/>
  <c r="E73" i="63767"/>
  <c r="E73" i="63768"/>
  <c r="F71" i="63769"/>
  <c r="F71" i="63767"/>
  <c r="F71" i="63766"/>
  <c r="F71" i="63768"/>
  <c r="E74" i="63767"/>
  <c r="E74" i="63766"/>
  <c r="E74" i="63768"/>
  <c r="E74" i="63769"/>
  <c r="E74" i="63760"/>
  <c r="F73" i="63760"/>
  <c r="F72" i="63769"/>
  <c r="F72" i="63766"/>
  <c r="F72" i="63767"/>
  <c r="F72" i="63768"/>
  <c r="F74" i="63760"/>
  <c r="F73" i="63769"/>
  <c r="F73" i="63767"/>
  <c r="F73" i="63766"/>
  <c r="F73" i="63768"/>
  <c r="E75" i="63769"/>
  <c r="E75" i="63760"/>
  <c r="E75" i="63766"/>
  <c r="E75" i="63768"/>
  <c r="E75" i="63767"/>
  <c r="E76" i="63767"/>
  <c r="E76" i="63766"/>
  <c r="E76" i="63768"/>
  <c r="E76" i="63769"/>
  <c r="E76" i="63760"/>
  <c r="F74" i="63769"/>
  <c r="F74" i="63766"/>
  <c r="F74" i="63767"/>
  <c r="F74" i="63768"/>
  <c r="F75" i="63760"/>
  <c r="E77" i="63769"/>
  <c r="E77" i="63760"/>
  <c r="E77" i="63766"/>
  <c r="E77" i="63768"/>
  <c r="E77" i="63767"/>
  <c r="F75" i="63769"/>
  <c r="F75" i="63767"/>
  <c r="F75" i="63766"/>
  <c r="F75" i="63768"/>
  <c r="F76" i="63760"/>
  <c r="F76" i="63768"/>
  <c r="F76" i="63769"/>
  <c r="F76" i="63766"/>
  <c r="F76" i="63767"/>
  <c r="F77" i="63760"/>
  <c r="E78" i="63767"/>
  <c r="E78" i="63766"/>
  <c r="E78" i="63768"/>
  <c r="E78" i="63769"/>
  <c r="E78" i="63760"/>
  <c r="F78" i="63760"/>
  <c r="E79" i="63769"/>
  <c r="E79" i="63760"/>
  <c r="E79" i="63766"/>
  <c r="E79" i="63768"/>
  <c r="E79" i="63767"/>
  <c r="F77" i="63768"/>
  <c r="F77" i="63767"/>
  <c r="F77" i="63769"/>
  <c r="F77" i="63766"/>
  <c r="E80" i="63767"/>
  <c r="E80" i="63766"/>
  <c r="E80" i="63768"/>
  <c r="E80" i="63769"/>
  <c r="E80" i="63760"/>
  <c r="F78" i="63768"/>
  <c r="F78" i="63769"/>
  <c r="F78" i="63766"/>
  <c r="F78" i="63767"/>
  <c r="F79" i="63760"/>
  <c r="F79" i="63769"/>
  <c r="F79" i="63766"/>
  <c r="F79" i="63768"/>
  <c r="F79" i="63767"/>
  <c r="F80" i="63760"/>
  <c r="E81" i="63769"/>
  <c r="E81" i="63760"/>
  <c r="E81" i="63766"/>
  <c r="E81" i="63767"/>
  <c r="E81" i="63768"/>
  <c r="F80" i="63768"/>
  <c r="F80" i="63769"/>
  <c r="F80" i="63766"/>
  <c r="F80" i="63767"/>
  <c r="E82" i="63767"/>
  <c r="E82" i="63768"/>
  <c r="E82" i="63769"/>
  <c r="E82" i="63760"/>
  <c r="E82" i="63766"/>
  <c r="F81" i="63760"/>
  <c r="F81" i="63768"/>
  <c r="F81" i="63767"/>
  <c r="F81" i="63769"/>
  <c r="F81" i="63766"/>
  <c r="E83" i="63769"/>
  <c r="E83" i="63760"/>
  <c r="E83" i="63767"/>
  <c r="E83" i="63766"/>
  <c r="E83" i="63768"/>
  <c r="F82" i="63760"/>
  <c r="F82" i="63767"/>
  <c r="F82" i="63768"/>
  <c r="F82" i="63769"/>
  <c r="F82" i="63766"/>
  <c r="E84" i="63767"/>
  <c r="E84" i="63768"/>
  <c r="E84" i="63769"/>
  <c r="E84" i="63760"/>
  <c r="E84" i="63766"/>
  <c r="F83" i="63760"/>
  <c r="F83" i="63769"/>
  <c r="F83" i="63766"/>
  <c r="F83" i="63768"/>
  <c r="F83" i="63767"/>
  <c r="F84" i="63760"/>
  <c r="E85" i="63768"/>
  <c r="E85" i="63769"/>
  <c r="E85" i="63760"/>
  <c r="E85" i="63767"/>
  <c r="E85" i="63766"/>
  <c r="F85" i="63760"/>
  <c r="E86" i="63766"/>
  <c r="E86" i="63767"/>
  <c r="E86" i="63768"/>
  <c r="E86" i="63769"/>
  <c r="E86" i="63760"/>
  <c r="F84" i="63767"/>
  <c r="F84" i="63768"/>
  <c r="F84" i="63769"/>
  <c r="F84" i="63766"/>
  <c r="E87" i="63769"/>
  <c r="E87" i="63760"/>
  <c r="E87" i="63767"/>
  <c r="E87" i="63766"/>
  <c r="E87" i="63768"/>
  <c r="F85" i="63766"/>
  <c r="F85" i="63768"/>
  <c r="F85" i="63767"/>
  <c r="F85" i="63769"/>
  <c r="F86" i="63760"/>
  <c r="F86" i="63767"/>
  <c r="F86" i="63768"/>
  <c r="F86" i="63769"/>
  <c r="F86" i="63766"/>
  <c r="E88" i="63767"/>
  <c r="E88" i="63768"/>
  <c r="E88" i="63769"/>
  <c r="E88" i="63760"/>
  <c r="E88" i="63766"/>
  <c r="F87" i="63760"/>
  <c r="F87" i="63769"/>
  <c r="F87" i="63766"/>
  <c r="F87" i="63768"/>
  <c r="F87" i="63767"/>
  <c r="F88" i="63760"/>
  <c r="E89" i="63768"/>
  <c r="E89" i="63769"/>
  <c r="E89" i="63760"/>
  <c r="E89" i="63767"/>
  <c r="E89" i="63766"/>
  <c r="F89" i="63760"/>
  <c r="E90" i="63766"/>
  <c r="E90" i="63767"/>
  <c r="E90" i="63768"/>
  <c r="E90" i="63769"/>
  <c r="E90" i="63760"/>
  <c r="F88" i="63767"/>
  <c r="F88" i="63768"/>
  <c r="F88" i="63769"/>
  <c r="F88" i="63766"/>
  <c r="F89" i="63766"/>
  <c r="F89" i="63768"/>
  <c r="F89" i="63767"/>
  <c r="F89" i="63769"/>
  <c r="F90" i="63760"/>
  <c r="E91" i="63769"/>
  <c r="E91" i="63760"/>
  <c r="E91" i="63767"/>
  <c r="E91" i="63766"/>
  <c r="E91" i="63768"/>
  <c r="F91" i="63760"/>
  <c r="F90" i="63767"/>
  <c r="F90" i="63768"/>
  <c r="F90" i="63769"/>
  <c r="F90" i="63766"/>
  <c r="E92" i="63767"/>
  <c r="E92" i="63768"/>
  <c r="E92" i="63769"/>
  <c r="E92" i="63760"/>
  <c r="E92" i="63766"/>
  <c r="F91" i="63769"/>
  <c r="F91" i="63766"/>
  <c r="F91" i="63768"/>
  <c r="F91" i="63767"/>
  <c r="F92" i="63760"/>
  <c r="E93" i="63768"/>
  <c r="E93" i="63769"/>
  <c r="E93" i="63760"/>
  <c r="E93" i="63767"/>
  <c r="E93" i="63766"/>
  <c r="F93" i="63760"/>
  <c r="E94" i="63766"/>
  <c r="E94" i="63767"/>
  <c r="E94" i="63768"/>
  <c r="E94" i="63769"/>
  <c r="E94" i="63760"/>
  <c r="F92" i="63767"/>
  <c r="F92" i="63768"/>
  <c r="F92" i="63769"/>
  <c r="F92" i="63766"/>
  <c r="F94" i="63760"/>
  <c r="F93" i="63766"/>
  <c r="F93" i="63768"/>
  <c r="F93" i="63767"/>
  <c r="F93" i="63769"/>
  <c r="E95" i="63769"/>
  <c r="E95" i="63760"/>
  <c r="E95" i="63767"/>
  <c r="E95" i="63766"/>
  <c r="E95" i="63768"/>
  <c r="F94" i="63767"/>
  <c r="F94" i="63768"/>
  <c r="F94" i="63769"/>
  <c r="F94" i="63766"/>
  <c r="E96" i="63766"/>
  <c r="E96" i="63768"/>
  <c r="E96" i="63767"/>
  <c r="E96" i="63769"/>
  <c r="E96" i="63760"/>
  <c r="F95" i="63760"/>
  <c r="F96" i="63760"/>
  <c r="F95" i="63766"/>
  <c r="F95" i="63768"/>
  <c r="F95" i="63767"/>
  <c r="F95" i="63769"/>
  <c r="E97" i="63769"/>
  <c r="E97" i="63760"/>
  <c r="E97" i="63767"/>
  <c r="E97" i="63766"/>
  <c r="E97" i="63768"/>
  <c r="F96" i="63767"/>
  <c r="F96" i="63768"/>
  <c r="F96" i="63769"/>
  <c r="F96" i="63766"/>
  <c r="E98" i="63766"/>
  <c r="E98" i="63767"/>
  <c r="E98" i="63768"/>
  <c r="E98" i="63769"/>
  <c r="E98" i="63760"/>
  <c r="F97" i="63760"/>
  <c r="F97" i="63766"/>
  <c r="F97" i="63768"/>
  <c r="F97" i="63767"/>
  <c r="F97" i="63769"/>
  <c r="F98" i="63760"/>
  <c r="E99" i="63769"/>
  <c r="E99" i="63760"/>
  <c r="E99" i="63767"/>
  <c r="E99" i="63766"/>
  <c r="E99" i="63768"/>
  <c r="F98" i="63767"/>
  <c r="F98" i="63768"/>
  <c r="F98" i="63769"/>
  <c r="F98" i="63766"/>
  <c r="F99" i="63760"/>
  <c r="E100" i="63766"/>
  <c r="E100" i="63768"/>
  <c r="E100" i="63767"/>
  <c r="E100" i="63769"/>
  <c r="E100" i="63760"/>
  <c r="E101" i="63769"/>
  <c r="E101" i="63760"/>
  <c r="E101" i="63767"/>
  <c r="E101" i="63766"/>
  <c r="E101" i="63768"/>
  <c r="F100" i="63760"/>
  <c r="F99" i="63766"/>
  <c r="F99" i="63768"/>
  <c r="F99" i="63767"/>
  <c r="F99" i="63769"/>
  <c r="F100" i="63767"/>
  <c r="F100" i="63768"/>
  <c r="F100" i="63769"/>
  <c r="F100" i="63766"/>
  <c r="E102" i="63766"/>
  <c r="E102" i="63767"/>
  <c r="E102" i="63768"/>
  <c r="E102" i="63769"/>
  <c r="E102" i="63760"/>
  <c r="F101" i="63760"/>
  <c r="E103" i="63769"/>
  <c r="E103" i="63760"/>
  <c r="E103" i="63767"/>
  <c r="E103" i="63766"/>
  <c r="E103" i="63768"/>
  <c r="F102" i="63760"/>
  <c r="F101" i="63766"/>
  <c r="F101" i="63768"/>
  <c r="F101" i="63767"/>
  <c r="F101" i="63769"/>
  <c r="F103" i="63760"/>
  <c r="F102" i="63767"/>
  <c r="F102" i="63768"/>
  <c r="F102" i="63769"/>
  <c r="F102" i="63766"/>
  <c r="E104" i="63766"/>
  <c r="E104" i="63768"/>
  <c r="E104" i="63767"/>
  <c r="E104" i="63769"/>
  <c r="E104" i="63760"/>
  <c r="F103" i="63766"/>
  <c r="F103" i="63768"/>
  <c r="F103" i="63767"/>
  <c r="F103" i="63769"/>
  <c r="E105" i="63769"/>
  <c r="E105" i="63760"/>
  <c r="E105" i="63767"/>
  <c r="E105" i="63766"/>
  <c r="E105" i="63768"/>
  <c r="F104" i="63760"/>
  <c r="F105" i="63760"/>
  <c r="E106" i="63766"/>
  <c r="E106" i="63767"/>
  <c r="E106" i="63768"/>
  <c r="E106" i="63769"/>
  <c r="E106" i="63760"/>
  <c r="F104" i="63767"/>
  <c r="F104" i="63768"/>
  <c r="F104" i="63769"/>
  <c r="F104" i="63766"/>
  <c r="E107" i="63760"/>
  <c r="E107" i="63768"/>
  <c r="E107" i="63766"/>
  <c r="E107" i="63769"/>
  <c r="E107" i="63767"/>
  <c r="F106" i="63760"/>
  <c r="F105" i="63766"/>
  <c r="F105" i="63768"/>
  <c r="F105" i="63767"/>
  <c r="F105" i="63769"/>
  <c r="E108" i="63766"/>
  <c r="E109" i="63766"/>
  <c r="E110" i="63766"/>
  <c r="E111" i="63766"/>
  <c r="E108" i="63760"/>
  <c r="E109" i="63760"/>
  <c r="E110" i="63760"/>
  <c r="E111" i="63760"/>
  <c r="E112" i="63760"/>
  <c r="E113" i="63760"/>
  <c r="E114" i="63760"/>
  <c r="E115" i="63760"/>
  <c r="F107" i="63760"/>
  <c r="F108" i="63760"/>
  <c r="F109" i="63760"/>
  <c r="F110" i="63760"/>
  <c r="F111" i="63760"/>
  <c r="F112" i="63760"/>
  <c r="F113" i="63760"/>
  <c r="F114" i="63760"/>
  <c r="F115" i="63760"/>
  <c r="E116" i="63760"/>
  <c r="F116" i="63760"/>
  <c r="E117" i="63760"/>
  <c r="F117" i="63760"/>
  <c r="E118" i="63760"/>
  <c r="F118" i="63760"/>
  <c r="E119" i="63760"/>
  <c r="F119" i="63760"/>
  <c r="E120" i="63760"/>
  <c r="F120" i="63760"/>
  <c r="E121" i="63760"/>
  <c r="F121" i="63760"/>
  <c r="E122" i="63760"/>
  <c r="F122" i="63760"/>
  <c r="E123" i="63760"/>
  <c r="F123" i="63760"/>
  <c r="E124" i="63760"/>
  <c r="F124" i="63760"/>
  <c r="E125" i="63760"/>
  <c r="F125" i="63760"/>
  <c r="E126" i="63760"/>
  <c r="F126" i="63760"/>
  <c r="E127" i="63760"/>
  <c r="F127" i="63760"/>
  <c r="E128" i="63760"/>
  <c r="F128" i="63760"/>
  <c r="E129" i="63760"/>
  <c r="F129" i="63760"/>
  <c r="E130" i="63760"/>
  <c r="F130" i="63760"/>
  <c r="E131" i="63760"/>
  <c r="F131" i="63760"/>
  <c r="E132" i="63760"/>
  <c r="F132" i="63760"/>
  <c r="E133" i="63760"/>
  <c r="F133" i="63760"/>
  <c r="E134" i="63760"/>
  <c r="F134" i="63760"/>
  <c r="E135" i="63760"/>
  <c r="F135" i="63760"/>
  <c r="E136" i="63760"/>
  <c r="F136" i="63760"/>
  <c r="E137" i="63760"/>
  <c r="F137" i="63760"/>
  <c r="E138" i="63760"/>
  <c r="F138" i="63760"/>
  <c r="E139" i="63760"/>
  <c r="F139" i="63760"/>
  <c r="E140" i="63760"/>
  <c r="F140" i="63760"/>
  <c r="E141" i="63760"/>
  <c r="F141" i="63760"/>
  <c r="E142" i="63760"/>
  <c r="F142" i="63760"/>
  <c r="E143" i="63760"/>
  <c r="F143" i="63760"/>
  <c r="E144" i="63760"/>
  <c r="F144" i="63760"/>
  <c r="E145" i="63760"/>
  <c r="F145" i="63760"/>
  <c r="E146" i="63760"/>
  <c r="F146" i="63760"/>
  <c r="E147" i="63760"/>
  <c r="F147" i="63760"/>
  <c r="E148" i="63760"/>
  <c r="F148" i="63760"/>
  <c r="E149" i="63760"/>
  <c r="F149" i="63760"/>
  <c r="E150" i="63760"/>
  <c r="F150" i="63760"/>
  <c r="E151" i="63760"/>
  <c r="F151" i="63760"/>
  <c r="E152" i="63760"/>
  <c r="F152" i="63760"/>
  <c r="E153" i="63760"/>
  <c r="F153" i="63760"/>
  <c r="E154" i="63760"/>
  <c r="F154" i="63760"/>
  <c r="E155" i="63760"/>
  <c r="F155" i="63760"/>
  <c r="E156" i="63760"/>
  <c r="F156" i="63760"/>
  <c r="E157" i="63760"/>
  <c r="F157" i="63760"/>
  <c r="E158" i="63760"/>
  <c r="F158" i="63760"/>
  <c r="E159" i="63760"/>
  <c r="F159" i="63760"/>
  <c r="E160" i="63760"/>
  <c r="F160" i="63760"/>
  <c r="E161" i="63760"/>
  <c r="F161" i="63760"/>
  <c r="E162" i="63760"/>
  <c r="F162" i="63760"/>
  <c r="E163" i="63760"/>
  <c r="F163" i="63760"/>
  <c r="E164" i="63760"/>
  <c r="F164" i="63760"/>
  <c r="E165" i="63760"/>
  <c r="F165" i="63760"/>
  <c r="E166" i="63760"/>
  <c r="F166" i="63760"/>
  <c r="E167" i="63760"/>
  <c r="F167" i="63760"/>
  <c r="E168" i="63760"/>
  <c r="F168" i="63760"/>
  <c r="E169" i="63760"/>
  <c r="F169" i="63760"/>
  <c r="E170" i="63760"/>
  <c r="F170" i="63760"/>
  <c r="E171" i="63760"/>
  <c r="F171" i="63760"/>
  <c r="E172" i="63760"/>
  <c r="F172" i="63760"/>
  <c r="E173" i="63760"/>
  <c r="F173" i="63760"/>
  <c r="E174" i="63760"/>
  <c r="F174" i="63760"/>
  <c r="E175" i="63760"/>
  <c r="F175" i="63760"/>
  <c r="E176" i="63760"/>
  <c r="F176" i="63760"/>
  <c r="E177" i="63760"/>
  <c r="F177" i="63760"/>
  <c r="E178" i="63760"/>
  <c r="F178" i="63760"/>
  <c r="E179" i="63760"/>
  <c r="F179" i="63760"/>
  <c r="E180" i="63760"/>
  <c r="F180" i="63760"/>
  <c r="E181" i="63760"/>
  <c r="F181" i="63760"/>
  <c r="E182" i="63760"/>
  <c r="F182" i="63760"/>
  <c r="E183" i="63760"/>
  <c r="F183" i="63760"/>
  <c r="E184" i="63760"/>
  <c r="F184" i="63760"/>
  <c r="E185" i="63760"/>
  <c r="F185" i="63760"/>
  <c r="E186" i="63760"/>
  <c r="F186" i="63760"/>
  <c r="E187" i="63760"/>
  <c r="F187" i="63760"/>
  <c r="E188" i="63760"/>
  <c r="F188" i="63760"/>
  <c r="E189" i="63760"/>
  <c r="F189" i="63760"/>
  <c r="E190" i="63760"/>
  <c r="F190" i="63760"/>
  <c r="E191" i="63760"/>
  <c r="F191" i="63760"/>
  <c r="E192" i="63760"/>
  <c r="F192" i="63760"/>
  <c r="E193" i="63760"/>
  <c r="F193" i="63760"/>
  <c r="E194" i="63760"/>
  <c r="F194" i="63760"/>
  <c r="E195" i="63760"/>
  <c r="F195" i="63760"/>
  <c r="E196" i="63760"/>
  <c r="F196" i="63760"/>
  <c r="E197" i="63760"/>
  <c r="F197" i="63760"/>
  <c r="E198" i="63760"/>
  <c r="F198" i="63760"/>
  <c r="E199" i="63760"/>
  <c r="F199" i="63760"/>
  <c r="E200" i="63760"/>
  <c r="F200" i="63760"/>
  <c r="E201" i="63760"/>
  <c r="F201" i="63760"/>
  <c r="E202" i="63760"/>
  <c r="F202" i="63760"/>
  <c r="E203" i="63760"/>
  <c r="F203" i="63760"/>
  <c r="E204" i="63760"/>
  <c r="F204" i="63760"/>
  <c r="E205" i="63760"/>
  <c r="F205" i="63760"/>
  <c r="E206" i="63760"/>
  <c r="F206" i="63760"/>
  <c r="D204" i="63761"/>
  <c r="E207" i="63760"/>
  <c r="F207" i="63760"/>
  <c r="F106" i="63766"/>
  <c r="F107" i="63766"/>
  <c r="F108" i="63766"/>
  <c r="F109" i="63766"/>
  <c r="F110" i="63766"/>
  <c r="F111" i="63766"/>
  <c r="E112" i="63766"/>
  <c r="F112" i="63766"/>
  <c r="E113" i="63766"/>
  <c r="F113" i="63766"/>
  <c r="E114" i="63766"/>
  <c r="F114" i="63766"/>
  <c r="E115" i="63766"/>
  <c r="F115" i="63766"/>
  <c r="E116" i="63766"/>
  <c r="F116" i="63766"/>
  <c r="E117" i="63766"/>
  <c r="F117" i="63766"/>
  <c r="E118" i="63766"/>
  <c r="F118" i="63766"/>
  <c r="E119" i="63766"/>
  <c r="F119" i="63766"/>
  <c r="E120" i="63766"/>
  <c r="F120" i="63766"/>
  <c r="E121" i="63766"/>
  <c r="F121" i="63766"/>
  <c r="E122" i="63766"/>
  <c r="F122" i="63766"/>
  <c r="E123" i="63766"/>
  <c r="F123" i="63766"/>
  <c r="E124" i="63766"/>
  <c r="F124" i="63766"/>
  <c r="E125" i="63766"/>
  <c r="F125" i="63766"/>
  <c r="E126" i="63766"/>
  <c r="F126" i="63766"/>
  <c r="E127" i="63766"/>
  <c r="F127" i="63766"/>
  <c r="E128" i="63766"/>
  <c r="F128" i="63766"/>
  <c r="E129" i="63766"/>
  <c r="F129" i="63766"/>
  <c r="E130" i="63766"/>
  <c r="F130" i="63766"/>
  <c r="E131" i="63766"/>
  <c r="F131" i="63766"/>
  <c r="E132" i="63766"/>
  <c r="F132" i="63766"/>
  <c r="E133" i="63766"/>
  <c r="F133" i="63766"/>
  <c r="E134" i="63766"/>
  <c r="F134" i="63766"/>
  <c r="E135" i="63766"/>
  <c r="F135" i="63766"/>
  <c r="E136" i="63766"/>
  <c r="F136" i="63766"/>
  <c r="E137" i="63766"/>
  <c r="F137" i="63766"/>
  <c r="E138" i="63766"/>
  <c r="F138" i="63766"/>
  <c r="E139" i="63766"/>
  <c r="F139" i="63766"/>
  <c r="E140" i="63766"/>
  <c r="F140" i="63766"/>
  <c r="E141" i="63766"/>
  <c r="F141" i="63766"/>
  <c r="E142" i="63766"/>
  <c r="F142" i="63766"/>
  <c r="E143" i="63766"/>
  <c r="F143" i="63766"/>
  <c r="E144" i="63766"/>
  <c r="F144" i="63766"/>
  <c r="E145" i="63766"/>
  <c r="F145" i="63766"/>
  <c r="E146" i="63766"/>
  <c r="F146" i="63766"/>
  <c r="E147" i="63766"/>
  <c r="F147" i="63766"/>
  <c r="E148" i="63766"/>
  <c r="F148" i="63766"/>
  <c r="E149" i="63766"/>
  <c r="F149" i="63766"/>
  <c r="E150" i="63766"/>
  <c r="F150" i="63766"/>
  <c r="E151" i="63766"/>
  <c r="F151" i="63766"/>
  <c r="E152" i="63766"/>
  <c r="F152" i="63766"/>
  <c r="E153" i="63766"/>
  <c r="F153" i="63766"/>
  <c r="E154" i="63766"/>
  <c r="F154" i="63766"/>
  <c r="E155" i="63766"/>
  <c r="F155" i="63766"/>
  <c r="E156" i="63766"/>
  <c r="F156" i="63766"/>
  <c r="E157" i="63766"/>
  <c r="F157" i="63766"/>
  <c r="E158" i="63766"/>
  <c r="F158" i="63766"/>
  <c r="E159" i="63766"/>
  <c r="F159" i="63766"/>
  <c r="E160" i="63766"/>
  <c r="F160" i="63766"/>
  <c r="E161" i="63766"/>
  <c r="F161" i="63766"/>
  <c r="E162" i="63766"/>
  <c r="F162" i="63766"/>
  <c r="E163" i="63766"/>
  <c r="F163" i="63766"/>
  <c r="E164" i="63766"/>
  <c r="F164" i="63766"/>
  <c r="E165" i="63766"/>
  <c r="F165" i="63766"/>
  <c r="E166" i="63766"/>
  <c r="F166" i="63766"/>
  <c r="E167" i="63766"/>
  <c r="F167" i="63766"/>
  <c r="E168" i="63766"/>
  <c r="F168" i="63766"/>
  <c r="E169" i="63766"/>
  <c r="F169" i="63766"/>
  <c r="E170" i="63766"/>
  <c r="F170" i="63766"/>
  <c r="E171" i="63766"/>
  <c r="F171" i="63766"/>
  <c r="E172" i="63766"/>
  <c r="F172" i="63766"/>
  <c r="E173" i="63766"/>
  <c r="F173" i="63766"/>
  <c r="E174" i="63766"/>
  <c r="F174" i="63766"/>
  <c r="E175" i="63766"/>
  <c r="F175" i="63766"/>
  <c r="E176" i="63766"/>
  <c r="F176" i="63766"/>
  <c r="E177" i="63766"/>
  <c r="F177" i="63766"/>
  <c r="E178" i="63766"/>
  <c r="F178" i="63766"/>
  <c r="E179" i="63766"/>
  <c r="F179" i="63766"/>
  <c r="E180" i="63766"/>
  <c r="F180" i="63766"/>
  <c r="E181" i="63766"/>
  <c r="F181" i="63766"/>
  <c r="E182" i="63766"/>
  <c r="F182" i="63766"/>
  <c r="E183" i="63766"/>
  <c r="F183" i="63766"/>
  <c r="E184" i="63766"/>
  <c r="F184" i="63766"/>
  <c r="E185" i="63766"/>
  <c r="F185" i="63766"/>
  <c r="E186" i="63766"/>
  <c r="F186" i="63766"/>
  <c r="E187" i="63766"/>
  <c r="F187" i="63766"/>
  <c r="E188" i="63766"/>
  <c r="F188" i="63766"/>
  <c r="E189" i="63766"/>
  <c r="F189" i="63766"/>
  <c r="E190" i="63766"/>
  <c r="F190" i="63766"/>
  <c r="E191" i="63766"/>
  <c r="F191" i="63766"/>
  <c r="E192" i="63766"/>
  <c r="F192" i="63766"/>
  <c r="E193" i="63766"/>
  <c r="F193" i="63766"/>
  <c r="E194" i="63766"/>
  <c r="F194" i="63766"/>
  <c r="E195" i="63766"/>
  <c r="F195" i="63766"/>
  <c r="E196" i="63766"/>
  <c r="F196" i="63766"/>
  <c r="E197" i="63766"/>
  <c r="F197" i="63766"/>
  <c r="E198" i="63766"/>
  <c r="F198" i="63766"/>
  <c r="E199" i="63766"/>
  <c r="F199" i="63766"/>
  <c r="E200" i="63766"/>
  <c r="F200" i="63766"/>
  <c r="E201" i="63766"/>
  <c r="F201" i="63766"/>
  <c r="E202" i="63766"/>
  <c r="F202" i="63766"/>
  <c r="E203" i="63766"/>
  <c r="F203" i="63766"/>
  <c r="E204" i="63766"/>
  <c r="F204" i="63766"/>
  <c r="E205" i="63766"/>
  <c r="F205" i="63766"/>
  <c r="E206" i="63766"/>
  <c r="F206" i="63766"/>
  <c r="E207" i="63766"/>
  <c r="F207" i="63766"/>
  <c r="F6" i="63761"/>
  <c r="F106" i="63767"/>
  <c r="F106" i="63768"/>
  <c r="F106" i="63769"/>
  <c r="E108" i="63767"/>
  <c r="E109" i="63767"/>
  <c r="E110" i="63767"/>
  <c r="E111" i="63767"/>
  <c r="F107" i="63767"/>
  <c r="F108" i="63767"/>
  <c r="F109" i="63767"/>
  <c r="F110" i="63767"/>
  <c r="F111" i="63767"/>
  <c r="E112" i="63767"/>
  <c r="F112" i="63767"/>
  <c r="E113" i="63767"/>
  <c r="F113" i="63767"/>
  <c r="E114" i="63767"/>
  <c r="F114" i="63767"/>
  <c r="E115" i="63767"/>
  <c r="F115" i="63767"/>
  <c r="E116" i="63767"/>
  <c r="F116" i="63767"/>
  <c r="E117" i="63767"/>
  <c r="F117" i="63767"/>
  <c r="E118" i="63767"/>
  <c r="F118" i="63767"/>
  <c r="E119" i="63767"/>
  <c r="F119" i="63767"/>
  <c r="E120" i="63767"/>
  <c r="F120" i="63767"/>
  <c r="E121" i="63767"/>
  <c r="F121" i="63767"/>
  <c r="E122" i="63767"/>
  <c r="F122" i="63767"/>
  <c r="E123" i="63767"/>
  <c r="F123" i="63767"/>
  <c r="E124" i="63767"/>
  <c r="F124" i="63767"/>
  <c r="E125" i="63767"/>
  <c r="F125" i="63767"/>
  <c r="E126" i="63767"/>
  <c r="F126" i="63767"/>
  <c r="E127" i="63767"/>
  <c r="F127" i="63767"/>
  <c r="E128" i="63767"/>
  <c r="F128" i="63767"/>
  <c r="E129" i="63767"/>
  <c r="F129" i="63767"/>
  <c r="E130" i="63767"/>
  <c r="F130" i="63767"/>
  <c r="E131" i="63767"/>
  <c r="F131" i="63767"/>
  <c r="E132" i="63767"/>
  <c r="F132" i="63767"/>
  <c r="E133" i="63767"/>
  <c r="F133" i="63767"/>
  <c r="E134" i="63767"/>
  <c r="F134" i="63767"/>
  <c r="E135" i="63767"/>
  <c r="F135" i="63767"/>
  <c r="E136" i="63767"/>
  <c r="F136" i="63767"/>
  <c r="E137" i="63767"/>
  <c r="F137" i="63767"/>
  <c r="E138" i="63767"/>
  <c r="F138" i="63767"/>
  <c r="E139" i="63767"/>
  <c r="F139" i="63767"/>
  <c r="E140" i="63767"/>
  <c r="F140" i="63767"/>
  <c r="E141" i="63767"/>
  <c r="F141" i="63767"/>
  <c r="E142" i="63767"/>
  <c r="F142" i="63767"/>
  <c r="E143" i="63767"/>
  <c r="F143" i="63767"/>
  <c r="E144" i="63767"/>
  <c r="F144" i="63767"/>
  <c r="E145" i="63767"/>
  <c r="F145" i="63767"/>
  <c r="E146" i="63767"/>
  <c r="F146" i="63767"/>
  <c r="E147" i="63767"/>
  <c r="F147" i="63767"/>
  <c r="E148" i="63767"/>
  <c r="F148" i="63767"/>
  <c r="E149" i="63767"/>
  <c r="F149" i="63767"/>
  <c r="E150" i="63767"/>
  <c r="F150" i="63767"/>
  <c r="E151" i="63767"/>
  <c r="F151" i="63767"/>
  <c r="E152" i="63767"/>
  <c r="F152" i="63767"/>
  <c r="E153" i="63767"/>
  <c r="F153" i="63767"/>
  <c r="E154" i="63767"/>
  <c r="F154" i="63767"/>
  <c r="E155" i="63767"/>
  <c r="F155" i="63767"/>
  <c r="E156" i="63767"/>
  <c r="F156" i="63767"/>
  <c r="E157" i="63767"/>
  <c r="F157" i="63767"/>
  <c r="E158" i="63767"/>
  <c r="F158" i="63767"/>
  <c r="E159" i="63767"/>
  <c r="F159" i="63767"/>
  <c r="E160" i="63767"/>
  <c r="F160" i="63767"/>
  <c r="E161" i="63767"/>
  <c r="F161" i="63767"/>
  <c r="E162" i="63767"/>
  <c r="F162" i="63767"/>
  <c r="E163" i="63767"/>
  <c r="F163" i="63767"/>
  <c r="E164" i="63767"/>
  <c r="F164" i="63767"/>
  <c r="E165" i="63767"/>
  <c r="F165" i="63767"/>
  <c r="E166" i="63767"/>
  <c r="F166" i="63767"/>
  <c r="E167" i="63767"/>
  <c r="F167" i="63767"/>
  <c r="E168" i="63767"/>
  <c r="F168" i="63767"/>
  <c r="E169" i="63767"/>
  <c r="F169" i="63767"/>
  <c r="E170" i="63767"/>
  <c r="F170" i="63767"/>
  <c r="E171" i="63767"/>
  <c r="F171" i="63767"/>
  <c r="E172" i="63767"/>
  <c r="F172" i="63767"/>
  <c r="E173" i="63767"/>
  <c r="F173" i="63767"/>
  <c r="E174" i="63767"/>
  <c r="F174" i="63767"/>
  <c r="E175" i="63767"/>
  <c r="F175" i="63767"/>
  <c r="E176" i="63767"/>
  <c r="F176" i="63767"/>
  <c r="E177" i="63767"/>
  <c r="F177" i="63767"/>
  <c r="E178" i="63767"/>
  <c r="F178" i="63767"/>
  <c r="E179" i="63767"/>
  <c r="F179" i="63767"/>
  <c r="E180" i="63767"/>
  <c r="F180" i="63767"/>
  <c r="E181" i="63767"/>
  <c r="F181" i="63767"/>
  <c r="E182" i="63767"/>
  <c r="F182" i="63767"/>
  <c r="E183" i="63767"/>
  <c r="F183" i="63767"/>
  <c r="E184" i="63767"/>
  <c r="F184" i="63767"/>
  <c r="E185" i="63767"/>
  <c r="F185" i="63767"/>
  <c r="E186" i="63767"/>
  <c r="F186" i="63767"/>
  <c r="E187" i="63767"/>
  <c r="F187" i="63767"/>
  <c r="E188" i="63767"/>
  <c r="F188" i="63767"/>
  <c r="E189" i="63767"/>
  <c r="F189" i="63767"/>
  <c r="E190" i="63767"/>
  <c r="F190" i="63767"/>
  <c r="E191" i="63767"/>
  <c r="F191" i="63767"/>
  <c r="E192" i="63767"/>
  <c r="F192" i="63767"/>
  <c r="E193" i="63767"/>
  <c r="F193" i="63767"/>
  <c r="E194" i="63767"/>
  <c r="F194" i="63767"/>
  <c r="E195" i="63767"/>
  <c r="F195" i="63767"/>
  <c r="E196" i="63767"/>
  <c r="F196" i="63767"/>
  <c r="E197" i="63767"/>
  <c r="F197" i="63767"/>
  <c r="E198" i="63767"/>
  <c r="F198" i="63767"/>
  <c r="E199" i="63767"/>
  <c r="F199" i="63767"/>
  <c r="E200" i="63767"/>
  <c r="F200" i="63767"/>
  <c r="E201" i="63767"/>
  <c r="F201" i="63767"/>
  <c r="E202" i="63767"/>
  <c r="F202" i="63767"/>
  <c r="E203" i="63767"/>
  <c r="F203" i="63767"/>
  <c r="E204" i="63767"/>
  <c r="F204" i="63767"/>
  <c r="E205" i="63767"/>
  <c r="F205" i="63767"/>
  <c r="E206" i="63767"/>
  <c r="F206" i="63767"/>
  <c r="E207" i="63767"/>
  <c r="F207" i="63767"/>
  <c r="G5" i="63761"/>
  <c r="E108" i="63768"/>
  <c r="E109" i="63768"/>
  <c r="E110" i="63768"/>
  <c r="E111" i="63768"/>
  <c r="F107" i="63768"/>
  <c r="F108" i="63768"/>
  <c r="F109" i="63768"/>
  <c r="F110" i="63768"/>
  <c r="F111" i="63768"/>
  <c r="E112" i="63768"/>
  <c r="F112" i="63768"/>
  <c r="E113" i="63768"/>
  <c r="F113" i="63768"/>
  <c r="E114" i="63768"/>
  <c r="F114" i="63768"/>
  <c r="E115" i="63768"/>
  <c r="F115" i="63768"/>
  <c r="E116" i="63768"/>
  <c r="F116" i="63768"/>
  <c r="E117" i="63768"/>
  <c r="F117" i="63768"/>
  <c r="E118" i="63768"/>
  <c r="F118" i="63768"/>
  <c r="E119" i="63768"/>
  <c r="F119" i="63768"/>
  <c r="E120" i="63768"/>
  <c r="F120" i="63768"/>
  <c r="E121" i="63768"/>
  <c r="F121" i="63768"/>
  <c r="E122" i="63768"/>
  <c r="F122" i="63768"/>
  <c r="E123" i="63768"/>
  <c r="F123" i="63768"/>
  <c r="E124" i="63768"/>
  <c r="F124" i="63768"/>
  <c r="E125" i="63768"/>
  <c r="F125" i="63768"/>
  <c r="E126" i="63768"/>
  <c r="F126" i="63768"/>
  <c r="E127" i="63768"/>
  <c r="F127" i="63768"/>
  <c r="E128" i="63768"/>
  <c r="F128" i="63768"/>
  <c r="E129" i="63768"/>
  <c r="F129" i="63768"/>
  <c r="E130" i="63768"/>
  <c r="F130" i="63768"/>
  <c r="E131" i="63768"/>
  <c r="F131" i="63768"/>
  <c r="E132" i="63768"/>
  <c r="F132" i="63768"/>
  <c r="E133" i="63768"/>
  <c r="F133" i="63768"/>
  <c r="E134" i="63768"/>
  <c r="F134" i="63768"/>
  <c r="E135" i="63768"/>
  <c r="F135" i="63768"/>
  <c r="E136" i="63768"/>
  <c r="F136" i="63768"/>
  <c r="E137" i="63768"/>
  <c r="F137" i="63768"/>
  <c r="E138" i="63768"/>
  <c r="F138" i="63768"/>
  <c r="E139" i="63768"/>
  <c r="F139" i="63768"/>
  <c r="E140" i="63768"/>
  <c r="F140" i="63768"/>
  <c r="E141" i="63768"/>
  <c r="F141" i="63768"/>
  <c r="E142" i="63768"/>
  <c r="F142" i="63768"/>
  <c r="E143" i="63768"/>
  <c r="F143" i="63768"/>
  <c r="E144" i="63768"/>
  <c r="F144" i="63768"/>
  <c r="E145" i="63768"/>
  <c r="F145" i="63768"/>
  <c r="E146" i="63768"/>
  <c r="F146" i="63768"/>
  <c r="E147" i="63768"/>
  <c r="F147" i="63768"/>
  <c r="E148" i="63768"/>
  <c r="F148" i="63768"/>
  <c r="E149" i="63768"/>
  <c r="F149" i="63768"/>
  <c r="E150" i="63768"/>
  <c r="F150" i="63768"/>
  <c r="E151" i="63768"/>
  <c r="F151" i="63768"/>
  <c r="E152" i="63768"/>
  <c r="F152" i="63768"/>
  <c r="E153" i="63768"/>
  <c r="F153" i="63768"/>
  <c r="E154" i="63768"/>
  <c r="F154" i="63768"/>
  <c r="E155" i="63768"/>
  <c r="F155" i="63768"/>
  <c r="E156" i="63768"/>
  <c r="F156" i="63768"/>
  <c r="E157" i="63768"/>
  <c r="F157" i="63768"/>
  <c r="E158" i="63768"/>
  <c r="F158" i="63768"/>
  <c r="E159" i="63768"/>
  <c r="F159" i="63768"/>
  <c r="E160" i="63768"/>
  <c r="F160" i="63768"/>
  <c r="E161" i="63768"/>
  <c r="F161" i="63768"/>
  <c r="E162" i="63768"/>
  <c r="F162" i="63768"/>
  <c r="E163" i="63768"/>
  <c r="F163" i="63768"/>
  <c r="E164" i="63768"/>
  <c r="F164" i="63768"/>
  <c r="E165" i="63768"/>
  <c r="F165" i="63768"/>
  <c r="E166" i="63768"/>
  <c r="F166" i="63768"/>
  <c r="E167" i="63768"/>
  <c r="F167" i="63768"/>
  <c r="E168" i="63768"/>
  <c r="F168" i="63768"/>
  <c r="E169" i="63768"/>
  <c r="F169" i="63768"/>
  <c r="E170" i="63768"/>
  <c r="F170" i="63768"/>
  <c r="E171" i="63768"/>
  <c r="F171" i="63768"/>
  <c r="E172" i="63768"/>
  <c r="F172" i="63768"/>
  <c r="E173" i="63768"/>
  <c r="F173" i="63768"/>
  <c r="E174" i="63768"/>
  <c r="F174" i="63768"/>
  <c r="E175" i="63768"/>
  <c r="F175" i="63768"/>
  <c r="E176" i="63768"/>
  <c r="F176" i="63768"/>
  <c r="E177" i="63768"/>
  <c r="F177" i="63768"/>
  <c r="E178" i="63768"/>
  <c r="F178" i="63768"/>
  <c r="E179" i="63768"/>
  <c r="F179" i="63768"/>
  <c r="E180" i="63768"/>
  <c r="F180" i="63768"/>
  <c r="E181" i="63768"/>
  <c r="F181" i="63768"/>
  <c r="E182" i="63768"/>
  <c r="F182" i="63768"/>
  <c r="E183" i="63768"/>
  <c r="F183" i="63768"/>
  <c r="E184" i="63768"/>
  <c r="F184" i="63768"/>
  <c r="E185" i="63768"/>
  <c r="F185" i="63768"/>
  <c r="E186" i="63768"/>
  <c r="F186" i="63768"/>
  <c r="E187" i="63768"/>
  <c r="F187" i="63768"/>
  <c r="E188" i="63768"/>
  <c r="F188" i="63768"/>
  <c r="E189" i="63768"/>
  <c r="F189" i="63768"/>
  <c r="E190" i="63768"/>
  <c r="F190" i="63768"/>
  <c r="E191" i="63768"/>
  <c r="F191" i="63768"/>
  <c r="E192" i="63768"/>
  <c r="F192" i="63768"/>
  <c r="E193" i="63768"/>
  <c r="F193" i="63768"/>
  <c r="E194" i="63768"/>
  <c r="F194" i="63768"/>
  <c r="E195" i="63768"/>
  <c r="F195" i="63768"/>
  <c r="E196" i="63768"/>
  <c r="F196" i="63768"/>
  <c r="E197" i="63768"/>
  <c r="F197" i="63768"/>
  <c r="E198" i="63768"/>
  <c r="F198" i="63768"/>
  <c r="E199" i="63768"/>
  <c r="F199" i="63768"/>
  <c r="E200" i="63768"/>
  <c r="F200" i="63768"/>
  <c r="E201" i="63768"/>
  <c r="F201" i="63768"/>
  <c r="E202" i="63768"/>
  <c r="F202" i="63768"/>
  <c r="E203" i="63768"/>
  <c r="F203" i="63768"/>
  <c r="E204" i="63768"/>
  <c r="F204" i="63768"/>
  <c r="E205" i="63768"/>
  <c r="F205" i="63768"/>
  <c r="E206" i="63768"/>
  <c r="F206" i="63768"/>
  <c r="E207" i="63768"/>
  <c r="F207" i="63768"/>
  <c r="H6" i="63761"/>
  <c r="E108" i="63769"/>
  <c r="E109" i="63769"/>
  <c r="E110" i="63769"/>
  <c r="E111" i="63769"/>
  <c r="E112" i="63769"/>
  <c r="F107" i="63769"/>
  <c r="F108" i="63769"/>
  <c r="F109" i="63769"/>
  <c r="F110" i="63769"/>
  <c r="F111" i="63769"/>
  <c r="F112" i="63769"/>
  <c r="E113" i="63769"/>
  <c r="F113" i="63769"/>
  <c r="E114" i="63769"/>
  <c r="F114" i="63769"/>
  <c r="E115" i="63769"/>
  <c r="F115" i="63769"/>
  <c r="E116" i="63769"/>
  <c r="F116" i="63769"/>
  <c r="E117" i="63769"/>
  <c r="F117" i="63769"/>
  <c r="E118" i="63769"/>
  <c r="F118" i="63769"/>
  <c r="E119" i="63769"/>
  <c r="F119" i="63769"/>
  <c r="E120" i="63769"/>
  <c r="F120" i="63769"/>
  <c r="E121" i="63769"/>
  <c r="F121" i="63769"/>
  <c r="E122" i="63769"/>
  <c r="F122" i="63769"/>
  <c r="E123" i="63769"/>
  <c r="F123" i="63769"/>
  <c r="E124" i="63769"/>
  <c r="F124" i="63769"/>
  <c r="E125" i="63769"/>
  <c r="F125" i="63769"/>
  <c r="E126" i="63769"/>
  <c r="F126" i="63769"/>
  <c r="E127" i="63769"/>
  <c r="F127" i="63769"/>
  <c r="E128" i="63769"/>
  <c r="F128" i="63769"/>
  <c r="E129" i="63769"/>
  <c r="F129" i="63769"/>
  <c r="E130" i="63769"/>
  <c r="F130" i="63769"/>
  <c r="E131" i="63769"/>
  <c r="F131" i="63769"/>
  <c r="E132" i="63769"/>
  <c r="F132" i="63769"/>
  <c r="E133" i="63769"/>
  <c r="F133" i="63769"/>
  <c r="E134" i="63769"/>
  <c r="F134" i="63769"/>
  <c r="E135" i="63769"/>
  <c r="F135" i="63769"/>
  <c r="E136" i="63769"/>
  <c r="F136" i="63769"/>
  <c r="E137" i="63769"/>
  <c r="F137" i="63769"/>
  <c r="E138" i="63769"/>
  <c r="F138" i="63769"/>
  <c r="E139" i="63769"/>
  <c r="F139" i="63769"/>
  <c r="E140" i="63769"/>
  <c r="F140" i="63769"/>
  <c r="E141" i="63769"/>
  <c r="F141" i="63769"/>
  <c r="E142" i="63769"/>
  <c r="F142" i="63769"/>
  <c r="E143" i="63769"/>
  <c r="F143" i="63769"/>
  <c r="E144" i="63769"/>
  <c r="F144" i="63769"/>
  <c r="E145" i="63769"/>
  <c r="F145" i="63769"/>
  <c r="E146" i="63769"/>
  <c r="F146" i="63769"/>
  <c r="E147" i="63769"/>
  <c r="F147" i="63769"/>
  <c r="E148" i="63769"/>
  <c r="F148" i="63769"/>
  <c r="E149" i="63769"/>
  <c r="F149" i="63769"/>
  <c r="E150" i="63769"/>
  <c r="F150" i="63769"/>
  <c r="E151" i="63769"/>
  <c r="F151" i="63769"/>
  <c r="E152" i="63769"/>
  <c r="F152" i="63769"/>
  <c r="E153" i="63769"/>
  <c r="F153" i="63769"/>
  <c r="E154" i="63769"/>
  <c r="F154" i="63769"/>
  <c r="E155" i="63769"/>
  <c r="F155" i="63769"/>
  <c r="E156" i="63769"/>
  <c r="F156" i="63769"/>
  <c r="E157" i="63769"/>
  <c r="F157" i="63769"/>
  <c r="E158" i="63769"/>
  <c r="F158" i="63769"/>
  <c r="E159" i="63769"/>
  <c r="F159" i="63769"/>
  <c r="E160" i="63769"/>
  <c r="F160" i="63769"/>
  <c r="E161" i="63769"/>
  <c r="F161" i="63769"/>
  <c r="E162" i="63769"/>
  <c r="F162" i="63769"/>
  <c r="E163" i="63769"/>
  <c r="F163" i="63769"/>
  <c r="E164" i="63769"/>
  <c r="F164" i="63769"/>
  <c r="E165" i="63769"/>
  <c r="F165" i="63769"/>
  <c r="E166" i="63769"/>
  <c r="F166" i="63769"/>
  <c r="E167" i="63769"/>
  <c r="F167" i="63769"/>
  <c r="E168" i="63769"/>
  <c r="F168" i="63769"/>
  <c r="E169" i="63769"/>
  <c r="F169" i="63769"/>
  <c r="E170" i="63769"/>
  <c r="F170" i="63769"/>
  <c r="E171" i="63769"/>
  <c r="F171" i="63769"/>
  <c r="E172" i="63769"/>
  <c r="F172" i="63769"/>
  <c r="E173" i="63769"/>
  <c r="F173" i="63769"/>
  <c r="E174" i="63769"/>
  <c r="F174" i="63769"/>
  <c r="E175" i="63769"/>
  <c r="F175" i="63769"/>
  <c r="E176" i="63769"/>
  <c r="F176" i="63769"/>
  <c r="E177" i="63769"/>
  <c r="F177" i="63769"/>
  <c r="E178" i="63769"/>
  <c r="F178" i="63769"/>
  <c r="E179" i="63769"/>
  <c r="F179" i="63769"/>
  <c r="E180" i="63769"/>
  <c r="F180" i="63769"/>
  <c r="E181" i="63769"/>
  <c r="F181" i="63769"/>
  <c r="E182" i="63769"/>
  <c r="F182" i="63769"/>
  <c r="E183" i="63769"/>
  <c r="F183" i="63769"/>
  <c r="E184" i="63769"/>
  <c r="F184" i="63769"/>
  <c r="E185" i="63769"/>
  <c r="F185" i="63769"/>
  <c r="E186" i="63769"/>
  <c r="F186" i="63769"/>
  <c r="E187" i="63769"/>
  <c r="F187" i="63769"/>
  <c r="E188" i="63769"/>
  <c r="F188" i="63769"/>
  <c r="E189" i="63769"/>
  <c r="F189" i="63769"/>
  <c r="E190" i="63769"/>
  <c r="F190" i="63769"/>
  <c r="E191" i="63769"/>
  <c r="F191" i="63769"/>
  <c r="E192" i="63769"/>
  <c r="F192" i="63769"/>
  <c r="E193" i="63769"/>
  <c r="F193" i="63769"/>
  <c r="E194" i="63769"/>
  <c r="F194" i="63769"/>
  <c r="E195" i="63769"/>
  <c r="F195" i="63769"/>
  <c r="E196" i="63769"/>
  <c r="F196" i="63769"/>
  <c r="E197" i="63769"/>
  <c r="F197" i="63769"/>
  <c r="E198" i="63769"/>
  <c r="F198" i="63769"/>
  <c r="E199" i="63769"/>
  <c r="F199" i="63769"/>
  <c r="E200" i="63769"/>
  <c r="F200" i="63769"/>
  <c r="E201" i="63769"/>
  <c r="F201" i="63769"/>
  <c r="E202" i="63769"/>
  <c r="F202" i="63769"/>
  <c r="E203" i="63769"/>
  <c r="F203" i="63769"/>
  <c r="E204" i="63769"/>
  <c r="F204" i="63769"/>
  <c r="E205" i="63769"/>
  <c r="F205" i="63769"/>
  <c r="E206" i="63769"/>
  <c r="F206" i="63769"/>
  <c r="E207" i="63769"/>
  <c r="F207" i="63769"/>
  <c r="I6" i="63761"/>
  <c r="J120" i="63761"/>
  <c r="K120" i="63761"/>
  <c r="N120" i="63761"/>
  <c r="F120" i="63761"/>
  <c r="P120" i="63761"/>
  <c r="M120" i="63761"/>
  <c r="O120" i="63761"/>
  <c r="E120" i="63761"/>
  <c r="J121" i="63761"/>
  <c r="K121" i="63761"/>
  <c r="M121" i="63761"/>
  <c r="F121" i="63761"/>
  <c r="O121" i="63761"/>
  <c r="N121" i="63761"/>
  <c r="E121" i="63761"/>
  <c r="P121" i="63761"/>
  <c r="H123" i="63766"/>
  <c r="H123" i="63767"/>
  <c r="H123" i="63760"/>
  <c r="H123" i="63768"/>
  <c r="H123" i="63769"/>
  <c r="I123" i="63768"/>
  <c r="I123" i="63760"/>
  <c r="I123" i="63767"/>
  <c r="I123" i="63769"/>
  <c r="I123" i="63766"/>
  <c r="J123" i="63767"/>
  <c r="K123" i="63767"/>
  <c r="J123" i="63766"/>
  <c r="K123" i="63766"/>
  <c r="J123" i="63768"/>
  <c r="K123" i="63768"/>
  <c r="J122" i="63761"/>
  <c r="M122" i="63761"/>
  <c r="N122" i="63761"/>
  <c r="O122" i="63761"/>
  <c r="P122" i="63761"/>
  <c r="K122" i="63761"/>
  <c r="F122" i="63761"/>
  <c r="E122" i="63761"/>
  <c r="J123" i="63769"/>
  <c r="K123" i="63769"/>
  <c r="J123" i="63760"/>
  <c r="K123" i="63760"/>
  <c r="H124" i="63766"/>
  <c r="H124" i="63768"/>
  <c r="H124" i="63769"/>
  <c r="H124" i="63767"/>
  <c r="H124" i="63760"/>
  <c r="I124" i="63767"/>
  <c r="I124" i="63766"/>
  <c r="I124" i="63769"/>
  <c r="I124" i="63760"/>
  <c r="I124" i="63768"/>
  <c r="H125" i="63766"/>
  <c r="H125" i="63768"/>
  <c r="H125" i="63769"/>
  <c r="H125" i="63760"/>
  <c r="H125" i="63767"/>
  <c r="I125" i="63768"/>
  <c r="I125" i="63769"/>
  <c r="I125" i="63766"/>
  <c r="I125" i="63767"/>
  <c r="I125" i="63760"/>
  <c r="J124" i="63760"/>
  <c r="K124" i="63760"/>
  <c r="J124" i="63766"/>
  <c r="K124" i="63766"/>
  <c r="J124" i="63767"/>
  <c r="K124" i="63767"/>
  <c r="J124" i="63768"/>
  <c r="K124" i="63768"/>
  <c r="J124" i="63769"/>
  <c r="K124" i="63769"/>
  <c r="J123" i="63761"/>
  <c r="P123" i="63761"/>
  <c r="O123" i="63761"/>
  <c r="E123" i="63761"/>
  <c r="F123" i="63761"/>
  <c r="N123" i="63761"/>
  <c r="M123" i="63761"/>
  <c r="K123" i="63761"/>
  <c r="H126" i="63766"/>
  <c r="H126" i="63767"/>
  <c r="H126" i="63760"/>
  <c r="H126" i="63769"/>
  <c r="H126" i="63768"/>
  <c r="I126" i="63766"/>
  <c r="I126" i="63760"/>
  <c r="I126" i="63767"/>
  <c r="I126" i="63768"/>
  <c r="I126" i="63769"/>
  <c r="J125" i="63760"/>
  <c r="K125" i="63760"/>
  <c r="J125" i="63769"/>
  <c r="K125" i="63769"/>
  <c r="J125" i="63768"/>
  <c r="K125" i="63768"/>
  <c r="J124" i="63761"/>
  <c r="O124" i="63761"/>
  <c r="F124" i="63761"/>
  <c r="N124" i="63761"/>
  <c r="K124" i="63761"/>
  <c r="P124" i="63761"/>
  <c r="M124" i="63761"/>
  <c r="E124" i="63761"/>
  <c r="J125" i="63767"/>
  <c r="K125" i="63767"/>
  <c r="J125" i="63766"/>
  <c r="K125" i="63766"/>
  <c r="H127" i="63766"/>
  <c r="H127" i="63767"/>
  <c r="H127" i="63760"/>
  <c r="H127" i="63768"/>
  <c r="H127" i="63769"/>
  <c r="I127" i="63766"/>
  <c r="I127" i="63769"/>
  <c r="I127" i="63767"/>
  <c r="I127" i="63768"/>
  <c r="I127" i="63760"/>
  <c r="J126" i="63769"/>
  <c r="K126" i="63769"/>
  <c r="J126" i="63760"/>
  <c r="K126" i="63760"/>
  <c r="J125" i="63761"/>
  <c r="P125" i="63761"/>
  <c r="O125" i="63761"/>
  <c r="K125" i="63761"/>
  <c r="F125" i="63761"/>
  <c r="E125" i="63761"/>
  <c r="M125" i="63761"/>
  <c r="N125" i="63761"/>
  <c r="J126" i="63767"/>
  <c r="K126" i="63767"/>
  <c r="J126" i="63768"/>
  <c r="K126" i="63768"/>
  <c r="J126" i="63766"/>
  <c r="K126" i="63766"/>
  <c r="J127" i="63760"/>
  <c r="K127" i="63760"/>
  <c r="J127" i="63767"/>
  <c r="K127" i="63767"/>
  <c r="J126" i="63761"/>
  <c r="M126" i="63761"/>
  <c r="P126" i="63761"/>
  <c r="K126" i="63761"/>
  <c r="F126" i="63761"/>
  <c r="E126" i="63761"/>
  <c r="N126" i="63761"/>
  <c r="O126" i="63761"/>
  <c r="J127" i="63769"/>
  <c r="K127" i="63769"/>
  <c r="J127" i="63766"/>
  <c r="K127" i="63766"/>
  <c r="H128" i="63766"/>
  <c r="H128" i="63768"/>
  <c r="H128" i="63769"/>
  <c r="H128" i="63767"/>
  <c r="H128" i="63760"/>
  <c r="I128" i="63767"/>
  <c r="I128" i="63769"/>
  <c r="I128" i="63766"/>
  <c r="I128" i="63760"/>
  <c r="I128" i="63768"/>
  <c r="J127" i="63768"/>
  <c r="K127" i="63768"/>
  <c r="J128" i="63766"/>
  <c r="K128" i="63766"/>
  <c r="J128" i="63767"/>
  <c r="K128" i="63767"/>
  <c r="J128" i="63768"/>
  <c r="K128" i="63768"/>
  <c r="H129" i="63766"/>
  <c r="H129" i="63768"/>
  <c r="H129" i="63769"/>
  <c r="H129" i="63767"/>
  <c r="H129" i="63760"/>
  <c r="I129" i="63760"/>
  <c r="I129" i="63767"/>
  <c r="I129" i="63768"/>
  <c r="I129" i="63766"/>
  <c r="I129" i="63769"/>
  <c r="J128" i="63760"/>
  <c r="K128" i="63760"/>
  <c r="J127" i="63761"/>
  <c r="E127" i="63761"/>
  <c r="N127" i="63761"/>
  <c r="M127" i="63761"/>
  <c r="F127" i="63761"/>
  <c r="O127" i="63761"/>
  <c r="P127" i="63761"/>
  <c r="K127" i="63761"/>
  <c r="J128" i="63769"/>
  <c r="K128" i="63769"/>
  <c r="J129" i="63767"/>
  <c r="K129" i="63767"/>
  <c r="J129" i="63768"/>
  <c r="K129" i="63768"/>
  <c r="J128" i="63761"/>
  <c r="M128" i="63761"/>
  <c r="P128" i="63761"/>
  <c r="K128" i="63761"/>
  <c r="F128" i="63761"/>
  <c r="E128" i="63761"/>
  <c r="N128" i="63761"/>
  <c r="O128" i="63761"/>
  <c r="J129" i="63760"/>
  <c r="K129" i="63760"/>
  <c r="J129" i="63766"/>
  <c r="K129" i="63766"/>
  <c r="J129" i="63769"/>
  <c r="K129" i="63769"/>
  <c r="H130" i="63766"/>
  <c r="H130" i="63767"/>
  <c r="H130" i="63760"/>
  <c r="H130" i="63769"/>
  <c r="H130" i="63768"/>
  <c r="I130" i="63767"/>
  <c r="I130" i="63769"/>
  <c r="I130" i="63766"/>
  <c r="I130" i="63760"/>
  <c r="I130" i="63768"/>
  <c r="J130" i="63769"/>
  <c r="K130" i="63769"/>
  <c r="J130" i="63767"/>
  <c r="K130" i="63767"/>
  <c r="J130" i="63768"/>
  <c r="K130" i="63768"/>
  <c r="J130" i="63766"/>
  <c r="K130" i="63766"/>
  <c r="H131" i="63766"/>
  <c r="H131" i="63767"/>
  <c r="H131" i="63760"/>
  <c r="H131" i="63768"/>
  <c r="H131" i="63769"/>
  <c r="I131" i="63769"/>
  <c r="I131" i="63766"/>
  <c r="I131" i="63768"/>
  <c r="I131" i="63760"/>
  <c r="I131" i="63767"/>
  <c r="J130" i="63760"/>
  <c r="K130" i="63760"/>
  <c r="J129" i="63761"/>
  <c r="E129" i="63761"/>
  <c r="O129" i="63761"/>
  <c r="K129" i="63761"/>
  <c r="P129" i="63761"/>
  <c r="F129" i="63761"/>
  <c r="M129" i="63761"/>
  <c r="N129" i="63761"/>
  <c r="H132" i="63766"/>
  <c r="H132" i="63768"/>
  <c r="H132" i="63769"/>
  <c r="H132" i="63767"/>
  <c r="H132" i="63760"/>
  <c r="I132" i="63768"/>
  <c r="I132" i="63760"/>
  <c r="I132" i="63766"/>
  <c r="I132" i="63769"/>
  <c r="I132" i="63767"/>
  <c r="J131" i="63760"/>
  <c r="K131" i="63760"/>
  <c r="J131" i="63768"/>
  <c r="K131" i="63768"/>
  <c r="J131" i="63767"/>
  <c r="K131" i="63767"/>
  <c r="J130" i="63761"/>
  <c r="O130" i="63761"/>
  <c r="N130" i="63761"/>
  <c r="F130" i="63761"/>
  <c r="P130" i="63761"/>
  <c r="M130" i="63761"/>
  <c r="K130" i="63761"/>
  <c r="E130" i="63761"/>
  <c r="J131" i="63769"/>
  <c r="K131" i="63769"/>
  <c r="J131" i="63766"/>
  <c r="K131" i="63766"/>
  <c r="J132" i="63768"/>
  <c r="K132" i="63768"/>
  <c r="J131" i="63761"/>
  <c r="E131" i="63761"/>
  <c r="P131" i="63761"/>
  <c r="K131" i="63761"/>
  <c r="O131" i="63761"/>
  <c r="M131" i="63761"/>
  <c r="N131" i="63761"/>
  <c r="F131" i="63761"/>
  <c r="J132" i="63760"/>
  <c r="K132" i="63760"/>
  <c r="J132" i="63766"/>
  <c r="K132" i="63766"/>
  <c r="H133" i="63766"/>
  <c r="H133" i="63768"/>
  <c r="H133" i="63769"/>
  <c r="H133" i="63767"/>
  <c r="H133" i="63760"/>
  <c r="I133" i="63760"/>
  <c r="I133" i="63767"/>
  <c r="I133" i="63769"/>
  <c r="I133" i="63766"/>
  <c r="I133" i="63768"/>
  <c r="J132" i="63767"/>
  <c r="K132" i="63767"/>
  <c r="J132" i="63769"/>
  <c r="K132" i="63769"/>
  <c r="J133" i="63767"/>
  <c r="K133" i="63767"/>
  <c r="J133" i="63769"/>
  <c r="K133" i="63769"/>
  <c r="J133" i="63768"/>
  <c r="K133" i="63768"/>
  <c r="J132" i="63761"/>
  <c r="E132" i="63761"/>
  <c r="M132" i="63761"/>
  <c r="K132" i="63761"/>
  <c r="F132" i="63761"/>
  <c r="N132" i="63761"/>
  <c r="O132" i="63761"/>
  <c r="P132" i="63761"/>
  <c r="J133" i="63760"/>
  <c r="K133" i="63760"/>
  <c r="J133" i="63766"/>
  <c r="K133" i="63766"/>
  <c r="H134" i="63766"/>
  <c r="H134" i="63767"/>
  <c r="H134" i="63760"/>
  <c r="H134" i="63768"/>
  <c r="H134" i="63769"/>
  <c r="I134" i="63766"/>
  <c r="I134" i="63768"/>
  <c r="I134" i="63760"/>
  <c r="I134" i="63769"/>
  <c r="I134" i="63767"/>
  <c r="H135" i="63766"/>
  <c r="H135" i="63767"/>
  <c r="H135" i="63760"/>
  <c r="H135" i="63768"/>
  <c r="H135" i="63769"/>
  <c r="I135" i="63767"/>
  <c r="I135" i="63760"/>
  <c r="I135" i="63769"/>
  <c r="I135" i="63768"/>
  <c r="I135" i="63766"/>
  <c r="J134" i="63768"/>
  <c r="K134" i="63768"/>
  <c r="J133" i="63761"/>
  <c r="M133" i="63761"/>
  <c r="E133" i="63761"/>
  <c r="N133" i="63761"/>
  <c r="P133" i="63761"/>
  <c r="K133" i="63761"/>
  <c r="O133" i="63761"/>
  <c r="F133" i="63761"/>
  <c r="J134" i="63769"/>
  <c r="K134" i="63769"/>
  <c r="J134" i="63766"/>
  <c r="K134" i="63766"/>
  <c r="J134" i="63760"/>
  <c r="K134" i="63760"/>
  <c r="J134" i="63767"/>
  <c r="K134" i="63767"/>
  <c r="J135" i="63769"/>
  <c r="K135" i="63769"/>
  <c r="J135" i="63766"/>
  <c r="K135" i="63766"/>
  <c r="J134" i="63761"/>
  <c r="N134" i="63761"/>
  <c r="E134" i="63761"/>
  <c r="O134" i="63761"/>
  <c r="F134" i="63761"/>
  <c r="P134" i="63761"/>
  <c r="M134" i="63761"/>
  <c r="K134" i="63761"/>
  <c r="J135" i="63760"/>
  <c r="K135" i="63760"/>
  <c r="J135" i="63768"/>
  <c r="K135" i="63768"/>
  <c r="H136" i="63766"/>
  <c r="H136" i="63768"/>
  <c r="H136" i="63769"/>
  <c r="H136" i="63767"/>
  <c r="H136" i="63760"/>
  <c r="I136" i="63769"/>
  <c r="I136" i="63767"/>
  <c r="I136" i="63768"/>
  <c r="I136" i="63766"/>
  <c r="I136" i="63760"/>
  <c r="J135" i="63767"/>
  <c r="K135" i="63767"/>
  <c r="J136" i="63760"/>
  <c r="K136" i="63760"/>
  <c r="J136" i="63766"/>
  <c r="K136" i="63766"/>
  <c r="J136" i="63767"/>
  <c r="K136" i="63767"/>
  <c r="J136" i="63769"/>
  <c r="K136" i="63769"/>
  <c r="H137" i="63766"/>
  <c r="H137" i="63768"/>
  <c r="H137" i="63769"/>
  <c r="H137" i="63760"/>
  <c r="H137" i="63767"/>
  <c r="I137" i="63769"/>
  <c r="I137" i="63766"/>
  <c r="I137" i="63768"/>
  <c r="I137" i="63760"/>
  <c r="I137" i="63767"/>
  <c r="J135" i="63761"/>
  <c r="P135" i="63761"/>
  <c r="F135" i="63761"/>
  <c r="O135" i="63761"/>
  <c r="K135" i="63761"/>
  <c r="N135" i="63761"/>
  <c r="E135" i="63761"/>
  <c r="M135" i="63761"/>
  <c r="J136" i="63768"/>
  <c r="K136" i="63768"/>
  <c r="J137" i="63760"/>
  <c r="K137" i="63760"/>
  <c r="J137" i="63769"/>
  <c r="K137" i="63769"/>
  <c r="J136" i="63761"/>
  <c r="O136" i="63761"/>
  <c r="N136" i="63761"/>
  <c r="E136" i="63761"/>
  <c r="M136" i="63761"/>
  <c r="F136" i="63761"/>
  <c r="K136" i="63761"/>
  <c r="P136" i="63761"/>
  <c r="J137" i="63768"/>
  <c r="K137" i="63768"/>
  <c r="H138" i="63766"/>
  <c r="H138" i="63767"/>
  <c r="H138" i="63760"/>
  <c r="H138" i="63768"/>
  <c r="H138" i="63769"/>
  <c r="I138" i="63766"/>
  <c r="I138" i="63768"/>
  <c r="I138" i="63760"/>
  <c r="I138" i="63769"/>
  <c r="I138" i="63767"/>
  <c r="J137" i="63767"/>
  <c r="K137" i="63767"/>
  <c r="J137" i="63766"/>
  <c r="K137" i="63766"/>
  <c r="J138" i="63769"/>
  <c r="K138" i="63769"/>
  <c r="J138" i="63766"/>
  <c r="K138" i="63766"/>
  <c r="J138" i="63760"/>
  <c r="K138" i="63760"/>
  <c r="J137" i="63761"/>
  <c r="N137" i="63761"/>
  <c r="M137" i="63761"/>
  <c r="E137" i="63761"/>
  <c r="K137" i="63761"/>
  <c r="F137" i="63761"/>
  <c r="P137" i="63761"/>
  <c r="O137" i="63761"/>
  <c r="H139" i="63766"/>
  <c r="H139" i="63767"/>
  <c r="H139" i="63760"/>
  <c r="H139" i="63768"/>
  <c r="H139" i="63769"/>
  <c r="I139" i="63769"/>
  <c r="I139" i="63766"/>
  <c r="I139" i="63768"/>
  <c r="I139" i="63767"/>
  <c r="I139" i="63760"/>
  <c r="J138" i="63768"/>
  <c r="K138" i="63768"/>
  <c r="J138" i="63767"/>
  <c r="K138" i="63767"/>
  <c r="J139" i="63760"/>
  <c r="K139" i="63760"/>
  <c r="J139" i="63768"/>
  <c r="K139" i="63768"/>
  <c r="J138" i="63761"/>
  <c r="N138" i="63761"/>
  <c r="E138" i="63761"/>
  <c r="O138" i="63761"/>
  <c r="K138" i="63761"/>
  <c r="M138" i="63761"/>
  <c r="P138" i="63761"/>
  <c r="F138" i="63761"/>
  <c r="J139" i="63767"/>
  <c r="K139" i="63767"/>
  <c r="H140" i="63766"/>
  <c r="H140" i="63768"/>
  <c r="H140" i="63769"/>
  <c r="H140" i="63767"/>
  <c r="H140" i="63760"/>
  <c r="I140" i="63766"/>
  <c r="I140" i="63768"/>
  <c r="I140" i="63760"/>
  <c r="I140" i="63769"/>
  <c r="I140" i="63767"/>
  <c r="J139" i="63769"/>
  <c r="K139" i="63769"/>
  <c r="J139" i="63766"/>
  <c r="K139" i="63766"/>
  <c r="H141" i="63766"/>
  <c r="H141" i="63768"/>
  <c r="H141" i="63769"/>
  <c r="H141" i="63760"/>
  <c r="H141" i="63767"/>
  <c r="I141" i="63767"/>
  <c r="I141" i="63760"/>
  <c r="I141" i="63766"/>
  <c r="I141" i="63768"/>
  <c r="I141" i="63769"/>
  <c r="J140" i="63768"/>
  <c r="K140" i="63768"/>
  <c r="J139" i="63761"/>
  <c r="O139" i="63761"/>
  <c r="K139" i="63761"/>
  <c r="P139" i="63761"/>
  <c r="F139" i="63761"/>
  <c r="E139" i="63761"/>
  <c r="N139" i="63761"/>
  <c r="M139" i="63761"/>
  <c r="J140" i="63760"/>
  <c r="K140" i="63760"/>
  <c r="J140" i="63767"/>
  <c r="K140" i="63767"/>
  <c r="J140" i="63766"/>
  <c r="K140" i="63766"/>
  <c r="J140" i="63769"/>
  <c r="K140" i="63769"/>
  <c r="J140" i="63761"/>
  <c r="O140" i="63761"/>
  <c r="N140" i="63761"/>
  <c r="E140" i="63761"/>
  <c r="M140" i="63761"/>
  <c r="F140" i="63761"/>
  <c r="K140" i="63761"/>
  <c r="P140" i="63761"/>
  <c r="J141" i="63767"/>
  <c r="K141" i="63767"/>
  <c r="J141" i="63766"/>
  <c r="K141" i="63766"/>
  <c r="H142" i="63766"/>
  <c r="H142" i="63767"/>
  <c r="H142" i="63760"/>
  <c r="H142" i="63769"/>
  <c r="H142" i="63768"/>
  <c r="I142" i="63766"/>
  <c r="I142" i="63768"/>
  <c r="I142" i="63760"/>
  <c r="I142" i="63767"/>
  <c r="I142" i="63769"/>
  <c r="J141" i="63760"/>
  <c r="K141" i="63760"/>
  <c r="J141" i="63769"/>
  <c r="K141" i="63769"/>
  <c r="J141" i="63768"/>
  <c r="K141" i="63768"/>
  <c r="J142" i="63768"/>
  <c r="K142" i="63768"/>
  <c r="J142" i="63766"/>
  <c r="K142" i="63766"/>
  <c r="J141" i="63761"/>
  <c r="O141" i="63761"/>
  <c r="K141" i="63761"/>
  <c r="P141" i="63761"/>
  <c r="F141" i="63761"/>
  <c r="M141" i="63761"/>
  <c r="N141" i="63761"/>
  <c r="E141" i="63761"/>
  <c r="J142" i="63769"/>
  <c r="K142" i="63769"/>
  <c r="J142" i="63760"/>
  <c r="K142" i="63760"/>
  <c r="H143" i="63766"/>
  <c r="H143" i="63767"/>
  <c r="H143" i="63760"/>
  <c r="H143" i="63768"/>
  <c r="H143" i="63769"/>
  <c r="I143" i="63767"/>
  <c r="I143" i="63760"/>
  <c r="I143" i="63769"/>
  <c r="I143" i="63768"/>
  <c r="I143" i="63766"/>
  <c r="J142" i="63767"/>
  <c r="K142" i="63767"/>
  <c r="J143" i="63767"/>
  <c r="K143" i="63767"/>
  <c r="J143" i="63769"/>
  <c r="K143" i="63769"/>
  <c r="J143" i="63766"/>
  <c r="K143" i="63766"/>
  <c r="J143" i="63768"/>
  <c r="K143" i="63768"/>
  <c r="J142" i="63761"/>
  <c r="P142" i="63761"/>
  <c r="M142" i="63761"/>
  <c r="K142" i="63761"/>
  <c r="F142" i="63761"/>
  <c r="E142" i="63761"/>
  <c r="O142" i="63761"/>
  <c r="N142" i="63761"/>
  <c r="J143" i="63760"/>
  <c r="K143" i="63760"/>
  <c r="H144" i="63766"/>
  <c r="H144" i="63768"/>
  <c r="H144" i="63769"/>
  <c r="H144" i="63767"/>
  <c r="H144" i="63760"/>
  <c r="I144" i="63768"/>
  <c r="I144" i="63760"/>
  <c r="I144" i="63766"/>
  <c r="I144" i="63767"/>
  <c r="I144" i="63769"/>
  <c r="J144" i="63767"/>
  <c r="K144" i="63767"/>
  <c r="J144" i="63769"/>
  <c r="K144" i="63769"/>
  <c r="H145" i="63766"/>
  <c r="H145" i="63768"/>
  <c r="H145" i="63769"/>
  <c r="H145" i="63767"/>
  <c r="H145" i="63760"/>
  <c r="I145" i="63769"/>
  <c r="I145" i="63766"/>
  <c r="I145" i="63768"/>
  <c r="I145" i="63767"/>
  <c r="I145" i="63760"/>
  <c r="J144" i="63768"/>
  <c r="K144" i="63768"/>
  <c r="J144" i="63760"/>
  <c r="K144" i="63760"/>
  <c r="J144" i="63766"/>
  <c r="K144" i="63766"/>
  <c r="J143" i="63761"/>
  <c r="P143" i="63761"/>
  <c r="F143" i="63761"/>
  <c r="O143" i="63761"/>
  <c r="K143" i="63761"/>
  <c r="N143" i="63761"/>
  <c r="E143" i="63761"/>
  <c r="M143" i="63761"/>
  <c r="H146" i="63766"/>
  <c r="H146" i="63767"/>
  <c r="H146" i="63760"/>
  <c r="H146" i="63769"/>
  <c r="H146" i="63768"/>
  <c r="I146" i="63769"/>
  <c r="I146" i="63767"/>
  <c r="I146" i="63760"/>
  <c r="I146" i="63766"/>
  <c r="I146" i="63768"/>
  <c r="J145" i="63767"/>
  <c r="K145" i="63767"/>
  <c r="J145" i="63769"/>
  <c r="K145" i="63769"/>
  <c r="J145" i="63768"/>
  <c r="K145" i="63768"/>
  <c r="J144" i="63761"/>
  <c r="P144" i="63761"/>
  <c r="M144" i="63761"/>
  <c r="K144" i="63761"/>
  <c r="F144" i="63761"/>
  <c r="E144" i="63761"/>
  <c r="O144" i="63761"/>
  <c r="N144" i="63761"/>
  <c r="J145" i="63760"/>
  <c r="K145" i="63760"/>
  <c r="J145" i="63766"/>
  <c r="K145" i="63766"/>
  <c r="J146" i="63767"/>
  <c r="K146" i="63767"/>
  <c r="J145" i="63761"/>
  <c r="M145" i="63761"/>
  <c r="E145" i="63761"/>
  <c r="N145" i="63761"/>
  <c r="F145" i="63761"/>
  <c r="O145" i="63761"/>
  <c r="K145" i="63761"/>
  <c r="P145" i="63761"/>
  <c r="H147" i="63766"/>
  <c r="H147" i="63767"/>
  <c r="H147" i="63768"/>
  <c r="H147" i="63769"/>
  <c r="H147" i="63760"/>
  <c r="I147" i="63767"/>
  <c r="I147" i="63760"/>
  <c r="I147" i="63766"/>
  <c r="I147" i="63768"/>
  <c r="I147" i="63769"/>
  <c r="J146" i="63768"/>
  <c r="K146" i="63768"/>
  <c r="J146" i="63766"/>
  <c r="K146" i="63766"/>
  <c r="J146" i="63769"/>
  <c r="K146" i="63769"/>
  <c r="J146" i="63760"/>
  <c r="K146" i="63760"/>
  <c r="J147" i="63768"/>
  <c r="K147" i="63768"/>
  <c r="J146" i="63761"/>
  <c r="O146" i="63761"/>
  <c r="N146" i="63761"/>
  <c r="E146" i="63761"/>
  <c r="M146" i="63761"/>
  <c r="F146" i="63761"/>
  <c r="K146" i="63761"/>
  <c r="P146" i="63761"/>
  <c r="J147" i="63767"/>
  <c r="K147" i="63767"/>
  <c r="H148" i="63766"/>
  <c r="H148" i="63768"/>
  <c r="H148" i="63769"/>
  <c r="H148" i="63767"/>
  <c r="H148" i="63760"/>
  <c r="I148" i="63769"/>
  <c r="I148" i="63767"/>
  <c r="I148" i="63768"/>
  <c r="I148" i="63766"/>
  <c r="I148" i="63760"/>
  <c r="J147" i="63760"/>
  <c r="K147" i="63760"/>
  <c r="J147" i="63766"/>
  <c r="K147" i="63766"/>
  <c r="J147" i="63769"/>
  <c r="K147" i="63769"/>
  <c r="J148" i="63767"/>
  <c r="K148" i="63767"/>
  <c r="J148" i="63769"/>
  <c r="K148" i="63769"/>
  <c r="J147" i="63761"/>
  <c r="O147" i="63761"/>
  <c r="K147" i="63761"/>
  <c r="P147" i="63761"/>
  <c r="F147" i="63761"/>
  <c r="M147" i="63761"/>
  <c r="N147" i="63761"/>
  <c r="E147" i="63761"/>
  <c r="J148" i="63768"/>
  <c r="K148" i="63768"/>
  <c r="H149" i="63766"/>
  <c r="H149" i="63768"/>
  <c r="H149" i="63769"/>
  <c r="H149" i="63767"/>
  <c r="H149" i="63760"/>
  <c r="I149" i="63768"/>
  <c r="I149" i="63769"/>
  <c r="I149" i="63766"/>
  <c r="I149" i="63760"/>
  <c r="I149" i="63767"/>
  <c r="J148" i="63760"/>
  <c r="K148" i="63760"/>
  <c r="J148" i="63766"/>
  <c r="K148" i="63766"/>
  <c r="J149" i="63769"/>
  <c r="K149" i="63769"/>
  <c r="J149" i="63767"/>
  <c r="K149" i="63767"/>
  <c r="J149" i="63768"/>
  <c r="K149" i="63768"/>
  <c r="J148" i="63761"/>
  <c r="O148" i="63761"/>
  <c r="N148" i="63761"/>
  <c r="E148" i="63761"/>
  <c r="P148" i="63761"/>
  <c r="K148" i="63761"/>
  <c r="F148" i="63761"/>
  <c r="M148" i="63761"/>
  <c r="J149" i="63760"/>
  <c r="K149" i="63760"/>
  <c r="J149" i="63766"/>
  <c r="K149" i="63766"/>
  <c r="H150" i="63766"/>
  <c r="H150" i="63767"/>
  <c r="H150" i="63760"/>
  <c r="H150" i="63768"/>
  <c r="H150" i="63769"/>
  <c r="I150" i="63767"/>
  <c r="I150" i="63769"/>
  <c r="I150" i="63766"/>
  <c r="I150" i="63760"/>
  <c r="I150" i="63768"/>
  <c r="J150" i="63766"/>
  <c r="K150" i="63766"/>
  <c r="J150" i="63767"/>
  <c r="K150" i="63767"/>
  <c r="J149" i="63761"/>
  <c r="P149" i="63761"/>
  <c r="F149" i="63761"/>
  <c r="O149" i="63761"/>
  <c r="K149" i="63761"/>
  <c r="N149" i="63761"/>
  <c r="E149" i="63761"/>
  <c r="M149" i="63761"/>
  <c r="J150" i="63769"/>
  <c r="K150" i="63769"/>
  <c r="J150" i="63768"/>
  <c r="K150" i="63768"/>
  <c r="J150" i="63760"/>
  <c r="K150" i="63760"/>
  <c r="H151" i="63766"/>
  <c r="H151" i="63767"/>
  <c r="H151" i="63768"/>
  <c r="H151" i="63769"/>
  <c r="H151" i="63760"/>
  <c r="I151" i="63760"/>
  <c r="I151" i="63767"/>
  <c r="I151" i="63769"/>
  <c r="I151" i="63766"/>
  <c r="I151" i="63768"/>
  <c r="J151" i="63769"/>
  <c r="K151" i="63769"/>
  <c r="H152" i="63766"/>
  <c r="H152" i="63768"/>
  <c r="H152" i="63769"/>
  <c r="H152" i="63767"/>
  <c r="H152" i="63760"/>
  <c r="I152" i="63769"/>
  <c r="I152" i="63767"/>
  <c r="I152" i="63760"/>
  <c r="I152" i="63766"/>
  <c r="I152" i="63768"/>
  <c r="J151" i="63760"/>
  <c r="K151" i="63760"/>
  <c r="J151" i="63766"/>
  <c r="K151" i="63766"/>
  <c r="J150" i="63761"/>
  <c r="O150" i="63761"/>
  <c r="N150" i="63761"/>
  <c r="E150" i="63761"/>
  <c r="M150" i="63761"/>
  <c r="F150" i="63761"/>
  <c r="K150" i="63761"/>
  <c r="P150" i="63761"/>
  <c r="J151" i="63768"/>
  <c r="K151" i="63768"/>
  <c r="J151" i="63767"/>
  <c r="K151" i="63767"/>
  <c r="J152" i="63760"/>
  <c r="K152" i="63760"/>
  <c r="J152" i="63766"/>
  <c r="K152" i="63766"/>
  <c r="J152" i="63767"/>
  <c r="K152" i="63767"/>
  <c r="H153" i="63766"/>
  <c r="H153" i="63768"/>
  <c r="H153" i="63769"/>
  <c r="H153" i="63767"/>
  <c r="H153" i="63760"/>
  <c r="I153" i="63768"/>
  <c r="I153" i="63769"/>
  <c r="I153" i="63766"/>
  <c r="I153" i="63760"/>
  <c r="I153" i="63767"/>
  <c r="J152" i="63768"/>
  <c r="K152" i="63768"/>
  <c r="J151" i="63761"/>
  <c r="P151" i="63761"/>
  <c r="F151" i="63761"/>
  <c r="O151" i="63761"/>
  <c r="K151" i="63761"/>
  <c r="N151" i="63761"/>
  <c r="E151" i="63761"/>
  <c r="M151" i="63761"/>
  <c r="J152" i="63769"/>
  <c r="K152" i="63769"/>
  <c r="H154" i="63766"/>
  <c r="H154" i="63767"/>
  <c r="H154" i="63760"/>
  <c r="H154" i="63768"/>
  <c r="H154" i="63769"/>
  <c r="I154" i="63767"/>
  <c r="I154" i="63769"/>
  <c r="I154" i="63768"/>
  <c r="I154" i="63760"/>
  <c r="I154" i="63766"/>
  <c r="J153" i="63768"/>
  <c r="K153" i="63768"/>
  <c r="J153" i="63760"/>
  <c r="K153" i="63760"/>
  <c r="J153" i="63766"/>
  <c r="K153" i="63766"/>
  <c r="J153" i="63767"/>
  <c r="K153" i="63767"/>
  <c r="J152" i="63761"/>
  <c r="O152" i="63761"/>
  <c r="N152" i="63761"/>
  <c r="E152" i="63761"/>
  <c r="P152" i="63761"/>
  <c r="K152" i="63761"/>
  <c r="F152" i="63761"/>
  <c r="M152" i="63761"/>
  <c r="J153" i="63769"/>
  <c r="K153" i="63769"/>
  <c r="J154" i="63769"/>
  <c r="K154" i="63769"/>
  <c r="J154" i="63766"/>
  <c r="K154" i="63766"/>
  <c r="J154" i="63768"/>
  <c r="K154" i="63768"/>
  <c r="J153" i="63761"/>
  <c r="P153" i="63761"/>
  <c r="F153" i="63761"/>
  <c r="O153" i="63761"/>
  <c r="K153" i="63761"/>
  <c r="M153" i="63761"/>
  <c r="E153" i="63761"/>
  <c r="N153" i="63761"/>
  <c r="H155" i="63766"/>
  <c r="H155" i="63767"/>
  <c r="H155" i="63768"/>
  <c r="H155" i="63769"/>
  <c r="H155" i="63760"/>
  <c r="I155" i="63760"/>
  <c r="I155" i="63767"/>
  <c r="I155" i="63769"/>
  <c r="I155" i="63766"/>
  <c r="I155" i="63768"/>
  <c r="J154" i="63760"/>
  <c r="K154" i="63760"/>
  <c r="J154" i="63767"/>
  <c r="K154" i="63767"/>
  <c r="J155" i="63760"/>
  <c r="K155" i="63760"/>
  <c r="J155" i="63766"/>
  <c r="K155" i="63766"/>
  <c r="J155" i="63767"/>
  <c r="K155" i="63767"/>
  <c r="J155" i="63769"/>
  <c r="K155" i="63769"/>
  <c r="J154" i="63761"/>
  <c r="O154" i="63761"/>
  <c r="N154" i="63761"/>
  <c r="E154" i="63761"/>
  <c r="P154" i="63761"/>
  <c r="K154" i="63761"/>
  <c r="F154" i="63761"/>
  <c r="M154" i="63761"/>
  <c r="J155" i="63768"/>
  <c r="K155" i="63768"/>
  <c r="H156" i="63766"/>
  <c r="H156" i="63768"/>
  <c r="H156" i="63769"/>
  <c r="H156" i="63767"/>
  <c r="H156" i="63760"/>
  <c r="I156" i="63766"/>
  <c r="I156" i="63768"/>
  <c r="I156" i="63760"/>
  <c r="I156" i="63767"/>
  <c r="I156" i="63769"/>
  <c r="J156" i="63769"/>
  <c r="K156" i="63769"/>
  <c r="H157" i="63766"/>
  <c r="H157" i="63768"/>
  <c r="H157" i="63769"/>
  <c r="H157" i="63760"/>
  <c r="H157" i="63767"/>
  <c r="I157" i="63760"/>
  <c r="I157" i="63767"/>
  <c r="I157" i="63769"/>
  <c r="I157" i="63766"/>
  <c r="I157" i="63768"/>
  <c r="J156" i="63767"/>
  <c r="K156" i="63767"/>
  <c r="J156" i="63768"/>
  <c r="K156" i="63768"/>
  <c r="J156" i="63760"/>
  <c r="K156" i="63760"/>
  <c r="J156" i="63766"/>
  <c r="K156" i="63766"/>
  <c r="J155" i="63761"/>
  <c r="O155" i="63761"/>
  <c r="K155" i="63761"/>
  <c r="P155" i="63761"/>
  <c r="F155" i="63761"/>
  <c r="M155" i="63761"/>
  <c r="N155" i="63761"/>
  <c r="E155" i="63761"/>
  <c r="J157" i="63767"/>
  <c r="K157" i="63767"/>
  <c r="J157" i="63760"/>
  <c r="K157" i="63760"/>
  <c r="J156" i="63761"/>
  <c r="N156" i="63761"/>
  <c r="E156" i="63761"/>
  <c r="O156" i="63761"/>
  <c r="F156" i="63761"/>
  <c r="P156" i="63761"/>
  <c r="M156" i="63761"/>
  <c r="K156" i="63761"/>
  <c r="J157" i="63769"/>
  <c r="K157" i="63769"/>
  <c r="J157" i="63766"/>
  <c r="K157" i="63766"/>
  <c r="H158" i="63766"/>
  <c r="H158" i="63767"/>
  <c r="H158" i="63760"/>
  <c r="H158" i="63769"/>
  <c r="H158" i="63768"/>
  <c r="I158" i="63768"/>
  <c r="I158" i="63760"/>
  <c r="I158" i="63766"/>
  <c r="I158" i="63767"/>
  <c r="I158" i="63769"/>
  <c r="J157" i="63768"/>
  <c r="K157" i="63768"/>
  <c r="J158" i="63769"/>
  <c r="K158" i="63769"/>
  <c r="H159" i="63767"/>
  <c r="H159" i="63768"/>
  <c r="H159" i="63769"/>
  <c r="H159" i="63766"/>
  <c r="H159" i="63760"/>
  <c r="I159" i="63760"/>
  <c r="I159" i="63767"/>
  <c r="I159" i="63769"/>
  <c r="I159" i="63766"/>
  <c r="I159" i="63768"/>
  <c r="J158" i="63760"/>
  <c r="K158" i="63760"/>
  <c r="J158" i="63767"/>
  <c r="K158" i="63767"/>
  <c r="J158" i="63768"/>
  <c r="K158" i="63768"/>
  <c r="J158" i="63766"/>
  <c r="K158" i="63766"/>
  <c r="J157" i="63761"/>
  <c r="M157" i="63761"/>
  <c r="E157" i="63761"/>
  <c r="N157" i="63761"/>
  <c r="F157" i="63761"/>
  <c r="O157" i="63761"/>
  <c r="K157" i="63761"/>
  <c r="P157" i="63761"/>
  <c r="J159" i="63768"/>
  <c r="K159" i="63768"/>
  <c r="J158" i="63761"/>
  <c r="N158" i="63761"/>
  <c r="E158" i="63761"/>
  <c r="O158" i="63761"/>
  <c r="F158" i="63761"/>
  <c r="P158" i="63761"/>
  <c r="M158" i="63761"/>
  <c r="K158" i="63761"/>
  <c r="J159" i="63760"/>
  <c r="K159" i="63760"/>
  <c r="J159" i="63767"/>
  <c r="K159" i="63767"/>
  <c r="J159" i="63769"/>
  <c r="K159" i="63769"/>
  <c r="H160" i="63768"/>
  <c r="H160" i="63769"/>
  <c r="H160" i="63767"/>
  <c r="H160" i="63760"/>
  <c r="H160" i="63766"/>
  <c r="I160" i="63769"/>
  <c r="I160" i="63767"/>
  <c r="I160" i="63760"/>
  <c r="I160" i="63766"/>
  <c r="I160" i="63768"/>
  <c r="J159" i="63766"/>
  <c r="K159" i="63766"/>
  <c r="J160" i="63769"/>
  <c r="K160" i="63769"/>
  <c r="J160" i="63760"/>
  <c r="K160" i="63760"/>
  <c r="H161" i="63766"/>
  <c r="H161" i="63768"/>
  <c r="H161" i="63769"/>
  <c r="H161" i="63767"/>
  <c r="H161" i="63760"/>
  <c r="I161" i="63769"/>
  <c r="I161" i="63766"/>
  <c r="I161" i="63768"/>
  <c r="I161" i="63760"/>
  <c r="I161" i="63767"/>
  <c r="J160" i="63767"/>
  <c r="K160" i="63767"/>
  <c r="J160" i="63766"/>
  <c r="K160" i="63766"/>
  <c r="J160" i="63768"/>
  <c r="K160" i="63768"/>
  <c r="J159" i="63761"/>
  <c r="M159" i="63761"/>
  <c r="E159" i="63761"/>
  <c r="N159" i="63761"/>
  <c r="F159" i="63761"/>
  <c r="O159" i="63761"/>
  <c r="K159" i="63761"/>
  <c r="P159" i="63761"/>
  <c r="J161" i="63760"/>
  <c r="K161" i="63760"/>
  <c r="J161" i="63766"/>
  <c r="K161" i="63766"/>
  <c r="J161" i="63767"/>
  <c r="K161" i="63767"/>
  <c r="H162" i="63766"/>
  <c r="H162" i="63767"/>
  <c r="H162" i="63760"/>
  <c r="H162" i="63769"/>
  <c r="H162" i="63768"/>
  <c r="I162" i="63768"/>
  <c r="I162" i="63760"/>
  <c r="I162" i="63766"/>
  <c r="I162" i="63769"/>
  <c r="I162" i="63767"/>
  <c r="J161" i="63769"/>
  <c r="K161" i="63769"/>
  <c r="J160" i="63761"/>
  <c r="P160" i="63761"/>
  <c r="M160" i="63761"/>
  <c r="K160" i="63761"/>
  <c r="F160" i="63761"/>
  <c r="E160" i="63761"/>
  <c r="O160" i="63761"/>
  <c r="N160" i="63761"/>
  <c r="J161" i="63768"/>
  <c r="K161" i="63768"/>
  <c r="J162" i="63768"/>
  <c r="K162" i="63768"/>
  <c r="J162" i="63766"/>
  <c r="K162" i="63766"/>
  <c r="J162" i="63767"/>
  <c r="K162" i="63767"/>
  <c r="J161" i="63761"/>
  <c r="O161" i="63761"/>
  <c r="K161" i="63761"/>
  <c r="P161" i="63761"/>
  <c r="F161" i="63761"/>
  <c r="M161" i="63761"/>
  <c r="N161" i="63761"/>
  <c r="E161" i="63761"/>
  <c r="H163" i="63767"/>
  <c r="H163" i="63768"/>
  <c r="H163" i="63769"/>
  <c r="H163" i="63766"/>
  <c r="H163" i="63760"/>
  <c r="I163" i="63768"/>
  <c r="I163" i="63769"/>
  <c r="I163" i="63766"/>
  <c r="I163" i="63767"/>
  <c r="I163" i="63760"/>
  <c r="J162" i="63769"/>
  <c r="K162" i="63769"/>
  <c r="J162" i="63760"/>
  <c r="K162" i="63760"/>
  <c r="J162" i="63761"/>
  <c r="O162" i="63761"/>
  <c r="N162" i="63761"/>
  <c r="E162" i="63761"/>
  <c r="P162" i="63761"/>
  <c r="K162" i="63761"/>
  <c r="F162" i="63761"/>
  <c r="M162" i="63761"/>
  <c r="J163" i="63769"/>
  <c r="K163" i="63769"/>
  <c r="J163" i="63768"/>
  <c r="K163" i="63768"/>
  <c r="J163" i="63760"/>
  <c r="K163" i="63760"/>
  <c r="J163" i="63767"/>
  <c r="K163" i="63767"/>
  <c r="H164" i="63768"/>
  <c r="H164" i="63769"/>
  <c r="H164" i="63767"/>
  <c r="H164" i="63760"/>
  <c r="H164" i="63766"/>
  <c r="I164" i="63769"/>
  <c r="I164" i="63767"/>
  <c r="I164" i="63768"/>
  <c r="I164" i="63766"/>
  <c r="I164" i="63760"/>
  <c r="J163" i="63766"/>
  <c r="K163" i="63766"/>
  <c r="H165" i="63766"/>
  <c r="H165" i="63768"/>
  <c r="H165" i="63769"/>
  <c r="H165" i="63767"/>
  <c r="H165" i="63760"/>
  <c r="I165" i="63760"/>
  <c r="I165" i="63767"/>
  <c r="I165" i="63768"/>
  <c r="I165" i="63766"/>
  <c r="I165" i="63769"/>
  <c r="J164" i="63767"/>
  <c r="K164" i="63767"/>
  <c r="J164" i="63769"/>
  <c r="K164" i="63769"/>
  <c r="J164" i="63766"/>
  <c r="K164" i="63766"/>
  <c r="J164" i="63768"/>
  <c r="K164" i="63768"/>
  <c r="J164" i="63760"/>
  <c r="K164" i="63760"/>
  <c r="J163" i="63761"/>
  <c r="O163" i="63761"/>
  <c r="K163" i="63761"/>
  <c r="P163" i="63761"/>
  <c r="F163" i="63761"/>
  <c r="E163" i="63761"/>
  <c r="N163" i="63761"/>
  <c r="M163" i="63761"/>
  <c r="J165" i="63767"/>
  <c r="K165" i="63767"/>
  <c r="J164" i="63761"/>
  <c r="N164" i="63761"/>
  <c r="E164" i="63761"/>
  <c r="O164" i="63761"/>
  <c r="F164" i="63761"/>
  <c r="P164" i="63761"/>
  <c r="M164" i="63761"/>
  <c r="K164" i="63761"/>
  <c r="J165" i="63769"/>
  <c r="K165" i="63769"/>
  <c r="H166" i="63766"/>
  <c r="H166" i="63767"/>
  <c r="H166" i="63760"/>
  <c r="H166" i="63768"/>
  <c r="H166" i="63769"/>
  <c r="I166" i="63768"/>
  <c r="I166" i="63760"/>
  <c r="I166" i="63766"/>
  <c r="I166" i="63769"/>
  <c r="I166" i="63767"/>
  <c r="J165" i="63768"/>
  <c r="K165" i="63768"/>
  <c r="J165" i="63760"/>
  <c r="K165" i="63760"/>
  <c r="J165" i="63766"/>
  <c r="K165" i="63766"/>
  <c r="J166" i="63769"/>
  <c r="K166" i="63769"/>
  <c r="J166" i="63766"/>
  <c r="K166" i="63766"/>
  <c r="J165" i="63761"/>
  <c r="M165" i="63761"/>
  <c r="E165" i="63761"/>
  <c r="N165" i="63761"/>
  <c r="P165" i="63761"/>
  <c r="K165" i="63761"/>
  <c r="O165" i="63761"/>
  <c r="F165" i="63761"/>
  <c r="J166" i="63767"/>
  <c r="K166" i="63767"/>
  <c r="H167" i="63767"/>
  <c r="H167" i="63768"/>
  <c r="H167" i="63769"/>
  <c r="H167" i="63766"/>
  <c r="H167" i="63760"/>
  <c r="I167" i="63767"/>
  <c r="I167" i="63760"/>
  <c r="I167" i="63769"/>
  <c r="I167" i="63768"/>
  <c r="I167" i="63766"/>
  <c r="J166" i="63768"/>
  <c r="K166" i="63768"/>
  <c r="J166" i="63760"/>
  <c r="K166" i="63760"/>
  <c r="J167" i="63769"/>
  <c r="K167" i="63769"/>
  <c r="H168" i="63768"/>
  <c r="H168" i="63769"/>
  <c r="H168" i="63767"/>
  <c r="H168" i="63760"/>
  <c r="H168" i="63766"/>
  <c r="I168" i="63768"/>
  <c r="I168" i="63760"/>
  <c r="I168" i="63766"/>
  <c r="I168" i="63769"/>
  <c r="I168" i="63767"/>
  <c r="J167" i="63768"/>
  <c r="K167" i="63768"/>
  <c r="J167" i="63760"/>
  <c r="K167" i="63760"/>
  <c r="J167" i="63767"/>
  <c r="K167" i="63767"/>
  <c r="J167" i="63766"/>
  <c r="K167" i="63766"/>
  <c r="J166" i="63761"/>
  <c r="K166" i="63761"/>
  <c r="F166" i="63761"/>
  <c r="P166" i="63761"/>
  <c r="M166" i="63761"/>
  <c r="O166" i="63761"/>
  <c r="E166" i="63761"/>
  <c r="N166" i="63761"/>
  <c r="J167" i="63761"/>
  <c r="P167" i="63761"/>
  <c r="F167" i="63761"/>
  <c r="O167" i="63761"/>
  <c r="K167" i="63761"/>
  <c r="N167" i="63761"/>
  <c r="E167" i="63761"/>
  <c r="M167" i="63761"/>
  <c r="J168" i="63767"/>
  <c r="K168" i="63767"/>
  <c r="H169" i="63766"/>
  <c r="H169" i="63768"/>
  <c r="H169" i="63769"/>
  <c r="H169" i="63767"/>
  <c r="H169" i="63760"/>
  <c r="I169" i="63768"/>
  <c r="I169" i="63769"/>
  <c r="I169" i="63766"/>
  <c r="I169" i="63760"/>
  <c r="I169" i="63767"/>
  <c r="J168" i="63769"/>
  <c r="K168" i="63769"/>
  <c r="J168" i="63766"/>
  <c r="K168" i="63766"/>
  <c r="J168" i="63768"/>
  <c r="K168" i="63768"/>
  <c r="J168" i="63760"/>
  <c r="K168" i="63760"/>
  <c r="J169" i="63767"/>
  <c r="K169" i="63767"/>
  <c r="J169" i="63760"/>
  <c r="K169" i="63760"/>
  <c r="J169" i="63766"/>
  <c r="K169" i="63766"/>
  <c r="H170" i="63766"/>
  <c r="H170" i="63767"/>
  <c r="H170" i="63760"/>
  <c r="H170" i="63768"/>
  <c r="H170" i="63769"/>
  <c r="I170" i="63767"/>
  <c r="I170" i="63769"/>
  <c r="I170" i="63766"/>
  <c r="I170" i="63760"/>
  <c r="I170" i="63768"/>
  <c r="J169" i="63769"/>
  <c r="K169" i="63769"/>
  <c r="J169" i="63768"/>
  <c r="K169" i="63768"/>
  <c r="J168" i="63761"/>
  <c r="P168" i="63761"/>
  <c r="M168" i="63761"/>
  <c r="K168" i="63761"/>
  <c r="F168" i="63761"/>
  <c r="N168" i="63761"/>
  <c r="O168" i="63761"/>
  <c r="E168" i="63761"/>
  <c r="J170" i="63760"/>
  <c r="K170" i="63760"/>
  <c r="H171" i="63767"/>
  <c r="H171" i="63768"/>
  <c r="H171" i="63769"/>
  <c r="H171" i="63766"/>
  <c r="H171" i="63760"/>
  <c r="I171" i="63760"/>
  <c r="I171" i="63767"/>
  <c r="I171" i="63769"/>
  <c r="I171" i="63766"/>
  <c r="I171" i="63768"/>
  <c r="J170" i="63767"/>
  <c r="K170" i="63767"/>
  <c r="J169" i="63761"/>
  <c r="P169" i="63761"/>
  <c r="F169" i="63761"/>
  <c r="O169" i="63761"/>
  <c r="K169" i="63761"/>
  <c r="M169" i="63761"/>
  <c r="E169" i="63761"/>
  <c r="N169" i="63761"/>
  <c r="J170" i="63769"/>
  <c r="K170" i="63769"/>
  <c r="J170" i="63766"/>
  <c r="K170" i="63766"/>
  <c r="J170" i="63768"/>
  <c r="K170" i="63768"/>
  <c r="J171" i="63768"/>
  <c r="K171" i="63768"/>
  <c r="J170" i="63761"/>
  <c r="O170" i="63761"/>
  <c r="N170" i="63761"/>
  <c r="E170" i="63761"/>
  <c r="P170" i="63761"/>
  <c r="K170" i="63761"/>
  <c r="F170" i="63761"/>
  <c r="M170" i="63761"/>
  <c r="J171" i="63760"/>
  <c r="K171" i="63760"/>
  <c r="J171" i="63767"/>
  <c r="K171" i="63767"/>
  <c r="H172" i="63768"/>
  <c r="H172" i="63769"/>
  <c r="H172" i="63767"/>
  <c r="H172" i="63760"/>
  <c r="H172" i="63766"/>
  <c r="I172" i="63766"/>
  <c r="I172" i="63768"/>
  <c r="I172" i="63760"/>
  <c r="I172" i="63767"/>
  <c r="I172" i="63769"/>
  <c r="J171" i="63766"/>
  <c r="K171" i="63766"/>
  <c r="J171" i="63769"/>
  <c r="K171" i="63769"/>
  <c r="J171" i="63761"/>
  <c r="O171" i="63761"/>
  <c r="K171" i="63761"/>
  <c r="P171" i="63761"/>
  <c r="F171" i="63761"/>
  <c r="E171" i="63761"/>
  <c r="N171" i="63761"/>
  <c r="M171" i="63761"/>
  <c r="J172" i="63766"/>
  <c r="K172" i="63766"/>
  <c r="J172" i="63768"/>
  <c r="K172" i="63768"/>
  <c r="H173" i="63766"/>
  <c r="H173" i="63768"/>
  <c r="H173" i="63769"/>
  <c r="H173" i="63760"/>
  <c r="H173" i="63767"/>
  <c r="I173" i="63767"/>
  <c r="I173" i="63760"/>
  <c r="I173" i="63769"/>
  <c r="I173" i="63768"/>
  <c r="I173" i="63766"/>
  <c r="J172" i="63760"/>
  <c r="K172" i="63760"/>
  <c r="J172" i="63767"/>
  <c r="K172" i="63767"/>
  <c r="J172" i="63769"/>
  <c r="K172" i="63769"/>
  <c r="J173" i="63760"/>
  <c r="K173" i="63760"/>
  <c r="J172" i="63761"/>
  <c r="P172" i="63761"/>
  <c r="M172" i="63761"/>
  <c r="K172" i="63761"/>
  <c r="F172" i="63761"/>
  <c r="N172" i="63761"/>
  <c r="O172" i="63761"/>
  <c r="E172" i="63761"/>
  <c r="J173" i="63769"/>
  <c r="K173" i="63769"/>
  <c r="H174" i="63766"/>
  <c r="H174" i="63767"/>
  <c r="H174" i="63760"/>
  <c r="H174" i="63769"/>
  <c r="H174" i="63768"/>
  <c r="I174" i="63769"/>
  <c r="I174" i="63767"/>
  <c r="I174" i="63768"/>
  <c r="I174" i="63766"/>
  <c r="I174" i="63760"/>
  <c r="J173" i="63768"/>
  <c r="K173" i="63768"/>
  <c r="J173" i="63767"/>
  <c r="K173" i="63767"/>
  <c r="J173" i="63766"/>
  <c r="K173" i="63766"/>
  <c r="J174" i="63768"/>
  <c r="K174" i="63768"/>
  <c r="J174" i="63766"/>
  <c r="K174" i="63766"/>
  <c r="J174" i="63769"/>
  <c r="K174" i="63769"/>
  <c r="J174" i="63760"/>
  <c r="K174" i="63760"/>
  <c r="H175" i="63767"/>
  <c r="H175" i="63768"/>
  <c r="H175" i="63769"/>
  <c r="H175" i="63766"/>
  <c r="H175" i="63760"/>
  <c r="I175" i="63768"/>
  <c r="I175" i="63769"/>
  <c r="I175" i="63766"/>
  <c r="I175" i="63767"/>
  <c r="I175" i="63760"/>
  <c r="J174" i="63767"/>
  <c r="K174" i="63767"/>
  <c r="J173" i="63761"/>
  <c r="P173" i="63761"/>
  <c r="F173" i="63761"/>
  <c r="O173" i="63761"/>
  <c r="K173" i="63761"/>
  <c r="M173" i="63761"/>
  <c r="E173" i="63761"/>
  <c r="N173" i="63761"/>
  <c r="J175" i="63766"/>
  <c r="K175" i="63766"/>
  <c r="H176" i="63768"/>
  <c r="H176" i="63769"/>
  <c r="H176" i="63766"/>
  <c r="H176" i="63767"/>
  <c r="H176" i="63760"/>
  <c r="I176" i="63769"/>
  <c r="I176" i="63767"/>
  <c r="I176" i="63768"/>
  <c r="I176" i="63766"/>
  <c r="I176" i="63760"/>
  <c r="J175" i="63768"/>
  <c r="K175" i="63768"/>
  <c r="J175" i="63760"/>
  <c r="K175" i="63760"/>
  <c r="J175" i="63767"/>
  <c r="K175" i="63767"/>
  <c r="J174" i="63761"/>
  <c r="O174" i="63761"/>
  <c r="N174" i="63761"/>
  <c r="E174" i="63761"/>
  <c r="P174" i="63761"/>
  <c r="K174" i="63761"/>
  <c r="F174" i="63761"/>
  <c r="M174" i="63761"/>
  <c r="J175" i="63769"/>
  <c r="K175" i="63769"/>
  <c r="J176" i="63766"/>
  <c r="K176" i="63766"/>
  <c r="J175" i="63761"/>
  <c r="M175" i="63761"/>
  <c r="E175" i="63761"/>
  <c r="N175" i="63761"/>
  <c r="P175" i="63761"/>
  <c r="K175" i="63761"/>
  <c r="O175" i="63761"/>
  <c r="F175" i="63761"/>
  <c r="J176" i="63769"/>
  <c r="K176" i="63769"/>
  <c r="H177" i="63766"/>
  <c r="H177" i="63768"/>
  <c r="H177" i="63769"/>
  <c r="H177" i="63767"/>
  <c r="H177" i="63760"/>
  <c r="I177" i="63769"/>
  <c r="I177" i="63766"/>
  <c r="I177" i="63768"/>
  <c r="I177" i="63760"/>
  <c r="I177" i="63767"/>
  <c r="J176" i="63760"/>
  <c r="K176" i="63760"/>
  <c r="J176" i="63768"/>
  <c r="K176" i="63768"/>
  <c r="J176" i="63767"/>
  <c r="K176" i="63767"/>
  <c r="J177" i="63769"/>
  <c r="K177" i="63769"/>
  <c r="J177" i="63768"/>
  <c r="K177" i="63768"/>
  <c r="J177" i="63760"/>
  <c r="K177" i="63760"/>
  <c r="J177" i="63766"/>
  <c r="K177" i="63766"/>
  <c r="J176" i="63761"/>
  <c r="O176" i="63761"/>
  <c r="N176" i="63761"/>
  <c r="E176" i="63761"/>
  <c r="M176" i="63761"/>
  <c r="F176" i="63761"/>
  <c r="K176" i="63761"/>
  <c r="P176" i="63761"/>
  <c r="J177" i="63767"/>
  <c r="K177" i="63767"/>
  <c r="H178" i="63767"/>
  <c r="H178" i="63760"/>
  <c r="H178" i="63766"/>
  <c r="H178" i="63769"/>
  <c r="H178" i="63768"/>
  <c r="I178" i="63767"/>
  <c r="I178" i="63769"/>
  <c r="I178" i="63766"/>
  <c r="I178" i="63760"/>
  <c r="I178" i="63768"/>
  <c r="J177" i="63761"/>
  <c r="O177" i="63761"/>
  <c r="K177" i="63761"/>
  <c r="P177" i="63761"/>
  <c r="F177" i="63761"/>
  <c r="E177" i="63761"/>
  <c r="N177" i="63761"/>
  <c r="M177" i="63761"/>
  <c r="J178" i="63766"/>
  <c r="K178" i="63766"/>
  <c r="J178" i="63769"/>
  <c r="K178" i="63769"/>
  <c r="J178" i="63760"/>
  <c r="K178" i="63760"/>
  <c r="H179" i="63767"/>
  <c r="H179" i="63768"/>
  <c r="H179" i="63769"/>
  <c r="H179" i="63766"/>
  <c r="H179" i="63760"/>
  <c r="I179" i="63760"/>
  <c r="I179" i="63767"/>
  <c r="I179" i="63769"/>
  <c r="I179" i="63766"/>
  <c r="I179" i="63768"/>
  <c r="J178" i="63768"/>
  <c r="K178" i="63768"/>
  <c r="J178" i="63767"/>
  <c r="K178" i="63767"/>
  <c r="H180" i="63768"/>
  <c r="H180" i="63769"/>
  <c r="H180" i="63766"/>
  <c r="H180" i="63767"/>
  <c r="H180" i="63760"/>
  <c r="I180" i="63766"/>
  <c r="I180" i="63768"/>
  <c r="I180" i="63760"/>
  <c r="I180" i="63767"/>
  <c r="I180" i="63769"/>
  <c r="J179" i="63760"/>
  <c r="K179" i="63760"/>
  <c r="J179" i="63767"/>
  <c r="K179" i="63767"/>
  <c r="J179" i="63766"/>
  <c r="K179" i="63766"/>
  <c r="J179" i="63769"/>
  <c r="K179" i="63769"/>
  <c r="J178" i="63761"/>
  <c r="K178" i="63761"/>
  <c r="F178" i="63761"/>
  <c r="P178" i="63761"/>
  <c r="M178" i="63761"/>
  <c r="N178" i="63761"/>
  <c r="E178" i="63761"/>
  <c r="O178" i="63761"/>
  <c r="J179" i="63768"/>
  <c r="K179" i="63768"/>
  <c r="J180" i="63767"/>
  <c r="K180" i="63767"/>
  <c r="J180" i="63760"/>
  <c r="K180" i="63760"/>
  <c r="J180" i="63768"/>
  <c r="K180" i="63768"/>
  <c r="J179" i="63761"/>
  <c r="N179" i="63761"/>
  <c r="M179" i="63761"/>
  <c r="E179" i="63761"/>
  <c r="K179" i="63761"/>
  <c r="F179" i="63761"/>
  <c r="P179" i="63761"/>
  <c r="O179" i="63761"/>
  <c r="H181" i="63766"/>
  <c r="H181" i="63768"/>
  <c r="H181" i="63769"/>
  <c r="H181" i="63767"/>
  <c r="H181" i="63760"/>
  <c r="I181" i="63769"/>
  <c r="I181" i="63766"/>
  <c r="I181" i="63768"/>
  <c r="I181" i="63767"/>
  <c r="I181" i="63760"/>
  <c r="J180" i="63766"/>
  <c r="K180" i="63766"/>
  <c r="J180" i="63769"/>
  <c r="K180" i="63769"/>
  <c r="J181" i="63760"/>
  <c r="K181" i="63760"/>
  <c r="J181" i="63766"/>
  <c r="K181" i="63766"/>
  <c r="J181" i="63767"/>
  <c r="K181" i="63767"/>
  <c r="J181" i="63769"/>
  <c r="K181" i="63769"/>
  <c r="J180" i="63761"/>
  <c r="O180" i="63761"/>
  <c r="N180" i="63761"/>
  <c r="E180" i="63761"/>
  <c r="P180" i="63761"/>
  <c r="K180" i="63761"/>
  <c r="F180" i="63761"/>
  <c r="M180" i="63761"/>
  <c r="J181" i="63768"/>
  <c r="K181" i="63768"/>
  <c r="H182" i="63767"/>
  <c r="H182" i="63760"/>
  <c r="H182" i="63766"/>
  <c r="H182" i="63768"/>
  <c r="H182" i="63769"/>
  <c r="I182" i="63766"/>
  <c r="I182" i="63768"/>
  <c r="I182" i="63760"/>
  <c r="I182" i="63769"/>
  <c r="I182" i="63767"/>
  <c r="J182" i="63769"/>
  <c r="K182" i="63769"/>
  <c r="J182" i="63767"/>
  <c r="K182" i="63767"/>
  <c r="J182" i="63766"/>
  <c r="K182" i="63766"/>
  <c r="J182" i="63768"/>
  <c r="K182" i="63768"/>
  <c r="H183" i="63767"/>
  <c r="H183" i="63768"/>
  <c r="H183" i="63769"/>
  <c r="H183" i="63766"/>
  <c r="H183" i="63760"/>
  <c r="I183" i="63767"/>
  <c r="I183" i="63760"/>
  <c r="I183" i="63766"/>
  <c r="I183" i="63768"/>
  <c r="I183" i="63769"/>
  <c r="J182" i="63760"/>
  <c r="K182" i="63760"/>
  <c r="J181" i="63761"/>
  <c r="O181" i="63761"/>
  <c r="K181" i="63761"/>
  <c r="P181" i="63761"/>
  <c r="F181" i="63761"/>
  <c r="E181" i="63761"/>
  <c r="N181" i="63761"/>
  <c r="M181" i="63761"/>
  <c r="J182" i="63761"/>
  <c r="O182" i="63761"/>
  <c r="N182" i="63761"/>
  <c r="E182" i="63761"/>
  <c r="P182" i="63761"/>
  <c r="K182" i="63761"/>
  <c r="F182" i="63761"/>
  <c r="M182" i="63761"/>
  <c r="H184" i="63768"/>
  <c r="H184" i="63769"/>
  <c r="H184" i="63766"/>
  <c r="H184" i="63767"/>
  <c r="H184" i="63760"/>
  <c r="I184" i="63767"/>
  <c r="I184" i="63769"/>
  <c r="I184" i="63766"/>
  <c r="I184" i="63760"/>
  <c r="I184" i="63768"/>
  <c r="J183" i="63760"/>
  <c r="K183" i="63760"/>
  <c r="J183" i="63767"/>
  <c r="K183" i="63767"/>
  <c r="J183" i="63768"/>
  <c r="K183" i="63768"/>
  <c r="J183" i="63766"/>
  <c r="K183" i="63766"/>
  <c r="J183" i="63769"/>
  <c r="K183" i="63769"/>
  <c r="J184" i="63766"/>
  <c r="K184" i="63766"/>
  <c r="H185" i="63766"/>
  <c r="H185" i="63768"/>
  <c r="H185" i="63769"/>
  <c r="H185" i="63767"/>
  <c r="H185" i="63760"/>
  <c r="I185" i="63769"/>
  <c r="I185" i="63766"/>
  <c r="I185" i="63768"/>
  <c r="I185" i="63767"/>
  <c r="I185" i="63760"/>
  <c r="J184" i="63769"/>
  <c r="K184" i="63769"/>
  <c r="J184" i="63760"/>
  <c r="K184" i="63760"/>
  <c r="J184" i="63768"/>
  <c r="K184" i="63768"/>
  <c r="J184" i="63767"/>
  <c r="K184" i="63767"/>
  <c r="J183" i="63761"/>
  <c r="N183" i="63761"/>
  <c r="M183" i="63761"/>
  <c r="E183" i="63761"/>
  <c r="O183" i="63761"/>
  <c r="P183" i="63761"/>
  <c r="F183" i="63761"/>
  <c r="K183" i="63761"/>
  <c r="J185" i="63768"/>
  <c r="K185" i="63768"/>
  <c r="J185" i="63760"/>
  <c r="K185" i="63760"/>
  <c r="J185" i="63766"/>
  <c r="K185" i="63766"/>
  <c r="H186" i="63767"/>
  <c r="H186" i="63760"/>
  <c r="H186" i="63766"/>
  <c r="H186" i="63768"/>
  <c r="H186" i="63769"/>
  <c r="I186" i="63766"/>
  <c r="I186" i="63768"/>
  <c r="I186" i="63760"/>
  <c r="I186" i="63767"/>
  <c r="I186" i="63769"/>
  <c r="J185" i="63769"/>
  <c r="K185" i="63769"/>
  <c r="J184" i="63761"/>
  <c r="P184" i="63761"/>
  <c r="K184" i="63761"/>
  <c r="F184" i="63761"/>
  <c r="M184" i="63761"/>
  <c r="E184" i="63761"/>
  <c r="O184" i="63761"/>
  <c r="N184" i="63761"/>
  <c r="J185" i="63767"/>
  <c r="K185" i="63767"/>
  <c r="H187" i="63767"/>
  <c r="H187" i="63768"/>
  <c r="H187" i="63769"/>
  <c r="H187" i="63766"/>
  <c r="H187" i="63760"/>
  <c r="I187" i="63767"/>
  <c r="I187" i="63769"/>
  <c r="I187" i="63760"/>
  <c r="I187" i="63766"/>
  <c r="I187" i="63768"/>
  <c r="J186" i="63769"/>
  <c r="K186" i="63769"/>
  <c r="J186" i="63760"/>
  <c r="K186" i="63760"/>
  <c r="J186" i="63767"/>
  <c r="K186" i="63767"/>
  <c r="J185" i="63761"/>
  <c r="N185" i="63761"/>
  <c r="O185" i="63761"/>
  <c r="E185" i="63761"/>
  <c r="M185" i="63761"/>
  <c r="F185" i="63761"/>
  <c r="K185" i="63761"/>
  <c r="P185" i="63761"/>
  <c r="J186" i="63768"/>
  <c r="K186" i="63768"/>
  <c r="J186" i="63766"/>
  <c r="K186" i="63766"/>
  <c r="J186" i="63761"/>
  <c r="O186" i="63761"/>
  <c r="P186" i="63761"/>
  <c r="E186" i="63761"/>
  <c r="N186" i="63761"/>
  <c r="F186" i="63761"/>
  <c r="M186" i="63761"/>
  <c r="K186" i="63761"/>
  <c r="J187" i="63766"/>
  <c r="K187" i="63766"/>
  <c r="H188" i="63768"/>
  <c r="H188" i="63769"/>
  <c r="H188" i="63766"/>
  <c r="H188" i="63767"/>
  <c r="H188" i="63760"/>
  <c r="I188" i="63768"/>
  <c r="I188" i="63760"/>
  <c r="I188" i="63767"/>
  <c r="I188" i="63766"/>
  <c r="I188" i="63769"/>
  <c r="J187" i="63769"/>
  <c r="K187" i="63769"/>
  <c r="J187" i="63768"/>
  <c r="K187" i="63768"/>
  <c r="J187" i="63760"/>
  <c r="K187" i="63760"/>
  <c r="J187" i="63767"/>
  <c r="K187" i="63767"/>
  <c r="J188" i="63760"/>
  <c r="K188" i="63760"/>
  <c r="J188" i="63768"/>
  <c r="K188" i="63768"/>
  <c r="J187" i="63761"/>
  <c r="O187" i="63761"/>
  <c r="K187" i="63761"/>
  <c r="P187" i="63761"/>
  <c r="N187" i="63761"/>
  <c r="M187" i="63761"/>
  <c r="F187" i="63761"/>
  <c r="E187" i="63761"/>
  <c r="J188" i="63767"/>
  <c r="K188" i="63767"/>
  <c r="H189" i="63766"/>
  <c r="H189" i="63768"/>
  <c r="H189" i="63769"/>
  <c r="H189" i="63760"/>
  <c r="H189" i="63767"/>
  <c r="I189" i="63769"/>
  <c r="I189" i="63766"/>
  <c r="I189" i="63767"/>
  <c r="I189" i="63768"/>
  <c r="I189" i="63760"/>
  <c r="J188" i="63766"/>
  <c r="K188" i="63766"/>
  <c r="J188" i="63769"/>
  <c r="K188" i="63769"/>
  <c r="J189" i="63767"/>
  <c r="K189" i="63767"/>
  <c r="J189" i="63766"/>
  <c r="K189" i="63766"/>
  <c r="J189" i="63760"/>
  <c r="K189" i="63760"/>
  <c r="J188" i="63761"/>
  <c r="O188" i="63761"/>
  <c r="M188" i="63761"/>
  <c r="P188" i="63761"/>
  <c r="E188" i="63761"/>
  <c r="K188" i="63761"/>
  <c r="N188" i="63761"/>
  <c r="F188" i="63761"/>
  <c r="J189" i="63769"/>
  <c r="K189" i="63769"/>
  <c r="H190" i="63767"/>
  <c r="H190" i="63760"/>
  <c r="H190" i="63766"/>
  <c r="H190" i="63769"/>
  <c r="H190" i="63768"/>
  <c r="I190" i="63769"/>
  <c r="I190" i="63768"/>
  <c r="I190" i="63767"/>
  <c r="I190" i="63760"/>
  <c r="I190" i="63766"/>
  <c r="J189" i="63768"/>
  <c r="K189" i="63768"/>
  <c r="J190" i="63768"/>
  <c r="K190" i="63768"/>
  <c r="J190" i="63766"/>
  <c r="K190" i="63766"/>
  <c r="H191" i="63767"/>
  <c r="H191" i="63768"/>
  <c r="H191" i="63769"/>
  <c r="H191" i="63766"/>
  <c r="H191" i="63760"/>
  <c r="I191" i="63769"/>
  <c r="I191" i="63766"/>
  <c r="I191" i="63760"/>
  <c r="I191" i="63767"/>
  <c r="I191" i="63768"/>
  <c r="J190" i="63760"/>
  <c r="K190" i="63760"/>
  <c r="J190" i="63767"/>
  <c r="K190" i="63767"/>
  <c r="J190" i="63769"/>
  <c r="K190" i="63769"/>
  <c r="J189" i="63761"/>
  <c r="M189" i="63761"/>
  <c r="E189" i="63761"/>
  <c r="O189" i="63761"/>
  <c r="F189" i="63761"/>
  <c r="P189" i="63761"/>
  <c r="K189" i="63761"/>
  <c r="N189" i="63761"/>
  <c r="J191" i="63769"/>
  <c r="K191" i="63769"/>
  <c r="J191" i="63768"/>
  <c r="K191" i="63768"/>
  <c r="J190" i="63761"/>
  <c r="N190" i="63761"/>
  <c r="E190" i="63761"/>
  <c r="P190" i="63761"/>
  <c r="F190" i="63761"/>
  <c r="K190" i="63761"/>
  <c r="M190" i="63761"/>
  <c r="O190" i="63761"/>
  <c r="J191" i="63760"/>
  <c r="K191" i="63760"/>
  <c r="J191" i="63767"/>
  <c r="K191" i="63767"/>
  <c r="H192" i="63768"/>
  <c r="H192" i="63769"/>
  <c r="H192" i="63766"/>
  <c r="H192" i="63767"/>
  <c r="H192" i="63760"/>
  <c r="I192" i="63768"/>
  <c r="I192" i="63760"/>
  <c r="I192" i="63766"/>
  <c r="I192" i="63769"/>
  <c r="I192" i="63767"/>
  <c r="J191" i="63766"/>
  <c r="K191" i="63766"/>
  <c r="J192" i="63766"/>
  <c r="K192" i="63766"/>
  <c r="J192" i="63767"/>
  <c r="K192" i="63767"/>
  <c r="J192" i="63769"/>
  <c r="K192" i="63769"/>
  <c r="J191" i="63761"/>
  <c r="O191" i="63761"/>
  <c r="K191" i="63761"/>
  <c r="P191" i="63761"/>
  <c r="N191" i="63761"/>
  <c r="M191" i="63761"/>
  <c r="F191" i="63761"/>
  <c r="E191" i="63761"/>
  <c r="J192" i="63760"/>
  <c r="K192" i="63760"/>
  <c r="J192" i="63768"/>
  <c r="K192" i="63768"/>
  <c r="H193" i="63766"/>
  <c r="H193" i="63768"/>
  <c r="H193" i="63769"/>
  <c r="H193" i="63767"/>
  <c r="H193" i="63760"/>
  <c r="I193" i="63768"/>
  <c r="I193" i="63760"/>
  <c r="I193" i="63767"/>
  <c r="I193" i="63769"/>
  <c r="I193" i="63766"/>
  <c r="J193" i="63760"/>
  <c r="K193" i="63760"/>
  <c r="J193" i="63766"/>
  <c r="K193" i="63766"/>
  <c r="J192" i="63761"/>
  <c r="O192" i="63761"/>
  <c r="P192" i="63761"/>
  <c r="E192" i="63761"/>
  <c r="N192" i="63761"/>
  <c r="F192" i="63761"/>
  <c r="M192" i="63761"/>
  <c r="K192" i="63761"/>
  <c r="J193" i="63767"/>
  <c r="K193" i="63767"/>
  <c r="H194" i="63767"/>
  <c r="H194" i="63760"/>
  <c r="H194" i="63766"/>
  <c r="H194" i="63769"/>
  <c r="H194" i="63768"/>
  <c r="I194" i="63766"/>
  <c r="I194" i="63768"/>
  <c r="I194" i="63767"/>
  <c r="I194" i="63760"/>
  <c r="I194" i="63769"/>
  <c r="J193" i="63768"/>
  <c r="K193" i="63768"/>
  <c r="J193" i="63769"/>
  <c r="K193" i="63769"/>
  <c r="J194" i="63768"/>
  <c r="K194" i="63768"/>
  <c r="J194" i="63767"/>
  <c r="K194" i="63767"/>
  <c r="J193" i="63761"/>
  <c r="O193" i="63761"/>
  <c r="K193" i="63761"/>
  <c r="P193" i="63761"/>
  <c r="N193" i="63761"/>
  <c r="M193" i="63761"/>
  <c r="F193" i="63761"/>
  <c r="E193" i="63761"/>
  <c r="J194" i="63769"/>
  <c r="K194" i="63769"/>
  <c r="J194" i="63766"/>
  <c r="K194" i="63766"/>
  <c r="H195" i="63767"/>
  <c r="H195" i="63768"/>
  <c r="H195" i="63769"/>
  <c r="H195" i="63766"/>
  <c r="H195" i="63760"/>
  <c r="I195" i="63767"/>
  <c r="I195" i="63766"/>
  <c r="I195" i="63769"/>
  <c r="I195" i="63768"/>
  <c r="I195" i="63760"/>
  <c r="J194" i="63760"/>
  <c r="K194" i="63760"/>
  <c r="J195" i="63760"/>
  <c r="K195" i="63760"/>
  <c r="J195" i="63767"/>
  <c r="K195" i="63767"/>
  <c r="J195" i="63766"/>
  <c r="K195" i="63766"/>
  <c r="J195" i="63769"/>
  <c r="K195" i="63769"/>
  <c r="J194" i="63761"/>
  <c r="K194" i="63761"/>
  <c r="F194" i="63761"/>
  <c r="P194" i="63761"/>
  <c r="E194" i="63761"/>
  <c r="N194" i="63761"/>
  <c r="M194" i="63761"/>
  <c r="O194" i="63761"/>
  <c r="J195" i="63768"/>
  <c r="K195" i="63768"/>
  <c r="H196" i="63768"/>
  <c r="H196" i="63769"/>
  <c r="H196" i="63766"/>
  <c r="H196" i="63767"/>
  <c r="H196" i="63760"/>
  <c r="I196" i="63768"/>
  <c r="I196" i="63760"/>
  <c r="I196" i="63767"/>
  <c r="I196" i="63769"/>
  <c r="I196" i="63766"/>
  <c r="J196" i="63760"/>
  <c r="K196" i="63760"/>
  <c r="H197" i="63766"/>
  <c r="H197" i="63768"/>
  <c r="H197" i="63769"/>
  <c r="H197" i="63767"/>
  <c r="H197" i="63760"/>
  <c r="I197" i="63768"/>
  <c r="I197" i="63766"/>
  <c r="I197" i="63769"/>
  <c r="I197" i="63767"/>
  <c r="I197" i="63760"/>
  <c r="J196" i="63767"/>
  <c r="K196" i="63767"/>
  <c r="J196" i="63766"/>
  <c r="K196" i="63766"/>
  <c r="J196" i="63768"/>
  <c r="K196" i="63768"/>
  <c r="J195" i="63761"/>
  <c r="O195" i="63761"/>
  <c r="K195" i="63761"/>
  <c r="E195" i="63761"/>
  <c r="M195" i="63761"/>
  <c r="F195" i="63761"/>
  <c r="N195" i="63761"/>
  <c r="P195" i="63761"/>
  <c r="J196" i="63769"/>
  <c r="K196" i="63769"/>
  <c r="H198" i="63767"/>
  <c r="H198" i="63766"/>
  <c r="H198" i="63768"/>
  <c r="H198" i="63760"/>
  <c r="H198" i="63769"/>
  <c r="I198" i="63768"/>
  <c r="I198" i="63760"/>
  <c r="I198" i="63767"/>
  <c r="I198" i="63769"/>
  <c r="I198" i="63766"/>
  <c r="J197" i="63767"/>
  <c r="K197" i="63767"/>
  <c r="J196" i="63761"/>
  <c r="P196" i="63761"/>
  <c r="M196" i="63761"/>
  <c r="E196" i="63761"/>
  <c r="N196" i="63761"/>
  <c r="F196" i="63761"/>
  <c r="O196" i="63761"/>
  <c r="K196" i="63761"/>
  <c r="J197" i="63760"/>
  <c r="K197" i="63760"/>
  <c r="J197" i="63766"/>
  <c r="K197" i="63766"/>
  <c r="J197" i="63769"/>
  <c r="K197" i="63769"/>
  <c r="J197" i="63768"/>
  <c r="K197" i="63768"/>
  <c r="J198" i="63760"/>
  <c r="K198" i="63760"/>
  <c r="J197" i="63761"/>
  <c r="O197" i="63761"/>
  <c r="K197" i="63761"/>
  <c r="N197" i="63761"/>
  <c r="E197" i="63761"/>
  <c r="P197" i="63761"/>
  <c r="M197" i="63761"/>
  <c r="F197" i="63761"/>
  <c r="J198" i="63768"/>
  <c r="K198" i="63768"/>
  <c r="J198" i="63766"/>
  <c r="K198" i="63766"/>
  <c r="H199" i="63767"/>
  <c r="H199" i="63768"/>
  <c r="H199" i="63769"/>
  <c r="H199" i="63766"/>
  <c r="H199" i="63760"/>
  <c r="I199" i="63767"/>
  <c r="I199" i="63768"/>
  <c r="I199" i="63766"/>
  <c r="I199" i="63760"/>
  <c r="I199" i="63769"/>
  <c r="J198" i="63769"/>
  <c r="K198" i="63769"/>
  <c r="J198" i="63767"/>
  <c r="K198" i="63767"/>
  <c r="J199" i="63769"/>
  <c r="K199" i="63769"/>
  <c r="J199" i="63768"/>
  <c r="K199" i="63768"/>
  <c r="J199" i="63760"/>
  <c r="K199" i="63760"/>
  <c r="J199" i="63767"/>
  <c r="K199" i="63767"/>
  <c r="J198" i="63761"/>
  <c r="N198" i="63761"/>
  <c r="E198" i="63761"/>
  <c r="K198" i="63761"/>
  <c r="O198" i="63761"/>
  <c r="P198" i="63761"/>
  <c r="F198" i="63761"/>
  <c r="M198" i="63761"/>
  <c r="J199" i="63766"/>
  <c r="K199" i="63766"/>
  <c r="H200" i="63768"/>
  <c r="H200" i="63769"/>
  <c r="H200" i="63766"/>
  <c r="H200" i="63767"/>
  <c r="H200" i="63760"/>
  <c r="I200" i="63766"/>
  <c r="I200" i="63769"/>
  <c r="I200" i="63760"/>
  <c r="I200" i="63767"/>
  <c r="I200" i="63768"/>
  <c r="J200" i="63766"/>
  <c r="K200" i="63766"/>
  <c r="J200" i="63769"/>
  <c r="K200" i="63769"/>
  <c r="J200" i="63760"/>
  <c r="K200" i="63760"/>
  <c r="J200" i="63768"/>
  <c r="K200" i="63768"/>
  <c r="H201" i="63766"/>
  <c r="H201" i="63768"/>
  <c r="H201" i="63769"/>
  <c r="H201" i="63767"/>
  <c r="H201" i="63760"/>
  <c r="I201" i="63769"/>
  <c r="I201" i="63766"/>
  <c r="I201" i="63767"/>
  <c r="I201" i="63760"/>
  <c r="I201" i="63768"/>
  <c r="J200" i="63767"/>
  <c r="K200" i="63767"/>
  <c r="J199" i="63761"/>
  <c r="M199" i="63761"/>
  <c r="E199" i="63761"/>
  <c r="P199" i="63761"/>
  <c r="N199" i="63761"/>
  <c r="K199" i="63761"/>
  <c r="F199" i="63761"/>
  <c r="O199" i="63761"/>
  <c r="J200" i="63761"/>
  <c r="O200" i="63761"/>
  <c r="K200" i="63761"/>
  <c r="E200" i="63761"/>
  <c r="P200" i="63761"/>
  <c r="F200" i="63761"/>
  <c r="M200" i="63761"/>
  <c r="N200" i="63761"/>
  <c r="J201" i="63769"/>
  <c r="K201" i="63769"/>
  <c r="J201" i="63768"/>
  <c r="K201" i="63768"/>
  <c r="H202" i="63767"/>
  <c r="H202" i="63766"/>
  <c r="H202" i="63768"/>
  <c r="H202" i="63769"/>
  <c r="H202" i="63760"/>
  <c r="I202" i="63769"/>
  <c r="I202" i="63768"/>
  <c r="I202" i="63767"/>
  <c r="I202" i="63766"/>
  <c r="I202" i="63760"/>
  <c r="J201" i="63760"/>
  <c r="K201" i="63760"/>
  <c r="J201" i="63766"/>
  <c r="K201" i="63766"/>
  <c r="J201" i="63767"/>
  <c r="K201" i="63767"/>
  <c r="J202" i="63767"/>
  <c r="K202" i="63767"/>
  <c r="J202" i="63769"/>
  <c r="K202" i="63769"/>
  <c r="J202" i="63760"/>
  <c r="K202" i="63760"/>
  <c r="J201" i="63761"/>
  <c r="P201" i="63761"/>
  <c r="F201" i="63761"/>
  <c r="O201" i="63761"/>
  <c r="E201" i="63761"/>
  <c r="K201" i="63761"/>
  <c r="N201" i="63761"/>
  <c r="M201" i="63761"/>
  <c r="J202" i="63768"/>
  <c r="K202" i="63768"/>
  <c r="J202" i="63766"/>
  <c r="K202" i="63766"/>
  <c r="H203" i="63767"/>
  <c r="H203" i="63768"/>
  <c r="H203" i="63769"/>
  <c r="H203" i="63766"/>
  <c r="H203" i="63760"/>
  <c r="I203" i="63769"/>
  <c r="I203" i="63766"/>
  <c r="I203" i="63767"/>
  <c r="I203" i="63760"/>
  <c r="I203" i="63768"/>
  <c r="H204" i="63768"/>
  <c r="H204" i="63769"/>
  <c r="H204" i="63766"/>
  <c r="H204" i="63767"/>
  <c r="H204" i="63760"/>
  <c r="I204" i="63768"/>
  <c r="I204" i="63760"/>
  <c r="I204" i="63767"/>
  <c r="I204" i="63766"/>
  <c r="I204" i="63769"/>
  <c r="J203" i="63760"/>
  <c r="K203" i="63760"/>
  <c r="J203" i="63767"/>
  <c r="K203" i="63767"/>
  <c r="J203" i="63766"/>
  <c r="K203" i="63766"/>
  <c r="J203" i="63769"/>
  <c r="K203" i="63769"/>
  <c r="J203" i="63768"/>
  <c r="K203" i="63768"/>
  <c r="J202" i="63761"/>
  <c r="N202" i="63761"/>
  <c r="E202" i="63761"/>
  <c r="M202" i="63761"/>
  <c r="K202" i="63761"/>
  <c r="O202" i="63761"/>
  <c r="P202" i="63761"/>
  <c r="F202" i="63761"/>
  <c r="J204" i="63760"/>
  <c r="K204" i="63760"/>
  <c r="J204" i="63768"/>
  <c r="K204" i="63768"/>
  <c r="J204" i="63767"/>
  <c r="K204" i="63767"/>
  <c r="J203" i="63761"/>
  <c r="K203" i="63761"/>
  <c r="F203" i="63761"/>
  <c r="O203" i="63761"/>
  <c r="P203" i="63761"/>
  <c r="E203" i="63761"/>
  <c r="N203" i="63761"/>
  <c r="M203" i="63761"/>
  <c r="J204" i="63766"/>
  <c r="K204" i="63766"/>
  <c r="H205" i="63766"/>
  <c r="H205" i="63768"/>
  <c r="H205" i="63769"/>
  <c r="H205" i="63767"/>
  <c r="H205" i="63760"/>
  <c r="I205" i="63768"/>
  <c r="I205" i="63760"/>
  <c r="I205" i="63767"/>
  <c r="I205" i="63766"/>
  <c r="I205" i="63769"/>
  <c r="J204" i="63769"/>
  <c r="K204" i="63769"/>
  <c r="J205" i="63769"/>
  <c r="K205" i="63769"/>
  <c r="J205" i="63768"/>
  <c r="K205" i="63768"/>
  <c r="H206" i="63767"/>
  <c r="H206" i="63766"/>
  <c r="H206" i="63769"/>
  <c r="H206" i="63760"/>
  <c r="H206" i="63768"/>
  <c r="I206" i="63769"/>
  <c r="I206" i="63767"/>
  <c r="I206" i="63766"/>
  <c r="I206" i="63768"/>
  <c r="I206" i="63760"/>
  <c r="J205" i="63767"/>
  <c r="K205" i="63767"/>
  <c r="P204" i="63761"/>
  <c r="E204" i="63761"/>
  <c r="M204" i="63761"/>
  <c r="F204" i="63761"/>
  <c r="O204" i="63761"/>
  <c r="N204" i="63761"/>
  <c r="K204" i="63761"/>
  <c r="J204" i="63761"/>
  <c r="H13" i="63770"/>
  <c r="J205" i="63760"/>
  <c r="K205" i="63760"/>
  <c r="J205" i="63766"/>
  <c r="K205" i="63766"/>
  <c r="J206" i="63760"/>
  <c r="K206" i="63760"/>
  <c r="J206" i="63769"/>
  <c r="K206" i="63769"/>
  <c r="J206" i="63766"/>
  <c r="K206" i="63766"/>
  <c r="I207" i="63767"/>
  <c r="H207" i="63760"/>
  <c r="H207" i="63769"/>
  <c r="I207" i="63760"/>
  <c r="H207" i="63766"/>
  <c r="I207" i="63768"/>
  <c r="H207" i="63768"/>
  <c r="I207" i="63769"/>
  <c r="H207" i="63767"/>
  <c r="I207" i="63766"/>
  <c r="J206" i="63768"/>
  <c r="K206" i="63768"/>
  <c r="J206" i="63767"/>
  <c r="K206" i="63767"/>
  <c r="K207" i="63760"/>
  <c r="J207" i="63760"/>
  <c r="K207" i="63766"/>
  <c r="J207" i="63766"/>
  <c r="J207" i="63768"/>
  <c r="K207" i="63768"/>
  <c r="K207" i="63769"/>
  <c r="J207" i="63769"/>
  <c r="K207" i="63767"/>
  <c r="J207" i="63767"/>
  <c r="E5" i="63761"/>
  <c r="F5" i="63761"/>
  <c r="H5" i="63761"/>
  <c r="I5" i="63761"/>
  <c r="K5" i="63761"/>
  <c r="J5" i="63761"/>
  <c r="I8" i="63760"/>
  <c r="J8" i="63760"/>
  <c r="G9" i="63760"/>
  <c r="E6" i="63761"/>
  <c r="G6" i="63761"/>
  <c r="K6" i="63761"/>
  <c r="J6" i="63761"/>
  <c r="H9" i="63766"/>
  <c r="H9" i="63760"/>
  <c r="I9" i="63760"/>
  <c r="J9" i="63760"/>
  <c r="G10" i="63760"/>
  <c r="E7" i="63761"/>
  <c r="I9" i="63766"/>
  <c r="J9" i="63766"/>
  <c r="G10" i="63766"/>
  <c r="F7" i="63761"/>
  <c r="H9" i="63767"/>
  <c r="J9" i="63767"/>
  <c r="G10" i="63767"/>
  <c r="G7" i="63761"/>
  <c r="H9" i="63768"/>
  <c r="J9" i="63768"/>
  <c r="G10" i="63768"/>
  <c r="H7" i="63761"/>
  <c r="H9" i="63769"/>
  <c r="J9" i="63769"/>
  <c r="G10" i="63769"/>
  <c r="I7" i="63761"/>
  <c r="K7" i="63761"/>
  <c r="J7" i="63761"/>
  <c r="H10" i="63766"/>
  <c r="H10" i="63760"/>
  <c r="I10" i="63760"/>
  <c r="J10" i="63760"/>
  <c r="G11" i="63760"/>
  <c r="E8" i="63761"/>
  <c r="I10" i="63766"/>
  <c r="J10" i="63766"/>
  <c r="G11" i="63766"/>
  <c r="F8" i="63761"/>
  <c r="H10" i="63767"/>
  <c r="I10" i="63767"/>
  <c r="J10" i="63767"/>
  <c r="G11" i="63767"/>
  <c r="G8" i="63761"/>
  <c r="H10" i="63768"/>
  <c r="J10" i="63768"/>
  <c r="G11" i="63768"/>
  <c r="H8" i="63761"/>
  <c r="H10" i="63769"/>
  <c r="J10" i="63769"/>
  <c r="G11" i="63769"/>
  <c r="I8" i="63761"/>
  <c r="K8" i="63761"/>
  <c r="J8" i="63761"/>
  <c r="H11" i="63766"/>
  <c r="H11" i="63760"/>
  <c r="I11" i="63760"/>
  <c r="J11" i="63760"/>
  <c r="G12" i="63760"/>
  <c r="E9" i="63761"/>
  <c r="I11" i="63766"/>
  <c r="J11" i="63766"/>
  <c r="G12" i="63766"/>
  <c r="F9" i="63761"/>
  <c r="H11" i="63767"/>
  <c r="I11" i="63767"/>
  <c r="J11" i="63767"/>
  <c r="G12" i="63767"/>
  <c r="G9" i="63761"/>
  <c r="H11" i="63768"/>
  <c r="I11" i="63768"/>
  <c r="J11" i="63768"/>
  <c r="G12" i="63768"/>
  <c r="H9" i="63761"/>
  <c r="H11" i="63769"/>
  <c r="J11" i="63769"/>
  <c r="G12" i="63769"/>
  <c r="I9" i="63761"/>
  <c r="K9" i="63761"/>
  <c r="J9" i="63761"/>
  <c r="H12" i="63766"/>
  <c r="H12" i="63760"/>
  <c r="I12" i="63760"/>
  <c r="J12" i="63760"/>
  <c r="G13" i="63760"/>
  <c r="E10" i="63761"/>
  <c r="I12" i="63766"/>
  <c r="J12" i="63766"/>
  <c r="G13" i="63766"/>
  <c r="F10" i="63761"/>
  <c r="H12" i="63767"/>
  <c r="I12" i="63767"/>
  <c r="J12" i="63767"/>
  <c r="G13" i="63767"/>
  <c r="G10" i="63761"/>
  <c r="H12" i="63768"/>
  <c r="I12" i="63768"/>
  <c r="J12" i="63768"/>
  <c r="G13" i="63768"/>
  <c r="H10" i="63761"/>
  <c r="H12" i="63769"/>
  <c r="I12" i="63769"/>
  <c r="J12" i="63769"/>
  <c r="G13" i="63769"/>
  <c r="I10" i="63761"/>
  <c r="K10" i="63761"/>
  <c r="J10" i="63761"/>
  <c r="H13" i="63766"/>
  <c r="H13" i="63760"/>
  <c r="I13" i="63760"/>
  <c r="J13" i="63760"/>
  <c r="G14" i="63760"/>
  <c r="E11" i="63761"/>
  <c r="I13" i="63766"/>
  <c r="J13" i="63766"/>
  <c r="G14" i="63766"/>
  <c r="F11" i="63761"/>
  <c r="H13" i="63767"/>
  <c r="I13" i="63767"/>
  <c r="J13" i="63767"/>
  <c r="G14" i="63767"/>
  <c r="G11" i="63761"/>
  <c r="H13" i="63768"/>
  <c r="I13" i="63768"/>
  <c r="J13" i="63768"/>
  <c r="G14" i="63768"/>
  <c r="H11" i="63761"/>
  <c r="H13" i="63769"/>
  <c r="I13" i="63769"/>
  <c r="J13" i="63769"/>
  <c r="G14" i="63769"/>
  <c r="I11" i="63761"/>
  <c r="K11" i="63761"/>
  <c r="J11" i="63761"/>
  <c r="H14" i="63766"/>
  <c r="H14" i="63760"/>
  <c r="I14" i="63760"/>
  <c r="J14" i="63760"/>
  <c r="G15" i="63760"/>
  <c r="E12" i="63761"/>
  <c r="I14" i="63766"/>
  <c r="J14" i="63766"/>
  <c r="G15" i="63766"/>
  <c r="F12" i="63761"/>
  <c r="H14" i="63767"/>
  <c r="I14" i="63767"/>
  <c r="J14" i="63767"/>
  <c r="G15" i="63767"/>
  <c r="G12" i="63761"/>
  <c r="H14" i="63768"/>
  <c r="I14" i="63768"/>
  <c r="J14" i="63768"/>
  <c r="G15" i="63768"/>
  <c r="H12" i="63761"/>
  <c r="H14" i="63769"/>
  <c r="I14" i="63769"/>
  <c r="J14" i="63769"/>
  <c r="G15" i="63769"/>
  <c r="I12" i="63761"/>
  <c r="K12" i="63761"/>
  <c r="J12" i="63761"/>
  <c r="H15" i="63766"/>
  <c r="H15" i="63760"/>
  <c r="I15" i="63760"/>
  <c r="J15" i="63760"/>
  <c r="G16" i="63760"/>
  <c r="E13" i="63761"/>
  <c r="I15" i="63766"/>
  <c r="J15" i="63766"/>
  <c r="G16" i="63766"/>
  <c r="F13" i="63761"/>
  <c r="H15" i="63767"/>
  <c r="I15" i="63767"/>
  <c r="J15" i="63767"/>
  <c r="G16" i="63767"/>
  <c r="G13" i="63761"/>
  <c r="H15" i="63768"/>
  <c r="I15" i="63768"/>
  <c r="J15" i="63768"/>
  <c r="G16" i="63768"/>
  <c r="H13" i="63761"/>
  <c r="H15" i="63769"/>
  <c r="I15" i="63769"/>
  <c r="J15" i="63769"/>
  <c r="G16" i="63769"/>
  <c r="I13" i="63761"/>
  <c r="K13" i="63761"/>
  <c r="J13" i="63761"/>
  <c r="H16" i="63766"/>
  <c r="H16" i="63760"/>
  <c r="I16" i="63760"/>
  <c r="J16" i="63760"/>
  <c r="G17" i="63760"/>
  <c r="E14" i="63761"/>
  <c r="I16" i="63766"/>
  <c r="J16" i="63766"/>
  <c r="G17" i="63766"/>
  <c r="F14" i="63761"/>
  <c r="H16" i="63767"/>
  <c r="I16" i="63767"/>
  <c r="J16" i="63767"/>
  <c r="G17" i="63767"/>
  <c r="G14" i="63761"/>
  <c r="H16" i="63768"/>
  <c r="I16" i="63768"/>
  <c r="J16" i="63768"/>
  <c r="G17" i="63768"/>
  <c r="H14" i="63761"/>
  <c r="H16" i="63769"/>
  <c r="I16" i="63769"/>
  <c r="J16" i="63769"/>
  <c r="G17" i="63769"/>
  <c r="I14" i="63761"/>
  <c r="K14" i="63761"/>
  <c r="J14" i="63761"/>
  <c r="H17" i="63766"/>
  <c r="H17" i="63760"/>
  <c r="I17" i="63760"/>
  <c r="J17" i="63760"/>
  <c r="G18" i="63760"/>
  <c r="E15" i="63761"/>
  <c r="I17" i="63766"/>
  <c r="J17" i="63766"/>
  <c r="G18" i="63766"/>
  <c r="F15" i="63761"/>
  <c r="H17" i="63767"/>
  <c r="I17" i="63767"/>
  <c r="J17" i="63767"/>
  <c r="G18" i="63767"/>
  <c r="G15" i="63761"/>
  <c r="H17" i="63768"/>
  <c r="I17" i="63768"/>
  <c r="J17" i="63768"/>
  <c r="G18" i="63768"/>
  <c r="H15" i="63761"/>
  <c r="H17" i="63769"/>
  <c r="I17" i="63769"/>
  <c r="J17" i="63769"/>
  <c r="G18" i="63769"/>
  <c r="I15" i="63761"/>
  <c r="K15" i="63761"/>
  <c r="J15" i="63761"/>
  <c r="H18" i="63766"/>
  <c r="H18" i="63760"/>
  <c r="I18" i="63760"/>
  <c r="J18" i="63760"/>
  <c r="G19" i="63760"/>
  <c r="E16" i="63761"/>
  <c r="I18" i="63766"/>
  <c r="J18" i="63766"/>
  <c r="G19" i="63766"/>
  <c r="F16" i="63761"/>
  <c r="H18" i="63767"/>
  <c r="I18" i="63767"/>
  <c r="J18" i="63767"/>
  <c r="G19" i="63767"/>
  <c r="G16" i="63761"/>
  <c r="H18" i="63768"/>
  <c r="I18" i="63768"/>
  <c r="J18" i="63768"/>
  <c r="G19" i="63768"/>
  <c r="H16" i="63761"/>
  <c r="H18" i="63769"/>
  <c r="I18" i="63769"/>
  <c r="J18" i="63769"/>
  <c r="G19" i="63769"/>
  <c r="I16" i="63761"/>
  <c r="K16" i="63761"/>
  <c r="J16" i="63761"/>
  <c r="H19" i="63766"/>
  <c r="H19" i="63760"/>
  <c r="I19" i="63760"/>
  <c r="J19" i="63760"/>
  <c r="G20" i="63760"/>
  <c r="E17" i="63761"/>
  <c r="I19" i="63766"/>
  <c r="J19" i="63766"/>
  <c r="G20" i="63766"/>
  <c r="F17" i="63761"/>
  <c r="H19" i="63767"/>
  <c r="I19" i="63767"/>
  <c r="J19" i="63767"/>
  <c r="G20" i="63767"/>
  <c r="G17" i="63761"/>
  <c r="H19" i="63768"/>
  <c r="I19" i="63768"/>
  <c r="J19" i="63768"/>
  <c r="G20" i="63768"/>
  <c r="H17" i="63761"/>
  <c r="H19" i="63769"/>
  <c r="I19" i="63769"/>
  <c r="J19" i="63769"/>
  <c r="G20" i="63769"/>
  <c r="I17" i="63761"/>
  <c r="K17" i="63761"/>
  <c r="J17" i="63761"/>
  <c r="H20" i="63766"/>
  <c r="H20" i="63760"/>
  <c r="I20" i="63760"/>
  <c r="J20" i="63760"/>
  <c r="G21" i="63760"/>
  <c r="E18" i="63761"/>
  <c r="I20" i="63766"/>
  <c r="J20" i="63766"/>
  <c r="G21" i="63766"/>
  <c r="F18" i="63761"/>
  <c r="H20" i="63767"/>
  <c r="I20" i="63767"/>
  <c r="J20" i="63767"/>
  <c r="G21" i="63767"/>
  <c r="G18" i="63761"/>
  <c r="H20" i="63768"/>
  <c r="I20" i="63768"/>
  <c r="J20" i="63768"/>
  <c r="G21" i="63768"/>
  <c r="H18" i="63761"/>
  <c r="H20" i="63769"/>
  <c r="I20" i="63769"/>
  <c r="J20" i="63769"/>
  <c r="G21" i="63769"/>
  <c r="I18" i="63761"/>
  <c r="K18" i="63761"/>
  <c r="J18" i="63761"/>
  <c r="H21" i="63766"/>
  <c r="H21" i="63760"/>
  <c r="I21" i="63760"/>
  <c r="J21" i="63760"/>
  <c r="G22" i="63760"/>
  <c r="E19" i="63761"/>
  <c r="I21" i="63766"/>
  <c r="J21" i="63766"/>
  <c r="G22" i="63766"/>
  <c r="F19" i="63761"/>
  <c r="H21" i="63767"/>
  <c r="I21" i="63767"/>
  <c r="J21" i="63767"/>
  <c r="G22" i="63767"/>
  <c r="G19" i="63761"/>
  <c r="H21" i="63768"/>
  <c r="I21" i="63768"/>
  <c r="J21" i="63768"/>
  <c r="G22" i="63768"/>
  <c r="H19" i="63761"/>
  <c r="H21" i="63769"/>
  <c r="I21" i="63769"/>
  <c r="J21" i="63769"/>
  <c r="G22" i="63769"/>
  <c r="I19" i="63761"/>
  <c r="K19" i="63761"/>
  <c r="J19" i="63761"/>
  <c r="H22" i="63766"/>
  <c r="H22" i="63760"/>
  <c r="I22" i="63760"/>
  <c r="J22" i="63760"/>
  <c r="G23" i="63760"/>
  <c r="E20" i="63761"/>
  <c r="I22" i="63766"/>
  <c r="J22" i="63766"/>
  <c r="G23" i="63766"/>
  <c r="F20" i="63761"/>
  <c r="H22" i="63767"/>
  <c r="I22" i="63767"/>
  <c r="J22" i="63767"/>
  <c r="G23" i="63767"/>
  <c r="G20" i="63761"/>
  <c r="H22" i="63768"/>
  <c r="I22" i="63768"/>
  <c r="J22" i="63768"/>
  <c r="G23" i="63768"/>
  <c r="H20" i="63761"/>
  <c r="H22" i="63769"/>
  <c r="I22" i="63769"/>
  <c r="J22" i="63769"/>
  <c r="G23" i="63769"/>
  <c r="I20" i="63761"/>
  <c r="K20" i="63761"/>
  <c r="J20" i="63761"/>
  <c r="H23" i="63766"/>
  <c r="H23" i="63760"/>
  <c r="I23" i="63760"/>
  <c r="J23" i="63760"/>
  <c r="G24" i="63760"/>
  <c r="E21" i="63761"/>
  <c r="I23" i="63766"/>
  <c r="J23" i="63766"/>
  <c r="G24" i="63766"/>
  <c r="F21" i="63761"/>
  <c r="H23" i="63767"/>
  <c r="I23" i="63767"/>
  <c r="J23" i="63767"/>
  <c r="G24" i="63767"/>
  <c r="G21" i="63761"/>
  <c r="H23" i="63768"/>
  <c r="I23" i="63768"/>
  <c r="J23" i="63768"/>
  <c r="G24" i="63768"/>
  <c r="H21" i="63761"/>
  <c r="H23" i="63769"/>
  <c r="I23" i="63769"/>
  <c r="J23" i="63769"/>
  <c r="G24" i="63769"/>
  <c r="I21" i="63761"/>
  <c r="K21" i="63761"/>
  <c r="J21" i="63761"/>
  <c r="H24" i="63766"/>
  <c r="H24" i="63760"/>
  <c r="I24" i="63760"/>
  <c r="J24" i="63760"/>
  <c r="G25" i="63760"/>
  <c r="E22" i="63761"/>
  <c r="I24" i="63766"/>
  <c r="J24" i="63766"/>
  <c r="G25" i="63766"/>
  <c r="F22" i="63761"/>
  <c r="H24" i="63767"/>
  <c r="I24" i="63767"/>
  <c r="J24" i="63767"/>
  <c r="G25" i="63767"/>
  <c r="G22" i="63761"/>
  <c r="H24" i="63768"/>
  <c r="I24" i="63768"/>
  <c r="J24" i="63768"/>
  <c r="G25" i="63768"/>
  <c r="H22" i="63761"/>
  <c r="H24" i="63769"/>
  <c r="I24" i="63769"/>
  <c r="J24" i="63769"/>
  <c r="G25" i="63769"/>
  <c r="I22" i="63761"/>
  <c r="K22" i="63761"/>
  <c r="J22" i="63761"/>
  <c r="H25" i="63766"/>
  <c r="H25" i="63760"/>
  <c r="I25" i="63760"/>
  <c r="J25" i="63760"/>
  <c r="G26" i="63760"/>
  <c r="E23" i="63761"/>
  <c r="I25" i="63766"/>
  <c r="J25" i="63766"/>
  <c r="G26" i="63766"/>
  <c r="F23" i="63761"/>
  <c r="H25" i="63767"/>
  <c r="I25" i="63767"/>
  <c r="J25" i="63767"/>
  <c r="G26" i="63767"/>
  <c r="G23" i="63761"/>
  <c r="H25" i="63768"/>
  <c r="I25" i="63768"/>
  <c r="J25" i="63768"/>
  <c r="G26" i="63768"/>
  <c r="H23" i="63761"/>
  <c r="H25" i="63769"/>
  <c r="I25" i="63769"/>
  <c r="J25" i="63769"/>
  <c r="G26" i="63769"/>
  <c r="I23" i="63761"/>
  <c r="K23" i="63761"/>
  <c r="J23" i="63761"/>
  <c r="H26" i="63766"/>
  <c r="H26" i="63760"/>
  <c r="I26" i="63760"/>
  <c r="J26" i="63760"/>
  <c r="G27" i="63760"/>
  <c r="E24" i="63761"/>
  <c r="I26" i="63766"/>
  <c r="J26" i="63766"/>
  <c r="G27" i="63766"/>
  <c r="F24" i="63761"/>
  <c r="H26" i="63767"/>
  <c r="I26" i="63767"/>
  <c r="J26" i="63767"/>
  <c r="G27" i="63767"/>
  <c r="G24" i="63761"/>
  <c r="H26" i="63768"/>
  <c r="I26" i="63768"/>
  <c r="J26" i="63768"/>
  <c r="G27" i="63768"/>
  <c r="H24" i="63761"/>
  <c r="H26" i="63769"/>
  <c r="I26" i="63769"/>
  <c r="J26" i="63769"/>
  <c r="G27" i="63769"/>
  <c r="I24" i="63761"/>
  <c r="K24" i="63761"/>
  <c r="J24" i="63761"/>
  <c r="H27" i="63766"/>
  <c r="H27" i="63760"/>
  <c r="I27" i="63760"/>
  <c r="J27" i="63760"/>
  <c r="G28" i="63760"/>
  <c r="E25" i="63761"/>
  <c r="I27" i="63766"/>
  <c r="J27" i="63766"/>
  <c r="G28" i="63766"/>
  <c r="F25" i="63761"/>
  <c r="H27" i="63767"/>
  <c r="I27" i="63767"/>
  <c r="J27" i="63767"/>
  <c r="G28" i="63767"/>
  <c r="G25" i="63761"/>
  <c r="H27" i="63768"/>
  <c r="I27" i="63768"/>
  <c r="J27" i="63768"/>
  <c r="G28" i="63768"/>
  <c r="H25" i="63761"/>
  <c r="H27" i="63769"/>
  <c r="I27" i="63769"/>
  <c r="J27" i="63769"/>
  <c r="G28" i="63769"/>
  <c r="I25" i="63761"/>
  <c r="K25" i="63761"/>
  <c r="J25" i="63761"/>
  <c r="H28" i="63766"/>
  <c r="H28" i="63760"/>
  <c r="I28" i="63760"/>
  <c r="J28" i="63760"/>
  <c r="G29" i="63760"/>
  <c r="E26" i="63761"/>
  <c r="I28" i="63766"/>
  <c r="J28" i="63766"/>
  <c r="G29" i="63766"/>
  <c r="F26" i="63761"/>
  <c r="H28" i="63767"/>
  <c r="I28" i="63767"/>
  <c r="J28" i="63767"/>
  <c r="G29" i="63767"/>
  <c r="G26" i="63761"/>
  <c r="H28" i="63768"/>
  <c r="I28" i="63768"/>
  <c r="J28" i="63768"/>
  <c r="G29" i="63768"/>
  <c r="H26" i="63761"/>
  <c r="H28" i="63769"/>
  <c r="I28" i="63769"/>
  <c r="J28" i="63769"/>
  <c r="G29" i="63769"/>
  <c r="I26" i="63761"/>
  <c r="K26" i="63761"/>
  <c r="J26" i="63761"/>
  <c r="H29" i="63766"/>
  <c r="H29" i="63760"/>
  <c r="I29" i="63760"/>
  <c r="J29" i="63760"/>
  <c r="G30" i="63760"/>
  <c r="E27" i="63761"/>
  <c r="I29" i="63766"/>
  <c r="J29" i="63766"/>
  <c r="G30" i="63766"/>
  <c r="F27" i="63761"/>
  <c r="H29" i="63767"/>
  <c r="I29" i="63767"/>
  <c r="J29" i="63767"/>
  <c r="G30" i="63767"/>
  <c r="G27" i="63761"/>
  <c r="H29" i="63768"/>
  <c r="I29" i="63768"/>
  <c r="J29" i="63768"/>
  <c r="G30" i="63768"/>
  <c r="H27" i="63761"/>
  <c r="H29" i="63769"/>
  <c r="I29" i="63769"/>
  <c r="J29" i="63769"/>
  <c r="G30" i="63769"/>
  <c r="I27" i="63761"/>
  <c r="K27" i="63761"/>
  <c r="J27" i="63761"/>
  <c r="H30" i="63766"/>
  <c r="H30" i="63760"/>
  <c r="I30" i="63760"/>
  <c r="J30" i="63760"/>
  <c r="G31" i="63760"/>
  <c r="E28" i="63761"/>
  <c r="I30" i="63766"/>
  <c r="J30" i="63766"/>
  <c r="G31" i="63766"/>
  <c r="F28" i="63761"/>
  <c r="H30" i="63767"/>
  <c r="I30" i="63767"/>
  <c r="J30" i="63767"/>
  <c r="G31" i="63767"/>
  <c r="G28" i="63761"/>
  <c r="H30" i="63768"/>
  <c r="I30" i="63768"/>
  <c r="J30" i="63768"/>
  <c r="G31" i="63768"/>
  <c r="H28" i="63761"/>
  <c r="H30" i="63769"/>
  <c r="I30" i="63769"/>
  <c r="J30" i="63769"/>
  <c r="G31" i="63769"/>
  <c r="I28" i="63761"/>
  <c r="K28" i="63761"/>
  <c r="J28" i="63761"/>
  <c r="H31" i="63766"/>
  <c r="H31" i="63760"/>
  <c r="I31" i="63760"/>
  <c r="J31" i="63760"/>
  <c r="G32" i="63760"/>
  <c r="E29" i="63761"/>
  <c r="I31" i="63766"/>
  <c r="J31" i="63766"/>
  <c r="G32" i="63766"/>
  <c r="F29" i="63761"/>
  <c r="H31" i="63767"/>
  <c r="I31" i="63767"/>
  <c r="J31" i="63767"/>
  <c r="G32" i="63767"/>
  <c r="G29" i="63761"/>
  <c r="H31" i="63768"/>
  <c r="I31" i="63768"/>
  <c r="J31" i="63768"/>
  <c r="G32" i="63768"/>
  <c r="H29" i="63761"/>
  <c r="H31" i="63769"/>
  <c r="I31" i="63769"/>
  <c r="J31" i="63769"/>
  <c r="G32" i="63769"/>
  <c r="I29" i="63761"/>
  <c r="K29" i="63761"/>
  <c r="J29" i="63761"/>
  <c r="H32" i="63766"/>
  <c r="H32" i="63760"/>
  <c r="I32" i="63760"/>
  <c r="J32" i="63760"/>
  <c r="G33" i="63760"/>
  <c r="E30" i="63761"/>
  <c r="I32" i="63766"/>
  <c r="J32" i="63766"/>
  <c r="G33" i="63766"/>
  <c r="F30" i="63761"/>
  <c r="H32" i="63767"/>
  <c r="I32" i="63767"/>
  <c r="J32" i="63767"/>
  <c r="G33" i="63767"/>
  <c r="G30" i="63761"/>
  <c r="H32" i="63768"/>
  <c r="I32" i="63768"/>
  <c r="J32" i="63768"/>
  <c r="G33" i="63768"/>
  <c r="H30" i="63761"/>
  <c r="H32" i="63769"/>
  <c r="I32" i="63769"/>
  <c r="J32" i="63769"/>
  <c r="G33" i="63769"/>
  <c r="I30" i="63761"/>
  <c r="K30" i="63761"/>
  <c r="J30" i="63761"/>
  <c r="H33" i="63766"/>
  <c r="H33" i="63760"/>
  <c r="I33" i="63760"/>
  <c r="J33" i="63760"/>
  <c r="G34" i="63760"/>
  <c r="E31" i="63761"/>
  <c r="I33" i="63766"/>
  <c r="J33" i="63766"/>
  <c r="G34" i="63766"/>
  <c r="F31" i="63761"/>
  <c r="H33" i="63767"/>
  <c r="I33" i="63767"/>
  <c r="J33" i="63767"/>
  <c r="G34" i="63767"/>
  <c r="G31" i="63761"/>
  <c r="H33" i="63768"/>
  <c r="I33" i="63768"/>
  <c r="J33" i="63768"/>
  <c r="G34" i="63768"/>
  <c r="H31" i="63761"/>
  <c r="H33" i="63769"/>
  <c r="I33" i="63769"/>
  <c r="J33" i="63769"/>
  <c r="G34" i="63769"/>
  <c r="I31" i="63761"/>
  <c r="K31" i="63761"/>
  <c r="J31" i="63761"/>
  <c r="H34" i="63766"/>
  <c r="H34" i="63760"/>
  <c r="I34" i="63760"/>
  <c r="J34" i="63760"/>
  <c r="G35" i="63760"/>
  <c r="E32" i="63761"/>
  <c r="I34" i="63766"/>
  <c r="J34" i="63766"/>
  <c r="G35" i="63766"/>
  <c r="F32" i="63761"/>
  <c r="H34" i="63767"/>
  <c r="I34" i="63767"/>
  <c r="J34" i="63767"/>
  <c r="G35" i="63767"/>
  <c r="G32" i="63761"/>
  <c r="H34" i="63768"/>
  <c r="I34" i="63768"/>
  <c r="J34" i="63768"/>
  <c r="G35" i="63768"/>
  <c r="H32" i="63761"/>
  <c r="H34" i="63769"/>
  <c r="I34" i="63769"/>
  <c r="J34" i="63769"/>
  <c r="G35" i="63769"/>
  <c r="I32" i="63761"/>
  <c r="K32" i="63761"/>
  <c r="J32" i="63761"/>
  <c r="H35" i="63766"/>
  <c r="H35" i="63760"/>
  <c r="I35" i="63760"/>
  <c r="J35" i="63760"/>
  <c r="G36" i="63760"/>
  <c r="E33" i="63761"/>
  <c r="I35" i="63766"/>
  <c r="J35" i="63766"/>
  <c r="G36" i="63766"/>
  <c r="F33" i="63761"/>
  <c r="H35" i="63767"/>
  <c r="I35" i="63767"/>
  <c r="J35" i="63767"/>
  <c r="G36" i="63767"/>
  <c r="G33" i="63761"/>
  <c r="H35" i="63768"/>
  <c r="I35" i="63768"/>
  <c r="J35" i="63768"/>
  <c r="G36" i="63768"/>
  <c r="H33" i="63761"/>
  <c r="H35" i="63769"/>
  <c r="I35" i="63769"/>
  <c r="J35" i="63769"/>
  <c r="G36" i="63769"/>
  <c r="I33" i="63761"/>
  <c r="K33" i="63761"/>
  <c r="J33" i="63761"/>
  <c r="H36" i="63766"/>
  <c r="H36" i="63760"/>
  <c r="I36" i="63760"/>
  <c r="J36" i="63760"/>
  <c r="G37" i="63760"/>
  <c r="E34" i="63761"/>
  <c r="I36" i="63766"/>
  <c r="J36" i="63766"/>
  <c r="G37" i="63766"/>
  <c r="F34" i="63761"/>
  <c r="H36" i="63767"/>
  <c r="I36" i="63767"/>
  <c r="J36" i="63767"/>
  <c r="G37" i="63767"/>
  <c r="G34" i="63761"/>
  <c r="H36" i="63768"/>
  <c r="I36" i="63768"/>
  <c r="J36" i="63768"/>
  <c r="G37" i="63768"/>
  <c r="H34" i="63761"/>
  <c r="H36" i="63769"/>
  <c r="I36" i="63769"/>
  <c r="J36" i="63769"/>
  <c r="G37" i="63769"/>
  <c r="I34" i="63761"/>
  <c r="K34" i="63761"/>
  <c r="J34" i="63761"/>
  <c r="H37" i="63766"/>
  <c r="H37" i="63760"/>
  <c r="I37" i="63760"/>
  <c r="J37" i="63760"/>
  <c r="G38" i="63760"/>
  <c r="E35" i="63761"/>
  <c r="I37" i="63766"/>
  <c r="J37" i="63766"/>
  <c r="G38" i="63766"/>
  <c r="F35" i="63761"/>
  <c r="H37" i="63767"/>
  <c r="I37" i="63767"/>
  <c r="J37" i="63767"/>
  <c r="G38" i="63767"/>
  <c r="G35" i="63761"/>
  <c r="H37" i="63768"/>
  <c r="I37" i="63768"/>
  <c r="J37" i="63768"/>
  <c r="G38" i="63768"/>
  <c r="H35" i="63761"/>
  <c r="H37" i="63769"/>
  <c r="I37" i="63769"/>
  <c r="J37" i="63769"/>
  <c r="G38" i="63769"/>
  <c r="I35" i="63761"/>
  <c r="K35" i="63761"/>
  <c r="J35" i="63761"/>
  <c r="H38" i="63766"/>
  <c r="H38" i="63760"/>
  <c r="I38" i="63760"/>
  <c r="J38" i="63760"/>
  <c r="G39" i="63760"/>
  <c r="E36" i="63761"/>
  <c r="I38" i="63766"/>
  <c r="J38" i="63766"/>
  <c r="G39" i="63766"/>
  <c r="F36" i="63761"/>
  <c r="H38" i="63767"/>
  <c r="I38" i="63767"/>
  <c r="J38" i="63767"/>
  <c r="G39" i="63767"/>
  <c r="G36" i="63761"/>
  <c r="H38" i="63768"/>
  <c r="I38" i="63768"/>
  <c r="J38" i="63768"/>
  <c r="G39" i="63768"/>
  <c r="H36" i="63761"/>
  <c r="H38" i="63769"/>
  <c r="I38" i="63769"/>
  <c r="J38" i="63769"/>
  <c r="G39" i="63769"/>
  <c r="I36" i="63761"/>
  <c r="K36" i="63761"/>
  <c r="J36" i="63761"/>
  <c r="H39" i="63766"/>
  <c r="H39" i="63760"/>
  <c r="I39" i="63760"/>
  <c r="J39" i="63760"/>
  <c r="G40" i="63760"/>
  <c r="E37" i="63761"/>
  <c r="I39" i="63766"/>
  <c r="J39" i="63766"/>
  <c r="G40" i="63766"/>
  <c r="F37" i="63761"/>
  <c r="H39" i="63767"/>
  <c r="I39" i="63767"/>
  <c r="J39" i="63767"/>
  <c r="G40" i="63767"/>
  <c r="G37" i="63761"/>
  <c r="H39" i="63768"/>
  <c r="I39" i="63768"/>
  <c r="J39" i="63768"/>
  <c r="G40" i="63768"/>
  <c r="H37" i="63761"/>
  <c r="H39" i="63769"/>
  <c r="I39" i="63769"/>
  <c r="J39" i="63769"/>
  <c r="G40" i="63769"/>
  <c r="I37" i="63761"/>
  <c r="K37" i="63761"/>
  <c r="J37" i="63761"/>
  <c r="H40" i="63766"/>
  <c r="H40" i="63760"/>
  <c r="I40" i="63760"/>
  <c r="J40" i="63760"/>
  <c r="G41" i="63760"/>
  <c r="E38" i="63761"/>
  <c r="I40" i="63766"/>
  <c r="J40" i="63766"/>
  <c r="G41" i="63766"/>
  <c r="F38" i="63761"/>
  <c r="H40" i="63767"/>
  <c r="I40" i="63767"/>
  <c r="J40" i="63767"/>
  <c r="G41" i="63767"/>
  <c r="G38" i="63761"/>
  <c r="H40" i="63768"/>
  <c r="I40" i="63768"/>
  <c r="J40" i="63768"/>
  <c r="G41" i="63768"/>
  <c r="H38" i="63761"/>
  <c r="H40" i="63769"/>
  <c r="I40" i="63769"/>
  <c r="J40" i="63769"/>
  <c r="G41" i="63769"/>
  <c r="I38" i="63761"/>
  <c r="K38" i="63761"/>
  <c r="J38" i="63761"/>
  <c r="H41" i="63766"/>
  <c r="H41" i="63760"/>
  <c r="I41" i="63760"/>
  <c r="J41" i="63760"/>
  <c r="G42" i="63760"/>
  <c r="E39" i="63761"/>
  <c r="I41" i="63766"/>
  <c r="J41" i="63766"/>
  <c r="G42" i="63766"/>
  <c r="F39" i="63761"/>
  <c r="H41" i="63767"/>
  <c r="I41" i="63767"/>
  <c r="J41" i="63767"/>
  <c r="G42" i="63767"/>
  <c r="G39" i="63761"/>
  <c r="H41" i="63768"/>
  <c r="I41" i="63768"/>
  <c r="J41" i="63768"/>
  <c r="G42" i="63768"/>
  <c r="H39" i="63761"/>
  <c r="H41" i="63769"/>
  <c r="I41" i="63769"/>
  <c r="J41" i="63769"/>
  <c r="G42" i="63769"/>
  <c r="I39" i="63761"/>
  <c r="K39" i="63761"/>
  <c r="J39" i="63761"/>
  <c r="H42" i="63766"/>
  <c r="H42" i="63760"/>
  <c r="I42" i="63760"/>
  <c r="J42" i="63760"/>
  <c r="G43" i="63760"/>
  <c r="E40" i="63761"/>
  <c r="I42" i="63766"/>
  <c r="J42" i="63766"/>
  <c r="G43" i="63766"/>
  <c r="F40" i="63761"/>
  <c r="H42" i="63767"/>
  <c r="I42" i="63767"/>
  <c r="J42" i="63767"/>
  <c r="G43" i="63767"/>
  <c r="G40" i="63761"/>
  <c r="H42" i="63768"/>
  <c r="I42" i="63768"/>
  <c r="J42" i="63768"/>
  <c r="G43" i="63768"/>
  <c r="H40" i="63761"/>
  <c r="H42" i="63769"/>
  <c r="I42" i="63769"/>
  <c r="J42" i="63769"/>
  <c r="G43" i="63769"/>
  <c r="I40" i="63761"/>
  <c r="K40" i="63761"/>
  <c r="J40" i="63761"/>
  <c r="H43" i="63766"/>
  <c r="H43" i="63760"/>
  <c r="I43" i="63760"/>
  <c r="J43" i="63760"/>
  <c r="G44" i="63760"/>
  <c r="E41" i="63761"/>
  <c r="I43" i="63766"/>
  <c r="J43" i="63766"/>
  <c r="G44" i="63766"/>
  <c r="F41" i="63761"/>
  <c r="H43" i="63767"/>
  <c r="I43" i="63767"/>
  <c r="J43" i="63767"/>
  <c r="G44" i="63767"/>
  <c r="G41" i="63761"/>
  <c r="H43" i="63768"/>
  <c r="I43" i="63768"/>
  <c r="J43" i="63768"/>
  <c r="G44" i="63768"/>
  <c r="H41" i="63761"/>
  <c r="H43" i="63769"/>
  <c r="I43" i="63769"/>
  <c r="J43" i="63769"/>
  <c r="G44" i="63769"/>
  <c r="I41" i="63761"/>
  <c r="K41" i="63761"/>
  <c r="J41" i="63761"/>
  <c r="H44" i="63766"/>
  <c r="H44" i="63760"/>
  <c r="I44" i="63760"/>
  <c r="J44" i="63760"/>
  <c r="G45" i="63760"/>
  <c r="E42" i="63761"/>
  <c r="I44" i="63766"/>
  <c r="J44" i="63766"/>
  <c r="G45" i="63766"/>
  <c r="F42" i="63761"/>
  <c r="H44" i="63767"/>
  <c r="I44" i="63767"/>
  <c r="J44" i="63767"/>
  <c r="G45" i="63767"/>
  <c r="G42" i="63761"/>
  <c r="H44" i="63768"/>
  <c r="I44" i="63768"/>
  <c r="J44" i="63768"/>
  <c r="G45" i="63768"/>
  <c r="H42" i="63761"/>
  <c r="H44" i="63769"/>
  <c r="I44" i="63769"/>
  <c r="J44" i="63769"/>
  <c r="G45" i="63769"/>
  <c r="I42" i="63761"/>
  <c r="K42" i="63761"/>
  <c r="J42" i="63761"/>
  <c r="H45" i="63766"/>
  <c r="H45" i="63760"/>
  <c r="I45" i="63760"/>
  <c r="J45" i="63760"/>
  <c r="G46" i="63760"/>
  <c r="E43" i="63761"/>
  <c r="I45" i="63766"/>
  <c r="J45" i="63766"/>
  <c r="G46" i="63766"/>
  <c r="F43" i="63761"/>
  <c r="H45" i="63767"/>
  <c r="I45" i="63767"/>
  <c r="J45" i="63767"/>
  <c r="G46" i="63767"/>
  <c r="G43" i="63761"/>
  <c r="H45" i="63768"/>
  <c r="I45" i="63768"/>
  <c r="J45" i="63768"/>
  <c r="G46" i="63768"/>
  <c r="H43" i="63761"/>
  <c r="H45" i="63769"/>
  <c r="I45" i="63769"/>
  <c r="J45" i="63769"/>
  <c r="G46" i="63769"/>
  <c r="I43" i="63761"/>
  <c r="K43" i="63761"/>
  <c r="J43" i="63761"/>
  <c r="H46" i="63766"/>
  <c r="H46" i="63760"/>
  <c r="I46" i="63760"/>
  <c r="J46" i="63760"/>
  <c r="G47" i="63760"/>
  <c r="E44" i="63761"/>
  <c r="I46" i="63766"/>
  <c r="J46" i="63766"/>
  <c r="G47" i="63766"/>
  <c r="F44" i="63761"/>
  <c r="H46" i="63767"/>
  <c r="I46" i="63767"/>
  <c r="J46" i="63767"/>
  <c r="G47" i="63767"/>
  <c r="G44" i="63761"/>
  <c r="H46" i="63768"/>
  <c r="I46" i="63768"/>
  <c r="J46" i="63768"/>
  <c r="G47" i="63768"/>
  <c r="H44" i="63761"/>
  <c r="H46" i="63769"/>
  <c r="I46" i="63769"/>
  <c r="J46" i="63769"/>
  <c r="G47" i="63769"/>
  <c r="I44" i="63761"/>
  <c r="K44" i="63761"/>
  <c r="J44" i="63761"/>
  <c r="H47" i="63766"/>
  <c r="H47" i="63760"/>
  <c r="I47" i="63760"/>
  <c r="J47" i="63760"/>
  <c r="G48" i="63760"/>
  <c r="E45" i="63761"/>
  <c r="I47" i="63766"/>
  <c r="J47" i="63766"/>
  <c r="G48" i="63766"/>
  <c r="F45" i="63761"/>
  <c r="H47" i="63767"/>
  <c r="I47" i="63767"/>
  <c r="J47" i="63767"/>
  <c r="G48" i="63767"/>
  <c r="G45" i="63761"/>
  <c r="H47" i="63768"/>
  <c r="I47" i="63768"/>
  <c r="J47" i="63768"/>
  <c r="G48" i="63768"/>
  <c r="H45" i="63761"/>
  <c r="H47" i="63769"/>
  <c r="I47" i="63769"/>
  <c r="J47" i="63769"/>
  <c r="G48" i="63769"/>
  <c r="I45" i="63761"/>
  <c r="K45" i="63761"/>
  <c r="J45" i="63761"/>
  <c r="H48" i="63766"/>
  <c r="H48" i="63760"/>
  <c r="I48" i="63760"/>
  <c r="J48" i="63760"/>
  <c r="G49" i="63760"/>
  <c r="E46" i="63761"/>
  <c r="I48" i="63766"/>
  <c r="J48" i="63766"/>
  <c r="G49" i="63766"/>
  <c r="F46" i="63761"/>
  <c r="H48" i="63767"/>
  <c r="I48" i="63767"/>
  <c r="J48" i="63767"/>
  <c r="G49" i="63767"/>
  <c r="G46" i="63761"/>
  <c r="H48" i="63768"/>
  <c r="I48" i="63768"/>
  <c r="J48" i="63768"/>
  <c r="G49" i="63768"/>
  <c r="H46" i="63761"/>
  <c r="H48" i="63769"/>
  <c r="I48" i="63769"/>
  <c r="J48" i="63769"/>
  <c r="G49" i="63769"/>
  <c r="I46" i="63761"/>
  <c r="K46" i="63761"/>
  <c r="J46" i="63761"/>
  <c r="H49" i="63766"/>
  <c r="H49" i="63760"/>
  <c r="I49" i="63760"/>
  <c r="J49" i="63760"/>
  <c r="G50" i="63760"/>
  <c r="E47" i="63761"/>
  <c r="I49" i="63766"/>
  <c r="J49" i="63766"/>
  <c r="G50" i="63766"/>
  <c r="F47" i="63761"/>
  <c r="H49" i="63767"/>
  <c r="I49" i="63767"/>
  <c r="J49" i="63767"/>
  <c r="G50" i="63767"/>
  <c r="G47" i="63761"/>
  <c r="H49" i="63768"/>
  <c r="I49" i="63768"/>
  <c r="J49" i="63768"/>
  <c r="G50" i="63768"/>
  <c r="H47" i="63761"/>
  <c r="H49" i="63769"/>
  <c r="I49" i="63769"/>
  <c r="J49" i="63769"/>
  <c r="G50" i="63769"/>
  <c r="I47" i="63761"/>
  <c r="K47" i="63761"/>
  <c r="J47" i="63761"/>
  <c r="H50" i="63766"/>
  <c r="H50" i="63760"/>
  <c r="I50" i="63760"/>
  <c r="J50" i="63760"/>
  <c r="G51" i="63760"/>
  <c r="E48" i="63761"/>
  <c r="I50" i="63766"/>
  <c r="J50" i="63766"/>
  <c r="G51" i="63766"/>
  <c r="F48" i="63761"/>
  <c r="H50" i="63767"/>
  <c r="I50" i="63767"/>
  <c r="J50" i="63767"/>
  <c r="G51" i="63767"/>
  <c r="G48" i="63761"/>
  <c r="H50" i="63768"/>
  <c r="I50" i="63768"/>
  <c r="J50" i="63768"/>
  <c r="G51" i="63768"/>
  <c r="H48" i="63761"/>
  <c r="H50" i="63769"/>
  <c r="I50" i="63769"/>
  <c r="J50" i="63769"/>
  <c r="G51" i="63769"/>
  <c r="I48" i="63761"/>
  <c r="K48" i="63761"/>
  <c r="J48" i="63761"/>
  <c r="H51" i="63766"/>
  <c r="H51" i="63760"/>
  <c r="I51" i="63760"/>
  <c r="J51" i="63760"/>
  <c r="G52" i="63760"/>
  <c r="E49" i="63761"/>
  <c r="I51" i="63766"/>
  <c r="J51" i="63766"/>
  <c r="G52" i="63766"/>
  <c r="F49" i="63761"/>
  <c r="H51" i="63767"/>
  <c r="I51" i="63767"/>
  <c r="J51" i="63767"/>
  <c r="G52" i="63767"/>
  <c r="G49" i="63761"/>
  <c r="H51" i="63768"/>
  <c r="I51" i="63768"/>
  <c r="J51" i="63768"/>
  <c r="G52" i="63768"/>
  <c r="H49" i="63761"/>
  <c r="H51" i="63769"/>
  <c r="I51" i="63769"/>
  <c r="J51" i="63769"/>
  <c r="G52" i="63769"/>
  <c r="I49" i="63761"/>
  <c r="K49" i="63761"/>
  <c r="J49" i="63761"/>
  <c r="H52" i="63766"/>
  <c r="H52" i="63760"/>
  <c r="I52" i="63760"/>
  <c r="J52" i="63760"/>
  <c r="G53" i="63760"/>
  <c r="E50" i="63761"/>
  <c r="I52" i="63766"/>
  <c r="J52" i="63766"/>
  <c r="G53" i="63766"/>
  <c r="F50" i="63761"/>
  <c r="H52" i="63767"/>
  <c r="I52" i="63767"/>
  <c r="J52" i="63767"/>
  <c r="G53" i="63767"/>
  <c r="G50" i="63761"/>
  <c r="H52" i="63768"/>
  <c r="I52" i="63768"/>
  <c r="J52" i="63768"/>
  <c r="G53" i="63768"/>
  <c r="H50" i="63761"/>
  <c r="H52" i="63769"/>
  <c r="I52" i="63769"/>
  <c r="J52" i="63769"/>
  <c r="G53" i="63769"/>
  <c r="I50" i="63761"/>
  <c r="K50" i="63761"/>
  <c r="J50" i="63761"/>
  <c r="H53" i="63766"/>
  <c r="H53" i="63760"/>
  <c r="I53" i="63760"/>
  <c r="J53" i="63760"/>
  <c r="G54" i="63760"/>
  <c r="E51" i="63761"/>
  <c r="I53" i="63766"/>
  <c r="J53" i="63766"/>
  <c r="G54" i="63766"/>
  <c r="F51" i="63761"/>
  <c r="H53" i="63767"/>
  <c r="I53" i="63767"/>
  <c r="J53" i="63767"/>
  <c r="G54" i="63767"/>
  <c r="G51" i="63761"/>
  <c r="H53" i="63768"/>
  <c r="J53" i="63768"/>
  <c r="G54" i="63768"/>
  <c r="H51" i="63761"/>
  <c r="H53" i="63769"/>
  <c r="I53" i="63769"/>
  <c r="J53" i="63769"/>
  <c r="G54" i="63769"/>
  <c r="I51" i="63761"/>
  <c r="K51" i="63761"/>
  <c r="J51" i="63761"/>
  <c r="H54" i="63766"/>
  <c r="H54" i="63760"/>
  <c r="I54" i="63760"/>
  <c r="J54" i="63760"/>
  <c r="G55" i="63760"/>
  <c r="E52" i="63761"/>
  <c r="I54" i="63766"/>
  <c r="J54" i="63766"/>
  <c r="G55" i="63766"/>
  <c r="F52" i="63761"/>
  <c r="H54" i="63767"/>
  <c r="I54" i="63767"/>
  <c r="J54" i="63767"/>
  <c r="G55" i="63767"/>
  <c r="G52" i="63761"/>
  <c r="H54" i="63768"/>
  <c r="I54" i="63768"/>
  <c r="J54" i="63768"/>
  <c r="G55" i="63768"/>
  <c r="H52" i="63761"/>
  <c r="H54" i="63769"/>
  <c r="J54" i="63769"/>
  <c r="G55" i="63769"/>
  <c r="I52" i="63761"/>
  <c r="K52" i="63761"/>
  <c r="J52" i="63761"/>
  <c r="H55" i="63766"/>
  <c r="H55" i="63760"/>
  <c r="I55" i="63760"/>
  <c r="J55" i="63760"/>
  <c r="G56" i="63760"/>
  <c r="E53" i="63761"/>
  <c r="I55" i="63766"/>
  <c r="J55" i="63766"/>
  <c r="G56" i="63766"/>
  <c r="F53" i="63761"/>
  <c r="H55" i="63767"/>
  <c r="I55" i="63767"/>
  <c r="J55" i="63767"/>
  <c r="G56" i="63767"/>
  <c r="G53" i="63761"/>
  <c r="H55" i="63768"/>
  <c r="I55" i="63768"/>
  <c r="J55" i="63768"/>
  <c r="G56" i="63768"/>
  <c r="H53" i="63761"/>
  <c r="H55" i="63769"/>
  <c r="J55" i="63769"/>
  <c r="G56" i="63769"/>
  <c r="I53" i="63761"/>
  <c r="K53" i="63761"/>
  <c r="J53" i="63761"/>
  <c r="H56" i="63766"/>
  <c r="H56" i="63760"/>
  <c r="I56" i="63760"/>
  <c r="J56" i="63760"/>
  <c r="G57" i="63760"/>
  <c r="E54" i="63761"/>
  <c r="I56" i="63766"/>
  <c r="J56" i="63766"/>
  <c r="G57" i="63766"/>
  <c r="F54" i="63761"/>
  <c r="H56" i="63767"/>
  <c r="I56" i="63767"/>
  <c r="J56" i="63767"/>
  <c r="G57" i="63767"/>
  <c r="G54" i="63761"/>
  <c r="H56" i="63768"/>
  <c r="I56" i="63768"/>
  <c r="J56" i="63768"/>
  <c r="G57" i="63768"/>
  <c r="H54" i="63761"/>
  <c r="H56" i="63769"/>
  <c r="I56" i="63769"/>
  <c r="J56" i="63769"/>
  <c r="G57" i="63769"/>
  <c r="I54" i="63761"/>
  <c r="K54" i="63761"/>
  <c r="J54" i="63761"/>
  <c r="H57" i="63766"/>
  <c r="H57" i="63760"/>
  <c r="I57" i="63760"/>
  <c r="J57" i="63760"/>
  <c r="G58" i="63760"/>
  <c r="E55" i="63761"/>
  <c r="I57" i="63766"/>
  <c r="J57" i="63766"/>
  <c r="G58" i="63766"/>
  <c r="F55" i="63761"/>
  <c r="H57" i="63767"/>
  <c r="I57" i="63767"/>
  <c r="J57" i="63767"/>
  <c r="G58" i="63767"/>
  <c r="G55" i="63761"/>
  <c r="H57" i="63768"/>
  <c r="I57" i="63768"/>
  <c r="J57" i="63768"/>
  <c r="G58" i="63768"/>
  <c r="H55" i="63761"/>
  <c r="H57" i="63769"/>
  <c r="I57" i="63769"/>
  <c r="J57" i="63769"/>
  <c r="G58" i="63769"/>
  <c r="I55" i="63761"/>
  <c r="K55" i="63761"/>
  <c r="J55" i="63761"/>
  <c r="H58" i="63766"/>
  <c r="H58" i="63760"/>
  <c r="I58" i="63760"/>
  <c r="J58" i="63760"/>
  <c r="G59" i="63760"/>
  <c r="E56" i="63761"/>
  <c r="I58" i="63766"/>
  <c r="J58" i="63766"/>
  <c r="G59" i="63766"/>
  <c r="F56" i="63761"/>
  <c r="H58" i="63767"/>
  <c r="I58" i="63767"/>
  <c r="J58" i="63767"/>
  <c r="G59" i="63767"/>
  <c r="G56" i="63761"/>
  <c r="H58" i="63768"/>
  <c r="I58" i="63768"/>
  <c r="J58" i="63768"/>
  <c r="G59" i="63768"/>
  <c r="H56" i="63761"/>
  <c r="H58" i="63769"/>
  <c r="J58" i="63769"/>
  <c r="G59" i="63769"/>
  <c r="I56" i="63761"/>
  <c r="K56" i="63761"/>
  <c r="J56" i="63761"/>
  <c r="H59" i="63766"/>
  <c r="H59" i="63760"/>
  <c r="I59" i="63760"/>
  <c r="J59" i="63760"/>
  <c r="G60" i="63760"/>
  <c r="E57" i="63761"/>
  <c r="I59" i="63766"/>
  <c r="J59" i="63766"/>
  <c r="G60" i="63766"/>
  <c r="F57" i="63761"/>
  <c r="H59" i="63767"/>
  <c r="I59" i="63767"/>
  <c r="J59" i="63767"/>
  <c r="G60" i="63767"/>
  <c r="G57" i="63761"/>
  <c r="H59" i="63768"/>
  <c r="I59" i="63768"/>
  <c r="J59" i="63768"/>
  <c r="G60" i="63768"/>
  <c r="H57" i="63761"/>
  <c r="H59" i="63769"/>
  <c r="I59" i="63769"/>
  <c r="J59" i="63769"/>
  <c r="G60" i="63769"/>
  <c r="I57" i="63761"/>
  <c r="K57" i="63761"/>
  <c r="J57" i="63761"/>
  <c r="H60" i="63766"/>
  <c r="H60" i="63760"/>
  <c r="I60" i="63760"/>
  <c r="J60" i="63760"/>
  <c r="G61" i="63760"/>
  <c r="E58" i="63761"/>
  <c r="I60" i="63766"/>
  <c r="J60" i="63766"/>
  <c r="G61" i="63766"/>
  <c r="F58" i="63761"/>
  <c r="H60" i="63767"/>
  <c r="I60" i="63767"/>
  <c r="J60" i="63767"/>
  <c r="G61" i="63767"/>
  <c r="G58" i="63761"/>
  <c r="H60" i="63768"/>
  <c r="I60" i="63768"/>
  <c r="J60" i="63768"/>
  <c r="G61" i="63768"/>
  <c r="H58" i="63761"/>
  <c r="H60" i="63769"/>
  <c r="I60" i="63769"/>
  <c r="J60" i="63769"/>
  <c r="G61" i="63769"/>
  <c r="I58" i="63761"/>
  <c r="K58" i="63761"/>
  <c r="J58" i="63761"/>
  <c r="H61" i="63766"/>
  <c r="H61" i="63760"/>
  <c r="I61" i="63760"/>
  <c r="J61" i="63760"/>
  <c r="G62" i="63760"/>
  <c r="E59" i="63761"/>
  <c r="I61" i="63766"/>
  <c r="J61" i="63766"/>
  <c r="G62" i="63766"/>
  <c r="F59" i="63761"/>
  <c r="H61" i="63767"/>
  <c r="I61" i="63767"/>
  <c r="J61" i="63767"/>
  <c r="G62" i="63767"/>
  <c r="G59" i="63761"/>
  <c r="H61" i="63768"/>
  <c r="I61" i="63768"/>
  <c r="J61" i="63768"/>
  <c r="G62" i="63768"/>
  <c r="H59" i="63761"/>
  <c r="H61" i="63769"/>
  <c r="J61" i="63769"/>
  <c r="G62" i="63769"/>
  <c r="I59" i="63761"/>
  <c r="K59" i="63761"/>
  <c r="J59" i="63761"/>
  <c r="H62" i="63766"/>
  <c r="H62" i="63760"/>
  <c r="I62" i="63760"/>
  <c r="J62" i="63760"/>
  <c r="G63" i="63760"/>
  <c r="E60" i="63761"/>
  <c r="I62" i="63766"/>
  <c r="J62" i="63766"/>
  <c r="G63" i="63766"/>
  <c r="F60" i="63761"/>
  <c r="H62" i="63767"/>
  <c r="I62" i="63767"/>
  <c r="J62" i="63767"/>
  <c r="G63" i="63767"/>
  <c r="G60" i="63761"/>
  <c r="H62" i="63768"/>
  <c r="I62" i="63768"/>
  <c r="J62" i="63768"/>
  <c r="G63" i="63768"/>
  <c r="H60" i="63761"/>
  <c r="H62" i="63769"/>
  <c r="I62" i="63769"/>
  <c r="J62" i="63769"/>
  <c r="G63" i="63769"/>
  <c r="I60" i="63761"/>
  <c r="K60" i="63761"/>
  <c r="J60" i="63761"/>
  <c r="H63" i="63766"/>
  <c r="H63" i="63760"/>
  <c r="I63" i="63760"/>
  <c r="J63" i="63760"/>
  <c r="G64" i="63760"/>
  <c r="E61" i="63761"/>
  <c r="I63" i="63766"/>
  <c r="J63" i="63766"/>
  <c r="G64" i="63766"/>
  <c r="F61" i="63761"/>
  <c r="H63" i="63767"/>
  <c r="I63" i="63767"/>
  <c r="J63" i="63767"/>
  <c r="G64" i="63767"/>
  <c r="G61" i="63761"/>
  <c r="H63" i="63768"/>
  <c r="I63" i="63768"/>
  <c r="J63" i="63768"/>
  <c r="G64" i="63768"/>
  <c r="H61" i="63761"/>
  <c r="H63" i="63769"/>
  <c r="I63" i="63769"/>
  <c r="J63" i="63769"/>
  <c r="G64" i="63769"/>
  <c r="I61" i="63761"/>
  <c r="K61" i="63761"/>
  <c r="J61" i="63761"/>
  <c r="H64" i="63766"/>
  <c r="H64" i="63760"/>
  <c r="I64" i="63760"/>
  <c r="J64" i="63760"/>
  <c r="G65" i="63760"/>
  <c r="E62" i="63761"/>
  <c r="I64" i="63766"/>
  <c r="J64" i="63766"/>
  <c r="G65" i="63766"/>
  <c r="F62" i="63761"/>
  <c r="H64" i="63767"/>
  <c r="I64" i="63767"/>
  <c r="J64" i="63767"/>
  <c r="G65" i="63767"/>
  <c r="G62" i="63761"/>
  <c r="H64" i="63768"/>
  <c r="I64" i="63768"/>
  <c r="J64" i="63768"/>
  <c r="G65" i="63768"/>
  <c r="H62" i="63761"/>
  <c r="H64" i="63769"/>
  <c r="J64" i="63769"/>
  <c r="G65" i="63769"/>
  <c r="I62" i="63761"/>
  <c r="K62" i="63761"/>
  <c r="J62" i="63761"/>
  <c r="H65" i="63766"/>
  <c r="H65" i="63760"/>
  <c r="I65" i="63760"/>
  <c r="J65" i="63760"/>
  <c r="G66" i="63760"/>
  <c r="E63" i="63761"/>
  <c r="I65" i="63766"/>
  <c r="J65" i="63766"/>
  <c r="G66" i="63766"/>
  <c r="F63" i="63761"/>
  <c r="H65" i="63767"/>
  <c r="I65" i="63767"/>
  <c r="J65" i="63767"/>
  <c r="G66" i="63767"/>
  <c r="G63" i="63761"/>
  <c r="H65" i="63768"/>
  <c r="I65" i="63768"/>
  <c r="J65" i="63768"/>
  <c r="G66" i="63768"/>
  <c r="H63" i="63761"/>
  <c r="H65" i="63769"/>
  <c r="J65" i="63769"/>
  <c r="G66" i="63769"/>
  <c r="I63" i="63761"/>
  <c r="K63" i="63761"/>
  <c r="J63" i="63761"/>
  <c r="H66" i="63766"/>
  <c r="H66" i="63760"/>
  <c r="I66" i="63760"/>
  <c r="J66" i="63760"/>
  <c r="G67" i="63760"/>
  <c r="E64" i="63761"/>
  <c r="I66" i="63766"/>
  <c r="J66" i="63766"/>
  <c r="G67" i="63766"/>
  <c r="F64" i="63761"/>
  <c r="H66" i="63767"/>
  <c r="I66" i="63767"/>
  <c r="J66" i="63767"/>
  <c r="G67" i="63767"/>
  <c r="G64" i="63761"/>
  <c r="H66" i="63768"/>
  <c r="I66" i="63768"/>
  <c r="J66" i="63768"/>
  <c r="G67" i="63768"/>
  <c r="H64" i="63761"/>
  <c r="H66" i="63769"/>
  <c r="I66" i="63769"/>
  <c r="J66" i="63769"/>
  <c r="G67" i="63769"/>
  <c r="I64" i="63761"/>
  <c r="K64" i="63761"/>
  <c r="J64" i="63761"/>
  <c r="H67" i="63766"/>
  <c r="H67" i="63760"/>
  <c r="I67" i="63760"/>
  <c r="J67" i="63760"/>
  <c r="G68" i="63760"/>
  <c r="E65" i="63761"/>
  <c r="I67" i="63766"/>
  <c r="J67" i="63766"/>
  <c r="G68" i="63766"/>
  <c r="F65" i="63761"/>
  <c r="H67" i="63767"/>
  <c r="I67" i="63767"/>
  <c r="J67" i="63767"/>
  <c r="G68" i="63767"/>
  <c r="G65" i="63761"/>
  <c r="H67" i="63768"/>
  <c r="I67" i="63768"/>
  <c r="J67" i="63768"/>
  <c r="G68" i="63768"/>
  <c r="H65" i="63761"/>
  <c r="H67" i="63769"/>
  <c r="I67" i="63769"/>
  <c r="J67" i="63769"/>
  <c r="G68" i="63769"/>
  <c r="I65" i="63761"/>
  <c r="K65" i="63761"/>
  <c r="J65" i="63761"/>
  <c r="H68" i="63766"/>
  <c r="H68" i="63760"/>
  <c r="I68" i="63760"/>
  <c r="J68" i="63760"/>
  <c r="G69" i="63760"/>
  <c r="E66" i="63761"/>
  <c r="I68" i="63766"/>
  <c r="J68" i="63766"/>
  <c r="G69" i="63766"/>
  <c r="F66" i="63761"/>
  <c r="H68" i="63767"/>
  <c r="I68" i="63767"/>
  <c r="J68" i="63767"/>
  <c r="G69" i="63767"/>
  <c r="G66" i="63761"/>
  <c r="H68" i="63768"/>
  <c r="J68" i="63768"/>
  <c r="G69" i="63768"/>
  <c r="H66" i="63761"/>
  <c r="H68" i="63769"/>
  <c r="J68" i="63769"/>
  <c r="G69" i="63769"/>
  <c r="I66" i="63761"/>
  <c r="K66" i="63761"/>
  <c r="J66" i="63761"/>
  <c r="H69" i="63766"/>
  <c r="H69" i="63760"/>
  <c r="I69" i="63760"/>
  <c r="J69" i="63760"/>
  <c r="G70" i="63760"/>
  <c r="E67" i="63761"/>
  <c r="I69" i="63766"/>
  <c r="J69" i="63766"/>
  <c r="G70" i="63766"/>
  <c r="F67" i="63761"/>
  <c r="H69" i="63767"/>
  <c r="I69" i="63767"/>
  <c r="J69" i="63767"/>
  <c r="G70" i="63767"/>
  <c r="G67" i="63761"/>
  <c r="H69" i="63768"/>
  <c r="J69" i="63768"/>
  <c r="G70" i="63768"/>
  <c r="H67" i="63761"/>
  <c r="H69" i="63769"/>
  <c r="J69" i="63769"/>
  <c r="G70" i="63769"/>
  <c r="I67" i="63761"/>
  <c r="K67" i="63761"/>
  <c r="J67" i="63761"/>
  <c r="H70" i="63766"/>
  <c r="H70" i="63760"/>
  <c r="I70" i="63760"/>
  <c r="J70" i="63760"/>
  <c r="G71" i="63760"/>
  <c r="E68" i="63761"/>
  <c r="I70" i="63766"/>
  <c r="J70" i="63766"/>
  <c r="G71" i="63766"/>
  <c r="F68" i="63761"/>
  <c r="H70" i="63767"/>
  <c r="J70" i="63767"/>
  <c r="G71" i="63767"/>
  <c r="G68" i="63761"/>
  <c r="H70" i="63768"/>
  <c r="J70" i="63768"/>
  <c r="G71" i="63768"/>
  <c r="H68" i="63761"/>
  <c r="H70" i="63769"/>
  <c r="J70" i="63769"/>
  <c r="G71" i="63769"/>
  <c r="I68" i="63761"/>
  <c r="K68" i="63761"/>
  <c r="J68" i="63761"/>
  <c r="H71" i="63766"/>
  <c r="H71" i="63760"/>
  <c r="I71" i="63760"/>
  <c r="J71" i="63760"/>
  <c r="G72" i="63760"/>
  <c r="E69" i="63761"/>
  <c r="I71" i="63766"/>
  <c r="J71" i="63766"/>
  <c r="G72" i="63766"/>
  <c r="F69" i="63761"/>
  <c r="H71" i="63767"/>
  <c r="J71" i="63767"/>
  <c r="G72" i="63767"/>
  <c r="G69" i="63761"/>
  <c r="H71" i="63768"/>
  <c r="J71" i="63768"/>
  <c r="G72" i="63768"/>
  <c r="H69" i="63761"/>
  <c r="H71" i="63769"/>
  <c r="J71" i="63769"/>
  <c r="G72" i="63769"/>
  <c r="I69" i="63761"/>
  <c r="K69" i="63761"/>
  <c r="J69" i="63761"/>
  <c r="H72" i="63766"/>
  <c r="H72" i="63760"/>
  <c r="I72" i="63760"/>
  <c r="J72" i="63760"/>
  <c r="G73" i="63760"/>
  <c r="E70" i="63761"/>
  <c r="I72" i="63766"/>
  <c r="J72" i="63766"/>
  <c r="G73" i="63766"/>
  <c r="F70" i="63761"/>
  <c r="H72" i="63767"/>
  <c r="I72" i="63767"/>
  <c r="J72" i="63767"/>
  <c r="G73" i="63767"/>
  <c r="G70" i="63761"/>
  <c r="H72" i="63768"/>
  <c r="J72" i="63768"/>
  <c r="G73" i="63768"/>
  <c r="H70" i="63761"/>
  <c r="H72" i="63769"/>
  <c r="J72" i="63769"/>
  <c r="G73" i="63769"/>
  <c r="I70" i="63761"/>
  <c r="K70" i="63761"/>
  <c r="J70" i="63761"/>
  <c r="H73" i="63766"/>
  <c r="H73" i="63760"/>
  <c r="I73" i="63760"/>
  <c r="J73" i="63760"/>
  <c r="G74" i="63760"/>
  <c r="E71" i="63761"/>
  <c r="I73" i="63766"/>
  <c r="J73" i="63766"/>
  <c r="G74" i="63766"/>
  <c r="F71" i="63761"/>
  <c r="H73" i="63767"/>
  <c r="I73" i="63767"/>
  <c r="J73" i="63767"/>
  <c r="G74" i="63767"/>
  <c r="G71" i="63761"/>
  <c r="H73" i="63768"/>
  <c r="J73" i="63768"/>
  <c r="G74" i="63768"/>
  <c r="H71" i="63761"/>
  <c r="H73" i="63769"/>
  <c r="J73" i="63769"/>
  <c r="G74" i="63769"/>
  <c r="I71" i="63761"/>
  <c r="K71" i="63761"/>
  <c r="J71" i="63761"/>
  <c r="H74" i="63766"/>
  <c r="H74" i="63760"/>
  <c r="I74" i="63760"/>
  <c r="J74" i="63760"/>
  <c r="G75" i="63760"/>
  <c r="E72" i="63761"/>
  <c r="I74" i="63766"/>
  <c r="J74" i="63766"/>
  <c r="G75" i="63766"/>
  <c r="F72" i="63761"/>
  <c r="H74" i="63767"/>
  <c r="I74" i="63767"/>
  <c r="J74" i="63767"/>
  <c r="G75" i="63767"/>
  <c r="G72" i="63761"/>
  <c r="H74" i="63768"/>
  <c r="J74" i="63768"/>
  <c r="G75" i="63768"/>
  <c r="H72" i="63761"/>
  <c r="H74" i="63769"/>
  <c r="J74" i="63769"/>
  <c r="G75" i="63769"/>
  <c r="I72" i="63761"/>
  <c r="K72" i="63761"/>
  <c r="J72" i="63761"/>
  <c r="H75" i="63766"/>
  <c r="H75" i="63760"/>
  <c r="I75" i="63760"/>
  <c r="J75" i="63760"/>
  <c r="G76" i="63760"/>
  <c r="E73" i="63761"/>
  <c r="I75" i="63766"/>
  <c r="J75" i="63766"/>
  <c r="G76" i="63766"/>
  <c r="F73" i="63761"/>
  <c r="H75" i="63767"/>
  <c r="I75" i="63767"/>
  <c r="J75" i="63767"/>
  <c r="G76" i="63767"/>
  <c r="G73" i="63761"/>
  <c r="H75" i="63768"/>
  <c r="I75" i="63768"/>
  <c r="J75" i="63768"/>
  <c r="G76" i="63768"/>
  <c r="H73" i="63761"/>
  <c r="H75" i="63769"/>
  <c r="J75" i="63769"/>
  <c r="G76" i="63769"/>
  <c r="I73" i="63761"/>
  <c r="K73" i="63761"/>
  <c r="J73" i="63761"/>
  <c r="H76" i="63766"/>
  <c r="H76" i="63760"/>
  <c r="I76" i="63760"/>
  <c r="J76" i="63760"/>
  <c r="G77" i="63760"/>
  <c r="E74" i="63761"/>
  <c r="I76" i="63766"/>
  <c r="J76" i="63766"/>
  <c r="G77" i="63766"/>
  <c r="F74" i="63761"/>
  <c r="H76" i="63767"/>
  <c r="J76" i="63767"/>
  <c r="G77" i="63767"/>
  <c r="G74" i="63761"/>
  <c r="H76" i="63768"/>
  <c r="J76" i="63768"/>
  <c r="G77" i="63768"/>
  <c r="H74" i="63761"/>
  <c r="H76" i="63769"/>
  <c r="J76" i="63769"/>
  <c r="G77" i="63769"/>
  <c r="I74" i="63761"/>
  <c r="K74" i="63761"/>
  <c r="J74" i="63761"/>
  <c r="H77" i="63766"/>
  <c r="H77" i="63760"/>
  <c r="I77" i="63760"/>
  <c r="J77" i="63760"/>
  <c r="G78" i="63760"/>
  <c r="E75" i="63761"/>
  <c r="I77" i="63766"/>
  <c r="J77" i="63766"/>
  <c r="G78" i="63766"/>
  <c r="F75" i="63761"/>
  <c r="H77" i="63767"/>
  <c r="I77" i="63767"/>
  <c r="J77" i="63767"/>
  <c r="G78" i="63767"/>
  <c r="G75" i="63761"/>
  <c r="H77" i="63768"/>
  <c r="J77" i="63768"/>
  <c r="G78" i="63768"/>
  <c r="H75" i="63761"/>
  <c r="H77" i="63769"/>
  <c r="J77" i="63769"/>
  <c r="G78" i="63769"/>
  <c r="I75" i="63761"/>
  <c r="K75" i="63761"/>
  <c r="J75" i="63761"/>
  <c r="H78" i="63766"/>
  <c r="H78" i="63760"/>
  <c r="I78" i="63760"/>
  <c r="J78" i="63760"/>
  <c r="G79" i="63760"/>
  <c r="E76" i="63761"/>
  <c r="I78" i="63766"/>
  <c r="J78" i="63766"/>
  <c r="G79" i="63766"/>
  <c r="F76" i="63761"/>
  <c r="H78" i="63767"/>
  <c r="J78" i="63767"/>
  <c r="G79" i="63767"/>
  <c r="G76" i="63761"/>
  <c r="H78" i="63768"/>
  <c r="J78" i="63768"/>
  <c r="G79" i="63768"/>
  <c r="H76" i="63761"/>
  <c r="H78" i="63769"/>
  <c r="J78" i="63769"/>
  <c r="G79" i="63769"/>
  <c r="I76" i="63761"/>
  <c r="K76" i="63761"/>
  <c r="J76" i="63761"/>
  <c r="H79" i="63766"/>
  <c r="H79" i="63760"/>
  <c r="I79" i="63760"/>
  <c r="J79" i="63760"/>
  <c r="G80" i="63760"/>
  <c r="E77" i="63761"/>
  <c r="I79" i="63766"/>
  <c r="J79" i="63766"/>
  <c r="G80" i="63766"/>
  <c r="F77" i="63761"/>
  <c r="H79" i="63767"/>
  <c r="J79" i="63767"/>
  <c r="G80" i="63767"/>
  <c r="G77" i="63761"/>
  <c r="H79" i="63768"/>
  <c r="J79" i="63768"/>
  <c r="G80" i="63768"/>
  <c r="H77" i="63761"/>
  <c r="H79" i="63769"/>
  <c r="J79" i="63769"/>
  <c r="G80" i="63769"/>
  <c r="I77" i="63761"/>
  <c r="K77" i="63761"/>
  <c r="J77" i="63761"/>
  <c r="H80" i="63766"/>
  <c r="H80" i="63760"/>
  <c r="I80" i="63760"/>
  <c r="J80" i="63760"/>
  <c r="G81" i="63760"/>
  <c r="E78" i="63761"/>
  <c r="I80" i="63766"/>
  <c r="J80" i="63766"/>
  <c r="G81" i="63766"/>
  <c r="F78" i="63761"/>
  <c r="H80" i="63767"/>
  <c r="I80" i="63767"/>
  <c r="J80" i="63767"/>
  <c r="G81" i="63767"/>
  <c r="G78" i="63761"/>
  <c r="H80" i="63768"/>
  <c r="J80" i="63768"/>
  <c r="G81" i="63768"/>
  <c r="H78" i="63761"/>
  <c r="H80" i="63769"/>
  <c r="J80" i="63769"/>
  <c r="G81" i="63769"/>
  <c r="I78" i="63761"/>
  <c r="K78" i="63761"/>
  <c r="J78" i="63761"/>
  <c r="H81" i="63766"/>
  <c r="H81" i="63760"/>
  <c r="I81" i="63760"/>
  <c r="J81" i="63760"/>
  <c r="G82" i="63760"/>
  <c r="E79" i="63761"/>
  <c r="I81" i="63766"/>
  <c r="J81" i="63766"/>
  <c r="G82" i="63766"/>
  <c r="F79" i="63761"/>
  <c r="H81" i="63767"/>
  <c r="I81" i="63767"/>
  <c r="J81" i="63767"/>
  <c r="G82" i="63767"/>
  <c r="G79" i="63761"/>
  <c r="H81" i="63768"/>
  <c r="J81" i="63768"/>
  <c r="G82" i="63768"/>
  <c r="H79" i="63761"/>
  <c r="H81" i="63769"/>
  <c r="J81" i="63769"/>
  <c r="G82" i="63769"/>
  <c r="I79" i="63761"/>
  <c r="K79" i="63761"/>
  <c r="J79" i="63761"/>
  <c r="H82" i="63766"/>
  <c r="H82" i="63760"/>
  <c r="I82" i="63760"/>
  <c r="J82" i="63760"/>
  <c r="G83" i="63760"/>
  <c r="E80" i="63761"/>
  <c r="I82" i="63766"/>
  <c r="J82" i="63766"/>
  <c r="G83" i="63766"/>
  <c r="F80" i="63761"/>
  <c r="H82" i="63767"/>
  <c r="I82" i="63767"/>
  <c r="J82" i="63767"/>
  <c r="G83" i="63767"/>
  <c r="G80" i="63761"/>
  <c r="H82" i="63768"/>
  <c r="J82" i="63768"/>
  <c r="G83" i="63768"/>
  <c r="H80" i="63761"/>
  <c r="H82" i="63769"/>
  <c r="J82" i="63769"/>
  <c r="G83" i="63769"/>
  <c r="I80" i="63761"/>
  <c r="K80" i="63761"/>
  <c r="J80" i="63761"/>
  <c r="H83" i="63766"/>
  <c r="H83" i="63760"/>
  <c r="I83" i="63760"/>
  <c r="J83" i="63760"/>
  <c r="G84" i="63760"/>
  <c r="E81" i="63761"/>
  <c r="I83" i="63766"/>
  <c r="J83" i="63766"/>
  <c r="G84" i="63766"/>
  <c r="F81" i="63761"/>
  <c r="H83" i="63767"/>
  <c r="I83" i="63767"/>
  <c r="J83" i="63767"/>
  <c r="G84" i="63767"/>
  <c r="G81" i="63761"/>
  <c r="H83" i="63768"/>
  <c r="J83" i="63768"/>
  <c r="G84" i="63768"/>
  <c r="H81" i="63761"/>
  <c r="H83" i="63769"/>
  <c r="J83" i="63769"/>
  <c r="G84" i="63769"/>
  <c r="I81" i="63761"/>
  <c r="K81" i="63761"/>
  <c r="J81" i="63761"/>
  <c r="H84" i="63766"/>
  <c r="H84" i="63760"/>
  <c r="I84" i="63760"/>
  <c r="J84" i="63760"/>
  <c r="G85" i="63760"/>
  <c r="E82" i="63761"/>
  <c r="I84" i="63766"/>
  <c r="J84" i="63766"/>
  <c r="G85" i="63766"/>
  <c r="F82" i="63761"/>
  <c r="H84" i="63767"/>
  <c r="J84" i="63767"/>
  <c r="G85" i="63767"/>
  <c r="G82" i="63761"/>
  <c r="H84" i="63768"/>
  <c r="J84" i="63768"/>
  <c r="G85" i="63768"/>
  <c r="H82" i="63761"/>
  <c r="H84" i="63769"/>
  <c r="J84" i="63769"/>
  <c r="G85" i="63769"/>
  <c r="I82" i="63761"/>
  <c r="K82" i="63761"/>
  <c r="J82" i="63761"/>
  <c r="H85" i="63766"/>
  <c r="H85" i="63760"/>
  <c r="I85" i="63760"/>
  <c r="J85" i="63760"/>
  <c r="G86" i="63760"/>
  <c r="E83" i="63761"/>
  <c r="I85" i="63766"/>
  <c r="J85" i="63766"/>
  <c r="G86" i="63766"/>
  <c r="F83" i="63761"/>
  <c r="H85" i="63767"/>
  <c r="J85" i="63767"/>
  <c r="G86" i="63767"/>
  <c r="G83" i="63761"/>
  <c r="H85" i="63768"/>
  <c r="J85" i="63768"/>
  <c r="G86" i="63768"/>
  <c r="H83" i="63761"/>
  <c r="H85" i="63769"/>
  <c r="J85" i="63769"/>
  <c r="G86" i="63769"/>
  <c r="I83" i="63761"/>
  <c r="K83" i="63761"/>
  <c r="J83" i="63761"/>
  <c r="H86" i="63766"/>
  <c r="H86" i="63760"/>
  <c r="I86" i="63760"/>
  <c r="J86" i="63760"/>
  <c r="G87" i="63760"/>
  <c r="E84" i="63761"/>
  <c r="I86" i="63766"/>
  <c r="J86" i="63766"/>
  <c r="G87" i="63766"/>
  <c r="F84" i="63761"/>
  <c r="H86" i="63767"/>
  <c r="I86" i="63767"/>
  <c r="J86" i="63767"/>
  <c r="G87" i="63767"/>
  <c r="G84" i="63761"/>
  <c r="H86" i="63768"/>
  <c r="J86" i="63768"/>
  <c r="G87" i="63768"/>
  <c r="H84" i="63761"/>
  <c r="H86" i="63769"/>
  <c r="J86" i="63769"/>
  <c r="G87" i="63769"/>
  <c r="I84" i="63761"/>
  <c r="K84" i="63761"/>
  <c r="J84" i="63761"/>
  <c r="H87" i="63766"/>
  <c r="H87" i="63760"/>
  <c r="I87" i="63760"/>
  <c r="J87" i="63760"/>
  <c r="G88" i="63760"/>
  <c r="E85" i="63761"/>
  <c r="I87" i="63766"/>
  <c r="J87" i="63766"/>
  <c r="G88" i="63766"/>
  <c r="F85" i="63761"/>
  <c r="H87" i="63767"/>
  <c r="I87" i="63767"/>
  <c r="J87" i="63767"/>
  <c r="G88" i="63767"/>
  <c r="G85" i="63761"/>
  <c r="H87" i="63768"/>
  <c r="J87" i="63768"/>
  <c r="G88" i="63768"/>
  <c r="H85" i="63761"/>
  <c r="H87" i="63769"/>
  <c r="J87" i="63769"/>
  <c r="G88" i="63769"/>
  <c r="I85" i="63761"/>
  <c r="K85" i="63761"/>
  <c r="J85" i="63761"/>
  <c r="H88" i="63766"/>
  <c r="H88" i="63760"/>
  <c r="I88" i="63760"/>
  <c r="J88" i="63760"/>
  <c r="G89" i="63760"/>
  <c r="E86" i="63761"/>
  <c r="I88" i="63766"/>
  <c r="J88" i="63766"/>
  <c r="G89" i="63766"/>
  <c r="F86" i="63761"/>
  <c r="H88" i="63767"/>
  <c r="I88" i="63767"/>
  <c r="J88" i="63767"/>
  <c r="G89" i="63767"/>
  <c r="G86" i="63761"/>
  <c r="H88" i="63768"/>
  <c r="I88" i="63768"/>
  <c r="J88" i="63768"/>
  <c r="G89" i="63768"/>
  <c r="H86" i="63761"/>
  <c r="H88" i="63769"/>
  <c r="J88" i="63769"/>
  <c r="G89" i="63769"/>
  <c r="I86" i="63761"/>
  <c r="K86" i="63761"/>
  <c r="J86" i="63761"/>
  <c r="H89" i="63766"/>
  <c r="H89" i="63760"/>
  <c r="I89" i="63760"/>
  <c r="J89" i="63760"/>
  <c r="G90" i="63760"/>
  <c r="E87" i="63761"/>
  <c r="I89" i="63766"/>
  <c r="J89" i="63766"/>
  <c r="G90" i="63766"/>
  <c r="F87" i="63761"/>
  <c r="H89" i="63767"/>
  <c r="I89" i="63767"/>
  <c r="J89" i="63767"/>
  <c r="G90" i="63767"/>
  <c r="G87" i="63761"/>
  <c r="H89" i="63768"/>
  <c r="J89" i="63768"/>
  <c r="G90" i="63768"/>
  <c r="H87" i="63761"/>
  <c r="H89" i="63769"/>
  <c r="J89" i="63769"/>
  <c r="G90" i="63769"/>
  <c r="I87" i="63761"/>
  <c r="K87" i="63761"/>
  <c r="J87" i="63761"/>
  <c r="H90" i="63766"/>
  <c r="H90" i="63760"/>
  <c r="I90" i="63760"/>
  <c r="J90" i="63760"/>
  <c r="G91" i="63760"/>
  <c r="E88" i="63761"/>
  <c r="I90" i="63766"/>
  <c r="J90" i="63766"/>
  <c r="G91" i="63766"/>
  <c r="F88" i="63761"/>
  <c r="H90" i="63767"/>
  <c r="J90" i="63767"/>
  <c r="G91" i="63767"/>
  <c r="G88" i="63761"/>
  <c r="H90" i="63768"/>
  <c r="J90" i="63768"/>
  <c r="G91" i="63768"/>
  <c r="H88" i="63761"/>
  <c r="H90" i="63769"/>
  <c r="J90" i="63769"/>
  <c r="G91" i="63769"/>
  <c r="I88" i="63761"/>
  <c r="K88" i="63761"/>
  <c r="J88" i="63761"/>
  <c r="H91" i="63766"/>
  <c r="H91" i="63760"/>
  <c r="I91" i="63760"/>
  <c r="J91" i="63760"/>
  <c r="G92" i="63760"/>
  <c r="E89" i="63761"/>
  <c r="I91" i="63766"/>
  <c r="J91" i="63766"/>
  <c r="G92" i="63766"/>
  <c r="F89" i="63761"/>
  <c r="H91" i="63767"/>
  <c r="J91" i="63767"/>
  <c r="G92" i="63767"/>
  <c r="G89" i="63761"/>
  <c r="H91" i="63768"/>
  <c r="J91" i="63768"/>
  <c r="G92" i="63768"/>
  <c r="H89" i="63761"/>
  <c r="H91" i="63769"/>
  <c r="J91" i="63769"/>
  <c r="G92" i="63769"/>
  <c r="I89" i="63761"/>
  <c r="K89" i="63761"/>
  <c r="J89" i="63761"/>
  <c r="H92" i="63766"/>
  <c r="H92" i="63760"/>
  <c r="I92" i="63760"/>
  <c r="J92" i="63760"/>
  <c r="G93" i="63760"/>
  <c r="E90" i="63761"/>
  <c r="I92" i="63766"/>
  <c r="J92" i="63766"/>
  <c r="G93" i="63766"/>
  <c r="F90" i="63761"/>
  <c r="H92" i="63767"/>
  <c r="J92" i="63767"/>
  <c r="G93" i="63767"/>
  <c r="G90" i="63761"/>
  <c r="H92" i="63768"/>
  <c r="J92" i="63768"/>
  <c r="G93" i="63768"/>
  <c r="H90" i="63761"/>
  <c r="H92" i="63769"/>
  <c r="J92" i="63769"/>
  <c r="G93" i="63769"/>
  <c r="I90" i="63761"/>
  <c r="K90" i="63761"/>
  <c r="J90" i="63761"/>
  <c r="H93" i="63766"/>
  <c r="H93" i="63760"/>
  <c r="I93" i="63760"/>
  <c r="J93" i="63760"/>
  <c r="G94" i="63760"/>
  <c r="E91" i="63761"/>
  <c r="I93" i="63766"/>
  <c r="J93" i="63766"/>
  <c r="G94" i="63766"/>
  <c r="F91" i="63761"/>
  <c r="H93" i="63767"/>
  <c r="I93" i="63767"/>
  <c r="J93" i="63767"/>
  <c r="G94" i="63767"/>
  <c r="G91" i="63761"/>
  <c r="H93" i="63768"/>
  <c r="J93" i="63768"/>
  <c r="G94" i="63768"/>
  <c r="H91" i="63761"/>
  <c r="H93" i="63769"/>
  <c r="J93" i="63769"/>
  <c r="G94" i="63769"/>
  <c r="I91" i="63761"/>
  <c r="K91" i="63761"/>
  <c r="J91" i="63761"/>
  <c r="H94" i="63766"/>
  <c r="H94" i="63760"/>
  <c r="I94" i="63760"/>
  <c r="J94" i="63760"/>
  <c r="G95" i="63760"/>
  <c r="E92" i="63761"/>
  <c r="I94" i="63766"/>
  <c r="J94" i="63766"/>
  <c r="G95" i="63766"/>
  <c r="F92" i="63761"/>
  <c r="H94" i="63767"/>
  <c r="J94" i="63767"/>
  <c r="G95" i="63767"/>
  <c r="G92" i="63761"/>
  <c r="H94" i="63768"/>
  <c r="J94" i="63768"/>
  <c r="G95" i="63768"/>
  <c r="H92" i="63761"/>
  <c r="H94" i="63769"/>
  <c r="J94" i="63769"/>
  <c r="G95" i="63769"/>
  <c r="I92" i="63761"/>
  <c r="K92" i="63761"/>
  <c r="J92" i="63761"/>
  <c r="H95" i="63766"/>
  <c r="H95" i="63760"/>
  <c r="I95" i="63760"/>
  <c r="J95" i="63760"/>
  <c r="G96" i="63760"/>
  <c r="E93" i="63761"/>
  <c r="I95" i="63766"/>
  <c r="J95" i="63766"/>
  <c r="G96" i="63766"/>
  <c r="F93" i="63761"/>
  <c r="H95" i="63767"/>
  <c r="I95" i="63767"/>
  <c r="J95" i="63767"/>
  <c r="G96" i="63767"/>
  <c r="G93" i="63761"/>
  <c r="H95" i="63768"/>
  <c r="J95" i="63768"/>
  <c r="G96" i="63768"/>
  <c r="H93" i="63761"/>
  <c r="H95" i="63769"/>
  <c r="J95" i="63769"/>
  <c r="G96" i="63769"/>
  <c r="I93" i="63761"/>
  <c r="K93" i="63761"/>
  <c r="J93" i="63761"/>
  <c r="H96" i="63766"/>
  <c r="H96" i="63760"/>
  <c r="I96" i="63760"/>
  <c r="J96" i="63760"/>
  <c r="G97" i="63760"/>
  <c r="E94" i="63761"/>
  <c r="I96" i="63766"/>
  <c r="J96" i="63766"/>
  <c r="G97" i="63766"/>
  <c r="F94" i="63761"/>
  <c r="H96" i="63767"/>
  <c r="J96" i="63767"/>
  <c r="G97" i="63767"/>
  <c r="G94" i="63761"/>
  <c r="H96" i="63768"/>
  <c r="J96" i="63768"/>
  <c r="G97" i="63768"/>
  <c r="H94" i="63761"/>
  <c r="H96" i="63769"/>
  <c r="J96" i="63769"/>
  <c r="G97" i="63769"/>
  <c r="I94" i="63761"/>
  <c r="K94" i="63761"/>
  <c r="J94" i="63761"/>
  <c r="H97" i="63766"/>
  <c r="H97" i="63760"/>
  <c r="I97" i="63760"/>
  <c r="J97" i="63760"/>
  <c r="G98" i="63760"/>
  <c r="E95" i="63761"/>
  <c r="I97" i="63766"/>
  <c r="J97" i="63766"/>
  <c r="G98" i="63766"/>
  <c r="F95" i="63761"/>
  <c r="H97" i="63767"/>
  <c r="I97" i="63767"/>
  <c r="J97" i="63767"/>
  <c r="G98" i="63767"/>
  <c r="G95" i="63761"/>
  <c r="H97" i="63768"/>
  <c r="J97" i="63768"/>
  <c r="G98" i="63768"/>
  <c r="H95" i="63761"/>
  <c r="H97" i="63769"/>
  <c r="J97" i="63769"/>
  <c r="G98" i="63769"/>
  <c r="I95" i="63761"/>
  <c r="K95" i="63761"/>
  <c r="J95" i="63761"/>
  <c r="H98" i="63766"/>
  <c r="H98" i="63760"/>
  <c r="I98" i="63760"/>
  <c r="J98" i="63760"/>
  <c r="G99" i="63760"/>
  <c r="E96" i="63761"/>
  <c r="I98" i="63766"/>
  <c r="J98" i="63766"/>
  <c r="G99" i="63766"/>
  <c r="F96" i="63761"/>
  <c r="H98" i="63767"/>
  <c r="J98" i="63767"/>
  <c r="G99" i="63767"/>
  <c r="G96" i="63761"/>
  <c r="H98" i="63768"/>
  <c r="J98" i="63768"/>
  <c r="G99" i="63768"/>
  <c r="H96" i="63761"/>
  <c r="H98" i="63769"/>
  <c r="J98" i="63769"/>
  <c r="G99" i="63769"/>
  <c r="I96" i="63761"/>
  <c r="K96" i="63761"/>
  <c r="J96" i="63761"/>
  <c r="H99" i="63766"/>
  <c r="H99" i="63760"/>
  <c r="I99" i="63760"/>
  <c r="J99" i="63760"/>
  <c r="G100" i="63760"/>
  <c r="E97" i="63761"/>
  <c r="I99" i="63766"/>
  <c r="J99" i="63766"/>
  <c r="G100" i="63766"/>
  <c r="F97" i="63761"/>
  <c r="H99" i="63767"/>
  <c r="I99" i="63767"/>
  <c r="J99" i="63767"/>
  <c r="G100" i="63767"/>
  <c r="G97" i="63761"/>
  <c r="H99" i="63768"/>
  <c r="J99" i="63768"/>
  <c r="G100" i="63768"/>
  <c r="H97" i="63761"/>
  <c r="H99" i="63769"/>
  <c r="J99" i="63769"/>
  <c r="G100" i="63769"/>
  <c r="I97" i="63761"/>
  <c r="K97" i="63761"/>
  <c r="J97" i="63761"/>
  <c r="H100" i="63766"/>
  <c r="H100" i="63760"/>
  <c r="I100" i="63760"/>
  <c r="J100" i="63760"/>
  <c r="G101" i="63760"/>
  <c r="E98" i="63761"/>
  <c r="I100" i="63766"/>
  <c r="J100" i="63766"/>
  <c r="G101" i="63766"/>
  <c r="F98" i="63761"/>
  <c r="H100" i="63767"/>
  <c r="J100" i="63767"/>
  <c r="G101" i="63767"/>
  <c r="G98" i="63761"/>
  <c r="H100" i="63768"/>
  <c r="I100" i="63768"/>
  <c r="J100" i="63768"/>
  <c r="G101" i="63768"/>
  <c r="H98" i="63761"/>
  <c r="H100" i="63769"/>
  <c r="J100" i="63769"/>
  <c r="G101" i="63769"/>
  <c r="I98" i="63761"/>
  <c r="K98" i="63761"/>
  <c r="J98" i="63761"/>
  <c r="H101" i="63766"/>
  <c r="H101" i="63760"/>
  <c r="I101" i="63760"/>
  <c r="J101" i="63760"/>
  <c r="G102" i="63760"/>
  <c r="E99" i="63761"/>
  <c r="I101" i="63766"/>
  <c r="J101" i="63766"/>
  <c r="G102" i="63766"/>
  <c r="F99" i="63761"/>
  <c r="H101" i="63767"/>
  <c r="J101" i="63767"/>
  <c r="G102" i="63767"/>
  <c r="G99" i="63761"/>
  <c r="H101" i="63768"/>
  <c r="J101" i="63768"/>
  <c r="G102" i="63768"/>
  <c r="H99" i="63761"/>
  <c r="H101" i="63769"/>
  <c r="J101" i="63769"/>
  <c r="G102" i="63769"/>
  <c r="I99" i="63761"/>
  <c r="K99" i="63761"/>
  <c r="J99" i="63761"/>
  <c r="H102" i="63766"/>
  <c r="H102" i="63760"/>
  <c r="I102" i="63760"/>
  <c r="J102" i="63760"/>
  <c r="G103" i="63760"/>
  <c r="E100" i="63761"/>
  <c r="I102" i="63766"/>
  <c r="J102" i="63766"/>
  <c r="G103" i="63766"/>
  <c r="F100" i="63761"/>
  <c r="H102" i="63767"/>
  <c r="I102" i="63767"/>
  <c r="J102" i="63767"/>
  <c r="G103" i="63767"/>
  <c r="G100" i="63761"/>
  <c r="H102" i="63768"/>
  <c r="J102" i="63768"/>
  <c r="G103" i="63768"/>
  <c r="H100" i="63761"/>
  <c r="H102" i="63769"/>
  <c r="J102" i="63769"/>
  <c r="G103" i="63769"/>
  <c r="I100" i="63761"/>
  <c r="K100" i="63761"/>
  <c r="J100" i="63761"/>
  <c r="H103" i="63766"/>
  <c r="H103" i="63760"/>
  <c r="I103" i="63760"/>
  <c r="J103" i="63760"/>
  <c r="G104" i="63760"/>
  <c r="E101" i="63761"/>
  <c r="I103" i="63766"/>
  <c r="J103" i="63766"/>
  <c r="G104" i="63766"/>
  <c r="F101" i="63761"/>
  <c r="H103" i="63767"/>
  <c r="J103" i="63767"/>
  <c r="G104" i="63767"/>
  <c r="G101" i="63761"/>
  <c r="H103" i="63768"/>
  <c r="J103" i="63768"/>
  <c r="G104" i="63768"/>
  <c r="H101" i="63761"/>
  <c r="H103" i="63769"/>
  <c r="J103" i="63769"/>
  <c r="G104" i="63769"/>
  <c r="I101" i="63761"/>
  <c r="K101" i="63761"/>
  <c r="J101" i="63761"/>
  <c r="H104" i="63766"/>
  <c r="H104" i="63760"/>
  <c r="I104" i="63760"/>
  <c r="J104" i="63760"/>
  <c r="G105" i="63760"/>
  <c r="E102" i="63761"/>
  <c r="I104" i="63766"/>
  <c r="J104" i="63766"/>
  <c r="G105" i="63766"/>
  <c r="F102" i="63761"/>
  <c r="H104" i="63767"/>
  <c r="I104" i="63767"/>
  <c r="J104" i="63767"/>
  <c r="G105" i="63767"/>
  <c r="G102" i="63761"/>
  <c r="H104" i="63768"/>
  <c r="J104" i="63768"/>
  <c r="G105" i="63768"/>
  <c r="H102" i="63761"/>
  <c r="H104" i="63769"/>
  <c r="J104" i="63769"/>
  <c r="G105" i="63769"/>
  <c r="I102" i="63761"/>
  <c r="K102" i="63761"/>
  <c r="J102" i="63761"/>
  <c r="H105" i="63766"/>
  <c r="H105" i="63760"/>
  <c r="I105" i="63760"/>
  <c r="J105" i="63760"/>
  <c r="G106" i="63760"/>
  <c r="E103" i="63761"/>
  <c r="I105" i="63766"/>
  <c r="J105" i="63766"/>
  <c r="G106" i="63766"/>
  <c r="F103" i="63761"/>
  <c r="H105" i="63767"/>
  <c r="J105" i="63767"/>
  <c r="G106" i="63767"/>
  <c r="G103" i="63761"/>
  <c r="H105" i="63768"/>
  <c r="J105" i="63768"/>
  <c r="G106" i="63768"/>
  <c r="H103" i="63761"/>
  <c r="H105" i="63769"/>
  <c r="J105" i="63769"/>
  <c r="G106" i="63769"/>
  <c r="I103" i="63761"/>
  <c r="K103" i="63761"/>
  <c r="J103" i="63761"/>
  <c r="H106" i="63766"/>
  <c r="H106" i="63760"/>
  <c r="I106" i="63760"/>
  <c r="J106" i="63760"/>
  <c r="G107" i="63760"/>
  <c r="E104" i="63761"/>
  <c r="I106" i="63766"/>
  <c r="J106" i="63766"/>
  <c r="G107" i="63766"/>
  <c r="F104" i="63761"/>
  <c r="H106" i="63767"/>
  <c r="J106" i="63767"/>
  <c r="G107" i="63767"/>
  <c r="G104" i="63761"/>
  <c r="H106" i="63768"/>
  <c r="J106" i="63768"/>
  <c r="G107" i="63768"/>
  <c r="H104" i="63761"/>
  <c r="H106" i="63769"/>
  <c r="J106" i="63769"/>
  <c r="G107" i="63769"/>
  <c r="I104" i="63761"/>
  <c r="K104" i="63761"/>
  <c r="J104" i="63761"/>
  <c r="H107" i="63766"/>
  <c r="H107" i="63760"/>
  <c r="I107" i="63760"/>
  <c r="J107" i="63760"/>
  <c r="G108" i="63760"/>
  <c r="E105" i="63761"/>
  <c r="I107" i="63766"/>
  <c r="J107" i="63766"/>
  <c r="G108" i="63766"/>
  <c r="F105" i="63761"/>
  <c r="H107" i="63767"/>
  <c r="I107" i="63767"/>
  <c r="J107" i="63767"/>
  <c r="G108" i="63767"/>
  <c r="G105" i="63761"/>
  <c r="H107" i="63768"/>
  <c r="J107" i="63768"/>
  <c r="G108" i="63768"/>
  <c r="H105" i="63761"/>
  <c r="H107" i="63769"/>
  <c r="J107" i="63769"/>
  <c r="G108" i="63769"/>
  <c r="I105" i="63761"/>
  <c r="K105" i="63761"/>
  <c r="J105" i="63761"/>
  <c r="H108" i="63766"/>
  <c r="H108" i="63760"/>
  <c r="I108" i="63760"/>
  <c r="J108" i="63760"/>
  <c r="G109" i="63760"/>
  <c r="E106" i="63761"/>
  <c r="I108" i="63766"/>
  <c r="J108" i="63766"/>
  <c r="G109" i="63766"/>
  <c r="F106" i="63761"/>
  <c r="H108" i="63767"/>
  <c r="J108" i="63767"/>
  <c r="G109" i="63767"/>
  <c r="G106" i="63761"/>
  <c r="H108" i="63768"/>
  <c r="J108" i="63768"/>
  <c r="G109" i="63768"/>
  <c r="H106" i="63761"/>
  <c r="H108" i="63769"/>
  <c r="J108" i="63769"/>
  <c r="G109" i="63769"/>
  <c r="I106" i="63761"/>
  <c r="K106" i="63761"/>
  <c r="J106" i="63761"/>
  <c r="H109" i="63766"/>
  <c r="H109" i="63760"/>
  <c r="I109" i="63760"/>
  <c r="J109" i="63760"/>
  <c r="G110" i="63760"/>
  <c r="E107" i="63761"/>
  <c r="I109" i="63766"/>
  <c r="J109" i="63766"/>
  <c r="G110" i="63766"/>
  <c r="F107" i="63761"/>
  <c r="H109" i="63767"/>
  <c r="J109" i="63767"/>
  <c r="G110" i="63767"/>
  <c r="G107" i="63761"/>
  <c r="H109" i="63768"/>
  <c r="J109" i="63768"/>
  <c r="G110" i="63768"/>
  <c r="H107" i="63761"/>
  <c r="H109" i="63769"/>
  <c r="J109" i="63769"/>
  <c r="G110" i="63769"/>
  <c r="I107" i="63761"/>
  <c r="K107" i="63761"/>
  <c r="J107" i="63761"/>
  <c r="H110" i="63766"/>
  <c r="H110" i="63760"/>
  <c r="I110" i="63760"/>
  <c r="J110" i="63760"/>
  <c r="G111" i="63760"/>
  <c r="E108" i="63761"/>
  <c r="I110" i="63766"/>
  <c r="J110" i="63766"/>
  <c r="G111" i="63766"/>
  <c r="F108" i="63761"/>
  <c r="H110" i="63767"/>
  <c r="I110" i="63767"/>
  <c r="J110" i="63767"/>
  <c r="G111" i="63767"/>
  <c r="G108" i="63761"/>
  <c r="H110" i="63768"/>
  <c r="J110" i="63768"/>
  <c r="G111" i="63768"/>
  <c r="H108" i="63761"/>
  <c r="H110" i="63769"/>
  <c r="J110" i="63769"/>
  <c r="G111" i="63769"/>
  <c r="I108" i="63761"/>
  <c r="K108" i="63761"/>
  <c r="J108" i="63761"/>
  <c r="H111" i="63766"/>
  <c r="H111" i="63760"/>
  <c r="I111" i="63760"/>
  <c r="J111" i="63760"/>
  <c r="G112" i="63760"/>
  <c r="E109" i="63761"/>
  <c r="I111" i="63766"/>
  <c r="J111" i="63766"/>
  <c r="G112" i="63766"/>
  <c r="F109" i="63761"/>
  <c r="H111" i="63767"/>
  <c r="I111" i="63767"/>
  <c r="J111" i="63767"/>
  <c r="G112" i="63767"/>
  <c r="G109" i="63761"/>
  <c r="H111" i="63768"/>
  <c r="J111" i="63768"/>
  <c r="G112" i="63768"/>
  <c r="H109" i="63761"/>
  <c r="H111" i="63769"/>
  <c r="J111" i="63769"/>
  <c r="G112" i="63769"/>
  <c r="I109" i="63761"/>
  <c r="K109" i="63761"/>
  <c r="J109" i="63761"/>
  <c r="H112" i="63766"/>
  <c r="H112" i="63760"/>
  <c r="I112" i="63760"/>
  <c r="J112" i="63760"/>
  <c r="G113" i="63760"/>
  <c r="E110" i="63761"/>
  <c r="I112" i="63766"/>
  <c r="J112" i="63766"/>
  <c r="G113" i="63766"/>
  <c r="F110" i="63761"/>
  <c r="H112" i="63767"/>
  <c r="J112" i="63767"/>
  <c r="G113" i="63767"/>
  <c r="G110" i="63761"/>
  <c r="H112" i="63768"/>
  <c r="J112" i="63768"/>
  <c r="G113" i="63768"/>
  <c r="H110" i="63761"/>
  <c r="H112" i="63769"/>
  <c r="J112" i="63769"/>
  <c r="G113" i="63769"/>
  <c r="I110" i="63761"/>
  <c r="K110" i="63761"/>
  <c r="J110" i="63761"/>
  <c r="H113" i="63766"/>
  <c r="H113" i="63760"/>
  <c r="I113" i="63760"/>
  <c r="J113" i="63760"/>
  <c r="G114" i="63760"/>
  <c r="E111" i="63761"/>
  <c r="I113" i="63766"/>
  <c r="J113" i="63766"/>
  <c r="G114" i="63766"/>
  <c r="F111" i="63761"/>
  <c r="H113" i="63767"/>
  <c r="I113" i="63767"/>
  <c r="J113" i="63767"/>
  <c r="G114" i="63767"/>
  <c r="G111" i="63761"/>
  <c r="H113" i="63768"/>
  <c r="J113" i="63768"/>
  <c r="G114" i="63768"/>
  <c r="H111" i="63761"/>
  <c r="H113" i="63769"/>
  <c r="J113" i="63769"/>
  <c r="G114" i="63769"/>
  <c r="I111" i="63761"/>
  <c r="K111" i="63761"/>
  <c r="J111" i="63761"/>
  <c r="H114" i="63766"/>
  <c r="H114" i="63760"/>
  <c r="I114" i="63760"/>
  <c r="J114" i="63760"/>
  <c r="G115" i="63760"/>
  <c r="E112" i="63761"/>
  <c r="J114" i="63766"/>
  <c r="G115" i="63766"/>
  <c r="F112" i="63761"/>
  <c r="H114" i="63767"/>
  <c r="I114" i="63767"/>
  <c r="J114" i="63767"/>
  <c r="G115" i="63767"/>
  <c r="G112" i="63761"/>
  <c r="H114" i="63768"/>
  <c r="J114" i="63768"/>
  <c r="G115" i="63768"/>
  <c r="H112" i="63761"/>
  <c r="H114" i="63769"/>
  <c r="J114" i="63769"/>
  <c r="G115" i="63769"/>
  <c r="I112" i="63761"/>
  <c r="K112" i="63761"/>
  <c r="J112" i="63761"/>
  <c r="H115" i="63766"/>
  <c r="H115" i="63760"/>
  <c r="I115" i="63760"/>
  <c r="J115" i="63760"/>
  <c r="G116" i="63760"/>
  <c r="E113" i="63761"/>
  <c r="I115" i="63766"/>
  <c r="J115" i="63766"/>
  <c r="G116" i="63766"/>
  <c r="F113" i="63761"/>
  <c r="H115" i="63767"/>
  <c r="J115" i="63767"/>
  <c r="G116" i="63767"/>
  <c r="G113" i="63761"/>
  <c r="H115" i="63768"/>
  <c r="J115" i="63768"/>
  <c r="G116" i="63768"/>
  <c r="H113" i="63761"/>
  <c r="H115" i="63769"/>
  <c r="J115" i="63769"/>
  <c r="G116" i="63769"/>
  <c r="I113" i="63761"/>
  <c r="K113" i="63761"/>
  <c r="J113" i="63761"/>
  <c r="H116" i="63766"/>
  <c r="H116" i="63760"/>
  <c r="I116" i="63760"/>
  <c r="J116" i="63760"/>
  <c r="G117" i="63760"/>
  <c r="E114" i="63761"/>
  <c r="I116" i="63766"/>
  <c r="J116" i="63766"/>
  <c r="G117" i="63766"/>
  <c r="F114" i="63761"/>
  <c r="H116" i="63767"/>
  <c r="J116" i="63767"/>
  <c r="G117" i="63767"/>
  <c r="G114" i="63761"/>
  <c r="H116" i="63768"/>
  <c r="J116" i="63768"/>
  <c r="G117" i="63768"/>
  <c r="H114" i="63761"/>
  <c r="H116" i="63769"/>
  <c r="J116" i="63769"/>
  <c r="G117" i="63769"/>
  <c r="I114" i="63761"/>
  <c r="K114" i="63761"/>
  <c r="J114" i="63761"/>
  <c r="H117" i="63766"/>
  <c r="H117" i="63760"/>
  <c r="I117" i="63760"/>
  <c r="J117" i="63760"/>
  <c r="G118" i="63760"/>
  <c r="E115" i="63761"/>
  <c r="I117" i="63766"/>
  <c r="J117" i="63766"/>
  <c r="G118" i="63766"/>
  <c r="F115" i="63761"/>
  <c r="H117" i="63767"/>
  <c r="J117" i="63767"/>
  <c r="G118" i="63767"/>
  <c r="G115" i="63761"/>
  <c r="H117" i="63768"/>
  <c r="J117" i="63768"/>
  <c r="G118" i="63768"/>
  <c r="H115" i="63761"/>
  <c r="H117" i="63769"/>
  <c r="J117" i="63769"/>
  <c r="G118" i="63769"/>
  <c r="I115" i="63761"/>
  <c r="K115" i="63761"/>
  <c r="J115" i="63761"/>
  <c r="H118" i="63766"/>
  <c r="H118" i="63760"/>
  <c r="I118" i="63760"/>
  <c r="J118" i="63760"/>
  <c r="G119" i="63760"/>
  <c r="E116" i="63761"/>
  <c r="I118" i="63766"/>
  <c r="J118" i="63766"/>
  <c r="G119" i="63766"/>
  <c r="F116" i="63761"/>
  <c r="H118" i="63767"/>
  <c r="I118" i="63767"/>
  <c r="J118" i="63767"/>
  <c r="G119" i="63767"/>
  <c r="G116" i="63761"/>
  <c r="H118" i="63768"/>
  <c r="J118" i="63768"/>
  <c r="G119" i="63768"/>
  <c r="H116" i="63761"/>
  <c r="H118" i="63769"/>
  <c r="J118" i="63769"/>
  <c r="G119" i="63769"/>
  <c r="I116" i="63761"/>
  <c r="K116" i="63761"/>
  <c r="J116" i="63761"/>
  <c r="H119" i="63766"/>
  <c r="H119" i="63760"/>
  <c r="I119" i="63760"/>
  <c r="J119" i="63760"/>
  <c r="G120" i="63760"/>
  <c r="E117" i="63761"/>
  <c r="I119" i="63766"/>
  <c r="J119" i="63766"/>
  <c r="G120" i="63766"/>
  <c r="F117" i="63761"/>
  <c r="H119" i="63767"/>
  <c r="J119" i="63767"/>
  <c r="G120" i="63767"/>
  <c r="G117" i="63761"/>
  <c r="H119" i="63768"/>
  <c r="J119" i="63768"/>
  <c r="G120" i="63768"/>
  <c r="H117" i="63761"/>
  <c r="H119" i="63769"/>
  <c r="J119" i="63769"/>
  <c r="G120" i="63769"/>
  <c r="I117" i="63761"/>
  <c r="K117" i="63761"/>
  <c r="J117" i="63761"/>
  <c r="H120" i="63766"/>
  <c r="H120" i="63760"/>
  <c r="I120" i="63760"/>
  <c r="J120" i="63760"/>
  <c r="G121" i="63760"/>
  <c r="E118" i="63761"/>
  <c r="I120" i="63766"/>
  <c r="J120" i="63766"/>
  <c r="G121" i="63766"/>
  <c r="F118" i="63761"/>
  <c r="H120" i="63767"/>
  <c r="J120" i="63767"/>
  <c r="G121" i="63767"/>
  <c r="G118" i="63761"/>
  <c r="H120" i="63768"/>
  <c r="J120" i="63768"/>
  <c r="G121" i="63768"/>
  <c r="H118" i="63761"/>
  <c r="H120" i="63769"/>
  <c r="J120" i="63769"/>
  <c r="G121" i="63769"/>
  <c r="I118" i="63761"/>
  <c r="K118" i="63761"/>
  <c r="J118" i="63761"/>
  <c r="H121" i="63766"/>
  <c r="H121" i="63760"/>
  <c r="I121" i="63760"/>
  <c r="J121" i="63760"/>
  <c r="G122" i="63760"/>
  <c r="E119" i="63761"/>
  <c r="I121" i="63766"/>
  <c r="J121" i="63766"/>
  <c r="G122" i="63766"/>
  <c r="F119" i="63761"/>
  <c r="H121" i="63767"/>
  <c r="J121" i="63767"/>
  <c r="G122" i="63767"/>
  <c r="G119" i="63761"/>
  <c r="H121" i="63768"/>
  <c r="J121" i="63768"/>
  <c r="G122" i="63768"/>
  <c r="H119" i="63761"/>
  <c r="H121" i="63769"/>
  <c r="J121" i="63769"/>
  <c r="G122" i="63769"/>
  <c r="I119" i="63761"/>
  <c r="K119" i="63761"/>
  <c r="J119" i="63761"/>
  <c r="H122" i="63766"/>
  <c r="I122" i="63766"/>
  <c r="J122" i="63766"/>
  <c r="G207" i="63766"/>
  <c r="H122" i="63767"/>
  <c r="J122" i="63767"/>
  <c r="G207" i="63767"/>
  <c r="H122" i="63768"/>
  <c r="J122" i="63768"/>
  <c r="G207" i="63768"/>
  <c r="H122" i="63769"/>
  <c r="J122" i="63769"/>
  <c r="G207" i="63769"/>
  <c r="I79" i="63767"/>
  <c r="I70" i="63767"/>
  <c r="I71" i="63767"/>
  <c r="I72" i="63768"/>
  <c r="I84" i="63767"/>
  <c r="I85" i="63768"/>
  <c r="I68" i="63768"/>
  <c r="I76" i="63767"/>
  <c r="I77" i="63768"/>
  <c r="I78" i="63767"/>
  <c r="I79" i="63768"/>
  <c r="I81" i="63768"/>
  <c r="I82" i="63769"/>
  <c r="I69" i="63768"/>
  <c r="I70" i="63768"/>
  <c r="I71" i="63768"/>
  <c r="I71" i="63769"/>
  <c r="I73" i="63768"/>
  <c r="I90" i="63767"/>
  <c r="I96" i="63767"/>
  <c r="I91" i="63768"/>
  <c r="I65" i="63769"/>
  <c r="I69" i="63769"/>
  <c r="I70" i="63769"/>
  <c r="I74" i="63768"/>
  <c r="I76" i="63768"/>
  <c r="I86" i="63769"/>
  <c r="I82" i="63768"/>
  <c r="I83" i="63768"/>
  <c r="I74" i="63769"/>
  <c r="I78" i="63768"/>
  <c r="I85" i="63767"/>
  <c r="I89" i="63768"/>
  <c r="I76" i="63769"/>
  <c r="I92" i="63767"/>
  <c r="I96" i="63768"/>
  <c r="I53" i="63768"/>
  <c r="I55" i="63769"/>
  <c r="I61" i="63769"/>
  <c r="I86" i="63768"/>
  <c r="I87" i="63769"/>
  <c r="I87" i="63768"/>
  <c r="I72" i="63769"/>
  <c r="I75" i="63769"/>
  <c r="I91" i="63767"/>
  <c r="I92" i="63768"/>
  <c r="I93" i="63769"/>
  <c r="I77" i="63769"/>
  <c r="I83" i="63769"/>
  <c r="I80" i="63769"/>
  <c r="I84" i="63768"/>
  <c r="I85" i="63769"/>
  <c r="I73" i="63769"/>
  <c r="I54" i="63769"/>
  <c r="I64" i="63769"/>
  <c r="I78" i="63769"/>
  <c r="I79" i="63769"/>
  <c r="I89" i="63769"/>
  <c r="I94" i="63767"/>
  <c r="I100" i="63767"/>
  <c r="I101" i="63767"/>
  <c r="I103" i="63767"/>
  <c r="I105" i="63767"/>
  <c r="I106" i="63767"/>
  <c r="I108" i="63767"/>
  <c r="I109" i="63767"/>
  <c r="I112" i="63767"/>
  <c r="I114" i="63766"/>
  <c r="I115" i="63767"/>
  <c r="I116" i="63767"/>
  <c r="I117" i="63767"/>
  <c r="I119" i="63767"/>
  <c r="I120" i="63767"/>
  <c r="I121" i="63767"/>
  <c r="I122" i="63767"/>
  <c r="I103" i="63768"/>
  <c r="I58" i="63769"/>
  <c r="I80" i="63768"/>
  <c r="I90" i="63768"/>
  <c r="I68" i="63769"/>
  <c r="I95" i="63768"/>
  <c r="I81" i="63769"/>
  <c r="I98" i="63768"/>
  <c r="I88" i="63769"/>
  <c r="I97" i="63768"/>
  <c r="I101" i="63768"/>
  <c r="I102" i="63769"/>
  <c r="I94" i="63768"/>
  <c r="I93" i="63768"/>
  <c r="I98" i="63767"/>
  <c r="I110" i="63768"/>
  <c r="I111" i="63768"/>
  <c r="I112" i="63768"/>
  <c r="I97" i="63769"/>
  <c r="K97" i="63768"/>
  <c r="K97" i="63766"/>
  <c r="K97" i="63769"/>
  <c r="K97" i="63760"/>
  <c r="K97" i="63767"/>
  <c r="M94" i="63761"/>
  <c r="K9" i="63760"/>
  <c r="K9" i="63766"/>
  <c r="K9" i="63767"/>
  <c r="K9" i="63768"/>
  <c r="K9" i="63769"/>
  <c r="M6" i="63761"/>
  <c r="K10" i="63760"/>
  <c r="K10" i="63766"/>
  <c r="K10" i="63767"/>
  <c r="K10" i="63768"/>
  <c r="K10" i="63769"/>
  <c r="M7" i="63761"/>
  <c r="K11" i="63760"/>
  <c r="K11" i="63766"/>
  <c r="K11" i="63767"/>
  <c r="K11" i="63768"/>
  <c r="K11" i="63769"/>
  <c r="M8" i="63761"/>
  <c r="K12" i="63760"/>
  <c r="K12" i="63766"/>
  <c r="K12" i="63767"/>
  <c r="K12" i="63768"/>
  <c r="K12" i="63769"/>
  <c r="M9" i="63761"/>
  <c r="K13" i="63760"/>
  <c r="K13" i="63766"/>
  <c r="K13" i="63767"/>
  <c r="K13" i="63768"/>
  <c r="K13" i="63769"/>
  <c r="M10" i="63761"/>
  <c r="K14" i="63760"/>
  <c r="K14" i="63766"/>
  <c r="K14" i="63767"/>
  <c r="K14" i="63768"/>
  <c r="K14" i="63769"/>
  <c r="M11" i="63761"/>
  <c r="K15" i="63760"/>
  <c r="K15" i="63766"/>
  <c r="K15" i="63767"/>
  <c r="K15" i="63768"/>
  <c r="K15" i="63769"/>
  <c r="M12" i="63761"/>
  <c r="K16" i="63760"/>
  <c r="K16" i="63766"/>
  <c r="K16" i="63767"/>
  <c r="K16" i="63768"/>
  <c r="K16" i="63769"/>
  <c r="M13" i="63761"/>
  <c r="K17" i="63760"/>
  <c r="K17" i="63766"/>
  <c r="K17" i="63767"/>
  <c r="K17" i="63768"/>
  <c r="K17" i="63769"/>
  <c r="M14" i="63761"/>
  <c r="K18" i="63760"/>
  <c r="K18" i="63766"/>
  <c r="K18" i="63767"/>
  <c r="K18" i="63768"/>
  <c r="K18" i="63769"/>
  <c r="M15" i="63761"/>
  <c r="K19" i="63760"/>
  <c r="K19" i="63766"/>
  <c r="K19" i="63767"/>
  <c r="K19" i="63768"/>
  <c r="K19" i="63769"/>
  <c r="M16" i="63761"/>
  <c r="K20" i="63760"/>
  <c r="K20" i="63766"/>
  <c r="K20" i="63767"/>
  <c r="K20" i="63768"/>
  <c r="K20" i="63769"/>
  <c r="M17" i="63761"/>
  <c r="K21" i="63760"/>
  <c r="K21" i="63766"/>
  <c r="K21" i="63767"/>
  <c r="K21" i="63768"/>
  <c r="K21" i="63769"/>
  <c r="M18" i="63761"/>
  <c r="K22" i="63760"/>
  <c r="K22" i="63766"/>
  <c r="K22" i="63767"/>
  <c r="K22" i="63768"/>
  <c r="K22" i="63769"/>
  <c r="M19" i="63761"/>
  <c r="K23" i="63760"/>
  <c r="K23" i="63766"/>
  <c r="K23" i="63767"/>
  <c r="K23" i="63768"/>
  <c r="K23" i="63769"/>
  <c r="M20" i="63761"/>
  <c r="K24" i="63760"/>
  <c r="K24" i="63766"/>
  <c r="K24" i="63767"/>
  <c r="K24" i="63768"/>
  <c r="K24" i="63769"/>
  <c r="M21" i="63761"/>
  <c r="K25" i="63760"/>
  <c r="K25" i="63766"/>
  <c r="K25" i="63767"/>
  <c r="K25" i="63768"/>
  <c r="K25" i="63769"/>
  <c r="M22" i="63761"/>
  <c r="K26" i="63760"/>
  <c r="K26" i="63766"/>
  <c r="K26" i="63767"/>
  <c r="K26" i="63768"/>
  <c r="K26" i="63769"/>
  <c r="M23" i="63761"/>
  <c r="K27" i="63760"/>
  <c r="K27" i="63766"/>
  <c r="K27" i="63767"/>
  <c r="K27" i="63768"/>
  <c r="K27" i="63769"/>
  <c r="M24" i="63761"/>
  <c r="K28" i="63760"/>
  <c r="K28" i="63766"/>
  <c r="K28" i="63767"/>
  <c r="K28" i="63768"/>
  <c r="K28" i="63769"/>
  <c r="M25" i="63761"/>
  <c r="K29" i="63760"/>
  <c r="K29" i="63766"/>
  <c r="K29" i="63767"/>
  <c r="K29" i="63768"/>
  <c r="K29" i="63769"/>
  <c r="M26" i="63761"/>
  <c r="K30" i="63760"/>
  <c r="K30" i="63766"/>
  <c r="K30" i="63767"/>
  <c r="K30" i="63768"/>
  <c r="K30" i="63769"/>
  <c r="M27" i="63761"/>
  <c r="K31" i="63760"/>
  <c r="K31" i="63766"/>
  <c r="K31" i="63767"/>
  <c r="K31" i="63768"/>
  <c r="K31" i="63769"/>
  <c r="M28" i="63761"/>
  <c r="K32" i="63760"/>
  <c r="K32" i="63766"/>
  <c r="K32" i="63767"/>
  <c r="K32" i="63768"/>
  <c r="K32" i="63769"/>
  <c r="M29" i="63761"/>
  <c r="K33" i="63760"/>
  <c r="K33" i="63766"/>
  <c r="K33" i="63767"/>
  <c r="K33" i="63768"/>
  <c r="K33" i="63769"/>
  <c r="M30" i="63761"/>
  <c r="K34" i="63760"/>
  <c r="K34" i="63766"/>
  <c r="K34" i="63767"/>
  <c r="K34" i="63768"/>
  <c r="K34" i="63769"/>
  <c r="M31" i="63761"/>
  <c r="K35" i="63760"/>
  <c r="K35" i="63766"/>
  <c r="K35" i="63767"/>
  <c r="K35" i="63768"/>
  <c r="K35" i="63769"/>
  <c r="M32" i="63761"/>
  <c r="K36" i="63760"/>
  <c r="K36" i="63766"/>
  <c r="K36" i="63767"/>
  <c r="K36" i="63768"/>
  <c r="K36" i="63769"/>
  <c r="M33" i="63761"/>
  <c r="K37" i="63760"/>
  <c r="K37" i="63766"/>
  <c r="K37" i="63767"/>
  <c r="K37" i="63768"/>
  <c r="K37" i="63769"/>
  <c r="M34" i="63761"/>
  <c r="K38" i="63760"/>
  <c r="K38" i="63766"/>
  <c r="K38" i="63767"/>
  <c r="K38" i="63768"/>
  <c r="K38" i="63769"/>
  <c r="M35" i="63761"/>
  <c r="K39" i="63760"/>
  <c r="K39" i="63766"/>
  <c r="K39" i="63767"/>
  <c r="K39" i="63768"/>
  <c r="K39" i="63769"/>
  <c r="M36" i="63761"/>
  <c r="K40" i="63760"/>
  <c r="K40" i="63766"/>
  <c r="K40" i="63767"/>
  <c r="K40" i="63768"/>
  <c r="K40" i="63769"/>
  <c r="M37" i="63761"/>
  <c r="K41" i="63760"/>
  <c r="K41" i="63766"/>
  <c r="K41" i="63767"/>
  <c r="K41" i="63768"/>
  <c r="K41" i="63769"/>
  <c r="M38" i="63761"/>
  <c r="K42" i="63760"/>
  <c r="K42" i="63766"/>
  <c r="K42" i="63767"/>
  <c r="K42" i="63768"/>
  <c r="K42" i="63769"/>
  <c r="M39" i="63761"/>
  <c r="K43" i="63760"/>
  <c r="K43" i="63766"/>
  <c r="K43" i="63767"/>
  <c r="K43" i="63768"/>
  <c r="K43" i="63769"/>
  <c r="M40" i="63761"/>
  <c r="K44" i="63760"/>
  <c r="K44" i="63766"/>
  <c r="K44" i="63767"/>
  <c r="K44" i="63768"/>
  <c r="K44" i="63769"/>
  <c r="M41" i="63761"/>
  <c r="K45" i="63760"/>
  <c r="K45" i="63766"/>
  <c r="K45" i="63767"/>
  <c r="K45" i="63768"/>
  <c r="K45" i="63769"/>
  <c r="M42" i="63761"/>
  <c r="K46" i="63760"/>
  <c r="K46" i="63766"/>
  <c r="K46" i="63767"/>
  <c r="K46" i="63768"/>
  <c r="K46" i="63769"/>
  <c r="M43" i="63761"/>
  <c r="K47" i="63760"/>
  <c r="K47" i="63766"/>
  <c r="K47" i="63767"/>
  <c r="K47" i="63768"/>
  <c r="K47" i="63769"/>
  <c r="M44" i="63761"/>
  <c r="K48" i="63760"/>
  <c r="K48" i="63766"/>
  <c r="K48" i="63767"/>
  <c r="K48" i="63768"/>
  <c r="K48" i="63769"/>
  <c r="M45" i="63761"/>
  <c r="K49" i="63760"/>
  <c r="K49" i="63766"/>
  <c r="K49" i="63767"/>
  <c r="K49" i="63768"/>
  <c r="K49" i="63769"/>
  <c r="M46" i="63761"/>
  <c r="K50" i="63760"/>
  <c r="K50" i="63766"/>
  <c r="K50" i="63767"/>
  <c r="K50" i="63768"/>
  <c r="K50" i="63769"/>
  <c r="M47" i="63761"/>
  <c r="K51" i="63760"/>
  <c r="K51" i="63766"/>
  <c r="K51" i="63767"/>
  <c r="K51" i="63768"/>
  <c r="K51" i="63769"/>
  <c r="M48" i="63761"/>
  <c r="K52" i="63760"/>
  <c r="K52" i="63766"/>
  <c r="K52" i="63767"/>
  <c r="K52" i="63768"/>
  <c r="K52" i="63769"/>
  <c r="M49" i="63761"/>
  <c r="K53" i="63760"/>
  <c r="K53" i="63766"/>
  <c r="K53" i="63767"/>
  <c r="K53" i="63768"/>
  <c r="K53" i="63769"/>
  <c r="M50" i="63761"/>
  <c r="K54" i="63760"/>
  <c r="K54" i="63766"/>
  <c r="K54" i="63767"/>
  <c r="K54" i="63768"/>
  <c r="K54" i="63769"/>
  <c r="M51" i="63761"/>
  <c r="K55" i="63760"/>
  <c r="K55" i="63766"/>
  <c r="K55" i="63767"/>
  <c r="K55" i="63768"/>
  <c r="K55" i="63769"/>
  <c r="M52" i="63761"/>
  <c r="K56" i="63760"/>
  <c r="K56" i="63766"/>
  <c r="K56" i="63767"/>
  <c r="K56" i="63768"/>
  <c r="K56" i="63769"/>
  <c r="M53" i="63761"/>
  <c r="K57" i="63760"/>
  <c r="K57" i="63766"/>
  <c r="K57" i="63767"/>
  <c r="K57" i="63768"/>
  <c r="K57" i="63769"/>
  <c r="M54" i="63761"/>
  <c r="K58" i="63760"/>
  <c r="K58" i="63766"/>
  <c r="K58" i="63767"/>
  <c r="K58" i="63768"/>
  <c r="K58" i="63769"/>
  <c r="M55" i="63761"/>
  <c r="K59" i="63760"/>
  <c r="K59" i="63766"/>
  <c r="K59" i="63767"/>
  <c r="K59" i="63768"/>
  <c r="K59" i="63769"/>
  <c r="M56" i="63761"/>
  <c r="K60" i="63760"/>
  <c r="K60" i="63766"/>
  <c r="K60" i="63767"/>
  <c r="K60" i="63768"/>
  <c r="K60" i="63769"/>
  <c r="M57" i="63761"/>
  <c r="K61" i="63760"/>
  <c r="K61" i="63766"/>
  <c r="K61" i="63767"/>
  <c r="K61" i="63768"/>
  <c r="K61" i="63769"/>
  <c r="M58" i="63761"/>
  <c r="K62" i="63760"/>
  <c r="K62" i="63766"/>
  <c r="K62" i="63767"/>
  <c r="K62" i="63768"/>
  <c r="K62" i="63769"/>
  <c r="M59" i="63761"/>
  <c r="K63" i="63760"/>
  <c r="K63" i="63766"/>
  <c r="K63" i="63767"/>
  <c r="K63" i="63768"/>
  <c r="K63" i="63769"/>
  <c r="M60" i="63761"/>
  <c r="K64" i="63760"/>
  <c r="K64" i="63766"/>
  <c r="K64" i="63767"/>
  <c r="K64" i="63768"/>
  <c r="K64" i="63769"/>
  <c r="M61" i="63761"/>
  <c r="K65" i="63760"/>
  <c r="K65" i="63766"/>
  <c r="K65" i="63767"/>
  <c r="K65" i="63768"/>
  <c r="K65" i="63769"/>
  <c r="M62" i="63761"/>
  <c r="K66" i="63760"/>
  <c r="K66" i="63766"/>
  <c r="K66" i="63767"/>
  <c r="K66" i="63768"/>
  <c r="K66" i="63769"/>
  <c r="M63" i="63761"/>
  <c r="K67" i="63760"/>
  <c r="K67" i="63766"/>
  <c r="K67" i="63767"/>
  <c r="K67" i="63768"/>
  <c r="K67" i="63769"/>
  <c r="M64" i="63761"/>
  <c r="K68" i="63760"/>
  <c r="K68" i="63766"/>
  <c r="K68" i="63767"/>
  <c r="K68" i="63768"/>
  <c r="K68" i="63769"/>
  <c r="M65" i="63761"/>
  <c r="K69" i="63760"/>
  <c r="K69" i="63766"/>
  <c r="K69" i="63767"/>
  <c r="K69" i="63768"/>
  <c r="K69" i="63769"/>
  <c r="M66" i="63761"/>
  <c r="K70" i="63760"/>
  <c r="K70" i="63766"/>
  <c r="K70" i="63767"/>
  <c r="K70" i="63768"/>
  <c r="K70" i="63769"/>
  <c r="M67" i="63761"/>
  <c r="K71" i="63760"/>
  <c r="K71" i="63766"/>
  <c r="K71" i="63767"/>
  <c r="K71" i="63768"/>
  <c r="K71" i="63769"/>
  <c r="M68" i="63761"/>
  <c r="K72" i="63760"/>
  <c r="K72" i="63766"/>
  <c r="K72" i="63767"/>
  <c r="K72" i="63768"/>
  <c r="K72" i="63769"/>
  <c r="M69" i="63761"/>
  <c r="K73" i="63760"/>
  <c r="K73" i="63766"/>
  <c r="K73" i="63767"/>
  <c r="K73" i="63768"/>
  <c r="K73" i="63769"/>
  <c r="M70" i="63761"/>
  <c r="K74" i="63760"/>
  <c r="K74" i="63766"/>
  <c r="K74" i="63767"/>
  <c r="K74" i="63768"/>
  <c r="K74" i="63769"/>
  <c r="M71" i="63761"/>
  <c r="K75" i="63760"/>
  <c r="K75" i="63766"/>
  <c r="K75" i="63767"/>
  <c r="K75" i="63768"/>
  <c r="K75" i="63769"/>
  <c r="M72" i="63761"/>
  <c r="K76" i="63760"/>
  <c r="K76" i="63766"/>
  <c r="K76" i="63767"/>
  <c r="K76" i="63768"/>
  <c r="K76" i="63769"/>
  <c r="M73" i="63761"/>
  <c r="K77" i="63760"/>
  <c r="K77" i="63766"/>
  <c r="K77" i="63767"/>
  <c r="K77" i="63768"/>
  <c r="K77" i="63769"/>
  <c r="M74" i="63761"/>
  <c r="K78" i="63760"/>
  <c r="K78" i="63766"/>
  <c r="K78" i="63767"/>
  <c r="K78" i="63768"/>
  <c r="K78" i="63769"/>
  <c r="M75" i="63761"/>
  <c r="K79" i="63760"/>
  <c r="K79" i="63766"/>
  <c r="K79" i="63767"/>
  <c r="K79" i="63768"/>
  <c r="K79" i="63769"/>
  <c r="M76" i="63761"/>
  <c r="K80" i="63760"/>
  <c r="K80" i="63766"/>
  <c r="K80" i="63767"/>
  <c r="K80" i="63768"/>
  <c r="K80" i="63769"/>
  <c r="M77" i="63761"/>
  <c r="K81" i="63760"/>
  <c r="K81" i="63766"/>
  <c r="K81" i="63767"/>
  <c r="K81" i="63768"/>
  <c r="K81" i="63769"/>
  <c r="M78" i="63761"/>
  <c r="K82" i="63760"/>
  <c r="K82" i="63766"/>
  <c r="K82" i="63767"/>
  <c r="K82" i="63768"/>
  <c r="K82" i="63769"/>
  <c r="M79" i="63761"/>
  <c r="K83" i="63760"/>
  <c r="K83" i="63766"/>
  <c r="K83" i="63767"/>
  <c r="K83" i="63768"/>
  <c r="K83" i="63769"/>
  <c r="M80" i="63761"/>
  <c r="K84" i="63760"/>
  <c r="K84" i="63766"/>
  <c r="K84" i="63767"/>
  <c r="K84" i="63768"/>
  <c r="K84" i="63769"/>
  <c r="M81" i="63761"/>
  <c r="K85" i="63760"/>
  <c r="K85" i="63766"/>
  <c r="K85" i="63767"/>
  <c r="K85" i="63768"/>
  <c r="K85" i="63769"/>
  <c r="M82" i="63761"/>
  <c r="K86" i="63760"/>
  <c r="K86" i="63766"/>
  <c r="K86" i="63767"/>
  <c r="K86" i="63768"/>
  <c r="K86" i="63769"/>
  <c r="M83" i="63761"/>
  <c r="K87" i="63760"/>
  <c r="K87" i="63766"/>
  <c r="K87" i="63767"/>
  <c r="K87" i="63768"/>
  <c r="K87" i="63769"/>
  <c r="M84" i="63761"/>
  <c r="K88" i="63760"/>
  <c r="K88" i="63766"/>
  <c r="K88" i="63767"/>
  <c r="K88" i="63768"/>
  <c r="K88" i="63769"/>
  <c r="M85" i="63761"/>
  <c r="K89" i="63760"/>
  <c r="K89" i="63766"/>
  <c r="K89" i="63767"/>
  <c r="K89" i="63768"/>
  <c r="K89" i="63769"/>
  <c r="M86" i="63761"/>
  <c r="K90" i="63760"/>
  <c r="K90" i="63766"/>
  <c r="K90" i="63767"/>
  <c r="K90" i="63768"/>
  <c r="K90" i="63769"/>
  <c r="M87" i="63761"/>
  <c r="K91" i="63760"/>
  <c r="K91" i="63766"/>
  <c r="K91" i="63767"/>
  <c r="K91" i="63768"/>
  <c r="K91" i="63769"/>
  <c r="M88" i="63761"/>
  <c r="K92" i="63760"/>
  <c r="K92" i="63766"/>
  <c r="K92" i="63767"/>
  <c r="K92" i="63768"/>
  <c r="K92" i="63769"/>
  <c r="M89" i="63761"/>
  <c r="K93" i="63760"/>
  <c r="K93" i="63766"/>
  <c r="K93" i="63767"/>
  <c r="K93" i="63768"/>
  <c r="K93" i="63769"/>
  <c r="M90" i="63761"/>
  <c r="K94" i="63760"/>
  <c r="K94" i="63766"/>
  <c r="K94" i="63767"/>
  <c r="K94" i="63768"/>
  <c r="K94" i="63769"/>
  <c r="M91" i="63761"/>
  <c r="K95" i="63760"/>
  <c r="K95" i="63766"/>
  <c r="K95" i="63767"/>
  <c r="K95" i="63768"/>
  <c r="K95" i="63769"/>
  <c r="M92" i="63761"/>
  <c r="K96" i="63760"/>
  <c r="K96" i="63766"/>
  <c r="K96" i="63767"/>
  <c r="K96" i="63768"/>
  <c r="K96" i="63769"/>
  <c r="M93" i="63761"/>
  <c r="N94" i="63761"/>
  <c r="P94" i="63761"/>
  <c r="O94" i="63761"/>
  <c r="I98" i="63769"/>
  <c r="K98" i="63760"/>
  <c r="K98" i="63768"/>
  <c r="K98" i="63767"/>
  <c r="K98" i="63766"/>
  <c r="K98" i="63769"/>
  <c r="M95" i="63761"/>
  <c r="I99" i="63768"/>
  <c r="I99" i="63769"/>
  <c r="O95" i="63761"/>
  <c r="N95" i="63761"/>
  <c r="P95" i="63761"/>
  <c r="K99" i="63769"/>
  <c r="K99" i="63767"/>
  <c r="K99" i="63760"/>
  <c r="K99" i="63768"/>
  <c r="K99" i="63766"/>
  <c r="M96" i="63761"/>
  <c r="O96" i="63761"/>
  <c r="P96" i="63761"/>
  <c r="N96" i="63761"/>
  <c r="I100" i="63769"/>
  <c r="K100" i="63767"/>
  <c r="K100" i="63766"/>
  <c r="K100" i="63769"/>
  <c r="K100" i="63760"/>
  <c r="K100" i="63768"/>
  <c r="M97" i="63761"/>
  <c r="I101" i="63769"/>
  <c r="O97" i="63761"/>
  <c r="N97" i="63761"/>
  <c r="P97" i="63761"/>
  <c r="K101" i="63768"/>
  <c r="K101" i="63760"/>
  <c r="K101" i="63766"/>
  <c r="K101" i="63769"/>
  <c r="K101" i="63767"/>
  <c r="M98" i="63761"/>
  <c r="I102" i="63768"/>
  <c r="P98" i="63761"/>
  <c r="N98" i="63761"/>
  <c r="O98" i="63761"/>
  <c r="K102" i="63766"/>
  <c r="K102" i="63768"/>
  <c r="K102" i="63760"/>
  <c r="K102" i="63767"/>
  <c r="K102" i="63769"/>
  <c r="M99" i="63761"/>
  <c r="N99" i="63761"/>
  <c r="P99" i="63761"/>
  <c r="O99" i="63761"/>
  <c r="I103" i="63769"/>
  <c r="K103" i="63768"/>
  <c r="K103" i="63767"/>
  <c r="K103" i="63769"/>
  <c r="K103" i="63760"/>
  <c r="K103" i="63766"/>
  <c r="M100" i="63761"/>
  <c r="N100" i="63761"/>
  <c r="P100" i="63761"/>
  <c r="O100" i="63761"/>
  <c r="I104" i="63768"/>
  <c r="I104" i="63769"/>
  <c r="K104" i="63767"/>
  <c r="K104" i="63769"/>
  <c r="K104" i="63766"/>
  <c r="K104" i="63768"/>
  <c r="K104" i="63760"/>
  <c r="M101" i="63761"/>
  <c r="P101" i="63761"/>
  <c r="N101" i="63761"/>
  <c r="O101" i="63761"/>
  <c r="I105" i="63768"/>
  <c r="I105" i="63769"/>
  <c r="K105" i="63769"/>
  <c r="K105" i="63766"/>
  <c r="K105" i="63767"/>
  <c r="K105" i="63768"/>
  <c r="K105" i="63760"/>
  <c r="M102" i="63761"/>
  <c r="I106" i="63769"/>
  <c r="I106" i="63768"/>
  <c r="O102" i="63761"/>
  <c r="N102" i="63761"/>
  <c r="P102" i="63761"/>
  <c r="K106" i="63766"/>
  <c r="K106" i="63760"/>
  <c r="K106" i="63768"/>
  <c r="K106" i="63769"/>
  <c r="K106" i="63767"/>
  <c r="M103" i="63761"/>
  <c r="O103" i="63761"/>
  <c r="N103" i="63761"/>
  <c r="P103" i="63761"/>
  <c r="I107" i="63768"/>
  <c r="I107" i="63769"/>
  <c r="K107" i="63766"/>
  <c r="K107" i="63767"/>
  <c r="K107" i="63769"/>
  <c r="K107" i="63760"/>
  <c r="K107" i="63768"/>
  <c r="M104" i="63761"/>
  <c r="I108" i="63768"/>
  <c r="I108" i="63769"/>
  <c r="P104" i="63761"/>
  <c r="O104" i="63761"/>
  <c r="N104" i="63761"/>
  <c r="K108" i="63760"/>
  <c r="K108" i="63769"/>
  <c r="K108" i="63768"/>
  <c r="K108" i="63767"/>
  <c r="K108" i="63766"/>
  <c r="M105" i="63761"/>
  <c r="O105" i="63761"/>
  <c r="P105" i="63761"/>
  <c r="N105" i="63761"/>
  <c r="I109" i="63769"/>
  <c r="I109" i="63768"/>
  <c r="K109" i="63769"/>
  <c r="K109" i="63768"/>
  <c r="K109" i="63760"/>
  <c r="K109" i="63767"/>
  <c r="K109" i="63766"/>
  <c r="M106" i="63761"/>
  <c r="I110" i="63769"/>
  <c r="O106" i="63761"/>
  <c r="N106" i="63761"/>
  <c r="P106" i="63761"/>
  <c r="K110" i="63769"/>
  <c r="K110" i="63767"/>
  <c r="K110" i="63768"/>
  <c r="K110" i="63760"/>
  <c r="K110" i="63766"/>
  <c r="M107" i="63761"/>
  <c r="O107" i="63761"/>
  <c r="P107" i="63761"/>
  <c r="N107" i="63761"/>
  <c r="I111" i="63769"/>
  <c r="K111" i="63767"/>
  <c r="K111" i="63766"/>
  <c r="K111" i="63760"/>
  <c r="K111" i="63769"/>
  <c r="K111" i="63768"/>
  <c r="M108" i="63761"/>
  <c r="N108" i="63761"/>
  <c r="O108" i="63761"/>
  <c r="P108" i="63761"/>
  <c r="I112" i="63769"/>
  <c r="K112" i="63760"/>
  <c r="K112" i="63769"/>
  <c r="K112" i="63768"/>
  <c r="K112" i="63767"/>
  <c r="K112" i="63766"/>
  <c r="M109" i="63761"/>
  <c r="P109" i="63761"/>
  <c r="N109" i="63761"/>
  <c r="O109" i="63761"/>
  <c r="I113" i="63768"/>
  <c r="I113" i="63769"/>
  <c r="K113" i="63767"/>
  <c r="K113" i="63768"/>
  <c r="K113" i="63760"/>
  <c r="K113" i="63766"/>
  <c r="K113" i="63769"/>
  <c r="M110" i="63761"/>
  <c r="I114" i="63769"/>
  <c r="I114" i="63768"/>
  <c r="N110" i="63761"/>
  <c r="O110" i="63761"/>
  <c r="P110" i="63761"/>
  <c r="K114" i="63766"/>
  <c r="K114" i="63769"/>
  <c r="K114" i="63767"/>
  <c r="K114" i="63768"/>
  <c r="K114" i="63760"/>
  <c r="M111" i="63761"/>
  <c r="I115" i="63768"/>
  <c r="I115" i="63769"/>
  <c r="O111" i="63761"/>
  <c r="N111" i="63761"/>
  <c r="P111" i="63761"/>
  <c r="K115" i="63760"/>
  <c r="K115" i="63769"/>
  <c r="K115" i="63768"/>
  <c r="K115" i="63767"/>
  <c r="K115" i="63766"/>
  <c r="M112" i="63761"/>
  <c r="I116" i="63769"/>
  <c r="I116" i="63768"/>
  <c r="N112" i="63761"/>
  <c r="P112" i="63761"/>
  <c r="O112" i="63761"/>
  <c r="K116" i="63760"/>
  <c r="K116" i="63769"/>
  <c r="K116" i="63768"/>
  <c r="K116" i="63767"/>
  <c r="K116" i="63766"/>
  <c r="M113" i="63761"/>
  <c r="N113" i="63761"/>
  <c r="O113" i="63761"/>
  <c r="P113" i="63761"/>
  <c r="I117" i="63769"/>
  <c r="I117" i="63768"/>
  <c r="K117" i="63766"/>
  <c r="K117" i="63767"/>
  <c r="K117" i="63768"/>
  <c r="K117" i="63760"/>
  <c r="K117" i="63769"/>
  <c r="M114" i="63761"/>
  <c r="I118" i="63768"/>
  <c r="I118" i="63769"/>
  <c r="N114" i="63761"/>
  <c r="P114" i="63761"/>
  <c r="O114" i="63761"/>
  <c r="K118" i="63767"/>
  <c r="K118" i="63768"/>
  <c r="K118" i="63769"/>
  <c r="K118" i="63766"/>
  <c r="K118" i="63760"/>
  <c r="M115" i="63761"/>
  <c r="P115" i="63761"/>
  <c r="N115" i="63761"/>
  <c r="O115" i="63761"/>
  <c r="I119" i="63769"/>
  <c r="I119" i="63768"/>
  <c r="K119" i="63766"/>
  <c r="K119" i="63769"/>
  <c r="K119" i="63767"/>
  <c r="K119" i="63768"/>
  <c r="K119" i="63760"/>
  <c r="M116" i="63761"/>
  <c r="N116" i="63761"/>
  <c r="P116" i="63761"/>
  <c r="O116" i="63761"/>
  <c r="I120" i="63768"/>
  <c r="I120" i="63769"/>
  <c r="K120" i="63760"/>
  <c r="K120" i="63769"/>
  <c r="K120" i="63768"/>
  <c r="K120" i="63767"/>
  <c r="K120" i="63766"/>
  <c r="M117" i="63761"/>
  <c r="O117" i="63761"/>
  <c r="N117" i="63761"/>
  <c r="P117" i="63761"/>
  <c r="I121" i="63769"/>
  <c r="I121" i="63768"/>
  <c r="K121" i="63767"/>
  <c r="K121" i="63760"/>
  <c r="K121" i="63768"/>
  <c r="K121" i="63769"/>
  <c r="K121" i="63766"/>
  <c r="M118" i="63761"/>
  <c r="N118" i="63761"/>
  <c r="P118" i="63761"/>
  <c r="O118" i="63761"/>
  <c r="H122" i="63760"/>
  <c r="I122" i="63769"/>
  <c r="I122" i="63768"/>
  <c r="I122" i="63760"/>
  <c r="K122" i="63767"/>
  <c r="K122" i="63760"/>
  <c r="J122" i="63760"/>
  <c r="K122" i="63768"/>
  <c r="K122" i="63769"/>
  <c r="K122" i="63766"/>
  <c r="M119" i="63761"/>
  <c r="O119" i="63761"/>
  <c r="P119" i="63761"/>
  <c r="N119" i="63761"/>
  <c r="I94" i="63769"/>
  <c r="H121" i="63761"/>
  <c r="H128" i="63761"/>
  <c r="H136" i="63761"/>
  <c r="H145" i="63761"/>
  <c r="H151" i="63761"/>
  <c r="H160" i="63761"/>
  <c r="H167" i="63761"/>
  <c r="H175" i="63761"/>
  <c r="H184" i="63761"/>
  <c r="H192" i="63761"/>
  <c r="H200" i="63761"/>
  <c r="H120" i="63761"/>
  <c r="H129" i="63761"/>
  <c r="H137" i="63761"/>
  <c r="H144" i="63761"/>
  <c r="H153" i="63761"/>
  <c r="H162" i="63761"/>
  <c r="H169" i="63761"/>
  <c r="H177" i="63761"/>
  <c r="H183" i="63761"/>
  <c r="H195" i="63761"/>
  <c r="H202" i="63761"/>
  <c r="H124" i="63761"/>
  <c r="H134" i="63761"/>
  <c r="H140" i="63761"/>
  <c r="H149" i="63761"/>
  <c r="H156" i="63761"/>
  <c r="H165" i="63761"/>
  <c r="H171" i="63761"/>
  <c r="H180" i="63761"/>
  <c r="H188" i="63761"/>
  <c r="H196" i="63761"/>
  <c r="H203" i="63761"/>
  <c r="H123" i="63761"/>
  <c r="H132" i="63761"/>
  <c r="H141" i="63761"/>
  <c r="H147" i="63761"/>
  <c r="H158" i="63761"/>
  <c r="H164" i="63761"/>
  <c r="H173" i="63761"/>
  <c r="H181" i="63761"/>
  <c r="H191" i="63761"/>
  <c r="H199" i="63761"/>
  <c r="H122" i="63761"/>
  <c r="H126" i="63761"/>
  <c r="H131" i="63761"/>
  <c r="H133" i="63761"/>
  <c r="H138" i="63761"/>
  <c r="H143" i="63761"/>
  <c r="H146" i="63761"/>
  <c r="H150" i="63761"/>
  <c r="H154" i="63761"/>
  <c r="H157" i="63761"/>
  <c r="H161" i="63761"/>
  <c r="H166" i="63761"/>
  <c r="H170" i="63761"/>
  <c r="H174" i="63761"/>
  <c r="H179" i="63761"/>
  <c r="H182" i="63761"/>
  <c r="H185" i="63761"/>
  <c r="H189" i="63761"/>
  <c r="H193" i="63761"/>
  <c r="H197" i="63761"/>
  <c r="H204" i="63761"/>
  <c r="H125" i="63761"/>
  <c r="H127" i="63761"/>
  <c r="H130" i="63761"/>
  <c r="H135" i="63761"/>
  <c r="H139" i="63761"/>
  <c r="H142" i="63761"/>
  <c r="H148" i="63761"/>
  <c r="H152" i="63761"/>
  <c r="H155" i="63761"/>
  <c r="H159" i="63761"/>
  <c r="H163" i="63761"/>
  <c r="H168" i="63761"/>
  <c r="H172" i="63761"/>
  <c r="H176" i="63761"/>
  <c r="H178" i="63761"/>
  <c r="H186" i="63761"/>
  <c r="H187" i="63761"/>
  <c r="H190" i="63761"/>
  <c r="H194" i="63761"/>
  <c r="H198" i="63761"/>
  <c r="H201" i="63761"/>
  <c r="P93" i="63761"/>
  <c r="P79" i="63761"/>
  <c r="P77" i="63761"/>
  <c r="P76" i="63761"/>
  <c r="P73" i="63761"/>
  <c r="P67" i="63761"/>
  <c r="P68" i="63761"/>
  <c r="P78" i="63761"/>
  <c r="P81" i="63761"/>
  <c r="P72" i="63761"/>
  <c r="P84" i="63761"/>
  <c r="P80" i="63761"/>
  <c r="P51" i="63761"/>
  <c r="P89" i="63761"/>
  <c r="P83" i="63761"/>
  <c r="P66" i="63761"/>
  <c r="P59" i="63761"/>
  <c r="P69" i="63761"/>
  <c r="P91" i="63761"/>
  <c r="P64" i="63761"/>
  <c r="P92" i="63761"/>
  <c r="P82" i="63761"/>
  <c r="P88" i="63761"/>
  <c r="P74" i="63761"/>
  <c r="P87" i="63761"/>
  <c r="P63" i="63761"/>
  <c r="P71" i="63761"/>
  <c r="P62" i="63761"/>
  <c r="P85" i="63761"/>
  <c r="P61" i="63761"/>
  <c r="P75" i="63761"/>
  <c r="P52" i="63761"/>
  <c r="P50" i="63761"/>
  <c r="P70" i="63761"/>
  <c r="P90" i="63761"/>
  <c r="P86" i="63761"/>
  <c r="P57" i="63761"/>
  <c r="P56" i="63761"/>
  <c r="P65" i="63761"/>
  <c r="P58" i="63761"/>
  <c r="P54" i="63761"/>
  <c r="P60" i="63761"/>
  <c r="P46" i="63761"/>
  <c r="P49" i="63761"/>
  <c r="H12" i="63770"/>
  <c r="H14" i="63770"/>
  <c r="O93" i="63761"/>
  <c r="O79" i="63761"/>
  <c r="O77" i="63761"/>
  <c r="O76" i="63761"/>
  <c r="O73" i="63761"/>
  <c r="O67" i="63761"/>
  <c r="O68" i="63761"/>
  <c r="O78" i="63761"/>
  <c r="O81" i="63761"/>
  <c r="O72" i="63761"/>
  <c r="O84" i="63761"/>
  <c r="O80" i="63761"/>
  <c r="O51" i="63761"/>
  <c r="O89" i="63761"/>
  <c r="O83" i="63761"/>
  <c r="O66" i="63761"/>
  <c r="O59" i="63761"/>
  <c r="O69" i="63761"/>
  <c r="O91" i="63761"/>
  <c r="O64" i="63761"/>
  <c r="O92" i="63761"/>
  <c r="O82" i="63761"/>
  <c r="O88" i="63761"/>
  <c r="O74" i="63761"/>
  <c r="O87" i="63761"/>
  <c r="O63" i="63761"/>
  <c r="O71" i="63761"/>
  <c r="O62" i="63761"/>
  <c r="O85" i="63761"/>
  <c r="O61" i="63761"/>
  <c r="O75" i="63761"/>
  <c r="O52" i="63761"/>
  <c r="O50" i="63761"/>
  <c r="O70" i="63761"/>
  <c r="O90" i="63761"/>
  <c r="O86" i="63761"/>
  <c r="O57" i="63761"/>
  <c r="O56" i="63761"/>
  <c r="O65" i="63761"/>
  <c r="O58" i="63761"/>
  <c r="O54" i="63761"/>
  <c r="O60" i="63761"/>
  <c r="O46" i="63761"/>
  <c r="O49" i="63761"/>
  <c r="H11" i="63770"/>
  <c r="I180" i="63761"/>
  <c r="I164" i="63761"/>
  <c r="I148" i="63761"/>
  <c r="I132" i="63761"/>
  <c r="I203" i="63761"/>
  <c r="I186" i="63761"/>
  <c r="I170" i="63761"/>
  <c r="I155" i="63761"/>
  <c r="I139" i="63761"/>
  <c r="I124" i="63761"/>
  <c r="I177" i="63761"/>
  <c r="I145" i="63761"/>
  <c r="I204" i="63761"/>
  <c r="I171" i="63761"/>
  <c r="I138" i="63761"/>
  <c r="I190" i="63761"/>
  <c r="I157" i="63761"/>
  <c r="I127" i="63761"/>
  <c r="I173" i="63761"/>
  <c r="I140" i="63761"/>
  <c r="I189" i="63761"/>
  <c r="I156" i="63761"/>
  <c r="I123" i="63761"/>
  <c r="I178" i="63761"/>
  <c r="I147" i="63761"/>
  <c r="I195" i="63761"/>
  <c r="I129" i="63761"/>
  <c r="I153" i="63761"/>
  <c r="I141" i="63761"/>
  <c r="I158" i="63761"/>
  <c r="I192" i="63761"/>
  <c r="I176" i="63761"/>
  <c r="I159" i="63761"/>
  <c r="I144" i="63761"/>
  <c r="I128" i="63761"/>
  <c r="I198" i="63761"/>
  <c r="I183" i="63761"/>
  <c r="I166" i="63761"/>
  <c r="I151" i="63761"/>
  <c r="I134" i="63761"/>
  <c r="I200" i="63761"/>
  <c r="I169" i="63761"/>
  <c r="I137" i="63761"/>
  <c r="I193" i="63761"/>
  <c r="I162" i="63761"/>
  <c r="I130" i="63761"/>
  <c r="I182" i="63761"/>
  <c r="I150" i="63761"/>
  <c r="I196" i="63761"/>
  <c r="I165" i="63761"/>
  <c r="I133" i="63761"/>
  <c r="I202" i="63761"/>
  <c r="I172" i="63761"/>
  <c r="I142" i="63761"/>
  <c r="I194" i="63761"/>
  <c r="I163" i="63761"/>
  <c r="I131" i="63761"/>
  <c r="I161" i="63761"/>
  <c r="I185" i="63761"/>
  <c r="I120" i="63761"/>
  <c r="I175" i="63761"/>
  <c r="I188" i="63761"/>
  <c r="I126" i="63761"/>
  <c r="I201" i="63761"/>
  <c r="I136" i="63761"/>
  <c r="I160" i="63761"/>
  <c r="I154" i="63761"/>
  <c r="I199" i="63761"/>
  <c r="I149" i="63761"/>
  <c r="I121" i="63761"/>
  <c r="I125" i="63761"/>
  <c r="I143" i="63761"/>
  <c r="I184" i="63761"/>
  <c r="I191" i="63761"/>
  <c r="I187" i="63761"/>
  <c r="I167" i="63761"/>
  <c r="I146" i="63761"/>
  <c r="I181" i="63761"/>
  <c r="I168" i="63761"/>
  <c r="I122" i="63761"/>
  <c r="I152" i="63761"/>
  <c r="I179" i="63761"/>
  <c r="I174" i="63761"/>
  <c r="I135" i="63761"/>
  <c r="G122" i="63761"/>
  <c r="G123" i="63761"/>
  <c r="G132" i="63761"/>
  <c r="G133" i="63761"/>
  <c r="G139" i="63761"/>
  <c r="G140" i="63761"/>
  <c r="G145" i="63761"/>
  <c r="G149" i="63761"/>
  <c r="G152" i="63761"/>
  <c r="G156" i="63761"/>
  <c r="G161" i="63761"/>
  <c r="G166" i="63761"/>
  <c r="G169" i="63761"/>
  <c r="G172" i="63761"/>
  <c r="G177" i="63761"/>
  <c r="G180" i="63761"/>
  <c r="G188" i="63761"/>
  <c r="G187" i="63761"/>
  <c r="G192" i="63761"/>
  <c r="G194" i="63761"/>
  <c r="G201" i="63761"/>
  <c r="G120" i="63761"/>
  <c r="G125" i="63761"/>
  <c r="G131" i="63761"/>
  <c r="G135" i="63761"/>
  <c r="G137" i="63761"/>
  <c r="G141" i="63761"/>
  <c r="G146" i="63761"/>
  <c r="G150" i="63761"/>
  <c r="G154" i="63761"/>
  <c r="G160" i="63761"/>
  <c r="G163" i="63761"/>
  <c r="G165" i="63761"/>
  <c r="G170" i="63761"/>
  <c r="G175" i="63761"/>
  <c r="G178" i="63761"/>
  <c r="G184" i="63761"/>
  <c r="G185" i="63761"/>
  <c r="G193" i="63761"/>
  <c r="G197" i="63761"/>
  <c r="G198" i="63761"/>
  <c r="G204" i="63761"/>
  <c r="G124" i="63761"/>
  <c r="G128" i="63761"/>
  <c r="G130" i="63761"/>
  <c r="G134" i="63761"/>
  <c r="G138" i="63761"/>
  <c r="G143" i="63761"/>
  <c r="G147" i="63761"/>
  <c r="G151" i="63761"/>
  <c r="G155" i="63761"/>
  <c r="G157" i="63761"/>
  <c r="G162" i="63761"/>
  <c r="G168" i="63761"/>
  <c r="G171" i="63761"/>
  <c r="G174" i="63761"/>
  <c r="G179" i="63761"/>
  <c r="G183" i="63761"/>
  <c r="G186" i="63761"/>
  <c r="G190" i="63761"/>
  <c r="G196" i="63761"/>
  <c r="G200" i="63761"/>
  <c r="G202" i="63761"/>
  <c r="G121" i="63761"/>
  <c r="G126" i="63761"/>
  <c r="G127" i="63761"/>
  <c r="G129" i="63761"/>
  <c r="G136" i="63761"/>
  <c r="G142" i="63761"/>
  <c r="G144" i="63761"/>
  <c r="G148" i="63761"/>
  <c r="G153" i="63761"/>
  <c r="G158" i="63761"/>
  <c r="G159" i="63761"/>
  <c r="G164" i="63761"/>
  <c r="G167" i="63761"/>
  <c r="G173" i="63761"/>
  <c r="G176" i="63761"/>
  <c r="G181" i="63761"/>
  <c r="G182" i="63761"/>
  <c r="G189" i="63761"/>
  <c r="G191" i="63761"/>
  <c r="G195" i="63761"/>
  <c r="G199" i="63761"/>
  <c r="G203" i="63761"/>
  <c r="I197" i="63761"/>
  <c r="N92" i="63761"/>
  <c r="N78" i="63761"/>
  <c r="N76" i="63761"/>
  <c r="N75" i="63761"/>
  <c r="N72" i="63761"/>
  <c r="N66" i="63761"/>
  <c r="N67" i="63761"/>
  <c r="N77" i="63761"/>
  <c r="N80" i="63761"/>
  <c r="N71" i="63761"/>
  <c r="N83" i="63761"/>
  <c r="N79" i="63761"/>
  <c r="N50" i="63761"/>
  <c r="N88" i="63761"/>
  <c r="N82" i="63761"/>
  <c r="N65" i="63761"/>
  <c r="N58" i="63761"/>
  <c r="N68" i="63761"/>
  <c r="N90" i="63761"/>
  <c r="N63" i="63761"/>
  <c r="N91" i="63761"/>
  <c r="N81" i="63761"/>
  <c r="N87" i="63761"/>
  <c r="N73" i="63761"/>
  <c r="N86" i="63761"/>
  <c r="N62" i="63761"/>
  <c r="N70" i="63761"/>
  <c r="N61" i="63761"/>
  <c r="N84" i="63761"/>
  <c r="N60" i="63761"/>
  <c r="N74" i="63761"/>
  <c r="N51" i="63761"/>
  <c r="N49" i="63761"/>
  <c r="N93" i="63761"/>
  <c r="N69" i="63761"/>
  <c r="N89" i="63761"/>
  <c r="N85" i="63761"/>
  <c r="N56" i="63761"/>
  <c r="N55" i="63761"/>
  <c r="N64" i="63761"/>
  <c r="N57" i="63761"/>
  <c r="N53" i="63761"/>
  <c r="N59" i="63761"/>
  <c r="N45" i="63761"/>
  <c r="N48" i="63761"/>
  <c r="H10" i="63770"/>
  <c r="I96" i="63769"/>
  <c r="I95" i="63769"/>
  <c r="I92" i="63769"/>
  <c r="I91" i="63769"/>
  <c r="I90" i="63769"/>
  <c r="I84" i="63769"/>
  <c r="O55" i="63761"/>
  <c r="P55" i="63761"/>
  <c r="N54" i="63761"/>
  <c r="P53" i="63761"/>
  <c r="O53" i="63761"/>
  <c r="N52" i="63761"/>
  <c r="O48" i="63761"/>
  <c r="P48" i="63761"/>
  <c r="N47" i="63761"/>
  <c r="O47" i="63761"/>
  <c r="P47" i="63761"/>
  <c r="N46" i="63761"/>
  <c r="O45" i="63761"/>
  <c r="P45" i="63761"/>
  <c r="O44" i="63761"/>
  <c r="N44" i="63761"/>
  <c r="P44" i="63761"/>
  <c r="O43" i="63761"/>
  <c r="N43" i="63761"/>
  <c r="P43" i="63761"/>
  <c r="N42" i="63761"/>
  <c r="P42" i="63761"/>
  <c r="O42" i="63761"/>
  <c r="N41" i="63761"/>
  <c r="P41" i="63761"/>
  <c r="O41" i="63761"/>
  <c r="P40" i="63761"/>
  <c r="N40" i="63761"/>
  <c r="O40" i="63761"/>
  <c r="N39" i="63761"/>
  <c r="O39" i="63761"/>
  <c r="P39" i="63761"/>
  <c r="N38" i="63761"/>
  <c r="P38" i="63761"/>
  <c r="O38" i="63761"/>
  <c r="N37" i="63761"/>
  <c r="O37" i="63761"/>
  <c r="P37" i="63761"/>
  <c r="N36" i="63761"/>
  <c r="P36" i="63761"/>
  <c r="O36" i="63761"/>
  <c r="N35" i="63761"/>
  <c r="O35" i="63761"/>
  <c r="P35" i="63761"/>
  <c r="P34" i="63761"/>
  <c r="N34" i="63761"/>
  <c r="O34" i="63761"/>
  <c r="N33" i="63761"/>
  <c r="P33" i="63761"/>
  <c r="O33" i="63761"/>
  <c r="O32" i="63761"/>
  <c r="P32" i="63761"/>
  <c r="N32" i="63761"/>
  <c r="O31" i="63761"/>
  <c r="P31" i="63761"/>
  <c r="N31" i="63761"/>
  <c r="N30" i="63761"/>
  <c r="P30" i="63761"/>
  <c r="O30" i="63761"/>
  <c r="P29" i="63761"/>
  <c r="O29" i="63761"/>
  <c r="N29" i="63761"/>
  <c r="N28" i="63761"/>
  <c r="P28" i="63761"/>
  <c r="O28" i="63761"/>
  <c r="N27" i="63761"/>
  <c r="P27" i="63761"/>
  <c r="O27" i="63761"/>
  <c r="O26" i="63761"/>
  <c r="N26" i="63761"/>
  <c r="P26" i="63761"/>
  <c r="O25" i="63761"/>
  <c r="N25" i="63761"/>
  <c r="P25" i="63761"/>
  <c r="N24" i="63761"/>
  <c r="O24" i="63761"/>
  <c r="P24" i="63761"/>
  <c r="N23" i="63761"/>
  <c r="O23" i="63761"/>
  <c r="P23" i="63761"/>
  <c r="N22" i="63761"/>
  <c r="O22" i="63761"/>
  <c r="P22" i="63761"/>
  <c r="N21" i="63761"/>
  <c r="P21" i="63761"/>
  <c r="O21" i="63761"/>
  <c r="N20" i="63761"/>
  <c r="O20" i="63761"/>
  <c r="P20" i="63761"/>
  <c r="P19" i="63761"/>
  <c r="O19" i="63761"/>
  <c r="N19" i="63761"/>
  <c r="O18" i="63761"/>
  <c r="P18" i="63761"/>
  <c r="N18" i="63761"/>
  <c r="P17" i="63761"/>
  <c r="N17" i="63761"/>
  <c r="O17" i="63761"/>
  <c r="O16" i="63761"/>
  <c r="P16" i="63761"/>
  <c r="N16" i="63761"/>
  <c r="O15" i="63761"/>
  <c r="P15" i="63761"/>
  <c r="N15" i="63761"/>
  <c r="O14" i="63761"/>
  <c r="P14" i="63761"/>
  <c r="N14" i="63761"/>
  <c r="O13" i="63761"/>
  <c r="N13" i="63761"/>
  <c r="P13" i="63761"/>
  <c r="O12" i="63761"/>
  <c r="P12" i="63761"/>
  <c r="N12" i="63761"/>
  <c r="N11" i="63761"/>
  <c r="P11" i="63761"/>
  <c r="O11" i="63761"/>
  <c r="P10" i="63761"/>
  <c r="O10" i="63761"/>
  <c r="N10" i="63761"/>
  <c r="P9" i="63761"/>
  <c r="N9" i="63761"/>
  <c r="O9" i="63761"/>
  <c r="O8" i="63761"/>
  <c r="P8" i="63761"/>
  <c r="N8" i="63761"/>
  <c r="N7" i="63761"/>
  <c r="O7" i="63761"/>
  <c r="P7" i="63761"/>
  <c r="I11" i="63769"/>
  <c r="I10" i="63768"/>
  <c r="I10" i="63769"/>
  <c r="O6" i="63761"/>
  <c r="N6" i="63761"/>
  <c r="P6" i="63761"/>
  <c r="I9" i="63769"/>
  <c r="I9" i="63768"/>
  <c r="I9" i="63767"/>
  <c r="I8" i="63766"/>
  <c r="I8" i="63767"/>
  <c r="I8" i="63769"/>
  <c r="I8" i="63768"/>
  <c r="G206" i="63769"/>
  <c r="G205" i="63769"/>
  <c r="G204" i="63769"/>
  <c r="G203" i="63769"/>
  <c r="G202" i="63769"/>
  <c r="G201" i="63769"/>
  <c r="G200" i="63769"/>
  <c r="G199" i="63769"/>
  <c r="G198" i="63769"/>
  <c r="G197" i="63769"/>
  <c r="G196" i="63769"/>
  <c r="G195" i="63769"/>
  <c r="G194" i="63769"/>
  <c r="G193" i="63769"/>
  <c r="G192" i="63769"/>
  <c r="G191" i="63769"/>
  <c r="G190" i="63769"/>
  <c r="G189" i="63769"/>
  <c r="G188" i="63769"/>
  <c r="G187" i="63769"/>
  <c r="G186" i="63769"/>
  <c r="G185" i="63769"/>
  <c r="G184" i="63769"/>
  <c r="G183" i="63769"/>
  <c r="G182" i="63769"/>
  <c r="G181" i="63769"/>
  <c r="G180" i="63769"/>
  <c r="G179" i="63769"/>
  <c r="G178" i="63769"/>
  <c r="G177" i="63769"/>
  <c r="G176" i="63769"/>
  <c r="G175" i="63769"/>
  <c r="G174" i="63769"/>
  <c r="G173" i="63769"/>
  <c r="G172" i="63769"/>
  <c r="G171" i="63769"/>
  <c r="G170" i="63769"/>
  <c r="G169" i="63769"/>
  <c r="G168" i="63769"/>
  <c r="G167" i="63769"/>
  <c r="G166" i="63769"/>
  <c r="G165" i="63769"/>
  <c r="G164" i="63769"/>
  <c r="G163" i="63769"/>
  <c r="G162" i="63769"/>
  <c r="G161" i="63769"/>
  <c r="G160" i="63769"/>
  <c r="G159" i="63769"/>
  <c r="G158" i="63769"/>
  <c r="G157" i="63769"/>
  <c r="G156" i="63769"/>
  <c r="G155" i="63769"/>
  <c r="G154" i="63769"/>
  <c r="G153" i="63769"/>
  <c r="G152" i="63769"/>
  <c r="G151" i="63769"/>
  <c r="G150" i="63769"/>
  <c r="G149" i="63769"/>
  <c r="G148" i="63769"/>
  <c r="G147" i="63769"/>
  <c r="G146" i="63769"/>
  <c r="G145" i="63769"/>
  <c r="G144" i="63769"/>
  <c r="G143" i="63769"/>
  <c r="G142" i="63769"/>
  <c r="G141" i="63769"/>
  <c r="G140" i="63769"/>
  <c r="G139" i="63769"/>
  <c r="G138" i="63769"/>
  <c r="G137" i="63769"/>
  <c r="G136" i="63769"/>
  <c r="G135" i="63769"/>
  <c r="G134" i="63769"/>
  <c r="G133" i="63769"/>
  <c r="G132" i="63769"/>
  <c r="G131" i="63769"/>
  <c r="G130" i="63769"/>
  <c r="G129" i="63769"/>
  <c r="G128" i="63769"/>
  <c r="G127" i="63769"/>
  <c r="G126" i="63769"/>
  <c r="G125" i="63769"/>
  <c r="G124" i="63769"/>
  <c r="G123" i="63769"/>
  <c r="G206" i="63768"/>
  <c r="G205" i="63768"/>
  <c r="G204" i="63768"/>
  <c r="G203" i="63768"/>
  <c r="G202" i="63768"/>
  <c r="G201" i="63768"/>
  <c r="G200" i="63768"/>
  <c r="G199" i="63768"/>
  <c r="G198" i="63768"/>
  <c r="G197" i="63768"/>
  <c r="G196" i="63768"/>
  <c r="G195" i="63768"/>
  <c r="G194" i="63768"/>
  <c r="G193" i="63768"/>
  <c r="G192" i="63768"/>
  <c r="G191" i="63768"/>
  <c r="G190" i="63768"/>
  <c r="G189" i="63768"/>
  <c r="G188" i="63768"/>
  <c r="G187" i="63768"/>
  <c r="G186" i="63768"/>
  <c r="G185" i="63768"/>
  <c r="G184" i="63768"/>
  <c r="G183" i="63768"/>
  <c r="G182" i="63768"/>
  <c r="G181" i="63768"/>
  <c r="G180" i="63768"/>
  <c r="G179" i="63768"/>
  <c r="G178" i="63768"/>
  <c r="G177" i="63768"/>
  <c r="G176" i="63768"/>
  <c r="G175" i="63768"/>
  <c r="G174" i="63768"/>
  <c r="G173" i="63768"/>
  <c r="G172" i="63768"/>
  <c r="G171" i="63768"/>
  <c r="G170" i="63768"/>
  <c r="G169" i="63768"/>
  <c r="G168" i="63768"/>
  <c r="G167" i="63768"/>
  <c r="G166" i="63768"/>
  <c r="G165" i="63768"/>
  <c r="G164" i="63768"/>
  <c r="G163" i="63768"/>
  <c r="G162" i="63768"/>
  <c r="G161" i="63768"/>
  <c r="G160" i="63768"/>
  <c r="G159" i="63768"/>
  <c r="G158" i="63768"/>
  <c r="G157" i="63768"/>
  <c r="G156" i="63768"/>
  <c r="G155" i="63768"/>
  <c r="G154" i="63768"/>
  <c r="G153" i="63768"/>
  <c r="G152" i="63768"/>
  <c r="G151" i="63768"/>
  <c r="G150" i="63768"/>
  <c r="G149" i="63768"/>
  <c r="G148" i="63768"/>
  <c r="G147" i="63768"/>
  <c r="G146" i="63768"/>
  <c r="G145" i="63768"/>
  <c r="G144" i="63768"/>
  <c r="G143" i="63768"/>
  <c r="G142" i="63768"/>
  <c r="G141" i="63768"/>
  <c r="G140" i="63768"/>
  <c r="G139" i="63768"/>
  <c r="G138" i="63768"/>
  <c r="G137" i="63768"/>
  <c r="G136" i="63768"/>
  <c r="G135" i="63768"/>
  <c r="G134" i="63768"/>
  <c r="G133" i="63768"/>
  <c r="G132" i="63768"/>
  <c r="G131" i="63768"/>
  <c r="G130" i="63768"/>
  <c r="G129" i="63768"/>
  <c r="G128" i="63768"/>
  <c r="G127" i="63768"/>
  <c r="G126" i="63768"/>
  <c r="G125" i="63768"/>
  <c r="G124" i="63768"/>
  <c r="G123" i="63768"/>
  <c r="G206" i="63767"/>
  <c r="G205" i="63767"/>
  <c r="G204" i="63767"/>
  <c r="G203" i="63767"/>
  <c r="G202" i="63767"/>
  <c r="G201" i="63767"/>
  <c r="G200" i="63767"/>
  <c r="G199" i="63767"/>
  <c r="G198" i="63767"/>
  <c r="G197" i="63767"/>
  <c r="G196" i="63767"/>
  <c r="G195" i="63767"/>
  <c r="G194" i="63767"/>
  <c r="G193" i="63767"/>
  <c r="G192" i="63767"/>
  <c r="G191" i="63767"/>
  <c r="G190" i="63767"/>
  <c r="G189" i="63767"/>
  <c r="G188" i="63767"/>
  <c r="G187" i="63767"/>
  <c r="G186" i="63767"/>
  <c r="G185" i="63767"/>
  <c r="G184" i="63767"/>
  <c r="G183" i="63767"/>
  <c r="G182" i="63767"/>
  <c r="G181" i="63767"/>
  <c r="G180" i="63767"/>
  <c r="G179" i="63767"/>
  <c r="G178" i="63767"/>
  <c r="G177" i="63767"/>
  <c r="G176" i="63767"/>
  <c r="G175" i="63767"/>
  <c r="G174" i="63767"/>
  <c r="G173" i="63767"/>
  <c r="G172" i="63767"/>
  <c r="G171" i="63767"/>
  <c r="G170" i="63767"/>
  <c r="G169" i="63767"/>
  <c r="G168" i="63767"/>
  <c r="G167" i="63767"/>
  <c r="G166" i="63767"/>
  <c r="G165" i="63767"/>
  <c r="G164" i="63767"/>
  <c r="G163" i="63767"/>
  <c r="G162" i="63767"/>
  <c r="G161" i="63767"/>
  <c r="G160" i="63767"/>
  <c r="G159" i="63767"/>
  <c r="G158" i="63767"/>
  <c r="G157" i="63767"/>
  <c r="G156" i="63767"/>
  <c r="G155" i="63767"/>
  <c r="G154" i="63767"/>
  <c r="G153" i="63767"/>
  <c r="G152" i="63767"/>
  <c r="G151" i="63767"/>
  <c r="G150" i="63767"/>
  <c r="G149" i="63767"/>
  <c r="G148" i="63767"/>
  <c r="G147" i="63767"/>
  <c r="G146" i="63767"/>
  <c r="G145" i="63767"/>
  <c r="G144" i="63767"/>
  <c r="G143" i="63767"/>
  <c r="G142" i="63767"/>
  <c r="G141" i="63767"/>
  <c r="G140" i="63767"/>
  <c r="G139" i="63767"/>
  <c r="G138" i="63767"/>
  <c r="G137" i="63767"/>
  <c r="G136" i="63767"/>
  <c r="G135" i="63767"/>
  <c r="G134" i="63767"/>
  <c r="G133" i="63767"/>
  <c r="G132" i="63767"/>
  <c r="G131" i="63767"/>
  <c r="G130" i="63767"/>
  <c r="G129" i="63767"/>
  <c r="G128" i="63767"/>
  <c r="G127" i="63767"/>
  <c r="G126" i="63767"/>
  <c r="G125" i="63767"/>
  <c r="G124" i="63767"/>
  <c r="G123" i="63767"/>
  <c r="G206" i="63766"/>
  <c r="G205" i="63766"/>
  <c r="G204" i="63766"/>
  <c r="G203" i="63766"/>
  <c r="G202" i="63766"/>
  <c r="G201" i="63766"/>
  <c r="G200" i="63766"/>
  <c r="G199" i="63766"/>
  <c r="G198" i="63766"/>
  <c r="G197" i="63766"/>
  <c r="G196" i="63766"/>
  <c r="G195" i="63766"/>
  <c r="G194" i="63766"/>
  <c r="G193" i="63766"/>
  <c r="G192" i="63766"/>
  <c r="G191" i="63766"/>
  <c r="G190" i="63766"/>
  <c r="G189" i="63766"/>
  <c r="G188" i="63766"/>
  <c r="G187" i="63766"/>
  <c r="G186" i="63766"/>
  <c r="G185" i="63766"/>
  <c r="G184" i="63766"/>
  <c r="G183" i="63766"/>
  <c r="G182" i="63766"/>
  <c r="G181" i="63766"/>
  <c r="G180" i="63766"/>
  <c r="G179" i="63766"/>
  <c r="G178" i="63766"/>
  <c r="G177" i="63766"/>
  <c r="G176" i="63766"/>
  <c r="G175" i="63766"/>
  <c r="G174" i="63766"/>
  <c r="G173" i="63766"/>
  <c r="G172" i="63766"/>
  <c r="G171" i="63766"/>
  <c r="G170" i="63766"/>
  <c r="G169" i="63766"/>
  <c r="G168" i="63766"/>
  <c r="G167" i="63766"/>
  <c r="G166" i="63766"/>
  <c r="G165" i="63766"/>
  <c r="G164" i="63766"/>
  <c r="G163" i="63766"/>
  <c r="G162" i="63766"/>
  <c r="G161" i="63766"/>
  <c r="G160" i="63766"/>
  <c r="G159" i="63766"/>
  <c r="G158" i="63766"/>
  <c r="G157" i="63766"/>
  <c r="G156" i="63766"/>
  <c r="G155" i="63766"/>
  <c r="G154" i="63766"/>
  <c r="G153" i="63766"/>
  <c r="G152" i="63766"/>
  <c r="G151" i="63766"/>
  <c r="G150" i="63766"/>
  <c r="G149" i="63766"/>
  <c r="G148" i="63766"/>
  <c r="G147" i="63766"/>
  <c r="G146" i="63766"/>
  <c r="G145" i="63766"/>
  <c r="G144" i="63766"/>
  <c r="G143" i="63766"/>
  <c r="G142" i="63766"/>
  <c r="G141" i="63766"/>
  <c r="G140" i="63766"/>
  <c r="G139" i="63766"/>
  <c r="G138" i="63766"/>
  <c r="G137" i="63766"/>
  <c r="G136" i="63766"/>
  <c r="G135" i="63766"/>
  <c r="G134" i="63766"/>
  <c r="G133" i="63766"/>
  <c r="G132" i="63766"/>
  <c r="G131" i="63766"/>
  <c r="G130" i="63766"/>
  <c r="G129" i="63766"/>
  <c r="G128" i="63766"/>
  <c r="G127" i="63766"/>
  <c r="G126" i="63766"/>
  <c r="G125" i="63766"/>
  <c r="G124" i="63766"/>
  <c r="G123" i="63766"/>
  <c r="G207" i="63760"/>
  <c r="G206" i="63760"/>
  <c r="G205" i="63760"/>
  <c r="G204" i="63760"/>
  <c r="G203" i="63760"/>
  <c r="G202" i="63760"/>
  <c r="G201" i="63760"/>
  <c r="G200" i="63760"/>
  <c r="G199" i="63760"/>
  <c r="G198" i="63760"/>
  <c r="G197" i="63760"/>
  <c r="G196" i="63760"/>
  <c r="G195" i="63760"/>
  <c r="G194" i="63760"/>
  <c r="G193" i="63760"/>
  <c r="G192" i="63760"/>
  <c r="G191" i="63760"/>
  <c r="G190" i="63760"/>
  <c r="G189" i="63760"/>
  <c r="G188" i="63760"/>
  <c r="G187" i="63760"/>
  <c r="G186" i="63760"/>
  <c r="G185" i="63760"/>
  <c r="G184" i="63760"/>
  <c r="G183" i="63760"/>
  <c r="G182" i="63760"/>
  <c r="G181" i="63760"/>
  <c r="G180" i="63760"/>
  <c r="G179" i="63760"/>
  <c r="G178" i="63760"/>
  <c r="G177" i="63760"/>
  <c r="G176" i="63760"/>
  <c r="G175" i="63760"/>
  <c r="G174" i="63760"/>
  <c r="G173" i="63760"/>
  <c r="G172" i="63760"/>
  <c r="G171" i="63760"/>
  <c r="G170" i="63760"/>
  <c r="G169" i="63760"/>
  <c r="G168" i="63760"/>
  <c r="G167" i="63760"/>
  <c r="G166" i="63760"/>
  <c r="G165" i="63760"/>
  <c r="G164" i="63760"/>
  <c r="G163" i="63760"/>
  <c r="G162" i="63760"/>
  <c r="G161" i="63760"/>
  <c r="G160" i="63760"/>
  <c r="G159" i="63760"/>
  <c r="G158" i="63760"/>
  <c r="G157" i="63760"/>
  <c r="G156" i="63760"/>
  <c r="G155" i="63760"/>
  <c r="G154" i="63760"/>
  <c r="G153" i="63760"/>
  <c r="G152" i="63760"/>
  <c r="G151" i="63760"/>
  <c r="G150" i="63760"/>
  <c r="G149" i="63760"/>
  <c r="G148" i="63760"/>
  <c r="G147" i="63760"/>
  <c r="G146" i="63760"/>
  <c r="G145" i="63760"/>
  <c r="G144" i="63760"/>
  <c r="G143" i="63760"/>
  <c r="G142" i="63760"/>
  <c r="G141" i="63760"/>
  <c r="G140" i="63760"/>
  <c r="G139" i="63760"/>
  <c r="G138" i="63760"/>
  <c r="G137" i="63760"/>
  <c r="G136" i="63760"/>
  <c r="G135" i="63760"/>
  <c r="G134" i="63760"/>
  <c r="G133" i="63760"/>
  <c r="G132" i="63760"/>
  <c r="G131" i="63760"/>
  <c r="G130" i="63760"/>
  <c r="G129" i="63760"/>
  <c r="G128" i="63760"/>
  <c r="G127" i="63760"/>
  <c r="G126" i="63760"/>
  <c r="G125" i="63760"/>
  <c r="G124" i="63760"/>
  <c r="G123" i="63760"/>
</calcChain>
</file>

<file path=xl/sharedStrings.xml><?xml version="1.0" encoding="utf-8"?>
<sst xmlns="http://schemas.openxmlformats.org/spreadsheetml/2006/main" count="251" uniqueCount="143">
  <si>
    <t>Customer</t>
  </si>
  <si>
    <t>Arrival</t>
  </si>
  <si>
    <t>Time</t>
  </si>
  <si>
    <t>No. In</t>
  </si>
  <si>
    <t>Queue</t>
  </si>
  <si>
    <t xml:space="preserve">Start </t>
  </si>
  <si>
    <t>Service</t>
  </si>
  <si>
    <t>Completion</t>
  </si>
  <si>
    <t>Wait</t>
  </si>
  <si>
    <t>System</t>
  </si>
  <si>
    <t>Status</t>
  </si>
  <si>
    <t>Open</t>
  </si>
  <si>
    <t>Teller</t>
  </si>
  <si>
    <t>Teller 1</t>
  </si>
  <si>
    <t>Teller 2</t>
  </si>
  <si>
    <t>Teller 3</t>
  </si>
  <si>
    <t>Teller 4</t>
  </si>
  <si>
    <t>Teller 5</t>
  </si>
  <si>
    <t>Chosen</t>
  </si>
  <si>
    <t xml:space="preserve">Minimum </t>
  </si>
  <si>
    <t>Arrival Rate (Per Hour)</t>
  </si>
  <si>
    <t>Arrival Rate (Per Day)</t>
  </si>
  <si>
    <t>Current</t>
  </si>
  <si>
    <t>Arrival Rate (per Day)</t>
  </si>
  <si>
    <t>Teller Number</t>
  </si>
  <si>
    <t>Wait Time</t>
  </si>
  <si>
    <t>Run Until</t>
  </si>
  <si>
    <t>Avg.Customer</t>
  </si>
  <si>
    <t xml:space="preserve">Total Customers with </t>
  </si>
  <si>
    <t>Summary Statistics</t>
  </si>
  <si>
    <t>Avg. Customer Wait</t>
  </si>
  <si>
    <t>Maximum Wait</t>
  </si>
  <si>
    <t>Total Customers</t>
  </si>
  <si>
    <t>Closed</t>
  </si>
  <si>
    <t>Start Simulation</t>
  </si>
  <si>
    <t>No. of Trials</t>
  </si>
  <si>
    <t>Avg. Total Customers</t>
  </si>
  <si>
    <t>Level 3</t>
  </si>
  <si>
    <t xml:space="preserve">Level 2 </t>
  </si>
  <si>
    <t>Level 1</t>
  </si>
  <si>
    <t>Wage ($/hr)</t>
  </si>
  <si>
    <t>Initial Training</t>
  </si>
  <si>
    <t>Turnover</t>
  </si>
  <si>
    <t>Number</t>
  </si>
  <si>
    <t>Annual Costs</t>
  </si>
  <si>
    <t>Service Rate Mean</t>
  </si>
  <si>
    <t>Service Rate Stdev</t>
  </si>
  <si>
    <t>Teller Level</t>
  </si>
  <si>
    <t>Number Retrained</t>
  </si>
  <si>
    <t>Total Teller Costs</t>
  </si>
  <si>
    <t>Total Tellers</t>
  </si>
  <si>
    <t>Teller Costs</t>
  </si>
  <si>
    <t>Arrival Rates</t>
  </si>
  <si>
    <t>Simulation Setup</t>
  </si>
  <si>
    <t>Max Customer</t>
  </si>
  <si>
    <t>End of Day Criteria</t>
  </si>
  <si>
    <t>Time Between</t>
  </si>
  <si>
    <t>Arrivals</t>
  </si>
  <si>
    <t>Wait &gt; Threshold</t>
  </si>
  <si>
    <t>Fraction &gt; Threshold</t>
  </si>
  <si>
    <t>Threshold</t>
  </si>
  <si>
    <t>Waits/Day &gt;Threshold</t>
  </si>
  <si>
    <t>Customer Waits &gt; Threshold</t>
  </si>
  <si>
    <t>Avg. Waits/Day &gt; Threshold</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</si>
  <si>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</si>
  <si>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</si>
  <si>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</si>
  <si>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</si>
  <si>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</si>
  <si>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</si>
  <si>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</si>
  <si>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</si>
  <si>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</si>
  <si>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</si>
  <si>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</si>
  <si>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</si>
  <si>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StartOptEquations</t>
  </si>
  <si>
    <t>Workforce Planning with Queuing</t>
  </si>
  <si>
    <t>Author</t>
  </si>
  <si>
    <t>Summary</t>
  </si>
  <si>
    <t xml:space="preserve">Businesses that serve customers in queues typically need to balance their staff size with customer expectations.  As more servers are available, each customer spends less time waiting in line.  However, the cost to employ these additional servers must also be considered.  Many businesses have the capacity to hire servers with varying levels of training, experience, and speed in service.  The problem is to minimize costs while ensuring that customer requirements are met.  This model illustrates how Crystal Ball and OptQuest can be used together to solve such a problem.  In this example, we refer to the servers as tellers; however, they could also be checkers, waiters, or toll-booth attendants, among others.  </t>
  </si>
  <si>
    <t>Discussion</t>
  </si>
  <si>
    <t xml:space="preserve">This model was built for a business that has the opportunity to have up to five lines in service at once.  The model will help them determine the appropriate number of lines to have open and what level of employees should be hired to minimize staffing costs while meeting customer requirements related to their wait time prior to service.  </t>
  </si>
  <si>
    <t>Staffing costs are calculated based on the number of employees, their turnover rate, and the cost to train each type of employee.  In this example, we can choose from three levels of employees.  Those at the highest level, level 3, are more expensive in terms of training costs and salaries.  However, they have a lower turnover rate and a quicker mean service time.</t>
  </si>
  <si>
    <t xml:space="preserve">A threshold time is defined by the model user.  The model calculates based on the queues how many of the customers have to wait for some time that exceeds the threshold time.  This might be important if the business has placed some type of guarantee on the wait time for customers that results in a financial penalty to the business or if customers are likely to take their business elsewhere if the wait time exceeds this threshold value. </t>
  </si>
  <si>
    <t>The problem is to find the number of tellers and the level of each that will provide acceptable performance in terms of the customer wait time and minimize staffing costs.  Several factors that are necessary to complete this calculation vary.  In order to account for this variance, Crystal Ball assumptions are applied:</t>
  </si>
  <si>
    <t>Using Crystal Ball</t>
  </si>
  <si>
    <t>Crystal Ball enhances your Excel model by allowing you to create probability distributions (referred to in Crystal Ball as "assumptions") that describe the three uncertain parameters above. To view the details of an assumption, highlight the cell and either select Define Assumption from the Define menu or click on the Define Assumption button on the Crystal Ball toolbar.</t>
  </si>
  <si>
    <t xml:space="preserve">Crystal Ball functions can also be used to achieve the same effect as defining assumptions such as those discussed above.  Crystal Ball functions are used in this model for the number of new employees and the service time.  </t>
  </si>
  <si>
    <t>This model also includes several Crystal Ball forecasts.  Forecasts are the results of equations, or outputs, that you want to analyze after a simulation. During a simulation, Crystal Ball saves the values in the forecast cells and displays them in a forecast chart, which is a histogram of the simulated values. To create a forecast with Crystal Ball, highlight the cell and either select Define Forecast or the Define Forecast button on the Crystal Ball toolbar.</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</si>
  <si>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toolbar.</t>
  </si>
  <si>
    <t>After you run a simulation, you will see the forecast chart for Total Customers (per day). What is the mean value? (Hint: use the Space bar to step through the Statistics and Percentiles views). What is the certainty of having more than 65 customers on a given day?  (Hint: type 65 in the box on the lower left of the forecast chart and hit enter.)</t>
  </si>
  <si>
    <t>* Note on running simulations</t>
  </si>
  <si>
    <t>This model is not compatible with Extreme Speed due to the large number of strings used in formulas.  You will automatically be prompted to run the simulation in Normal Speed.</t>
  </si>
  <si>
    <t>Using OptQuest</t>
  </si>
  <si>
    <t>You can also perform an optimization of this problem using OptQuest. OptQuest requires decision variables, which are model variables over which you have control. Three decision variables are defined in this model.  The decision variables represent the number of tellers at each level.  Each decision variable can take on a value between 0 and five, but the sum of the decision variable values must be between 1 and 5.  Each decision variable is colored yellow and is marked by an Excel note (mouse over the cell to view the note). To view the details of a decision variable, highlight the cell and either select Define Decision from the Define menu or click on the Define Decision button on the Crystal Ball toolbar.</t>
  </si>
  <si>
    <t>Start OptQuest from the Run menu and use the OptQuest Wizard to view the settings for the optimization. The problem has two constraints, one objective, and one requirement.  The constraints are that the total number of tellers must be at least one and no greater than five.  The objective is to minimize the mean total teller cost.  The requirement is that the fraction of customers that have a wait time that exceeds the threshold is less than 1%.</t>
  </si>
  <si>
    <t>Run the optimization. For each optimization, OptQuest selects a new value within the defined range of each decision variable and runs a Crystal Ball simulation (e.g., 500 trials). OptQuest then saves the mean total teller cost value, checks to see if the requirement was met, and runs another simulation with new decision variable values. OptQuest repeats this process, searching for the best total teller cost mean values. As OptQuest runs, it uses multiple metaheuristic methods and techniques to analyze past results and improve the quality and speed of its process. You can watch OptQuest's progress through the performance graph, which shows a flattened line as it converges to an optimal result.</t>
  </si>
  <si>
    <t xml:space="preserve">What is the best combination of tellers based on your objective and requirement? Once OptQuest is finished, you can copy the optimal results back to your spreadsheet through the Copy Best Solution to Spreadsheet option in the Edit menu. Your spreadsheet now displays the optimum teller levels for each of the lines. You can use OptQuest's Solution Analysis tool to review the other cycle times that resulted in low total teller costs.  </t>
  </si>
  <si>
    <t xml:space="preserve">- The time between arrivals is characterized by an exponential distribution.  The rate is found using a lookup function and a table.  This allows us to more closely model reality, where the rate of arrivals is not constant throughout the day.  </t>
  </si>
  <si>
    <t xml:space="preserve">- The number of new employees is calculated using a binomial distribution in B7:D7 on the summary tab.  The assumptions reference the corresponding turnover rate for each type of employee as the probability and the number of employees at that level as the number of trials.  </t>
  </si>
  <si>
    <t xml:space="preserve">- The time required to serve each of the customers is also variable.  The service time is based on a normal distribution.  The parameters of the distribution depend on the level of teller working in that queue.  </t>
  </si>
  <si>
    <t>3874ba89-ac2f-4ed4-a658-a05b9673a6a8</t>
  </si>
  <si>
    <t>CB_Block_0</t>
  </si>
  <si>
    <t>Decisioneering:7.0.0.0</t>
  </si>
  <si>
    <t>CB_Block_7.4.0.0:1</t>
  </si>
  <si>
    <t>Decisioneering:7.4.0.0</t>
  </si>
  <si>
    <t>8aea2110-0029-4dd9-8cc1-b74d360caeca</t>
  </si>
  <si>
    <t>CB_Block_7.0.0.0:1</t>
  </si>
  <si>
    <t>0defa9ff-534d-40be-b8e1-fe3639927955</t>
  </si>
  <si>
    <t>CB_Block_7.0.0.0:8</t>
  </si>
  <si>
    <t>CB_Block_7.0.0.0:7</t>
  </si>
  <si>
    <t>CB_Block_7.0.0.0:6</t>
  </si>
  <si>
    <t>CB_Block_7.0.0.0:5</t>
  </si>
  <si>
    <t>CB_Block_7.0.0.0:4</t>
  </si>
  <si>
    <t>CB_Block_7.0.0.0:3</t>
  </si>
  <si>
    <t>CB_Block_7.0.0.0:2</t>
  </si>
  <si>
    <t>Level 2</t>
  </si>
  <si>
    <t>Summary Page</t>
  </si>
  <si>
    <r>
      <t>Keywords:</t>
    </r>
    <r>
      <rPr>
        <sz val="11"/>
        <rFont val="Calibri"/>
        <family val="2"/>
        <scheme val="minor"/>
      </rPr>
      <t xml:space="preserve"> queue, human resources, workforce planning, optimization, simulation </t>
    </r>
  </si>
  <si>
    <r>
      <t>Copyright Information</t>
    </r>
    <r>
      <rPr>
        <sz val="11"/>
        <rFont val="Calibri"/>
        <family val="2"/>
        <scheme val="minor"/>
      </rPr>
      <t xml:space="preserve">
Copyright © 2006, 2015, Oracle and/or its affiliates. All rights reserved.
Oracle is a registered trademark of Oracle Corporation and/or its affiliates. Other names
may be trademarks of their respective owners.</t>
    </r>
  </si>
  <si>
    <t>Learn about model</t>
  </si>
  <si>
    <t>Queue Termination Model for Teller 1</t>
  </si>
  <si>
    <t>Queue Termination Model for Teller 2</t>
  </si>
  <si>
    <t>Queue Termination Model for Teller 3</t>
  </si>
  <si>
    <t>Queue Termination Model for Teller 4</t>
  </si>
  <si>
    <t>Queue Termination Model for Teller 5</t>
  </si>
  <si>
    <t>Go to Summary Page</t>
  </si>
  <si>
    <t>Back to model</t>
  </si>
  <si>
    <t>㜸〱敤㕣㕢㙣ㅣ搵ㄹ摥㔹敦慥㜷搶㜶㙣攲㜰㐹戸ㄹ挲摤改ㄲ㈷愴〴摡㌴昵㈵捥捤㠹㑤散〴㈸㐵㥢昱敥ㄹ㝢㤲㥤ㄹ㘷㘶搶㠹㔳㈴㈸〵搱慡昴㐶㠵㄰〸戵〸㔵㐸㝤改攵㠵㐲换㑢愵㑡慤㉡㤰㉡㤵㍥㔴敡〳㐵扤㍣搰㔶㤱慡㑡㍣愰搲敦㍢㌳戳㍢扢敢ㅤ㍢ぢ戴愶昲㜱㝣㝣收摣收㥣昳㕦捦晦晦㤳㠴㤲㐸㈴摥㐷攲㕦愶ㄴぢ㔷㑤㉦戹㥥㌰昳愳㜶戹㉣㡡㥥㘱㕢㙥㝥搸㜱戴愵〹挳昵㍡搰㈱㔳㌰搰敥愶ぢ慥㜱㕥㘴ぢ㡢挲㜱搱㈹㥤㐸㘴戳㙡ㄲ敤㥣㠴扦㝤攱㠳捡㔱摤㈹㘴㌳愳㈳㤳戳愷㌰敢戴㘷㍢㘲摢挰〹㝦散㥥愱愱晣㔰㝥攷敥摤扢昳摢户つ㡣㔶捡㕥挵ㄱ㝢㉣㔱昱ㅣ慤扣㙤㘰慡㌲㕢㌶㡡㠷挵搲㡣㝤㕡㔸㝢挴散昶㥤戳摡ㅤ扢㠷敥搸戵㑢扦敢慥摤摤㜸㜵攲攸攸挸㤴㈳㜴昷㐳㥡㌳捤㈵摦㌱㈶㡡〶昷㈶㠴㘳㔸㜳昹搱ㄱ晣㡢慣ㅦ㑦㜷收愷攷㠵昰昸㙡攱〸慢㈸㕣ㄵ〳扢捣㘱搷慤㤸ぢ㍣㍣搵ㅣ挷㔶㡢㥡敢愵捤㔱㔱㉥慢㘶㌸㙢搶㥣挴搹㤵戵愵㙥㜳㕡㔸慥攱ㄹ㡢㠶户㤴㌱㘷㌰㔱愹挷㍣敥㡡㘳㥡㌵㈷㡥㙡愶㐸㥢晢㉢㐶㈹攵愷㐴挷捤攱ㄴ搱㠵挹敤攷㠷㕤㜳㜴㕥㜳攴㡡㕣ㅥ㑣㑣摦㜱愷㔸摦㜷㙢敢㜹戹㜴昹〶捥㜹㘳敢㝥㘸㌹愱㌹搵㥥㠳慤㝢〶㥢慦㕦挱敤慤晢㐷捥愸㝥捣慤慤挷挸愳慣敦慤㜴〵昸㉤㑦ㄴ㥢㔱㌳捣㍡㤹㘵㤹ㄱ㠰㙡㡥㔹ㄷ戳㙥㘴㑡敡㥦愰㤲攸㐰㌶㈵ぢ㕡戲㌰㥢㉣ㄴ㤳㠵㔲戲㈰㤲〵㍤㔹㤸㑢ㄶ收㤳〵㈳㔹㌸㤵㉣㥣㐶㥦㌰㘵㍢㍢㤳㐱㥡晤摣攸扦晥㝤㘶攷攱ㄷ晥晥攷㜷づ㕦昱摢㝣昷〶㜴扡㈷㔸搴㤸愳㥤〵慡搵戰㜸㐷㝥㍢㝦㔶愶ち㄰㠵扥㑢扦㔳ㅦㅡ㉡敤摡慥敤搴搲摣㔶っ昰敢㄰愵て㝤扢昵㝢つ慢㘴㥦㤵戰扢㙡㐴㜳㐵敤攰〶㠳戶ㄱ扢㘲㤵摣㉢㤷㙦㥣昶㌴㑦㙣㘹㙣慢㑤搲㌴㙣ㅡ㘴㈵㕣昹扥㙢ㅡ㠷㥤搰捡ㄵ㌱㝣捥昰㥢慦㙥㘸㌶愷ㅣ㝢戶㜵敢戸㈳捥㔴㕢㥢㔶㌴っ愶戶㈸攷㙥摡愵摦攴慦㙢㘰㜴摥㜶㠵㈵㤷㌷㘸㑥ㄹ挵搳挲㤹ㄶ㘴㠹愲㈴户㝡㈹㥢〲慡ㅦ㥣戴戰㔱㔰㙢改晡㘸慤扥敦㥣〷㘲ㄶ㈵慣㜷㐱㌸摥搲㡣㌶㕢ㄶ㤷搵㜵昱摦㠹㠶捤㜵搵攳㜶戱攲㡥摡㤶攷搸攵晡㤶攱搲愲〶㑥㔳㍡㘲㤷㐴㉡㤵㤰㑣〱っ户愳㐳㔱ㄲ户戵愶〵〹㠸〸㠸㐹挸㔷搴愳㕤晥ㄸ㜶㠷㕤㤴〵㜱㌲㜹挳ち㤳㜱扤㤲挷挴㔰㘰㘴㑦㤴ㅦ㝣改㉤㉢㑣㕢㠵摣㐷摢㌹㤹散て㜶扦㙦㔱㔸摥〱捤㉡㤵㠵ㄳ㉢晤ㄴ慥㐸敤㐵㤶扥〰㠶搰昲昴㈸敡㤴㜳捡㔲晡慣㔱昲收㌳昳挲㤸㥢昷㔰〷〹㤹捤昲㘸㥢㤲㝡〹慡搴㡤捣晡㤱攵㜲㠹捣㈶㜶捡攴㤰ㄲ㘹㜲愷ㄸ㕡慥㘳攴ㅣ㔷㐷换摤晡戸㔱昶㠴捦㤴㝢㜵㐰挴㤷㙡ㄲ㝣㍤㐴㔱㐷㉢晡〲㘳㤳㍥ち㉣搵っ换㕢慡搱㙤ㄳ㤵昸㐸戴捥ぢ搶ㅣ㉦㈰㉢愸攷〷㌱戴〶愴㘹攰〶昱㥤㈳㐸㐴㌲㠸㤱散㤸戹ㅥ挹搸㍦㠶㐷愰㝦ㄴ〹搹㝢㝢㙢ㅥ㐱㘴㙦㐶㔲づ㙡㐹㡦敢摣㙣㌹㕤摥攷㘶㤷攲攰搴换㤸㕤捥散ち㘶㥢㤱㈹㝦〱㠷㈳㤷㐳戹㍥愹㔷攲㔹扤㡡搹搵挸挰㥦㔴昲㥣㠰㔵㔱㠷㕡㡤ㅥ挹㝥㍤搰㤳愵㔲散戳㈲㙡挶㔵㍤戳挷㤴㠰づ戴捥戵㈱㙢㔳㔲挶摥搴ㅡ㌷愳摢㈱㐶挶㜴㡤敥㜵㠵慥搱㠳㘰搷㌶攵搶戵ㄸ慡づ㌰扢づ㔹㑥扤㥥㌹㠴ぢㄵ摥搵㘹昴㔴㈹㍦ㄶ㙡㤱慦っ戵㈹攰〳㐴收ㄵ㈰㠶挹㌵㕤㕦搶㜵㘸慡㠳㠳晡挷㕥㠷摥搶㥡扥〳愰㌷挸捤㜵戹㐳㝢搱㐵㙡搱㕢㐱㕥捡ㅦ㕡捡㤸ㅢ搱慣摥挴散㘶㘴つ㌲㠶户敦㡢戵ㄴ㐸戵搸㡣㐰㙥㈳慤㉥㔲换㥤㔹㕡㄰㔲〲㜵敢㌳㥡㌳㈷㍣㔸㌰づ㡥㐱ㄷ戶ㅤ㐷㤴㜱愹㉤挹ち摥㕦㉥慦慦㜴挷ㅤ摢㘴晤扡㡥散㝥㉣〴㐳㉡㤵散㐸㌴攸挸㌱扡㘶挴收ㄴ挱ㅣ捡攰㥤慤㤹㐴㘴㔰㍤㝡㜱㕣晣晤㜲㥤㤳戴挱㐹㙥挵戱慡户㈱〳㤷㔰㝥搷㤲愳㙣㘳户㑦挸㙥昵ㅡ㉢㉤㝣㌱户㤳〶ㅢ㘲ㄳㅦ改昲つ戶㈳戰ㅦ戸㍤收戴㘱㔶㤹㐵㤷㌹㈵㥣㈲㙣ぢ㐶㔹攴㝣戳㉣㔹捤㍡慦昸㤸昰㡡㡥㡥愶晢㜴㡣㝤㑤攲㐹〳㤷㠸愵昶搸挶㤸扢㜸つ愹㘸㠶㈴㔳㠹㌱つ㔵㌹㄰㌱㡦㝤搷㔹㑣ㅢ㉣收㜶ㅣ㥣扡㥤搹㄰戳ㅤ挸搲㙦㠰搳慣昶攰改づ敢㕣愴㐹扢㔰㐸㘴〹〶㘹㈲㝣扤㈵戳摡挵搷㝣㤲搹㥤挸ㅡ搴ㅦㅡ㈰㘳㄰㔱㠲㍣㠲㠸搲㡤愱㥦㌰挴㔹攲挰〶ㅤ㡥愵搱㡡敢搹㈶㍤㑢㍤晡㤸㝤搴昶挶っ㜷〱㥥愸㝥㍤㈸摣㍢㉦㉣㘰㤷〳摤愷愱捥㕥㔸㄰㈵㔵㥦戶㉢㘰㙤〷挷搶挲挵ㅣ挷〱㕤㔲摥捤㤳ち㔲㝢昷㘳㑣愱攰愴愵扤㤵搶搸㔵㔹扦㜹改敢慤㥤攸㡣攱㤵㐵㤷敥ㄳㅤ换㔹ㅤ愷〸捦㐱愹㔳㥦㤹㜷㠴ㄸ敢搱昷㍢㐶愹㙣㔸㠲挰㠰㡥㐹㘷摤㠴㤸㠳㤷㘰捡愶て搰戶㝡昴ㄹ㐷戳摣〵㡤づ挵愵㡤㜵㑦搲㉤㤲搶㐷っ换挵㙢㈴ㄴ㔹敥搵愷攷敤戳昰搸㔶㑣㙢扦戶攰慥〹愸㄰改晤㈴㐱愳㈴㤵㘴㔲挹㈶戳敤挲㠷ㄷ昲㐴㠲戴㤷㘲㈶㘱㤵㐸搳㘶ㅥ㈳扤愹搷〷㍥ㅡ敡改㕣㔳㌷扣㐷搵捡㡥㔸㉥㑣㑡㔵敦攲㤸扢㤱ㅤ摡㝦晣㘰捤㌳昷㠱㝣搶㘹㕡昹㘳㜸扣㐴㡢慡㈳㠴㌶扡つ㍥慡戰㡥㤸〳ち〴挴昹搴㠸㝥㌹㕤昶㈱昶㙤愸ㄵ挷攱㐹敡搶㈷戴㔹㔱㠶㍦摡搴扣つ晥〳搵㔸㔳㉢扢㐱摢愸㙤㥡ㅡ㔱㡢㘸㌹㕤搴㠸挱挳ㄵ捦㍥㘲㔸慡㡥㑣攲㕦㔰愵㥤㐳㤵㜶㑥㔶㜵敢挷攸ㅡ㤴㘵捥㘵捦㘹㡥攱捤㥢㐶㌱换〷扡敦搶〴㑥㠲挸挹㜹挳ㄴ昲㡣㠱〶㙤晥㌸㔴㌶㌷て㜰攷挱㐷㜹㜴〴㍦㌰㌷愹㘴昰愳戴㘹㔸〲㠳㤱㤶㔲昵搳㤸㉤㉤愳㈳挰㜲㘴扡㄰挶㘰㕣㜸ㄸ㌵㍥ㄳ㈲搴㘳㔰〴㔶挱〸㤳愷㠹㍢愳ㅦ户って搰㈳挴挶つ㙦捣〵挸㤱愱㈸慦户㕢㈴㔴㈳㠳〶慢㔲攱摡收愶㍡㌱㜱㑤㜳㝢㔴㙥摣戰㑣戳㉦㔱㈲㠲㘴愵㑥㔲戲㉣戳挶戵㈴㙡ㄴ㈹戸㐳㘹愳挴㤹㑤㙢攷㑥㉥昲〱〴㤳挴㤹㠴晡ㄹ㠹㈸㜰昴〶㌲㡡㌶晢㜸昴㠸㜸㙣愸〳攴㈸愷晣扡㥥挰㈵㜸㄰㘱㈷㈵㤱ぢ㥥㐰摦ㅢ㠲攲㘴挵慢㙢搱捥昵〷㉤挳攵昲愴〵㉤愱愸㌹愵㌵㐲搲搸㥢㉦㘱㈴㜵戶㉢晤晤攳㡤㄰㘲㐰㠶㜴㡢挴搸㠱㐱㠶㈰慥㠸㐷㤵摡㔹て㡦扡㕡㥤攵搳ㄱ愱㔹ㄲ〲搳㕥㘹㑣㉣㑡㌵慣愶挹昷换〱搵摢愲攴愳慡㍥㍣敢㐲愴㝢攴攳㐱㐹ㄲ戸慡ㅦ愳㔹ち㐱っ㘰扢㐱㘹慡攸挱戵㕢㥤㠰㌷㠳戵〳ㅤ㥣㠸敦㍡愱㜶㐶づ㥡㠹㐱摣晡㑤㤰㜶摡㠴㈸ㄸ愹㉥搳㍦昶㉡捦㍤换昴晤扤㠹戰㄰㄰ㄱ摤㕤㌱摡〳㠰ㅢ昵㑣㤲㡡晡㐳㠷戹捦搹㈴搳敡づ敢愸㘲昴㔰攵㜳㍣㐴昱搰㤷搵㑢戲㈹㈳捥捤㌳㈰㑤换㑢ㅢ昴㠳㔶戱㕣㈹〹㈹㡡㐳㕥㉤㈵昲㥡㠰㤷っ〱昴愹㈹收㕣㠲㐳㌹㠸慢ㄴ户㑣㈰戵慦㜷慢㝢㌱㕣㌲㌹捣攱㡢㍥㍡㈰㘳捣㜲搲㈱搶ㄴ愷㐰晤㜰㘳㉤㠰㐱〶捦㠱愵㌵㔵㤱㤷㑤㈰ㅥ慦敡㐵㤶搴ㄶ改㌶㘱㑦搸搴搹㈳㔵〷っ扦㙡㑤挰〸晢昴ㄹ㕥㈶〳㘵愴㑤敡攰㈴㠹ぢ㠱㜷昷挲挳昲㌱㜱〱愰㤰㄰㔰攸攳攵㉤㈸㠱㔳〵㈱㔱攱㑥搶戴㙥㠵摥㕦㙡摥敡㌰㌲㠵㙥㘰㉡戴攸改㉢㌸愳㈸慦慣攰㕣㡢㕥㌱ㅥ搲愸㌳㤵㍥捡㝥ㄸ散〱㌴㔰ㄳ㉦搲㌳㌶㠴㤰户㐹〶㠶㠵戱㠹㠳㈶慥㐰戶㜳㔹㐳攵㤴收㈱晣挵摡摣㔰㍤㕣㉡㔱摤㠵㝤㙥㑤㐰ㄵ愱ㅢ扥㍡扡愹㈱㈸㑢敥㠹晡摤搶㠶㠶㈰㔸㜰挷㔸晥㠰收ㄵ攷愷扤㈵㍦㜰慢㕤㤴㐸扦〶㝢挴戲㙦愷捥㥣戲ㄸ㠸扡挸戳捦㥤戶散戳㤶㕣㔷摡㘵搴ㅦ㌰〴㈱㤴㥤㕣㘴㉥昱㍥㝥㘴㑡㈶搲㍦挳㡣慢㔹㌶㈷愸ㄹ㐸㌸㡦㑣㍥㌷ㄸ㐰㌹〶㑦愰扢㔷愳〶㠸㈷㥢ㅡ昰㐴㌲㠲㜵㐴戱收㍥㌴㐴㔱㝥ち戰ㄲ㔹晣㉢㌹捥晣㈵㤰扥昲㉡㙡〸㜰㍣〷㙣㈴㝤ㅤ㑡㌱愰㤳㡣㍣〸昱㘰㐰挸晦て㤴㐲㙡㕥㤶㥣晥ぢ挴慣扣搲〸愲㙢〸愲㥦㌴㠱㐸㘱ㄸ㠸愴摦㐳㐱㠱て㘹扡㘷㉦捡ㄱ捥㍤慤㕦㐰㍦昲㠰摦晦攱〵㜴〲㄰㘶㤲㍡ㅡ㕣㙤㌷愲㕣㔵ㄱ㤲㑤㉡〲㥤昷㔲㐵㌸挲㌱昴攲晢㉡㐲㘰〳㤹㐴挵捡㉡〲㝤㝢㌱㡡㘰挴搵ㅡ㌱㙢昰〶㜶㤹㐹晢搸〱〴摥ちㄷ晥㝣〸㉤㜷ㄴㄶ愹换㥢慢愷㌴㐷㌳㌷换晡晤㡥㠰㌰㜳㘶㄰挹㉤㠷㜰挴㤶㘵㕢攴愰㘵㙣ㄵ愱㤵㝤摤㥥戲扡昸㜵㐰捡㑦扥昹㕥挹㉡㤹て㘰㈹㔱㜸㙦㐸㝣㘱搳て昶晦昱晣㘳㝢ㄹ慤ㄶ攰㙡晡㌶㤴摢㜱搹㔳㥦㠰㔳㌷ㄲ㈸㜲㈹㍦捣㌹㠲㑦㤴㡣㠵戲ㄸ搱ㅣ愹〵戹慡ㄹㄶ㝤挴㡢㈰愶㡦㝣㙢㐱挵㐴摣㠳慦㘲收ㅢ捣㥤昲挳㈶㘹㈲捣㐷ㄶ㉥㙤㝡愱摢㔰㘹㈹挸摡搴㌶搳㍦㠲㈸扡挸㠵搴㙢㠹扣㜵㌲㈹捡てㅢ㘵摤㉥捡㍡晦㈲㐳户㝦挸愵攰㝦㈰㠶㐴㉦㌲っ〸㤰㕣敡ㄸち改摢㤱挵㜸搶ㅡ㕤扣戴〷慣㌳〱㔱つ晡㙢昳㈳ㄶ㥣㈲愰ㄸ摡攲摢扤搱㔲ㄷつ㐵ㄳ㕤戵㔲愷㤹㐶㐱㕥㕥㔸㌱ㄴ搶捥愰㄰愶昴づ㤴㔶㙤㡥攲㑢㝡㑣摦昱收ㄳ㜶摡愴慤㉤㘷敥戳㉡㠸晣㠰㥣挹㐸㠱㘱㙤㘴㌵㉥愴搲㐷攷㜷捤昹㔵捣㝢晤㘲㜵㔰㔷搰〴㤹㘵㙤挶慤ㄴ捥㍦㝥㈹挴昶挱摡搴㤷㌶戶㔰挶㔹㥤搸㈰㝦愱㝦㕤ㄳ㐳搸㜸㉢㈹〶ㅣ㜶㔵扤戲㝥㜸昸㜱っ攱愶ㄳ㡡㕡㉢捡㘷㘵ㄷ晥㠴㤴搵搱㉣晦改扤㤶㤴㜵㠲愳改挶慥㤳晦昷愱㘲㐵昹慦搰昷㈶〱㜹㝦㔰㤰捡㈹晤㈷㉢扡㙣㜸㈲戰㙣挳㜹㈳㉦挶慡㉣搲攵敤㤷愶昱昱慡摦㉣㌹㌸散㕥愹挶搰㠸敡㔸敡戶㕤㉤ㄹ㈰㝤㐳改㤷挰㠲㕡㡥慦攷㕢攱敤㌶昳〰〶㙥㍡㘲ㄴㅤ摢戵㜵㙦㘰ㅡ㑥摦〱㝥㝢愶㐳攷ㄹ㔶扥搷挸搴戶攲㈴扡ㅦ挴㤸愳㤳㘰搸㐷㠵昷㘱昹㈲改㔹㔸㥤㈷㠳摦㈱昵㐵摣㑢㤴づ敥㈵晡㍤ㄵ慤㡣㑦㔷㈷㘱敢昴㔸戵㈶㠴㥤㙦㜱㙥㡣搰攰搱㈱㐶敢㌰散㐱愲㥣㠷㜳㑣㙥攱㠱〷㜹慥㡤㘷㔰摦㌷搸㥢换㥥敤搹摣㜲改ㄷ〱搳搵扤愵ㅥ㘵昸㑥㝥㤱㥣㔳ぢ捣ㄱ戴扦ㄷ㝦㔷㙦愰攵㙣晤挰昳攰㠳㙥ㅡ挲〶换㌰㥦慤挲晢㝤ㄲ㐳㤵㘱㘶昸㔵戵愰挰〷㠵㔶㍥㤲愲昲ㅤ㙣㡢〴㠰㜲㈲㔳㐴搶ㅡ慢㥦㕦づ慢晢づ㘱っ改㔵ㄵ挸㝡㍡ㄴ㕥㌵㠸㤵㌹攵㌹昴攷愹昹扢㥦㘳ㅤ慥ㅥ昲㑡㠱戲㍡㡦㉣㑣ち慦ㄴ㜲㍤捦㘰㐰㜵㍤愷㔰摢㝡㍤㑦㉦户ㅥ㠵捡㠰摣㙦㜴晥扥㔰㤸愸㈶㥡㔵㡢㤹捤㙣〱㔹㕦㈸㔳㝡挹㈶戹㤷㡣敦㙡㜸㤵㤰㐲晡㑤昰昷慤扤㙦扣捥昴户扤㡡㘴㡣㘸慡摦〵ㄹ愳摣挵搷愳扢㜰㔱摢㝡ㄷ㑦㉥户㡢㍥昲㑣㜹慡ㄵㄴ㜰慡〵晣㤱扢㕡っちㄲ㡡㈷挳摡扡扤㙡愸㤵㘳捦愱搰搳㤱㈶㘰㍥搵㕡扡㔰㜹っ㍦㠵㠵㜳愰敥㥢搷㝤昸㠶㜵㠹摥敥づ㝣挲㥦㤶愲㌰㤵扣扢扤戹㐲㜵㤴㤲㉣晤〴㜶晤〱收攱敥㙢㌶㐷捥戸〵扦㔹㘸㡥㐴㌳㜹㔰攷㠳〲ㅦ晡挲昳㐹ㄳ晣㌱㥦㌸㐹㉤㤱攱愰㔹昴换昸㈶改㡣慦ㅢ㘴捤挰ㄶ扤㈶㌸㘴攰㐵㘸㈹搸㌲㙤挶㌹㈸㡦㠷攸㜸攰㐰昸晤㔸㌲昰扣㠱ㅣ㝣扤㥣攴挳㠳㔴ㅥぢ㍢晦昸攵㥡攱ㄸつ㐸愰ㄹ扦㌳挹㑣㜶晥㔲搸㜹〷扥㑤㤳㝤ㄲ挴㉣愶户挲捥㈴㐷搹昹搱戰昳㍢㍢㌶㔷㍢㠷搴攷捦㥣㈶㘹挴㘸晣昲づㄴ昹㑥扤ㄷ摤搳㍡戵㠸㉥摤慦㈶㐶㑡〷㝡㔹敡ㄱ摤〸㠹㜱昰愵昸〴㈲扣㄰〸〳㔱攳晦㠷ㄱ〷ㄱ昹㌵愶㜹ㅡ㍥〴㕦㠴换摤㔱攵ㄳ〷㘷昴㐹〷ㄵ㥤晡㐱ㄷ㌷换搲㥡㐲ㄱ㈸㐵㈹晦㝣㔷㜰㑤挴㈸搰戵昳〸㕤㠵㐹㐶搲戴㈷㐲愵㝢㈹愵㍣ㄲ㐲㌶昱㐸つ㘷搴㉦〲㌸㄰づ挸㔹㔰ㅦ㐵敥扢愳ㄸ戳㥤攸㈳搷㤳㉣敤㌱ㄴ挰づ挹搹〸晥捣攳挸㝡挳晦愵㘳㘰㔱ㅡ㡢㤲捡昹昰ㅤ㔱散㔱㥦攰㠰㉦㈳敢㠰敤㕡〹㜰㉦愷㝥〵㌵搱㜷㤱㜱挸㜷㝤ㄵ〵戰㑦㉥㙤搵㘷挴ㅤ戴㈹慤㥦挴㔰㠵ㅢ攷ㅣ敡搷㠲〲ㅦㄴ敥㥡㕣㕣㜱戰㌱戲㑥ち㈴昵ㅢ慣攱愶戸㐲昵㥢㝣攲㕥攴昰㙦〵〵㌹㥣ㅢ㤱挳慤攸昰㙦戳㡢㝣㈹ち㜵㜲慣㡦㉦㤷㐷昰㌴ち㍤ㅤ扤㝣搳扤昸㑤㥥㔳㡡㈷㑢㈷㑦扥摢㥢ㅡ搸㤲扡敦戳摤捦扥昵敢户㥦㝡昳昳㝢晥晡摥昳捦扦昹愷愷㕥㝦敦戵搹㍤扦㝣昱挵㕦ㅣ晡敥敢㙦㙦搴㕦㐸扥晣敥挴ぢてつ㥤㝥攸㡣㝥晣戶晤て摤㝦敡㥥愱愹㑢〶㍢㍡㍡㍢㙦敥晦搵ㄵ户昴㍤㜲收ㄵ攵攷扦扦摣㔲攴攲昱㠲晡㘵㜰ㄳ㜲ㄹ捦愰㠰㘵㜰挵ㅦ改㌲戸㕤㜹㔰昳挱㐱㡤愰㠲㔲㠵ぢ㤰つ㜳昵つ㕤晦〱㌹昹㥢っ</t>
  </si>
  <si>
    <t>㜸〱敤㕣㕤㙣ㅣ搵ㄵ摥㔹敦慥㜷㙣㙦㙣攲㐰〸扦收㈷晣㌹㕡攲㠴㤴㔰㤴〶晦攴て昲攳挴㑥〰㔱㌰攳摤㍢昱㤰㥤ㄹ㘷㘶搶㠹〱ㄵ晡㐷ぢ愸㉤愴㑦戴愸㔰㔴愱昶愱㤵摡㠷ち㈸㝤愸㔴愹㔵ぢ㔵ㅦ㔰愵㍥㔴愲愸㙡ㅦ㕡㔵㤱慡㑡㍣㈰搱敦扢㜷㘶㜷㜶搷㍢㌶ぢ戴愶昲㜵㝣㝤攷摥㜳敦摣㝢捥戹攷㥣㝢捥㥤愴戴㔴㉡昵㍥ㄲ晦㌲㘵㔸戸㙣㙡搱て㠴㕤ㅣ㜷㉢ㄵ㔱ち㉣搷昱㡢愳㥥㘷㉣ㅥ戴晣愰ぢ〰戹ㄹぢ敤㝥㜶挶户ㅥㄶ昹㤹〵攱昹〰捡愶㔲昹扣㥥㐶㍢〷攱敦㐰昴愰戳㔷㕦〶搹昴昸搸㤱搹㠷㌰敡㔴攰㝡㘲换搰〹搵㜷搷挸㐸㜱愴戸㝤攷捥㥤挵慤㕢㠶挶慢㤵愰敡㠹㕤㡥愸〶㥥㔱搹㌲㌴㔹㥤慤㔸愵扢挴攲戴㝢㑡㌸扢挴散搶敤戳挶㉤㍢㐷㙥搹戱挳扣敤戶㥤㝤㜸㜵敡昰昸搸愴㈷㑣晦㈳ㅡ㌳换㈹摦㌲㈱㑡ㄶ搷㈶㠴㘷㌹㈷㡢攳㘳昸ㄷ㥢㍦㥥㙥㉤㑥捤〹ㄱ昰搵挲ㄳ㑥㐹昸㍡㍡昶摡愳扥㕦戵攷㠹㍣摤摥㡢愵㤶っ㍦挸摡攳愲㔲搱敤㘸搴扣㝤〴戸慢ㄸ㡢㝤昶㤴㜰㝣㉢戰ㄶ慣㘰㌱㘷㑦㘳愰㜲挱㍥敥㡢㘳㠶㜳㔲ㅣ㌶㙣㤱戵昷㔵慤㜲㐶愵㔴搷昵搱㄰昱㠹挹攵ㄷ㐷㝤㝢㝣捥昰攴㡣㝣㈲㈶〱㜶慦㔷㙡㠴扤愶晤戸㥣扡㝣〳挷摣摣ㅥづ㉤㈷っ慦〶㌹摣ㅥ㌲㕣㝣攳っ㙥㙥てㅦ挳㔱㘳㥦ㅢ摢昷㤱愸㙣㠴搶㝡㐳晥㤶ㄸ挵㘲昴ㅣ戳㙥㘶㜹㘶㈴愰摥挳慣㤷㔹ㅦ㌲㉤昳㉦散㤲㜸㐷㌶愵㘷㡣昴捣㙣㝡愶㤴㥥㈹愷㘷㐴㝡挶㑣捦㥣㑣捦捣愵㘷慣昴捣㐳改㤹㔳㠰㠹㔲扥扢㍢ㅤ愶㘷ㅦ㌸昷摡㌷慦扤昴昰换扦晤昷昸㍤㍦扣㜳㕢摦㍡〰ㅤつ㈷㌵攱ㄹ㘷挰㙡㜵㉥摥㔶摣捡㥦攵㜷〵㌶㠵戹挳扣搵ㅣㄹ㈹敦搸㙡㙣㌷戲㕣㔶〲昱ㅢㄸ㘵〰戰㝤收摤㤶㔳㜶捦㐸摡㕤㌶㘶昸愲㡥戸攱戰㙤捣慤㍡㘵晦搲愵ㅢ愷〲㈳㄰㤷㌴户搵〷㘹改㌶㠵㙤㈵㝣昹扥㉢㥡扢㥤㌰㉡㔵㌱㝡搶㔲捤㤷㌷㌵摢㤳㥥㍢摢扥㜵慦㈷㑥搷㕡㕢㘶㌴ち愱戶㈰挷㙥㔹愵㙡㔲昳ㅡㅡ㥦㜳㝤攱挸改つ摢㤳㔶改㤴昰愶〴㐵愲㈸换愵㕥挸愶㜰搷てㅦ㜱戰㔰散搶昲搵昱㕡㜳捦搹〰㥢㔹㤴㌱摦㜹攱〵㡢搳挶㙣㐵㕣搴〰愲摥㠹㠶㑤つ搵㝢摤㔲搵ㅦ㜷㥤挰㜳㉢㡤㉤愳攵〵〳㤲愶㝣挸㉤㡢㑣㈶㈵㠵〲〴㙥㔷㤷愶愵㙥㙡扦ㄷ㈴㈱㘲㈴收㐶扥戸㤱敤㡡挷戰㍡慣愲㈲挸㤳改㙢㤷ㄹ㡣昳㤵㌲㈶㘱〷挶搶㐴晤挱㤷摥戰捣戰㌵捡㝤扣挰改昴㘰戸晡㍤ぢ挲〹昶ㅢ㑥戹㈲扣㐴敤愷㜱㐶㝡㍦戲散㜹〸㠴戶搸愳慡搳捥㙡㡢搹㌳㔶㌹㤸换捤〹敢攴㕣㠰㍡㘸挸㝣㥥愸㙤㐹晡〵愸搲搷㌳ㅢ㐴搶搳㤳捡㙤㈰㔰慥〷㈹㤵愵㜴㑡搸换つ㠲㥣晤ㅡ昶㜲㥦戹搷慡〴㐲〹攵㝥ㄳㄴ㔱㕡㑤㤲慦㐰ㄶ昵㡣㤲㔲ㄸㅢ捣㜱㜰愹㘱㌹挱㘲㝤摦戶散ㄲ挵㐴㙢戲㘰搵挹〲㡡㠲㐶㜹㤰戰搷挰㌴㑤搲㈰ㄹ㌸挶㐴摣〶〹㥡ㅤ㈳㌷㌲ㄹ攱ㄳ㘴〴攰攳㑣㐸攸慤敤㘵〴㤹扤㤵㐹搹愹敤㝥㕣㤳㘶㑢搹昲㑡㥡㕤〸挴改ㄷ㌱摢挸散㘲㘶㥢㤰㘹㝦㠵㠴愳㤴㐳戹㌱改㤷攲㔹扦㡣搹攵挸㈰㥦㜴捡㥣㔰㔴搱㠶㕡㠹ㅤ㐹戸〲散㘴㘹ㄴ㉢㔱㐴换戸㘶㘷ㄶ㙣㐹攸搰敡㕣ㅤ扡㌶㈳㜵散㜵敤㜹㌳扥ㅣ㜲㘴〲㘸㝣慤换㠰挶ㄱ㐱搰づ昵搶㤵攸慡て㌱扢ち㤹㔲㉣㌴㜶㔷㘶捤搳㥣晣㐴㤸㐴捡㄰敡㔰戹㠷㑣㑣昳㍦㐱挰戵ㅣ㕤搶散㘷㥡㠲挳收㈷摥㝥摥搲㝥㙦㠷㐴㙦搲㤹㙢㍡㠷扥愲て㘸㐱㕦㡤敤愵晤愹慤㝥戹ㄶ捤晡㘶㘶搷㈱㙢搲㉦㍣㜹㝦㔰㉦㠱㌴㠹敤ㄸ攵搶搳攳㈲㉤摣改挵㜹㈱戵㑦㥦㌹㙤㜸㈷㐵〰敦挵㠱〹搸挱慥攷㠹ちづ戴㘵㔹挱戳换挶挶㑡㝦慦攷摡慣㕦戳㡦晤㑦㠴㘲挸㘴搲㕤愹㈶晢㌸挱捥㡣昹㥢㘲㥣㐳晤扢扤扤㤰㠸㜵㙡㘴㉦昶㑢㍥㕢慥㐹㤲づ㈴挹つ㐰慢㝥㈳㌲㐸〹敤て㙤㈵捡㌰挱戶㐸戰㐶㙢㤵摥扤㠴㤳㐹㤳晦戰㐵㡥昴㉡㘷敤ㄸ㝣〷㝥挱㥥戲散㥡戰攸戵㈷㠵㔷㠲㕦挱慡㠸ㅥ攵㤲愵愸㔹㤳ㄵ㥦㄰㔹搱搵搵㜲㤶㑥昰慤㐹㍥㘹㤲ㄲ㠹扢㍤戱㌱攱ㅣ㕥㘷㉡扡㈰㈹㔴ㄲ摣㐲㌵〹㐴捥㈳散㥡㠸改㐰挴ㄴ㠱㌸晤㘶㘶㕢㤹㡤㈰换晥づ㤲㘶愵㠸㘷㈸慣㝢㠱敥散㤹㤹㔴㥥㘴㤰敥挱㌷摢ち慢㕢昸㥡ㅤ捣㍥㠵慣挹晣愱昳㌱㠱ㄱ㈵挹㘳㡣㐸㙢㐹㌷㑦㔸攲っ㜹㘰㥤㠹愰搲㜸搵て㕣㥢㔱愵㠲㌹攱ㅥ㜶㠳〹换㥦㐷ㄴ㙡搰っぢ㜷捦〹〷摣攵挱昶㘹慡㜳攷攷㐵㔹㌷愷摣㉡㐴摢㠱㠹搵㜰㈸挷晡㘰㑢捡㜳㜹㕡㐳敡散㙣㡣㈱㌴㜹㈲㠶慦㤵㥥搸ㄵ㜹扥㜹攸敢慦㘳㜴摡ち㉡愲搷㔴㥢㡥攵扣〹㉣㈲㙡㔰敥㌶愷攷㍣㈱㈶ち收㍥捦㉡㔷㉣㐷㤰ㄸ戰㌱ㄹ愸㍢㈸㑥㈲㐲㌰改㌲晥攷㍡〵㜳摡㌳ㅣ㝦摥㘰㌰㜱㜱㝤挳㤳っ㠹㘴捤㌱换昱昱ㅡ㐹㐵㤶晢捤愹㌹昷っ愲戵㔵摢搹㘷捣晢慢㠲㉡㘴㝡㤵㈴㘹戴戴㤶㑥㙢昹㜴扥㔳晡昰㐰㥥㑡㙤挳㙦㠶㤹愴㔵㉡㑢㝦㜹㠲昶愶㕤ㅦ挶㘷㘸愷㜳㑥㝤㠸ㅣ搵㉡扢ㄲ愵㌰㜷慡扥㤳㝤㙥㐳㜶攷扥攳〷敡㔱戹てㄵ慦捥搲挳㥦㈰攳㈵㕢搴㠲㈰昴捦慤㔳慣挲㍡㜲づ㜶㈰㈸捥愷㘶昶敢㌱㈵っ戹㙦㕤扤戸ㄷ㔱愴㍥昳愰㌱㉢㉡㠸㐵摢㐶戰㑥㍤搰㡣戵㡤㡡ㅦ戶㡤扢戶㙤㤰戵挸㤶㔳㈵㠳ㅣ㍣㕡つ摣㐳㤶愳㥢挸㈴晦㠵㔵挶㔹㔴ㄹ㘷㘵㔵㥦㜹㡣㘱㐱㔹收㔸敥㐹挳戳㠲㌹摢㉡攵昹挰搰摤慡攰㐹㙣㜲㑡摥㈸㐵㌲㘳愸挹㥡㍦づ㤳捤㉦㠲摣㐵挸㔱愲㡥攴〷攷愶戵ㅣ㝥戴づㅤ㑢㄰㌰搲㑢慡摦㡥搱戲昲㘶〴㐴㡥㑣攷愳晢ㄷ攷ㅦ㐳㡤昲换㤱敡〹㉣〲㡦㘰㑣挸搳扤㥤㌳㡦㍢㔶〰敡㤱㘲㝢慤㘰挲〷挹㤱愱㈸㡦户㤷㐸慡挶㍡つ搷戴挲㤵慤㑤つ㙡攲㡡搶昶戸摥戸㜶㠹㘶愵㔱㘲㡡㘴㌹㈰愹㔹㤶㤸攳㙡㔲㌵㥡㔴摣㤱戶搱㤲摣愶㜵扣㔳㡡㝣〸挵㈴㜹㈶愵敦㤲㡣㠲㈰㉦戹〳㍡㡡晥晡㘴昶㠸㐵㙢㘸〳昴㔰㑦愹扡㐲ㄸづ㍣㠰㉢㈷㘵搱ㄳ㍥㘱㝦慦ぢ㡢㐷慡㐱㐳㡢㜱㜶㌰㙣ㄹ慤㔴㡥㌸戰ㄲ㑡㠶㔷㕥㈵㕢ㅡ㙢㔳ㅡ㐶敥捥㑥戵扦㐲㙦㙣㈳㠶摢㤰㈱㤱〴㍦㌰戶㈱㌶㔷㉣㥡㑡敢慣㐰㔴搷慡昳㝣㍡㈴っ㐷㔲㘰㉡㈸㑦㠸〵㘹㠶搵㉤昹㐱搹愱㜶㕡㤴㜲㔴㌷㐷㘷㝤愸昴㠰㜲㍣㉣挹つ慥㥢挷攸㤶挲〵〶㠸摤戰㌴㔹ち㄰搶慤つ挰㤳挱敡愱づ㌰愲挲㈶戴捥㈸㐱㜳〹㡣摢戸〸敥㥤づ㈹ち㐱㙡捡昴捦摤摡户㥥㘳晡挱敥㔴㔴〸㌷ㄱ㐳㕤〹搶〳㠸ㅢ㡦㑡㜲ㄷつ㐶挱㜲㈵搹愴搰敡㡢敡㘸㘲ㄴ㘸昲㜹〱㙥昰㌰㡥搵捦㙤㔳挱ㅤ户挰㠲㌶慤㉣慥㌳て㌸愵㑡戵㉣愴㉡㡥㘴戵搴挸慢㠲㕥昲晡㥦摡㑤〹㜸〹㤱㜲〰㐷㈹㉥㤹㐴敡摣敥搶㍦㠳敥㔲挸㘱っ㈵摢ㄸ㝣㑣㜰换挹㘰㔸换ㅤ〵摡㠷敢敢㤷ㄷ攴挵㌹㠸戴㤶㉡捡戲㠳戸㡢㔷㡢㈰换摤ㄶ〳㍢攸ㅥ㜴㘹戳挷慡昶㕢慡㙡㔵搰〸敢㔴〲㉦㤷㠳㌱搲攱敥攰㈰愹昳㘱㘴昷晣㘳昲㌱㜵㝥㜷㘸㝣㘸㡣敦昲ㄴ㤴〲㔶戱㤱㘸㜰愷敢㔶户挶挸㉦㉤㙦晤づ㘴ㅡ㐳挰㌴㘸〱愹っ㥣㌱㤴㤷㌷㜰ㄸ㡣㑣㠸㡥挶〳愹㡣㔱づ挲㘱て愲㘱㌷昱㈰㍤敤㐲〹〵ㅢ攴愵戰攸㕥攲戰㡤㈳㤰敢㕤搴㔴㌹㘹〴戸晡攲㙣㙡慡ㅥ㉤㤷㘹敥挲㍦户㉡愸㡡㙢ㅢ捡ㅣ摤搰㜴㈱㑢慥㠹昶摤㌵㑤つ攱㐵挱㙤ㄳ挵晤㐶㔰㥡㥢ちㄶ搵愵慤㑥㔹㈲晢㜳昸㈳㤶㝣㍢㙤收㡣挳㑢愸ぢ挴㝤捦㈹挷㍤攳挸㜹㘵㝤摥昸愳ㄵ慢㜷㜷㜳㤲㍤愹昷昱㈳㔳㍡㤵㝤ㅤ㈳慥㘴摡ㅣ愰敥㈰攱㌸㌲㈹㘹㌰㠴㜲〲㥦挰㜶慦摤ㄸ㈰㥦㙣㘸攲ㄳ㈹〸搶ㄸ挵㌹昹㤱㌱㡡昶㌳㤰㤵捣愲㡥攴挰昹换搸晡摡㙢愸㈱挱昱ㅣ㡡㤱散㔵㈸㈵㤰㑥ち昲昰㝡〷㉦㠳晣晦㔰㈹摡捤㑢㙥愷晦挲㘶搶㕥㙤㈶搱ㄵ㈴搱㉢慤㈴㘲㈰昶〳㠵扣㌹晢戵愳收挷㝥慤昷㝦㜸搴扣ㄳㄴ㘶㤲搶ㄸ㠲㙡っ挶搷㡣㠱㜴㡢㌱戰ㄹ捤搲ㄸ戸㡢㝤ㄸ慦㔷挶㐰攸敤㌸㠴㡡攵㡤〱㐶昱ㄲ㑣扥㔸㔰㌵收挰攰㔹敢㈲㥢㥥戰晤戸㕥㉢㝣㐴敥愱㥥晣㜱昸㥥㌶戶㔶㑦ㅡ㥥㘱㙦㤲昵晢㍣〱戵攵㑤攳扥戶散挲ㅥ㤷㉣搹㈲㍢㉤攱㤵㠸晣改㙢㥥㤳㤵摤㔲〷愵㔴㔲㡥㝡㉤慦攵㍥㠴㑦㐴攳〹㈱昵挸㠶ㅦ敤晢昳挳㕦摡捤㝢㘹㈱慦㘶ㄹ〸敥㈴㌸㑦换〱攱摢搸㤵㤰ぢ昹昹捤㈱㝣㠸㘴捤㔷挴㤸攱㐹㝢挷搷敤愸愸ㄸ㉦挶㤸㡡昹㔶㠳㌱㠹ㅢづ捡㤸㉣㌶㌹㌶攵攷㑢搲ㄹ㔸㡣㑤㕣㝡敦愲〰愱搶㔶㘵㜵㘸㔷㘶㝦〲愵昳〱㈷搲㘸て昲㝣挹愴㘹㍦㙥搶㙡㍢愸搵愴㤹愸つ〳㈲㤲㔲㠸㌴㤰㐳攲㐷ㄶ㠶晥愵㤴㥡㐴㈱㕢㐴㤶㄰㐳㙢づ收昲攴扦㈶〴㐴敤㝡㕦㠷㥦慡〰㡢愰㘲攴㜵敦昴散㑡慢㌳㔲㑤っ捡捡搳挷㔱ㄴ攴㌱㠵ㄵ㡣搲捡摡㘳㈸㐴㈹㍢㠲搲㡡ㅤ㑦㝣㐹挱㔶㈱㌶戵戱戳㌶扤㙡㍤昶ㅥ愷㡡㍢ㅥ搰㌳㌹愹㌰㥣昵慣挶搱㔳㐶攳ㄴ㘸㡦慡㘲摥慦㡡戵㑥扤㘱ㄳ㜴㤶戳〹攷㑦㠴昹昸㍤㄰摢㠷敢㐳㕦搸摣㐲ㅤ攷㜴㘳㠱晣㠵晤㜵㐵挲挶挶㕢戹㘳㈰㘱㔷〴㤵㔷㤷挰愷搰㐵摡昳㥡㕥㉦昲㕤㥡挶㘸㜴戴戳扡㕡昵㍦攳搴㜲㘷㑤ㄳ㥡〱敢〶晤㝦〲ㄵ换敡㝦㡤㔱㌶㐹戲扢挳〲ㅦ戲㡣㤴㉣ㅢ㥣㈱㐶攰挳㐶㤸㐶ㅥ㠱㜵㔹㘴㜰㕢㤵愶昰㠹慡㙡㤶ㄲㅣㅥ慥㑣昳㈵㠸㕡㕦摡戶扤㙤〵㈰愳㐰搹敦㐳〴戵敤捦㐹户㥥㘳㜳昷愲㝡挳㈱慢攴戹扥㙢〶㐳㔳〸敦づ昱ぢ㌳ㄳ㌶捦愸昶㜲戳㔰扢〶㤸攸扢て㝤づㅦ㠱挰㍥㉣㠲㡦㉡敡挸ㄸ挲捡㘲ㄶ晣摡㘸㈰ㄶ㐸愲㜶昰㉦㌰㡦㔶㡤ち㍥㔰㍤〲慦㘶挰慡㔵愱散㤴㙦戹昹㉥〶㔱㠷摢㔸㜷挱昳㈳㉡㐵㠴挱攴ㄲ敥扢㥦㜸㙤挶㐱㈳㙣戸㌶㥦㤰㥤㜹搷㝡戲摦〳㑤㔷昶㤶㐶㤶攱㍢昹摤㜱㡦㝥㍦㜳挴㜹攸ㅤ㕤戹㉢㤶愳つ㠲捦挳捦戶改昲ㅡ慥挰㔱戶㝣㥣扢㐷扢〳㝤搹㕦㝦㈰㉣昰㐱愳㉦敦㜶ㄶ扥㡢㈵㤱昹㔱㑥攵ㅥ㐴搶㥥愳㕦〰㔸㠳㝦㠰ㅣ慤昱㔸㐱づ散搱扥㠳㜶㘲㐸慤戴挴㍡ㅣ㌳攴昱〱㘵扤㡣㉣㑡ㅡ㡦て昲晤摦㐶㠷摡晢戱㜳ㄲ摥晦摣㤲敦愷攲㤷敢㥢㡢〶挷摦㠱㐸㜱攸ㄶ㥥昴㠷㤸㥤㘲㔶㘱㘳愴㍦晡㈹ㄲ㈹㘷㜲㉡㠰昰敡㙥㤴㤱㝥ㅦ晥㝤㝢昷㥢㙦㌰晤㘳户㈶㠵㈰㥡㜴㕢㐲愸㑣愳㄰㤴慢㌸ㄷ㕦㠵㡢摡昶㔸㝣㘶愹㔵っ㔰㍥昲摡㠹㝥ㅡ㔹愱㕦㈳㥦挸㔵㜹㘱㠱て〳㈴愱㠴昲㔱〰ㄴ㜱㉣愱㠲戰㈰愱㠸㘸㐲ㄵ〶〶㠸ㄳ㔵捣ㄲㄱ〹㥦敦㐸摢㠸搷ㅤ改戱挹㈹㤷㙢㑥㘹挴扣ㅤ晡㕡㔷㠵㕣〸扤攴㙤挵㜹慥挳㌸扥昶㜴㌳㘱㌶〳户㌵挶㔰搶㈸ㄹ㠹㠸搴㥥㙡〶㍥㉤〹㠱㈶㜲㡦〲㈶挳㐹攰㈷㥢㠱㕦慡〱扦ㅤ〱㤳㌱㈵昰㔷㥢㠱敦〳㜰挴㠷㙡攴〱㌲㘱㐸㔶昲㑢㠲挹㉢て〱戱捦戱㜹戶捥㥡㔴愳扤愶慡愶〰㤵戱攲㡡㔴愴㝤戸晤攱攱㠳攸㠳戸捣㠴㍢ㅦ㤰戵敡晦㐵㌸㠰㑢㑥ㄳ㐶㘰攰㝢攷〵㐴㤷㍤㕤㍥戱㜳捥㍣攲愱愲摢㍣攰攳㘸㔵㕥㔵摣〲慢㈰挳㉢ㄹ㈱搳愴摢㜲㑤㠲〵㔹挷㐷ㄴㄵ㑢昳搲㐸㘷㍡㐴㐶㔲㌲摡ㄳ㌵㈲㍦㕥昷慢敢㡦㘰㥥㤰㤸㜲扥搰ㄵ㡦愲愰㈲㉦ㅢ㔸㌵㐰㔱㐰㘹愵㝦づ㔹愱㑢愳㄰㈰昹㜳㡦㈱敢㡦晥㌳㡡愱〵改㉤㐹㙢㡦㐷敦昸晢戶㑤㔲扣攳攴㤴搲㍦捦づ㕦㐰搶〵㌷慤愶㜰㠳㜷㝤ㄱ㌵昱㜷㔱愰挸㜷㝤ㄹ㠵㐲㔷㤶㔳㕢㌱㡥戸㠲捥搴㤵晥〴扡㙡㕣㌸挷搰扦ㄲㄶ昸㤰攵慡㙦㙦㙦㈰昳晣ㅢ㝤戳㡦㐸㘶挳挷昹㝢昰戱晤㈲搷摡㠵晦㙢㈴㉢慤昹㑣晡搳㥤㡤㐵㤶愷㈱㉥㝦捦〲挷ㅦ㘲ㅣ慥慢㙥㔸㜲㐴㙡ㅥ晤㐹㘴摡攷㤱ㄱ敢晡㔳㝣㈲㝤㈴㑡㥥づぢ㝣搰㐸ㅣ愲㐵ぢ㌰て捥㐵㜶晦ㅡ㙢㈴㈲㔱搰扦㡥㉣㑡〳㐴愸㈴敢㌷㔰㈸㜴昵昳㑤㔴㍤改戳㕡改挱昲㠳て扥摢㥦ㄹ扡㈴㜳捦ㅤ㝤捦扤晤㥢㜷捥扤昵搹㕤㝦㝢敦昹攷摦晡换戹㌷摥㝢㝤㜶搷慦㕥㝡改㤷㜷扥昰挶㍢敢捤ㄷ搳㍦㝤昷攰㡢㡦㡥㥣㝡昴戴㜹晣愶㝤㡦摥晢搰搱㤱挹ぢ㠶扢扡扡扢慦ㅦ晣昵挵㌷っ㍣㝥晡ㄵ敤ㄷ㝦摣攸㘸㜲昲㜸㠱晥っ戲㈸つ㜰ㄱ㜲ㅡ捦愲㠰㘹㜰挶ㅦ攷㌴〶㠸〴㈵㌰㌵慥㕣攲捣〹㜱㌶㠶㡡扣㤶ㅡ㠸㘶愸㜱㔲ㄲ挲㙥㠴攸晤て㥥㠴㠹〵</t>
  </si>
  <si>
    <t>㜸〱捤㝤〹㤸ㄴ搵昵晤扣㘱愶㤹㙡戶ㄲㄴ㌷㔴㐰㔰ㄴ挵敥㥥㕥㔱㤴㔵㐴㔶㔹摣愲ㄹ㝢愹㠶㠱㔹㜰㝡㐰搰㈸㐶㡤㈶㡡㙢㈴㙡㌴㙡㠸㉢搱ㄸ昷ㅤ㕣攲ㅡ户愸㌱挶㘸㈲敥㕢㤴ㄸ㘳搴愸晣捦戹㔵㌵㔳㕤昵㥡㥥攴㤷晦昷愵㤹扥搴㝢昷扥㔳敦㥥慡㝡㔵昵敥慤敡ㅡ㔵㔳㔳戳ㄹㅦ晥捦㑦ㅤㄷ㠶捣㕢㔹敡戴㕡挷㑣㙡㙦㘹戱昲㥤捤敤㙤愵㌱ㄳ㍡㍡戲㉢㘷㌴㤷㍡㝢挱㈰搴搴っ㝤愹扥愹搴㝣扣搵搰戴摣敡㈸挱愸扥愶愶愱挱愸㠵㝥㝢攷㙢扡〵㠳慤㡣㍡ち㔸搵ㄸ㈱㡡摥ㄴつㄴ〶㐵㤸愲て㐵㕦㡡㝥ㄴ晤㈹〶㔰㤸ㄴ㕢㔱っ愴ㄸ㐴戱㌵挵㌶ㄴ㠳㈹戶愵搸㡥㠲敢㌷㜶愰搸ㄱ愲敦㄰㠸昹㤳㈶捥捥㉤㠶㌷昳㍡摢㍢慣扤㠶ㅥ㙡昷㜹㕣㌴㍡㈶㍡愶㌱㥤㑥㡦㠹散㌵㜴搲戲㤶捥㘵ㅤ搶戸㌶㙢㔹㘷㐷戶㘵慦愱㜳㤶攵㕡㥡昳搳慤㤵昳摢㤷㔸㙤攳慣㕣愴㌱㤷㡤愷愳昱㐴愲㤸挹愴晢敥〴攴㔹㤳㈶捥改戰㡡愵晦ㄶ收捥挴㥣㍤㘹攲㤸㔹㔶攷㝦ぢ㜳ㄷ㘰〲㜲㜲㝢㙢戶戹敤扦〴㕡捦㙤㥡㤸㙣攵㥢戹昱㉤慢愳戹㙤攱ㄸ㜴扢㡣㘸㤴㔲㘳㈶㤴㑡换㕡㤷㜲㍦㥡㘴戵戴捣戵㡡戲搱㕢㈷㤷㍡攷㘴㍢㕡㑢㝤㕢挹㥦搵㘱戵攵慤㔲晦搶㈹㉢昲㔶㡢㘳㔸㙡㘸㍤㌴摢㌱㉢摢㙡搵㜱㘱㐰慢扤つ愷ㄵ慣戶捥收捥㤵晤㕡ㄷ㤴慣戹搹戶㠵ㄶ㑤敡㕢愷㉥㙢㉥愸扡㍡晣搵昴摡㕤搷㌳搹㔰攸㑦敢愴㐵搹㡥㑥㈹㜱ㄳ㐶㜵戶㥥摤㐵扣㈸敢ㄷ㜷愹愱扥㔶摣㘶昳㥡㕢愷㕢ㅤ㙤㔶ぢ㔷挲㉤㌹摡㘷㈴〴搹摢愱㡢㈹搷ㅤ㙥㈵搵挷㌹昸攸ぢ搷ㄲㅡち戱昵㤴ㄵ㑢挱㌱㥣挶㕥㌹㌷摢㘹㡤㡢愵搳挶㌰㘸㡣攱戴搹ㄵ愲㜷㉥㌳㌶ㅡ㐹㡣㌵㐶戰㝡㈴㠴慡㝢〵㠷戶ㄷ㤰㠷㔷㙤㔳戶戶㈹㔷摢㤴慦㙤㉡搴㌶㔹戵㑤挵摡愶㠵戵㑤㡢㙡㥢㥡㙢㥢ㄶ搷㌶㉤㠱㡤晢㘹攸摤扢搶昹扣昷昳搳㜶㌹戴晦戴愹㍦㥢戲挳㠲㈱愳搶晣㐹昱㘸㤶挱㘰㜷㉣っっ㜴㌰㙡㡣㐲扤戱〷㐴㘸㑦〸改㕥㉡㌵搶ㄸ捤敡扤㈰㤴㝡〱摤㘳ㄷ㑦摤改扣昹㑦晤攰戰挹㜷搶摣㔳㙡摢㘰㉤㔷ㅣ㈴〴㝢っㄶ㠲捥㐷㤳㘹㘳ㅦ挲㐴㈰㐲㔱ち㌸㥦㙡ㅣ㙢挴㔸摢〸愱搴㔳づ昸戵㐷㝥攷挵搷搷㈵㈷㥦戹捦㑦挷扣㝡搵㔷㥦㉡づ㍥〲㥥挰㐲㄰㥣捣㈶〹㤳㠲〸愵㈱㙣㘶愳㘳㡤っ慢挷㐲㈸昵㠸㠳㍥敡㥡攸户㑢て㥢㌵昳㠲㍢ㅥ扢昲搴攲慤㙦㉡㡥㙡㠲扥ㅦㄶ㌴攸昱㠸㌱㡥㌰晢㐳㠴づ愰㘰搷㘳㘳㡤昱慣㥤〰愱搴㝡〷㝣挰㡦ㄶ㔸㥢㜶㥣㌳敢㥡て㈶㜶散㝣敥㑢㜱挵〳㐷挰㈷㘱㐱挷昹㘴㠲㑣㠱〸ㅤ〸㘱㜳づ散愹慣㍥〸㐲愹㍢ㅤ散ㅤ捥晥昴㥣ㅦ㍥㜶晡挱㘷㍤扡㙦㔳㝡攲敦攷㉡づ挲㠲㝤㌰ㄶ昴ㅤ㥦㑥㤸ㄹ㄰愱㤹ㄴ散㌸㔸㤹挵摡搹㄰㑡晤摡〱扦㘴㜸挳戹㑦昷㘹㌹昰搷ㄳ搵散攸ㅦ〷慤㔳ㅣ摣〵晣㄰㉣〴挱戹㐱攷ㄲ㘶ㅥ㐴㘸㍥〵挱搳㘳㡤〵慣㍤ㄴ㐲愹敢ㅤ昰ㅤ㑦㕦㍦㜴户㥦扤㝥攰改て㙦晥搳㥣㠱晢慦㔲㝤愰ㄶ昰挳戱愰〷㍦㠲㌰㐷㐲㠴扥㐳㐱昰攴㔸攳㈸搶ㅥつ愱搴㕡〷㝣敤ㅦ扦㕤㄰㥥㌷㜸收㜹㥢㍦㝡昱挸㠳户晥㕡昱㘴㈴攰㑤㔸搰㠳ㅦ〳㡤㤱㠵〸攵㐴㘴挶愶㈳㘳㡤㍣㙢ぢ㄰㑡㕤敡㠰て扥㙦昷挱㈷㜴ㅣ㍤改〷慦挵扥㌸㜱摣扣㕦㉡㥥攴〴扣㠸㠵㈰㌸㜷挵㠵㠴㔹〴ㄱ㙡㠶戰㜷㐵ㅣ㐵㡢㔹扤〴㐲愹ぢㅤ昴昹扦扥敦捤㔷㑦㤹㌷昱㡣换㝥户昵㑦㤶慦㕣慦㜸昶ㄴ昴㔶㉣攸搱摢〸搳づㄱ㕡ち㘱愳㠳㤸㘳㔹摤〱愱搴搹づ晡㈹户㑤摣敤㤰摥㉤㤳㉥㍡㝥扦㉦㡢晢扦搵愸㜸㕡ㄶ昴㑥㉣〴搱戹㐹㤷ㄱ㘶㌹㐴攸㌸ち戲㥥ㄹ㙢慣㘰敤㑡〸愵㑥㜷挰扦㍡㜸挳挲㔱㘷慦㤹戰收攸换㑦㤹扦㑦晦㈹㡡愷㝢〱㍦〱ぢ㐱㜰ㄲ昳㍤挲㥣〸ㄱ㍡〹挲敥㍡搰㔷戱晡㘴〸愵㔶㌹攸戵晦ㄸ㌸晥㤳收摤㈷慥晥搵㠷ㄷ㉤ㅦ晡㠳㑢ㄵ慦㈳〴晤ㄴ㉣攸づ愳㔳㔱㙦㥣〶ㄱ晡〱㠴㝤ㄸ㘱㘴㍤㥤搵㘷㐰㈸戵挲挱摥收敡ㄳ㡦㍤㙢捦〱ㄳ敥㔹昵搷挵摢て㤹戳㔹昱昲㐴戰㝦㠴〵㑤捦㜱晣㥦㐹㤸戳㈰㐲慢㈹㐰㑢っㅤ㍦㥢戵攷㐰㈸㜵慣〳扥晤ぢ㔷㑦晣昵昴晡〹敢晡㡤㌲㉦慤摢晥㔳挵换ㅥ〱㍦てぢ㐱㜰㜲㝥㍥㘱㉥㠰〸晤㤸㠲㥣愳攷ㄷ戲㜶つ㠴㔲㡢ㅤ昰㈵ㅦ晦愶晤㤹愹扢ㅤ㜴昷昸愵〷慤㍢㙡散㌷㡡㤷㔳〲㝥ㄱㄶ㜴慣㕣㑣㤰㑢㈰㐲㍦㠵戰㔹挱㈱㝡㈹慢㉦㠳㔰㉡敦㘰慦㙥㜹㜸扦㑦㥥搹㙡昲敤㈷㝦昳慦㉢捦㌸敦㕡戵つ搴㠲㝤㌹ㄶ㠲ㅤ攷昶扣㠲㌰㔷㐲㠴㝥づ㈱攸㔱ㅣ㐶㙢㔹晤ぢ〸愵㡥㜲搰㉦㌹㝥摢㝤㥢昶㝡㘱攲㥤搶〷㍢搶㠶㠷㉣㔷扣晣ㄳ昴慢戱愰敢昹㌵〴戹ㄶ㈲㜴ㅤ㠴㡤㡤㠳攸㝡㔶慦㠳㔰㙡㠱㠳㕤昳捡㝥㡦㍦㜲敦㑤戳㉦㍢改挱ㅢ㕦㙥〸昷㔳扣慡ㄴ散ㅢ戰愰敦昹㡤㠴昹ㄵ㐴攸㈶〸㐱㡦㘰搰晤㌵慢㙦㠶㔰㙡㤶㠳扥昶㜷ㅦ㥥戶挷攸愱ㄳ㙦㙤㌸晢愲㔳摦ㅢ昳ㅤ戵ㅤ搴㠲㝥㉢ㄶ㜴㍤扦㡤㈰户㐳㠴敥㠰戰㌹挷㤸㝢㈷慢敦㠲㔰㙡慡㠳扤搷敡戳㕥晦搷㠱慢て扡㝦慢㜳㍥戹㜱㜳㑤㑡㙤て戵㘰摦㠳〵㑤捦戱㈷摥㑢㤸晢㈰㐲昷㔳㘰㘷㘹〴攵敢㔹扢〱㐲愹昱づ昸〳搳㍦晡㐹㜲昱㥡㔹ㅢ挶ㄵ慥ㅤ㍡㘱捤㍤㙡〷愸〵晣㐱㉣㘸挰戱㐱ㅦ㈲捣挳㄰愱摦㐰搸戴攰ㄴ晤〸慢ㅦ㠵㔰㉡攳愰敦㝣搷挷㈷㝣㜳㐴㝥昶㍤晢㙥晣攳戳㑦敤㝤慦摡ㄱ㙡㐱㝦ㅣぢ㐱㜴敥攷㑦㄰收㐹㠸搰㙦㈹戸㥦挷挷ㅡ㑦戱昶㘹〸愵㘲づ昸慣㥡㔹扢扤戲昵㔷搳捦扥昹㤷㥦㥣㝥㔳㝣㔹摦㘷愱㍥挴戹捡㥡摣㤱㍤づ搷慤摤㤷挴戱㌱ㄱ晥慢㝥㉦㠰㕢㠱㘲愲㤸㉡㐶愳㠵㐴㈴摢㤸慤ㅦ〶搸㥥㕥㜴㜲㜸敢㕢㍣慣戹慤搰㝥㥣㕣㠵づ㤹㤸㉤㔹摤ㄷ愵愳ㅤ摤挴昶㘵㙤㠵搲㡥㝡攵扣㑥㕣〸敥攰搷㜵㠳〴㥡捤挳㌵扡㔵㤲昵敤散㙦㜶㘸戶㘵㤹㌵㘱㐵戳慤摥挹愷挶ㄵ㝡㝢慥戲昶挰づ敢搸㉥㙤愰㐷ㄳ㜰ぢ戹㕣戰〳㕥摡㉡扢㕦㐳㈷㉤㙡㉦㔹㙤搲扤搱慤㜳㥡昳㑢慣㡥㜹ㄶ㙦㐰慤㠲戸扡つ㔵捥㙤挲攸搹㙤㜰ㄴㄷ晥㠵攱摥摡攲㤴ㄵ㥤㔶㕢挱㉡愰扦㑢慤㡥捥㤵昳戳戹ㄶ㙢㜰㤹㠹扤㑥㈸戶㉦慢㍥戰㍤扦慣㌴愹扤慤戳愳扤愵㕣㌳愱戰㍣㡢㕢㤳挲捣昶㠲㠵㍢㡢㍡㝥㙡㔴㑤慦㕥㑡搵散愹扢扣㈷㙥㘹㡣㙣〸捦㈶摥〹摢㝣扢昲摤㙥捣㕣㜸〷㉦㕡㉣敥㤳戵㈳慡㠰〹㉥㘱昶愸㙣攸昱㠹㜷敢戴ㅥ㔵搹㕡晡搸戵攵晥晦ㅡ搷搶づ㜲扣㥦戲ㅣ㜷㌲〷㘵摢ち㉤㔶挷ㄶ攷ㅡㄴ㝢㘴㍣〷㔱扦て㡥收㡡散搵挱㐲慤㔰㉢敢㡦㙢㉥㜴㉥ち㉤戲㥡ㄷ㉥攲㔵〹收㈳ㅡㅡ㐸㙤攰㘳㍣㡦㉡攳〵㡡ㄷ㈱挲攱㥡搰敦㘹ㄴち攳㔳㔳㍦ㅣ㡢晦晥㑤㘱㉤㕡ㄹ㜲ㄳ㡡ㄹ㠳㔲㝤敢㠱敤ㅤ愵㕥扤㜴ㅥㅥ㤴㉤㉤敡攴慥戹㘵㈵昱㕥愲昸〳㐴晤〸㠸慡昷㥣〳㘰㔴挷㕢敢㝥慤㤳慤㘲ㄶㄳㅡ㜲㘴慢㙣㝤慢㝤㡦㍣搹㉡攵つ摥㑣㑦挳㜱戲㈲㠴㈵ㅣ昸㝤㕢戹攷㕢㉢㍡㈷㘷㍢戳扤㕢㜱㕢㡥㉤㘴挰㘸戴戴戲㤷搸戲㥦搴戹慤挳㑥〹〸愶㉣㝡㔰晡㐸㠵㡤㠴㠳〶挷㑡㑤㉦㐷㙥搹〹昴㝤㘷㌸ㄱ昲敦攴攵户搷戸敢㉦㑣戵摡收慦㕣㙡㤵㘸摥㄰摡㈲㤵晥㐳㡢㘰戳昳戹〵㥤捤㉤愵㌱攸改搴㡥昶㘵㑢晦㥢㌸挴㌲㕥㠶㜰㍦昵扢㘳て敥戹㑦愰慢愶昷㜲㙥㥢愶愶㥡〶愲戱㈶昴ち慢㜱慥㤳ㅢ㝤敥戱〰摤㡣晦攴㘳扣㡡晦挲〶㙤っ扤慥㝥㈴㜴晦捥㤴㐴㍤散晢戶㠲愹昹ㅤ㤶㑣戲㌴㐸〱慣昷㙢㍤慣扤㘳㐹慥扤㝤〹昷慢晥㔲㉡㉤戲慣㑥㑥㕣昴㜱㈶㙡㘴㐲㐶愹㕥扤捡㈶㈱㍣㌳ㅣ扢〰㍦昴㍡㐴扦〹㉤㉤㐳㕤挴㔲㘸㈳慡㝡㘱ち㈵昴〶ㄶ㜶㘴㝤戱扤㈳㙦つ㍤慥戹㜳搱搰㐳㤶㔹换㌸搹戴愲愵戴㐲敤〴〲㌸㠷戰昹晡㑦晡捤㥣户㝥晣㕤ㅢ扦㑤㘶㉥㔸戹㐰つ㜱ㄴ㠱㠹㡢㔱㠰ㅣ㠶慦昱㌶㠴摡〱㘶ㅣ㕣戰㕣晥㌱摥㐵搹㜸㡦攲㝤〸っぢ㐲慡㍤㐲愸㍤㔰挵㔱挲昸㤰攲㈳〸㌵ㅡ㠲挷愸昱㔷〸昷愳〶〲㥢㥢㕥㌶摦㈷愸戶慦攱㜰昵ㄹ搸㐴㝦㠳㌶㙣搰愶㠲㑥敤〵ㅤ㌷愱昱㍡〵㐹㌲㐸㤰㙡挰ち戴㈴昴㜶ㄴ㠱ㄹ㤶㝤搰㑣㐸昸㡡敤敢㘱愶㈷攱㙢慥攳ㅢ㡡㙦㈱㝣㈴㐴㔰㈵㈴㜰攷㌴㜸㠸慢ㄸ慡㠴㠴㕡㤴摣㡦晡收㕢て〹㥣㘳㤶敢㌵㕣っ〶㌸〸㐱ㄹ㌶㘸㔲㐱愷ㅡ㠱慡攳攰敦㔸㠷㤶㠳㑦ㅤ㐵㘰㈲㈸〹愴㘱昸ㅡ〳戰㍡戵〹㘶㝡づ戶㘲㙦〶㔲っ㠲昰㜱㤰〲㠰㜰戰つつ〶㐳愸っ慡㠴㠳㙤㔱㜲㍦敡㍤㉦〷摢㐳㘳ㅦ挷戸㤸て㤰戰㈳戴㘱㠳㌶ㄵ㜴㙡㉣㘰㜵㈴晣戹ㄲ〹慦㌹㡡挰㝣搵㌸㈰つ挳搷ㄸ㠱搵愹㍦㔵㈴㘱㌷昶㘶㜷㡡㔱㄰㍥ㄲ昶〷㠰㤰戰㈷つ㐶㐳愸昱愸ㄲㄲ昶㐲挹晤愸ㄷ扣㈴㡣㠱㐶㜶〴摣㉣〵㌸㠸㐰ㄹ㌶㘸㔲㐱愷㈶〰㔵挷挱ㄳ㤵㌸㜸摣㔱〴愶搵㈶〳㘹ㄸ扥㐶〶慢㔳㡦㔶攴㘰㕦昶㘶㍦㡡㜱㄰㍥づ愶〰㐰㌸㌸㠰〶攳㈱搴㔴㔴〹〷ㄳ㔰㜲㍦㙡扤㤷㠳㐹搰搸㈳㠲㡥㠴㈹搰㠶つ摡〴㐹㄰㥤㍡〸戰㍡ㄲ㙥慢㐴挲慤㡥㈲㌰晦㌷ㅤ㐸挳昰㌵㘶㘱㜵敡收㡡㈴捣㘱㙦づ愱㤸ぢ攱㈳㘱〶〰㠴㠴昹㌴㔸〰愱㘶愱㑡㐸㌸ㄴ㈵昷愳慥昷㤲㜰㌸㌴戲㈳攸づ㠶㈳愱っㅢ㌴〹㜲㈰㍡㌵ㅢ愸㍡づ慥愸挴挱攵㡥㈲㌰㑤㌹ㄷ㐸挳昰㌵昲㔸㥤扡慣㈲〷ㄶ㝢㔳愴㔸〸攱攳㘰ㅥ〰㠴㠳㘶ㅡ㉣㠶㔰ぢ㔰㈵ㅣ㉣㐱挹晤愸ぢ扤ㅣ戴㐲㈳ㅣ㘰㐶㈵㜰㌰戴㐳ㄹ㌶㘸㔲㐱愷づ〵慡㡥㠳㌳㉢㜱昰㈳㐷ㄱ㤸㑤㍤〲㐸挳昰㌵㔶㘰㜵敡㡣㡡ㅣㅣ捦摥㥣㐰昱㍤〸ㅦ〷㐷〲㐰㌸㌸㠹〶慢㈰搴㔱愸ㄲづ㑥㐶挹晤愸㔵㕥づ㑥㠱㐶㌸挰ㄴ㘴㠰㠳搳愰っㅢ㌴愹愰㔳㐷〳㔵挷挱戲㑡ㅣ㜴㍡㡡挰愴敦㌱㐰ㅡ㠶慦㜱㌶㔶愷㍡㉡㜲㜰㉥㝢㜳ㅥ挵昹㄰㍥づ戲〰㄰づ㝥㑣㠳ぢ㈱㔴ㅥ㔵挲挱ㅡ㤴摣㡦㕡散攵攰㈲㘸挸〱愷㤰〳ㅣ㕣〲㘵搸愰㐹〵㥤㉡〰㔵挷挱㌱㤵㌸㘸㜲ㄴ㠱戹改㠵㐰ㅡ㠶慦戱ㄶ慢㔳㐷㔷攴攰㉡昶收㙡㡡㙢㈰㝣ㅣ㉣〲㠰㜰㜰ㅤつ慥㠷㔰㥣戹ㄶづ搶愱攴㝥搴〲㉦〷㌷㐰㘳㥦ㅤ㜵㤷㐹扦㠲㌶㙣搰㈶㐸㠲攸搴ㄲ挰敡㐸㤸㕥㠹㠴㠳ㅤ㐵㘰ち扤つ㐸挳昰㌵敥挴敡搴㐱ㄵ㐹戸㥢扤戹㠷攲㕥〸ㅦ〹敤〰㄰ㄲ敥愷挱㝡〸㜵㉣慡㠴㠴つ㈸戹ㅦ㌵摥㑢挲㠳搰搸㈴攸㡥㠶㠷愱つㅢ戴〹㤲㈰㍡搵〱㔸ㅤ〹挹㑡㈴㈴ㅣ㐵㘰愶㝦ㄹ㤰㠶攱㙢㍣㠵搵愹挶㡡㈴㍣挳摥㍣㑢昱ㅣ㠴㡦㠴攵〰㄰ㄲ㥥愷挱ぢ㄰㙡〵慡㠴㠴ㄷ㔱㜲㍦㙡戴㤷㠴㤷愰㤱ㄱ〱ㄳ攴㠱愳攱㘵㈸挳〶㑤㉡攸搴㑡愰敡㌸ㄸ㔶㠹㠳愱㡥㈲㄰㤰昸ㅥ㤰㠶攱㙢㙣挴敡搴捥ㄵ㌹㜸㤳扤㜹㡢攲㙤〸ㅦ〷㈷〲㐰㌸㜸㤷〶敦㐱愸㔵愸ㄲづ摥㐷挹晤愸挱㕥づ㍥㠴挶摥ㄱ㜴㈴晣ㄵ摡戰㐱㥢㈰〹愲㔳㈷〳㔶㐷㐲摦㑡㈴昴㜱ㄴ㠱戸挹愹㐰ㅡ㠶慦昱㌹㔶愷㡣㡡㈴㝣挱摥㝣㐹昱ㄵ㠴㡦㠴搳〰㈰㈴㝣㑤㠳㙦㈰ㄴ攳㉡㐲挲户㈸戹ㅦ愵扣㈴搴搴扡搷㐹㠸㘶〴昶㠴㕡㘸挳〶㙤㉡攸搴ㄹ㠰搵㤱昰捦㙦㉡摣㌵㝣敥㈸〲〱ㅥ㐶㙦㠶攱㙢昴挱敡搴㘷㌰搳摦㌵昴㘳㙦晡㔳っ㠰昰㤱㜰ㄶ〰㠶ㄳ㘴㉢ㅡっ㠴㔰㡣晦〸〹㠳㔰㜲㍦敡㈳攰㜷摤㍥㙥〳つ㡦〶㠶㡢〲ㅣ㙣ぢ㘵搸愰㐹〵㥤㍡〷愸㍡づ摥愸挴挱㐶㐷ㄱ㠸㐳㌱挸㈴ㅣっ挵敡搴㕦㉡㜲㌰㥣扤搹㤵㘲〴㠴㡦㠳ぢ〰㌲ㅣ㕦㘳㌷ㅡ散づ愱㉥㐴㔱㌸ㄸ㠵㤲晢㔱㝦昰㜲戰㈷㌴㌲㈲攸昶㠳扤愰っㅢ㌴〹㜲㈰㍡戵〶愸㍡づ㥥慥挴挱㔳㡥㈲㄰㉥扢ㄸ㐸挲㐱〲慢㔳㑦㔶攴㈰挵摥愴㈹㌲㄰㍥づ㉥〱挸㜰㝣㡤㝤㘹戰ㅦ㠴㘲㌸㑤㌸ㄸ㠷㤲晢㔱て㜹㌹㌸〰ㅡ晢愶㐱㜷戱㌸〱摡戰㐱㥢㈰〹愲㔳㤷〱㔶㐷挲㕤㤵㐸戸搳㔱〴攲㝡㔷〰㐹㐸㌸ㄸ慢㔳户㔷㈴㘱〶㝢㌳㤳㘲ㄶ㠴㡦㠴㉢〱㌲ㅣ㕦㘳づつづ㠱㔰㙢㔱ㄴㄲ收愲攴㝥搴㡤㕥ㄲ收㐳㈳㈴㌰㑡ㄸ㌸ㅡづ㠵㌶㙣搰愶㠲㑥晤〲戰㍡ㄲ㝥㔱㠹㠴戵㡥㈲㄰㝥㘴㜴㔱㐸㘸挲敡搴㤵ㄵ㐹挸戲㌷㌹㡡㍣㠴㡦㠴㙢〱㌲ㅣ㕦挳愲㐱ㄱ㐲㌱㍣㈹㈴㉣㐴挹晤愸㡢扤㈴㌴㐳㘳㤳愰扢㔲㕡〲㙤搸愰㑤㤰〴搱㈹〶㍦㜵㈴㥣㔳㠹㠴戳ㅤ㐵㈰㑥捡㈰愸㤰搰㠹搵愹戳㉡㤲戰㥣扤㌹㡥㘲〵㠴㡦㠴㕦〱㘴㌸扥挶昱㌴㌸〱㐲㌱㡡㉡㈴㝣て㈵昷愳㑥昵㤲㜰ㄲ㌴昶〹㔲㜷て㝤㌲戴㘱㠳㌶㐱ㄲ㐴愷ㄸ愳搵㤱戰戲ㄲ〹㉢ㅣ㐵㈰㥣换㘸慤㤰昰㈳慣㑥㉤慦㐸挲㔹散捤㙡㡡戳㈱㝣㈴摣づ㤰攱昸ㅡ攷搲攰㍣〸挵㜰慦㤰㜰㍥㑡敥㐷戵㜹㐹昸㌱㌴昶㤸愰扢㠹㕥〳㙤搸愰㑤㤰〴搱㈹〶㤳㜵㈴ㄴ㉡㤱㤰㜷ㄴ㠱戸㌳㠳捡㐲挲攵㔸㥤捡㔶㈴攱㑡昶收攷ㄴ㙢㈱㝣㈴摣〷㤰攱昸ㅡ㔷搱攰㙡〸戵ㅥ㐵㈱攱ㅡ㤴摣㡦㍡挲㑢挲㜵搰昰攴挰㈸㜶㘰㐸㔸〷㘵搸愰㐹〵㥤摡〰㔴ㅤ〷戳㉢㜱㌰换㔱〴挲攳て〱㐹㌸戸ㄵ慢㔳㌳㉡㜲㜰㍢㝢㜳〷挵㥤㄰㍥づㅥ〶挸㜰㝣㡤扢㘹㜰て㠴㝡〴㐵攱攰㕥㤴摣㡦㥡散攵攰㝥㘸散愳㐱㌷扦扡〱摡戰㐱㥢㈰〹愲㔳っ捤敢㐸ㄸ㕢㠹㠴㡣愳〸㐴昱ㄹ愲ㄷㄲㅥ挷敡㔴慡㈲〹㑦戲㌷扦愵㜸ち挲㐷〲㐳晣挳昱㌵㥥愱挱戳㄰㡡㐱㝥㈱攱㌹㤴摣㡦摡挷㑢挲昳搰挸㔵〲㜲〲〲㍢挲㡢㔰㠶つ㥡㔴搰㈹㘶㄰攸㌸ㄸ㔹㠹㠳ㄱ㡥挲㥦㙣㔰捦攰攵扦ㄱ㈴敥〳㜳愳㜸㘸戳㜵ㅣ㈳㕢晤㡢挸㙦㥤戴慣搴搹㉥㘱戸㝥挵挹敤戳摡㍢㈷㌷㤷㤶戶㘴㔷づ㉡㍡ぢ㠷㉤戲摡㄰㈰敦㐰㥣摣㔷搷扥㜴愹㔵㌰㡡昳摡㤷㈱㜶㌲㙤昲晦㐲〰㕤㌶ㄷ〲㐲㑡搵搴㉡㝣晥戳㤸㜰つ㕡㘲㐷㤱㔸敤昳㠰昴㠷昷㈴换搶ㄳ㠶㤷㐵ㄳ㠶〳扡ㄹ㥤摦摣搹㘲昵㈹㑡〸㕣㤶ㅢ㡡㘰ㄱ㔹〷㠵摥挵昹㡢㄰敥㥡摣慦㌸戵愳戹搰搲摣㘶㜱㘳㙣㙤㥢捥戰ㄶ㈲挳㘰㑥㝢愹㤹〹捤晤㡡昳㍢戲㙤愵愵っ㤸收㔷づ㉣㉢㐹㘴戵扥㌸戱戹慤㠴搵挸㔶攴昲㠰攲扣㐵敤挷㈱户㝥㔹㙢摢搴散搲搲晦挴㔶㔱戲㕤㈸㘴搳愸㕡㔵㕢慢ㅡ㙡ㅢ晥搳敤ㄳ㝡つ㐷搷㜶㥥愴攰愱搸㔹㍢㍢㥡㜳换挸㥡慣㉣〶㔹㐷㈱ㅢ戲愶㥥挱㜸㝦㝣搴戳ㅤ㝤㠹つ散㜰㔹攲戸㌶捥摥昵搴挲㑥㌰㌷晥㡣㍥昵晤ぢ挴挱㔳ㄷ㑣敢㑥昹昹㍦㍤〲㔰捦昴㠱ㅥ㘷㔸㙣〳攳晥昶㝥挴慣ぢ敥㔶㌸㍣戱㍢戰攴摦㌷挳㐵戱攱㙥摡扦㝢昱㐰〴敡晢ㄶ㘷㘴㜳㔶ぢ昲ぢ㕡戳㥤晤敤〲㤳㍣㕡戳㉤㈵㐷㌷愹扤戵㌵换晤㡥㠹敥昳昲搹ㄶ慢愱㌸㘱㔹㘷晢捣收㌶愳〸㈱㍢愷㔳㤵㕤㠱慡散ち㍢ㄳ愰㌸㤷㌹㐷戲㑣慣昶㠵搹づ挴㕣㕢㥢昳つ㉣㌰㉦攸㝦㘲㠷挵㘹愰づ㘴扡ㅦ㜷㐰昱愷ㄶ搸〱㝥㙣敥㌱挸挴㈱㜵摣晣搸慤㙢㔵〸晦搴㝦㤸㤲㠲攱㐷捥ㅣ挶㐶愰搵攳㉢攳㤱昴㘵㤳〴㝡戱戸㠹㤳摥㌲㐲搵㌱㠵㘳㡢搹〹扤㘱㄰㥥搱㥥㉤ㅣ㤸捤攳昱㤴摥捥挳㈹つ搸㠸ㅣ㔹㍡㑣收㡢㑣㐲晡ㄱ搲㥡㤶㌷ㄷ慣㡥〶㔶捣挳挳㌷㜵捣㌴〹搹㕢㡢挷㙥㑤㝤㝤㥦〶摤扡愶戹㔸㈳㥣攸扢昷攱㥥㘹〱晣㡦づ㐹ㅦ㘰戰㔷㘱㌹㈳扤〱ㅦ㡤㌷㈱ㄴ㌳㔱攸㡦捦攰㉤ㅡ扣つ㔱捦㥣〷晦㔶㈸㑦摤㐰㠲〷愱敢攴戱づ㈶㤵㌴㈰〱㐳戲㔱敡挵㤱㍥㥥㉣㤲㤰㥤㐰搲攰㍥㉢ㄲ㥡㠷晤搹㉡㠴敤攱㤴搹㉡㌸ㄱ搴搴搶搶㘱愳㠶晣搹㜷㠱搵〲慣㜵㥥㈵改㈵㡡㈹ㄵ愱㜷搰攳〱㍣㉣㠰摦㔴㈹慤㈲ㅣ㌶摥㠳㕤㑤㔸扤ち改㍡扦㍤㙢㙣㜶摥愷昳ㅦ㐰愸户㔱挹㌳扥攷晣愴摥㐵㤱攷愸ㅡ㠳㘳愲㝣㝣㐳㥦㘲㤲㠱攴㈲㝤㐴㤰昷㔱攲愸搲戵㤷㝤㡣摡慡㝢㤹晡㄰㉤摣捥㜹㌶摤㈷㘸㙣㙣㈲㉥㤳ㄴ㌴〶㝦愳挱愷㌴㘰摥〲㌷㕦攸敦㈸㤵搱挲攷㌶晣㤷㔱愰攵ㅦ戰〳㉤捣㕢㜰㠱㍤戴㝣㑥攰㝦ㄲ㤸㌹〶㝥㕡扥㐶㕤ㄵ㕡扥㠱㠹搰昲㈵㐱㤸㝦㔰㐶换扦㔰㕢㥤ㄶ愶㈶戸㥤昳搰昲㌵㍢昷つ㜱戹〳㘹っ扥愵挱㘶ㅡ㌰㤳㐱㘸㘱㑡㙡㝦捦摥挲〷㑥㌴慣搴挲っ慣㌰㤳挱挵昵戰㠲㘳ㄴ㑦挲㐱㈸㘶ㅤ昸㔹㘱慡㐱ㄵ㔶㤸㠸㈰慣㠴〸挲㡣㠴㌲㔶ㅡ㔰㕢㥤ㄵ㈶㉢戸㥤昳戰挲攷昴㡣㌰㜱〷敢つ晡搰愰㉦つ㤸摢㈰慣昴㐳愹㙣㘷㠹㘸㙥㐰戱戳っ㠰ㅤ㘸㘱㙥㠳扢㘶て㉤㈶㠱户㈲㌰昳㄰晣戴㌰昹愰ち㉤㑣㑤㄰㕡〶ㄱ㠴㌹ち㘵戴㙣㠳摡敡戴㌰㝤挱敤㥣㠷㤶挱散摣戶挴㘵㙡㠳挶㘰㍢ㅡ㙣㑦〳㘶㍢〸㉤㍢愰㔴戶戳㘸收㈶挰捡㄰㤸㠱ㄵ㘶㍢戸戸ㅥ㔶㜶㈲敥捥挴㘵㘶㠲㥦ㄵ愶㈳㔴㘱㠵挹ち挲捡㔰㠲㌰㙢愱㡣㤵攱愸慤捥捡〱㘸收㜶捥挳捡慥散摣〸攲㌲搹㐱㘳㌰㤲〶扢搱㘰〲っ㠴㤵摤㔱㉡摢㔹昸攴㤳收ㄸ摡〳㜶愰㠵㌹づ㉥戰㠷㤶㍤〹㍣㥡挰捣㔵昰搳挲〴㠵㉡戴㌰㝤㐱㘸搹㥢㈰捣㘳㈸愳㘵ㅦ搴㔶愷㠵㈹づ㙥攷㍣戴㐴搸戹㈸㜱㤹晥愰㌱㠸搱愰㤱〶㠷挲㐰㘸㠹愳㔴戶戳攸て愱㈴捣挰ち戳ㅥ㕣㕣て㉢㈹攲愶㠹换散〵㍦㉢㑣㔹愸挲ちㄳㅡ㠴㤵戱〴㘱㘶㐳ㄹ㉢晢愱戶㍡㉢㑣㝡㜰㍢攷㘱㘵ㅣ㍢户㍦㜱㤹㄰愱㌱㌸㠰〶攳㘹挰ㅣ〹㘱㘵〲㑡㘵慣㘸㘶扢㜱〸㑤㠲ㄹ㔸㘱㡥㠴㡢敢㘱㘵㌲㜱愷㄰㤷昹っ㝥㔶㤸挴㔰㠵ㄵ愶㌸〸㉢㔳〹挲㕣㠷㌲㔶愶愱戶㍡㉢㑣㠳㜰㍢攷㘱攵㘰㜶㙥㍡㜱㜹戵愸㌱㤸㐱㠳㤹㌴㘰搶㠴戰㌲ぢ愵㌲㔶㌴攱㘱戰㌲〷㘶㘰㠵㔹ㄳ㉥慥㠷㤵㐳㠸㍢㤷戸捣㜰昰戳挲戴㠶㉡慣㌰改㐱㔸㤹㑦㄰㘶㍦㤴戱㜲㈸㙡慢戳挲挴〸户㜳ㅥ㔶づ㘳攷づ㈷㉥㤳㈶㌴〶㐷搰攰㐸ㅡ㌰㡦㐲㔸昹づ㑡㕥㔶㜴改ㄳ㘰攵㘸㤸㠱ㄵ收㔱戸戸ㅥ㔶扥㑢摣㈶攲㌲攷挱捦ちㄳㅤ慡戰挲㌴〸㘱㈵㑢㄰收㐳㤴戱㤲㐷㙤㜵㔶㤸㉡攱㜶捥挳㑡㠱㥤戳㠸换㌴ち㡤㐱㤱〶ぢ㘹挰捣ち㘱㘵ㄱ㑡㘵挳㙤㐴㝦㈱户ㄸ㜶愰㠵搹ㄳ㉥戰㠷㤶㈵〴㙥㈱㌰戳㈰晣戴㌰昵愱ち㉤㑣㡣㄰㕡摡〸挲っ㠹㌲㕡㤶愲戶㍡㉤㑣㥥㜰㍢攷愱攵㔸㜶慥㠳戸㑣慣搰ㄸ㤴㘸挰搷ㄶ愸つ㌰㄰㕡㤶愱㔴㑥㡢晥ㄸ㍡づ㜶愰㠵昹ㄴ㉥戰㠷㤶ㄵ〴㕥㐹㘰收㐵昸㘹㘱㌲㐴ㄵ㕡㤸㉡㈱戴㥣㐰㄰收㑣㤴搱㜲㈲㙡慢搳挲㜴ち户㜳ㅥ㕡㑥㘲攷㔶ㄱ㤷愹ㄶㅡ㠳㤳㘹昰㝤ㅡ㌰晢㐲㘸㌹〵㈵敦㌱挴㠷㌵㌵攷收搳㘰〶㔶㤸㝤攱攲㝡㔸昹〱㜱㑦㈷敥㐶ㄸ昸㔹㘱㝡㐴ㄵ㔶㤸㍣㈱慣晣㤰㈰捣愲㈸㘳攵㑣搴㔶㘷㠵〹ㄶ㙥攷㍣慣㥣挵捥慤㈶㉥㤳㉦㌴〶㘷搳攰ㅣㅡ㌰ㅦ㐳㔸㌹ㄷ愵昲㥤㐵㑦换昹戰〳㉤捣戹㜰㠱㍤戴㕣㐰攰ㅦㄳ㤸戹ㄳ㝥㕡㤸㌰㔱㠵ㄶ愶㔳〸㉤㙢〸挲扣㡡㌲㕡㉥㐲㙤㜵㕡㤸㜲攱㜶捥㐳换挵散摣㈵挴㘵㍡㠶挶攰愷㌴戸㤴〶捣搰㄰㕡㉥㐳愹㡣ㄶ㍥㘶慡搹㕢㉥㠷ㅤ㘸愹挵㥤㤴ぢ散愱攵ち〲㕦㐹攰㍥㌰昰搳挲ㄴ㡡㉡戴㌰挱㐲㘸㔹㑢㄰㘶㕡㤴搱㜲ㄵ㙡慢搳挲㈴っ户㜳ㅥ㕡慥㘶攷慥㈱敥㐰扤挱戵㌴戸㡥〶㠳㘰㈰戴㕣㡦㤲昷ㄸ搲愵㙡攰㍣昴㑢㤸㠱㤵㙤㍤戸ㅥ㔶㙥㈰敥㡤挴㘵㝥㠵㥦㤵攱愸慢挲ち㔳㉥㠴㤵㥢〸挲摣㡢㌲㔶㙥㐶㙤㜵㔶㤸㤶愱㘱攵ㄶ㜶敥㔶攲㌲㘵㐳㘳㜰ㅢつ㙥愷挱㈸ㄸ〸㉢㜷愰攴㘵愵挲扥㜲ㄷ捣挰捡㕥ㅥ㕣て㉢㜷ㄳ昷ㅥ攲㈶㘰攰㘷㈵㠵扡㉡慣㌰〹㐳㔸戹㡦㈰捣挶㈸㘳㘵㍤㙡慢戳挲㐴つ㡤搳ㅢ搸戹〷㠸换㈴づ㡤挱㠳㌴㜸㠸〶攳㘰㈰慣㍣㡣㔲昹㈱愴扦挰㝤〴㜶愰㘵㠲〷搸㐳换愳〴㝥㡣挰捣挱昰搳㌲〳㜵㔵㘸㘱㕡㠶搰昲〴㐱㤸㥦㔱㐶换㙦㔱㕢㥤ㄶ愶㙥㘸扣㝥㡡㥤㝢㥡戸㑣敢搰ㄸ㍣㐳㠳㘷㘹㌰ㄷ〶㐲换㜳㈸㤵搱愲㑢昰挰㌱昴㍣散㐰ぢ㌳㍤㕣㘰て㉤㉦㄰昸㐵〲㌷挱挰㑦㑢ㄶ㜵㔵㘸挹挱㐴㘸㜹㠹㈰捣搸㈸愳攵㘵搴㔶愷挵㐲㌳户㜳㥥㤱攵㡦散摣㉢挴㘵愲㠷挶攰㑦㌴㜸㤵〶捣晤㄰㕡㕥㐳愹㥣ㄶ晤戵摣㕦㘰〷㕡㤸摦攱〲㝢㘸㜹㥤挰ㅢ〹捣㍣つ㍦㉤㑣捥愸㐲换㜱㌰ㄱ㕡摥㈴〸㜳㌸捡㘸㜹ㅢ戵搵㘹㘱㝡㠷摢㌹て㉤敦戰㜳敦ㄲ㤷愹ㅦㅡ㠳昷㘸昰㍥つ㤸つ㈲戴㝣㠰㔲ㄹ㉤㝣昴㕥㜳ㅥ晡〸㜶愰㠵ㄹㅦ㉥戰㠷㤶扦ㄲ昸㘳〲㌳㜳挳㑦ぢ搳㌵慡搰戲ㅡ㈶㐲换㈶㠲㌰慢愳㡣㤶㑦㔱㕢㥤ㄶ㈶㝣戸㥤昳搰昲㜷㜶敥㌳攲㌲ㄹ㐴㘳昰てㅡ㝣㑥〳收㠷〸㉤晦㐴愹㡣ㄶ扥愹㐵㐳换㤷戰〳㉤捣〱㜱㠱㍤戴㝣㐵攰㝦ㄱ㤸戹ㅣ㝥㕡㤸挰㔱㠵㤶㥦挳㐴㘸昹㠶㈰㙢㔱㉡愳㘵㌳㙡慢搳挲ㄴ㄰户㜳ㅥ㕡㙡㄰〰㌲ㄸ〵㔲㔷敢つ㄰ㄵ愸㌱㝡搱㠰ㄹ㈳㐲ぢ㥥摣㉥㍢ㄱ改ㄲ㐵㌰戴㠴㘰〶㔶㤸㌱攲慥搸挳㑡㙦攲㌶㄰㤷搹ㅤ㝥㔶㤸搲㔱㠵ㄵ㈶㝣〸㉢㘱㠲摣㠹㔲ㄹ㉢㝤㔱㕢㥤ㄵ㈶㠵戸㥤昳戰搲㡦㥤敢㑦㕣㈶㡣㘸っ〶搰挰愴〱㜳㐸㠴㤵慤㔰㉡摢㔹㈲晡㤹敤㐱戰〳㉤ㅢ㍣挰ㅥ㕡戶㈶昰㌶〴㘶扥㠷㥦ㄶ㈶㜹㔴愱㠵㈹㈰㐲换戶〴㜹ち愵㌲㕡戶㐷㙤㜵㕡㤸㈶愲昱㝡〷㜶㙥㐷攲㌲㠵㐴㘳㌰㠴〶㍢搱㠰㔹㈵㐲换捥㈸㤵㕤戵㘸㤲㐹戰戳っ㠵ㄹ㔸㘱㔶㠹㡢敢㘱㘵ㄸ㜱㠷ㄳ㤷攱㘷㕣㍤㈳㈱㤶㈵㉣昰㕢捦㄰愲㍦㕥ㄶ㠸㕡捡ㅡ㡡㡣㕦捥敢㕣搹㠲㤸㌱ㄷㄹ㍦戳㤷ㄸ〹っ㑢ㅤ愲㝡敤ㅤ㜵慡愶捥晦慣㝣㔷摢㘷戱搲㍥㕢晢摥㐳㈰捤愸㘱㜸戴晥搵㝦〵㥦戵敦㙡捦㑥㜷㍦㤸捣㌶晣㠴㐶愲㡢㕢捦㙣捥㜷戴㤷摡㡢㥤㐳攷㈱㈹㘲㈸摦敢㔰慣愹㠹㑣愸㝦〵㠸摡㜵搲戱扡㌶扥扣㙤㌹㥦㜵づ㉦㘹㙢㍦慥㑤㝡㔳㕦攲敢㉤㠴慦摥扤戹㥡㌰搷挳捦慥㈰捥㝣挳㈱㌳戴㍢㈰㐶㑥㥡㌸㘹㙥㔳愲戱㌱ㄶ㠹愵昲昱㘲㌱ㄶ㡦ㄴ戲㤹㜴扡㔸捣攴ち戱㝣㈱㤲㡡愶㘲愶〴㌰〱㘰㡣㐲ㅢ㤳㈱㑢㠱摦㠳愵户摤ㄲ㜵昵㡣昷昵㌴㥡〸晢ㅡ㤵挳㥣㙢㐱㔹㜵扤㝢慢㤱扥搷㉤〴愲㤰㕤捦慣㠷㐲っ㐲搶晦ㅥ攴昴慣㔱㌹昷㙣摣㤷敥散㠵㉥ㄸ㝢㐳㠴㑤㠶㈲搹愱搰ㄸ挸慤㈶㑤㙣㉡㝦㘱㕥㘸ㅦ㔴て㐴㌵ㅥ慤㜶ㅦ戶收㙥ㄴ㡡愰扥㉦敡㈵〰㡢㌷昴㤵㐲㔱搴昴㐷㡤㈷敦挲㘴㡣ㄳ搵㌵㐶っ搲㜸㠳㑢挳㈹㠶㐱愸㡦愰ㄴ㍥㤳㔰㜲㐱扥ㅦ愳㤶扢戸㝡〲㕥㜲挷㠲〲㙦愷㈳ち㜶っ昵ㄸ㙡戸㜳㤴㙦㕣挶㉣搹㍡㌴ㄶ㜶昶挶㉤收戳改㘸㌶㤳换㘶戲㤹㜸㍣ㅦ㑢㘷戳改㐴㈲㥦捦㐴搲㔶㈱㙤㐵㑤〹㜱ㄲ㝢㕦戴㌱ㄹ搴㤴捥挸挶㤵攸愶慢㔳㡣㕡㜲〳慢㠷戰㘲㤲㉦㈴ㅥ㠰㘶挶㜸㠸戰挹挰㈵ㄶ㙡っ㤲㘸㤰㌲㠳晣ㄸ愴挴晣愷慢㥣挲慡㌷㘸戶〷挵㈸〸㈵㠱㑡㤶愶㐱搹挵〱〳㤵挲挱ㅤ㔸㔹㤰㠳摢㔰ㅢ攴㠰〱㑡攱㘰㈶愰㙣づ慣㐴㉡㤳戲搲挵㜸㍣㠷扦㑣㌶㤷〳㈳戱㠴㔵㠸愷ぢ㠵㘲㍡㘱㑡㍣㤳慢㥦挵㥥㌲㠲搹捤㠱㠴㌲㕤㥤慡挵㠹㔷㌸戸挹换挱㕣扡㌴て㈲㙣昶㠲〱ㄶ昴ㅣ搴戹捡挳搹㐰㌸㠸搰㜶ㅦ〸ㄵ㠲㔲㔶㝢ㄴ㤴㕤ㅣ㌴愰㔶㌸昸㠵㤶㠳㥦㙢㌹㌰ㅣ愸搰㌱㠰㜲㌸㈸㐶戲㜱㉢㤳㐹ㄶ㌲㤱㜸戶㄰捤㈴攰㝢㍡搷㤸㠸愵昰㌲㥥㡣㘵㠶摤搵㘷搱挶散攳㤶㘴㍦攸敢㤶愸㔳〳㔰ㄲづ㉥昳㜲㘰㐱㘵ㄴ㈱挲愶〹〳㉣攸㌹搸捡㔵㉥㘱〳攱㠰㡦㠲换慢〳搵㈰㜷㐵敤㔰㜶㜱戰つ㙡㠵㠳昳戴ㅣ㥣愳攵㘰戰〳ㄵ㉡〱捡收㈰㥤㐹收昳挵㐲㍥搶㤸户攲㡤ㄱㅣ〳㔶愲㔸挸㘵愲㔶㈱ㄹ㑤挵㡢收戶敥敡㍢搱挶摣捥㉤〹〷摢扢㈵敡搴㄰㤴㠴㠳ㅦ㜹㌹㔸〱㤵戱ㄲ㈲㙣敥〴〳㉣攸㌹搸搹㔵㥥挴〶挲挱晥戴ㅤ〷愱㠶扡㉢㍡〵捡㉥づ㠶愳㔶㌸㌸㔱换挱〹㕡づ㜶㜵愰㐲愷〳捡收㈰㔲㘸捣㈶攳㠹㑣㌱㤱㠸挴昳搱㐲㌶ㄷ换㘴㌲昱㐲㍣㤱㡤挶愳搱㡣㌹挲㕤晤ㄹ㘸㘳㡥㜴㑢挲挱㙥㙥㠹㍡戵〷㑡挲挱㜲㉦〷㘷㐱㘵慣㠶〸㥢㝢挲〰ぢ㝡づ㐶扢捡昳搹㐰㌸㤸㐲摢挹攴㘰㙦㜷㐵㙢愰散攲㘰ㅦ搴ち〷㡢戵ㅣ㉣搲㜲㄰㜱愰㐲㤷〰捡收㈰㥦捡㈶慣㐸㌱㤵㉢㈴㡡㜱散〴搹㐲㡥〴愴ㄳ戱㐴㉣ㅡ㉢㌴㥡㔱㜷昵㍦㐵ㅢ㌳收㤶㠴㠳㐶户㐴㥤㑡愲㈴ㅣ攴扤ㅣ㕣づ㤵㜱〵㐴搸㑣挱〰ぢ㝡づ搲慥昲㉡㌶㄰づ㘶搰㜶㍡㌹ㄸ敢慥攸㍡㈸扢㌸搸て戵挲挱㘱㕡づㄶ㘸㌹ㄸ攷㐰㠵㙥〰㤴捤㐱慣㤸㡤挶㤲㡤㔶〴ぢ昱㔸㌲㥤㑤攰㈸挰挸㤸捣㐵㜲㠵㔴㌱㘱敥敦慥晥㐶戴㌱て㜰㑢挲挱㜸户㐴㥤㥡㠴㤲㜰㌰挷换挱捤㔰ㄹ户㐰㠴捤挹㌰挰㠲㥥㠳㈹慥昲㑥㌶㄰づ收搱㜶㉥㌹㤸敡慥攸㕥㈸扢㌸㤸㠶㕡攱㘰戲㤶㠳㠹㕡づづ㜶愰㐲ㅢ〰㘵㜳㄰㠹㘷愲挵㔸㘳㘳扣㤰捣昱攵挴改㐸㌴ㅡ㡤愴戲昹㙣㘳慥㤸捣㐴捤改敥敡ㅦ㐰ㅢ㜳㠶㕢ㄲづ㘶扡㈵敡搴ㅣ㤴㠴㠳㜱㕥づ㝥〳㤵昱〸㐴搸㍣〴〶㔸搰㜳㌰搷㔵㍥挹〶挲〱ㅦ〴㌷㡥㈰〷昳摤ㄵ㍤〳㘵ㄷ〷㠷愲㔶㌸㠸㙡㌹搸㐷换挱㘱づ㔴攸㜹㐰㌹晢㐱㘳㍣ㄷ㐹㔹搱㐲慥〰ㅥ㌲搱㙣愱戱㤸㑤㘶愳㌸㘵愶戳戹㘴捡㍣摣㕤晤ぢ㘸㘳ㅥ攱㤶㠴㠳㈳摤ㄲ㜵敡㘸㤴㠴㠳㍤扤ㅣ晣〱㉡攳㘵㠸戰昹㕤ㄸ㘰㐱捦㐱㤳慢㝣㡤つ㠴㠳㉣㙤㡦㈱〷㔹㜷㐵ㅢ愱散攲㈰㡦㕡攱㘰㘷㉤〷㐳戴ㅣㄴㅣ愸搰摢㠰戲㌹挸㈶ㄳ昹挶㔸〱㥢㍥㔱㠸攳ㅤ㜹戸㐴㡡ㄴ戳愸㙡㑣㔸搱慣㤵㌵㉤㜷昵敦愰㡤㔹㜴㑢挲挱㐲户㐴㥤㕡㡣㤲㜰戰慤㤷㠳て愰㌲㍥㠴〸㥢㑢㘰㠰〵㍤〷㉤慥㜲ㄳㅢ〸〷㝣㄰㕣摥㘵慡㈴〶挸搲㘷㔰㜶㜱戰ㄴ㑤㠴㠳㍥㕡づっ㉤〷挷愲ㄱㄱ㐲㕦〰捡收㈰㤲挸㘱て㠸㐴㔳戸㌰㡡㌷愶昲戹㔴㉥㥥㡡挵㈲㤱㑣㈱ㄹ㑢ㄵ㌲㘶㠷搳挶昸ㄲ㙤捣㤲㕢ㄲづ㍡摤ㄲ㜵敡㌸㤴㠴㠳㍡㉦〷摦㐰㘵㝣ぢㄱ㌶㔷挰〰ぢ㝡づ㔶扡捡㕥昵戰㄰づ摡㘹换攴㘷㈵〱㍦㤶㝡㐳搹挵挱㠹㘸㈲ㅣ㝣昱㤵敥㍡昱㜳搴〶慦ㄳ㑦㐲㈳攱愰て愰㙣づ㘲昹㔸ち慦㈵㉣㈶ぢㄶ捥ぢ㔶ち㍢㐲扥ㄸ㐹攲扡㌱ㅥ㉤㐴ㄲㄹ㜳㤵搳挶攸㡢㌶收挹㙥㐹㌸昸扥㕢愲㑥㥤㠶㤲㜰昰㌷慣扣敢㕡搹㠴捡搸ち㈲㙣晥〰〶ㄵ㌹㌸摤㔵づ㘶〳攱㘰㌹扤㕥㐶づ㈴扣挷搲づ㕣ㄱ㙢昸㍤ㄳ㑤㠴㠳户戵ㅣ扣愹攵攰㉣㌴ㄲづ㜶〶㤴捤〱挷挲㐴㉡摦ㄸ挹㘶愲昱㠸㤵换攵昲搹㘴㈶㥥挵〹㈲〳㐲ㄲ收㙡愷㡤戱ぢ摡㤸㘷扢㈵攱㐰〲㠰散ㅡ㜵敡㝣攸㠴㠳㍦㝢㌹搸ㄵ㉡㘳〴㐴搸扣〰〶ㄵ㌹昸戱慢摣㠳つ㠴〳㍥〶㉥慦慦㔵ㄲ换㘳㘹㙦慥㠸晥昳㝢ㄱ㥡〸〷捦㙢㌹㜸㑥换挱挵㘸㈴ㅣ㐴〱㘵㜳㤰㈸㌶㐶㌳搱㑣㍥㤱戲㈲昱㐴㍣㥡㡢攷㌳ㄸ㈱㜱㑢ㅣ捤ㄴ㔲昱㠲㜹㠹搳挶㠸愱㡤昹㔳户㈴ㅣ㐸戴㡦㕤愳㑥㕤づ㥤㜰昰㕢㉦〷㐹愸㡣ㄴ㐴搸扣〲〶ㄵ㌹戸搲㔵敥挷〶挲挱㘹㠴㍥㤵摥㑡攰㡥愵昱㕣ㄱ㙢昸扤ち㑤㠴㠳つ㕡づ敥搷㜲㜰㌵ㅡ〹〷㤳〱㘵㜳㘰㘵ㄲ昹㜸㉣㡢愱㌱ㅢ㡦㕢戸㝤捣挴戲愹㜸戲戱㔰㡣攰昲㌹㥡㌳慦㜱摡ㄸ㔳搰挶扣搶㉤〹〷ㄲ摡㘳搷愸㔳扦㠴㑥㌸戸换换挱㌴愸㡣㠳㈱挲收つ㌰愸挸挱㡤慥㜲㌶ㅢ〸〷㘷ㄱ晡㑣㝡㉢㘱㍡㤶收㜱㐵慣攱昷㘶㌴ㄱづ㙥搰㜲戰㑥换挱㉤㘸㈴ㅣㅣ〶㈸㥢㠳㉣㑥㠵改㙣捣㑡㘶㘲改㜸㍡㕤挸挵㡡㡤㤱㘴〴㌷搳昹㙣㈲㥢㉦㤸户㍡㙤㡣挳搱挶扣捤㉤〹〷ㄲ挸㘳搷愸㔳㜷㐱㈷ㅣ㕣敤攵攰㈸愸㡣愳㈱挲收摤㌰愸挸挱㍤慥㌲挷〶挲挱〵㠴收攳攴㑡㠲㜲㉣ㄵ戹㈲搶昰扢ㅥ㑤㠴㠳㑢戴ㅣ㕣愴攵㘰〳ㅡ〹〷㡢〱㘵㜳㤰㉣愶㈳㤱㈲敥ㄲ㌳戹㘲㍣㥡㐸攷㤲㜹㑣㄰㐵㔲㠵㘸扥㌱㠵ㄹ㈲昳〱愷㡤戱〴㙤捣〷摤㤲㜰㈰㘱㍢㜶㡤㍡昵〸㜴挲挱〵㕥づ摡愱㌲㤶㐲㠴捤㐷㘱㔰㤱㠳挷㕣攵㌲㌶㄰づ㉥㈱昴挵昴昶〹㜷戵㉢戹㈲搶昰晢㕢搴ち〷愷㙢㌹㌸㑤换挱㔳づ㔴攸㐴㐰搹ㅣ㌴㐶㜲愹㘴㍥搹㤸㉣愴㌱㘵㤰捤㘶昲㤹㜸㌴㤲㑦㈷㘳㤹㜴㈲ㅡ㑦㤹㑦扢慢㍦〹㙤㑣㠶收戸㝥㐳㌸㤰ㄸㅤ㑢搴愹攷愱ㄳづ㔶㜹㌹㌸〵㉡攳㔴㠸戰昹〲っ㉡㜲昰愲慢晣㈱ㅢ〸〷㔷ㄲ㥡㑦㤳慢㤷摣搵慥收㡡㔸挳敦换愸ㄵづ㑡㕡づ㡥搵㜲昰㐷〷㉡㜴ㅥ愰㙣づ㡡㤱㐴〲㜷捦㠵㔸ㅡ㜷㡢㤸㐰捡ㄴ㤳搹㑣愲ㄸ㑢㠱㠳㑣愴㤸㌶㕦㜱㔷㝦㍥摡㤸㡣挳㜵㜳㈰〱㌹㜶㤴㍡昵ㄷ攸㠴㠳ㄶ㉦〷㙢愰㌲㝥〲ㄱ㌶㕦㠷㐱㐵づ㌶扡捡㑢搹㐰㌸攰㈳攰〶ㅦ㈶㔷㙦扡慢扤㠲㉢㘲つ扦㙦愳㔶㌸㌸㐶换挱㜷戵ㅣ扣攳㐰㠵㝥〱㈸㥢㠳㔴戱㌱㤷捥㔸搹ㄸ㙥ㄵ攲㌸㌳㘲㥥㌴㤹㡦㈴㜳㈹㕣㈹㐶ぢ㡤㌹昳㕤㜷昵㔷愱㡤挹愰㕢㌷〷敦扢㈵敡搴㐷㈸〹〷㐷㜸㌹戸づ㉡攳㝡㠸戰昹㔷ㄸ㔴攴㠰〱㌷㔱晥㡡つ㠴〳㍥〱㙥昰㔹㜲戵挹㕤搱㉤㕣㤱换挱愷愸ㄵづ㘶㙡㌹㤸慥攵攰敦づ㔴攸づ㐰搹ㅣ昰挸挷ㅤ㜳㉡㔱捣㈶攲戹㈸づ㠲㐴㠱㈷㠴㐲捡㡡攵㤲㡤㜱昳㌳㜷昵㜷愲㡤挹〸㕢㌷〷㥦扢㈵敡搴㤷㈸〹〷〷㝡㌹戸ㄷ㉡攳㍥㠸戰昹ㄵっ㉡㜲挰攸㥡㈸ㅦ㘴〳攱攰㜶㜲㜰ㅢ㍤晥挶㕤搱㈳㕣㤱换挱㘶搴ち〷㘳戵ㅣ愴戵ㅣ㜰㈵㐴〸㍤〱㈸㥢㠳㜴ㄲ㜷㐸㠹㘴搶捡挵㌱㠷㤲挷㘴愲ㄵ㐹攰㡡挱捡㘷㔳㔹㉢搹㘸㉡愷㡤昱㈴摡㤸っ愷㜵㜳㈰㜱㌵㜶㤴㍡ㄵ㠲㑥㌸㘸昴㜲昰っ㔴挶戳㄰㘱㤳㌱㌳晣改慦㤵ㄹ㑢ㄳ攵㡢㙣㈰ㅣ昰昹㙦㜹㍤戹㤲ㄸㄹ㑢㉦㜳㐵㔸㤰㉦㘳㘴挲挱敥㕡づ㐶㙡㌹攸㠷㐶挲挱慢㠰戲㌹挸㐷ち改㠴㠵〹㔴摥㉦愴昰昳㍥昹㐲㍡㤵㑡愶㜰愱㡣换㘵㡣㠹晤㥤㌶挶㙢㘸㘳㌲㜸搶捤㠱㐴搱搸㌵敡搴㈰攸㠴㠳愱㕥づ㌶㐲㘵扣〱ㄱ㌶ㄹ㈰挳㥦㥥〳〶捥㐴昹慥㌴愰搹挳ㄴて㐱㈸〹㠸戱昴㈱㔷挴ㅡ㝥户㠷扤㜰戰戵㤶㠳㠱㕡づㄸ〸ㄳづ㍥〱㤴捤㠱㘵ㄵ㤳昱㜴㉡㔷㉣㐶戳昱㘴ㅣㄷ挹㤹㔴㌶㙢㘵㘲昱愴ㄵ挷㙤愴㈹㜱㌳慥㝥ㄳ摡㤸㡣㤴㜵㜳㈰㈱㌳㔷愷㠶㐲㈷ㅣ昴昳㜲昰ㄹ㕤晡〷㐴搸ㅣ〶〳晣改㌹㘰㤸㑣㤴㕦戱㠱散〷㑦搲昶〹〸㤳㔱㌳㤳愵㙦愱散㌷愰㥥㠱㥡㠸㉦搶㈲捦㡢㙥改㠷㝢㐲〰搸愶㜵㕡〹㈱づ晣〰搴晣昶〹㕤扦ㅥ戴㤵ㅢ晡ㄸ敤扥挱㜹㘴㜷捤㠴㕣〹捦敢㜶㕡㙥戳搹ㅤ㕤敤昰㐶㘴〴慥愰ㄸ捤昷㍤㙦搳㕤昲㍣挵戶㘳㜷敤戴戶ㄲ摥㑢㙥ㄵ㕣挴ㄲㅥ㐰慡慢敤愵戴㡦㤰㍡扦ㄳ挴挷搶㠸㠶㌷㤳㑦㉢散〲て㜶搴㍣挳㌷戱戹㔳㥥㜶ㅤ〲扤㌲ㄸㄵぢ攱㕦㑤敦㜱㈳㘶㡣㠸㐶㌲昵㥢扦摣扣戹挷㉢攱收敤づ昲㜱㤵戵昸㠶㡤㕡㈰㉡㕥づ㄰㡤㔵〳ㄸ㝢挲ㅦ㔷攵晤㙣㍡挰㈹㡤户晦㙦ㄸ㍦㘰㙦搷昲㘸㌵散㠲〹昵慦慦扡攲㙦敢昶ㅤ昹戳㥢㌶㍢晦慦戲㉤㍢挶㉢㐶㤷㐶愲㘴扣㑥戱㤱㠲晢㠲晡ち㉢㝤〵㙦慡つ扣敡昷㑢㐷攱㝦搵慦挹㔰㤴散㌳つ攸㕦扦〱㡡戱㈱敥㌷捡㘰㘴㈹ㄴ敥㈲㈸ㅤ㔵晦〰㠸敢㔶搸攸ぢ搵〰挶㠴昰搷〳攷挶扢㤶㕢㜶㙥搳〱㡡㘱㈳㥤㜳㥢㉡㌹昷㠹愳昰扦挲搷㥣〶㈴㜱㙥愰敤ㅣ㠳㍥戶㜳㌳戱ㄴ摡ㅡ戵㈱㙥晤㔴㑡㝤㔸收摢㘰晡挶㔸て晥㝡攰摢㍣搷㜲换扥㔹攳ㄵ挳㐱㍡摦摥愹攴摢摢㡥挲晦㙡㕥㤳戱㈳昱㙤㠸敤ㅢ〳㌶戶㙦挷㘰㈹戴㌳㙡㥤㍤㍢愱㌶㤶㌹㌷㤴捥㌱㠸㠳扦ㅥ㌸㔷㜴㉤户散ㅣ昶㑡挶㜹㜴捥扤㕡挹戹㍦㌹ち晦㉢㜷㑤〶㠵挴戹摤㙣攷ㄸ㠹戱㥤㉢㘱㈹㌴ち戵昶㠶㑢慡㍦㤴昹戶㈷㝤㘳㜰〶㝦㍤昰㙤愵㙢戹㘵摦摡挶㉢挶㙦㜴扥㍤㕦挹户摦㌹ち晦慢㜴㑤〶㝢挴户㠸敤ㅢ㈳㉣戶㙦愷㘳㈹ㄴ㐳慤扤攱㔲㐹昵㜴㤹㜳㜱㍡挷愸ぢ晥㝡攰ㅣ㐳㌳㘲戹㘵攷㜰挴㌱㌰愳㜳敥昱㑡捥㍤收㈸晣慦挸㌵ㄹ挵ㄱ攷挶摡捥㌱㜴㘲㍢㜷〹㤶㐲晢愱搶摥㜰〹昵㜰㤹㙦晢搳㌷㐶㔳昰搷〳摦ㄸ㜲ㄱ换㉤晢㠶つ挷㠰㡢捥户昵㤵㝣扢摦㔱昸㕦㝤㙢㕥〷㈴昱㙤戲敤ㅢ㐳㈲戶㙦っ戶㠴づ㜴㝤㑢挷搴摤㘵扥ㅤ㐴摦ㄸ㈵挱㕦て㝣㘳㈸㐵㉣户散ㅢ㐶ㄳ〶㔲㜴扥摤㔶挹户㕢ㅤ㠵晦㤵戶㈶愳㉥攲摢㉣摢户〷㔰戶㝤㘳㄰㈵㌴愷换户㠸扡愹捣户戹昴㡤搱て晣昵挰㌷㠶㐸挴戲慡㙦っ㤰攸㝣㕢㔷挹户敢ㅤ㠵晦㔵戵㈶愳㈹攲摢攱戶㙦っ㘱搸扥㌱㌸ㄲ㍡戲换户戸扡扡捣户愳攸ㅢ愳ㅡ昸敢㠱㙦っ㝤㠸㘵㔵摦ㄸ昸搰昹㜶㘵㈵摦慥㜰ㄴ晥㔷搰㥡㡣㤲㠸㙦㌹摢㌷㠶㈶㙣摦ㄸ昴〸ㄵ㔰㙢て㈶搱愸扡戴捣戹㈲㥤㘳戸〲㝦㍤㜰㡥㌱つ戱摣戲㜳㌸ぢ㌰愲愱㜳敥㈷㤵㥣㕢攳㈸晣慦㤶㌵ㄹ晥㄰攷㕡㙣攷ㄸ㜳戰㥤㘳㌴㈳搴搶敤㕣㐴㥤㕦收摣㔲㍡挷㌸〴晥㝡攰ㅣ㠳ㄵ㘲㔹搵㌹㠶㉡㜴捥慤慥攴摣㔹㡥挲晦捡㔸㤳㜱つ㜱㙥戹敤ㅣ㠳〹戶㜳っ㔳㠴㔶愰㔶㐶捡㜴愳㍡愳捣户攳改ㅢ攳ぢ㍤昳㡤㐱㠸ㅥ昸㠶搱㠴㈱㠸㤱攰换㝦㔱㜹㑡㈵摦扥敦㈸晣慦㠲㌵ㄹ慦㄰摦㑥戶㝤㘳㤰挰昶㡤攱㠷搰㈹愸㜵昶捡㐶㜵㘲㤹㜳愷搱㌹〶づ㝡收ㅣ愳ぢ㍤㜰づ㝢㈵㘳ぢ㈳㌵捥慤愸攴摣㜱㡥挲晦㡡㔷㤳㠱〸㜱敥㑣摢㌹捥晥摢捥㌱慥㄰㕡摤攵㕣㉡愳㑡㘵捥㥤㐳攷ㄸㄱ攸㤹㜳っㅢ昴挰㌹㥣扦ㄹ㌴ㄸ愹㜱慥慤㤲㜳慤㡥挲晦敡㔶㤳ㄱ〶㜱敥㐲摢㌹㑥敢摢捥㌱㘰㄰晡〹㙡㘵慦㙣㙣㔴捤㘵扥㕤㑣摦㌸搳摦㌳摦ㄸづ攸㠱㙦㌸㝦㌳ㄸ㌰㔲攳㕢愱㤲㙦㜹㐷攱㝦㈵慢挹挸㠱昸㜶戹敤ㅢ愷敢㙤摦ㄸ〸〸㕤改晡㠶敤搶㔴收摢㕡晡挶ㄹ晣㥥昹挶㘹晥ㅥ昸㠶㈳㡥㤳晣㈳㌵扥ㅤ㔹挹户㈳ㅣ㠵晦㔵慢㈶㈳〲攲摢㜵戶㙦㥣㠶户㝤攳〴㝦㘸ㅤ㙡敤㈳づㄷ㈷ぢ捡㥣扢㠱捥㜱㙡扥㘷捥㜱晥扥〷捥㘱愷攴散晤㐸㡤㜳㜳㉡㌹㌷摢㔱昸㕦愱㙡㜲慡㕦㥣扢挵㜶㡥昳敢戶㜳㥣戹て摤搶攵㕣㌴慥愶㤷㌹㜷〷㥤攳㥣㝢捦㥣攳挴㝣て㥣挳㜰挲㘹昹㤱ㅡ攷づ慣攴摣ㄴ㐷攱㝦㌵慡挹㌹㝣㜱敥㍥摢㌹㑥㥣摢捥㜱㑡㍥戴扥换戹㔸㔴㑤㈸㜳敥〱㍡挷挹昴㥥㌹挷ㄹ昷ㅥ㌸㠷㉤挷昹昶㤱ㅡ攷昶慢攴摣扥㡥挲晦捡㔳㤳㤳昳攲摣愳戶㜳㥣ㄱ户㥤攳㕣㝢攸昱㉥攷㈲㐹㤵㉡㜳敥㐹㍡挷㔹昲㥥㌹挷愹昴ㅥ㌸㠷㉤挷㠹昴㤱ㅡ攷㘲㤵㥣㡢㍡ち晦慢㑣㑤捥扡㡢㜳捦搹捥㜱慡摢㜶㡥㤳攸愱攷扢㥣㑢㈵搴摥㘵捥扤㐸攷㌸晤摤㌳攷㌸㐷摥〳攷戰攵ㅥ㠴攵㐸㡤㜳愳㉡㌹户扢愳昰扦愲搴攴㜴扡㌸昷㡡敤ㅣ攷戰㙤攷㌸㍢ㅥ㝡ㄵ戵昶㠹㈰慥㜶㉤昳敤捦昴㡤搳摡㍤昳㡤㜳摦㍤昰つ㈷〲捥㝣㡦搴昸戶㜳㈵摦㜶㜲ㄴ晥㔷㡦㥡㥣㈶ㄷ摦摥戲㝤攳摣戴敤ㅢ㘷扤㐳敦愰搶ㅥ㉣㈳昸㠹搰㌲攷摥愳㜳ㅢ㘱搴㌳攷㌸愹摤〳攷戰㔷㜲㑡㝢愴挶戹慤㉢㌹㌷挸㔱昸㕦㈹㙡㜲晥㕢㥣晢搸㜶㡥ㄳ搲戶㜳㥣捥づ㙤㐲慤㝤〷㥥㔶〳捡㝣晢㤴扥㜱ㅥ扡㘷扥㜱戲扡〷扥攱㉣挷愹敡㤱ㅡ摦挲㤵㝣㌳ㅣ㐵攰㔵愱㥣搷慥昶慡㔰捦㑦㜸づ挰㑡敢㡢捣摥敦㔳戴慢昹㘰〱ㅥ〳㘹㙥㘹㤱㈷㈸晡攲愵㝥ㅤ昸ㄱ捤ㄹ㜸㠱㈵㕥攵㠷㥦愶㜷ㅥ〶挰㡢㉤昹收㌴昷㘵㜲㠶㤴搸㌸㔴㥣摤㠱户换昵㉥㑥㉢攱挵愳㠵〶晣㄰㘰㘷㈷㝥捥晥㝦攱㡤㝦㜸愶愵㡥㌳捥捥ㅢ㉡㙢戵㡦㤳昰㌹ㄱ敤㈴户晤㉥搰㙥㍥摣摦挶慣攵扢〰晦戳㜷㤰㠶扥挰㉥㔵昶㡡换㠲攷ㄵ㤷㜵慡㌷户㌳㌲挷挲㌵㈷搷㙣㤶㡥㘳ㄲ摤昸㡡㝢攸扦㈰昸敢㜶ㄲ㐶㠱〸ㅢ㕦愳㐶ㅥ捦ㄳ㔱㔳挷㠹昶㉤捤昲㈳〲㔸搳扢戵㈹摢搱㤱㕤搹搰摡搴㘲戵㉤散㕣搴搰戴ㅣ㐱つ扣㕦ㄳ敦ㄳ挴て㕦ㅡ摦〲㠴㤴昱慢ㅡ㔰攰ㅥ㘶戰摢㜸㐲㐸摢㍢晥㝡扤挱摥㜵昷慣ㄷ慢昸攰愰摤㌳挵㠹㜱昶捥愸㠷愲ぢ㝤㈰㙡㍣攸㕦㝥愱昳扤㈱㠸ㅥ昶愱㜳㙡㕡搰晢㝡搱㠷㤴愳㝦慡㐵ㅦ㄰㐴摦捡㠷㍥搴㐵ㅦ攴㐵摦慤ㅣ晤㐳㉤晡攰㈰晡㜶㍥㜴捥捥㑡摦㜷昰愲㐷捡搱摦搲愲敦ㄴ㐴摦挵㠷捥改㔱㐱ㅦ收㐵ㅦ㕢㡥晥㥡ㄶ㝤㐴㄰㝤㌷ㅦ晡晥㉥晡㈸㉦㍡愷〲㍤㕢昵㈵㉤晡攸㈰晡摥㍥昴㠳㕣昴㝤扣攸㥣㡣昳愰㍦慢㐵㡦〵搱攳㍥昴戹㉥㝡搲㡢㝥㜸㌹晡攳㕡昴㑣㄰㝤㕦ㅦ晡㔱㉥晡㌸㉦㝡慥ㅣ晤㐱㉤晡昸㈰晡㐴ㅦ㍡攷愹㘴慢㑥昶愲㜳㐶挸挳捣㍤㕡昴愹㐱昴㘹㍥㜴㑥ㄴ〹晡㜴㉦㍡愷㘴㍣攸户㙡搱㘷〵搱攷昸搰㌹㔵㈳攸㜳扤攸㥣ㄴ昱愰摦愰㐵㕦㄰㐴㍦捣㠷捥戹ㄲ㐱㍦挲㡢捥㔹〹て晡搵㕡昴愳㠲攸摦昵愱㜳戲㐲搰㡦昱愲㜳㕡挰㠳㝥戹ㄶ㍤ㅦ㐴户㝣攸㥣㉥㄰昴㠵㕥昴换换搱㉦搲愲㉦づ愲户昸搰搷扡攸ㅣ攷扢㐶攰敢捡搱捦搳愲ㅦㅢ㐴㉦昹搰㜹挷㉣㝤㕦收㐵扦愵ㅣ晤㐷㕡昴ㄵ㐱昴攳㝤攸扣㘵ㄵ昴敦㜹搱敦㉢㐷㍦㐵㡢扥㉡㠸晥㝤ㅦ㍡敦ㄹ〵晤㔴㉦㍡敦捥㍣㕢昵〴㉤晡改㐱昴ㅦ晡搰㜹搳㈶攸㘷㝡搱㜹㝢攴㐱敦搴愲㥦ㅤ㐴㍦搷㠷捥扢㈶㐱㍦摦㡢捥晢ㄳて㝡慢ㄶ晤挲㈰晡㑦㝣攸扣㙦ㄱ昴㡢扤攸扣㐳昰愰ㄷ戵攸㤷〶搱㝦收㐳攷㡤㠳愰㕦攱㐵攷㈵扡〷扤㐹㡢扥㌶㠸㝥㤵て㥤㤷敥㠲㝥㡤〷扤㥥ㄷ㔲㍤扥搴㘳㍥挳㈰㕣ㄴ昳搷攴㜱㝤挴户㔸㡦㙥挱搵㕡て㕥ㅡ㝥㉤㔶慡㜸㜹㈶㈹㉦搷戱攴㕣ㅥつ攰昵ㄵぢ㝣戶ㄱ㘹ㅣ㔰戱㔳挶昵戴攱㘵㤳戴㔸攷㙤挱㙢愶敥ㄶ扣ㅥ㤲ㄶ扦㘴㌵㉦㠵愴挵つ捥〲ぢ〳㜸ㅤ搴摤㠲搷㌸搲攲㐶㔶昳昲㐶㕡晣捡㔹㤰ㄶ扣戶改㙥挱敢ㄶ㘹㜱ㄳ慢㜹挹㈲㉤㝥敤㉣㐸ぢ㕥慦㜴户攰戵㠸戴戸㤹搵扣っ㤱ㄶ户㌸ぢ搲㠲搷㈰摤㉤㜸㝤㈱㉤㙥㘵㌵㉦㉤愴挵㙤捥㠲戴攰㜵㐵㜷ぢ㕥㌳㐸㡢摢㔹捤换〵㘹㜱㠷戳㈰㉤㜸慤搰摤㠲搷〱搲攲㑥㔶昳ㄲ㐰㕡摣攵㉣㐸ぢ㥥晦扢㕢昰摣㉥㉤敥㘶㌵㑦敢搲攲ㅥ㘷㐱㕡昰㥣摥摤㠲攷㙢㘹㜱㉦慢㜹慡㤶ㄶ昷㌹ぢ搲㠲攷改敥ㄶ㍣〷㑢㡢晢㔹捤搳慦戴㔸敦㉣㐸ぢ㥥㝢扢㕢昰扣㉡㉤㌶戰㥡愷㔴㘹昱㠰戳㈰㉤㜸㍥敤㙥挱㜳愵戴㜸㤰搵㍣㑤㑡㡢㠷㥣〵㘹挱㜳㘴㜷ぢ㥥晦愴挵挳慣收愹㑦㕡晣挶㔹㤰ㄶ㍣敦㜵户攰㌹㑤㕡㍣挲㙡㥥捥愴挵愳捥㠲戴攰戹慣扢〵捦㔳搲攲㌱㔶昳ㄴ㈵㉤ㅥ㜷ㄶ愴〵捦㑦摤㉤㜸敥㤱ㄶ㑦戰㥡愷ㅤ㘹昱愴戳㈰㉤㜸捥改㙥挱昳㠹戴昸㉤慢㜹㉡㤱ㄶ㑦㌹ぢ搲㠲攷㤱敥ㄶ㍣㐷㐸㡢愷㔹捤搳㠳戴㜸挶㔹㤰ㄶ㍣㌷㜴户攰戸㉦㉤㥥㘵昵てㅤ㥤昱㥣戳㈰㉤捥㜴ち昶㜱捥戱㕣㕡晣㡥搵攷㍡㍡攳㜹㘷㐱㕡㥣敦ㄴ散ㄶㅣ㥦愵挵ぢ慣收搰㑣㈳攳㐵㘷㐱㕡㜰㕣收㠲摤㠲㘳慥戴昸㍤慢㌹摣㑡㡢㤷㥣〵㘹挱戱戶扢〵挷㔱㘹昱〷㔶㜳〸㤵ㄶ㉦㍢ぢ搲㠲攳㘷㜷ぢㄹ搸搸㡦㍦愲摡晤㤸搷愱挰㠹て攳ㄵ㉣昴敢愵㘴㌰㘳戹捣㙡㥤㙢昵慡㙤㈵〳㔸挰㡡〳㤹㘰晤搹戶㤲㐱㉢㘰挵挱㑢慣㕥户慤㘴愰ち㔸㜱挰ㄲ慢㌷㙣㉢ㄹ㥣〲㔶ㅣ愴挴敡㉤摢㑡〶愴㠰ㄵ〷㈶戱㝡挷戶㤲㐱㈸㘰挵挱㐸慣摥戳慤㘴攰〹㔸㜱〰ㄲ慢て㙣㉢ㄹ㙣〲㔶ㅣ㜴挴敡㈳摢㑡〶㤸㠰ㄵ〷ㅡ戱晡搸戶㤲㐱㈵㘰挵挱㐵慣㌶搹㔶㌲㤰〴慣㌸愰㠸搵愷戶㤵っㅥ〱㉢づ㈲㘲昵㤹㙤㈵〳㐶挰㡡〳㠷㔸㝤㙥㕢挹㈰ㄱ戰攲㘰㈱㔶㕦搸㔶㌲㌰〴慣㌸㐰㠸搵㔷戶㤵っ〶〱㉢づち㘲昵戵㙤㈵〳㐰挰㡡〳㠱㔸㝤㙢㕢挹㐱ㅦ戰攲挱㉦㔶㌵つ戲㐷换㠱ㅥ戰攲〱㉦㔶戵戶㤵ㅣ摣〱㉢ㅥ攴㘲㔵㘷㕢挹〱ㅤ戰攲㠱㉤㔶㈱摢㑡づ攲㠰ㄵて㘶戱㙡戰慤攴挰つ㔸昱〰ㄶ慢戰㔸㤹敥㘱㔸捦攳㜳㕦㕤晡慢㍤搵攵㜹㙤挷攸㈹㉢㍡昱㤳㌵㔶〱ㄳ㝥㑢㤱㝣扡㜲ち㔲㐹㔷昲挶愱ㄷ㝥㍤挲晥捤㠵扡摡戱晦ㄹㄶ愷つ昹攳㉡晣搶晦攳㥦㥢㌷晦ㅦ㜰㌸㌶㜵㘷㥤ㄲ㜱㈲扥つ慡㐶㜱㤸愱挳敡㌳慣㠱㙢㜱ㄵㅣ㔹㐴昱㜷㥦㠲㠳㠹㈸㍥昵㈹㌸㝥㠸攲㙦㍥〵㠷っ㔱㙣昲㈹㌸㑡㠸攲ㄳ㥦㠲〳㠳㈸㍥昶㈹㌸ㄶ㠸攲慦㍥〵て㝦㔱㝣攴㔳昰㠸ㄷ挵㠷㍥〵て㜲㔱㝣攰㔳昰戸ㄶ挵晢㍥〵て㘵㔱扣攷㔳昰攸ㄵ挵扢㍥〵て㔸㔱扣攳㔳㝣攵㉡摥昶㈹㜸㔸㑡㡢户㝣ちㅥ㠹愲㜸搳愷攰挱㈷㡡㌷㝣ちㅥ㙦愲搸攸㔳昰㄰ㄳ挵敢㍥〵㡦㉡㔱晣挵愷攰㠱㈴㡡㍦晢ㄴ㍣㜶㐴昱㕡戹愲捦晦〳㌰㍦愰攷</t>
  </si>
  <si>
    <t>㜸〱捤㝤〷㤸摣搴搵昶摥昵慥扣ㅡ㌷㠱㌱扤搸〶搳っ㘶㘶㜶㜶㡡挱攰㡡㌱㙥攰㐲ぢ㘴㤹愲戱搷摥㘲㜶㜶敤㜵〸㤸搰㤲搰㐲つ㄰㐲〹ㅤ㐲㐲攸ㅤ㔳〲愱〶㍥㈰愱〴〸愶ㄳ〸ㄸ㐳㈰㄰挰晦晢ㅥ㐹扢ㅡ改㡥㘷扦㝣昹㥦㈷攳㥤㘳摤㝢捥㝤㜵捦㉢改㑡扡攷㐸㔳愳㙡㙡㙡搶攳挳晦昹愹攳挲搶昳㔷㤶扡散戶㜱㔳㍡㕡㕢敤㝣㔷㑢㐷㝢㘹摣愴捥捥散捡㔹㉤愵慥〱㌰㌰㥡㕢愰㉦搵㌷㤷㕡㝥㘰㌷㌴㉦户㍢㑢㌰慡慦愹㘹㘸㌰㙢愱摦挲晤㕡㕥挱㘴㉢戳㡥〲㔶㌵愶㐱㌱㤰愲㠱挲愴㠸㔰っ愲ㄸ㑣㌱㠴㘲㈸挵㌰ち㡢㘲㈳㡡㡤㈹㠶㔳㙣㐲㌱㠲㘲㔳㡡捤㈸㌶愷攰晡捤㉤㈹戶㠲ㄸ扣㌵挴㠲㈹㤳攷收㤶挰㥢昹㕤ㅤ㥤昶㙥㈳て㜲晡㍣㈱ㄶㅢㄷㅢ搷㤸㑥愷挷㐵㜷ㅢ㌹愵扢戵慢扢搳㥥搰㙥㜷㜷㜵㘶㕢㜷ㅢ㜹㐰㜷慥戵㈵㍦搳㕥戹愰㘳愹摤㍥挱捥㐵ㅢ㜳搹㐴㍡㤶㘸㙡㉡㘶㌲改挱摢〰㜹捥㤴挹〷㜴摡挵搲㝦ち㜳㕢㘲捥㥤㌲㜹摣ㅣ扢敢㍦㠵戹ㅤ㌰〱㌹戵愳㉤摢搲晥ㅦ〲慤攷㌶㙤㥡㙡攷㕢戸昱㙤扢戳愵㝤搱㌸㜴扢㡣㘸㤴㔲攳㈶㤵㑡摤㙤换戸ㅦ㑤戱㕢㕢攷搹㐵搹攸㙤㔳㑢㕤〷㘴㍢摢㑡㠳摢挸㥦摤㘹户攷敤搲搰戶㘹㍤㜹扢搵㌵㉣㌵戴ㅤ㤴敤㥣㤳㙤戳敢戸㌰慣捤搹㠶㌳ち㜶㝢㔷㑢搷捡㈱㙤ぢ㑢昶扣㙣晢㈲㥢㈶昵㙤搳扢㕢ち慡慥づ㝦㌵〳㜶搲昵㑣㌶ㄴ晡搳㌶㘵㜱戶戳㑢㑡摣㠴㌱㥤慤㙦㜷ㄱ㉦捡晡挵㕤㙡㘴愰ㄵ户搹晣㤶戶㤹㜶㘷扢摤捡㤵㜰㑢㡥つㄸ〹㐱捥㜶攸㘵捡㜳㠷㕢㐹つ㜲て㍥晡挲戵ㄸ㈳㈱㌶㤹搶戳っㅣ挳㘹散㤵昳戲㕤昶㠴㜸㌲㘱㡥㠲挶ㅣ㑤㥢敤㈹㜲㤹昱㠹挴㜸㜳〷搶㡥㠱㔰㜵慦攰挸昶攳昱攸慡㙤捥搶㌶攷㙡㥢昳戵捤㠵摡㘶扢戶戹㔸摢扣愸戶㜹㜱㙤㜳㑢㙤昳㤲摡收愵戰昱㍥つ〳〷搶扡㥦慥挲㕢ㄷ㙥㜳昵扤戳㝥昵㔴攱攴搳㡦㡤慣㔳㍣㤸㘵㉣搸〹ぢ晡晥敤っ㡤戹ぢ㠴戱㉢〵晢㤷ㅣ㙦㡥㘵敤㙥㄰㑡㍤㡦晥戱㡦㔷昶㕣晣户㉦㕦晣㙡摦攳ㄶㅤ㜲㜱捤戳㝢㡥㔰ㅣ㈴〴㝣ㅣㄶ昴攰㝢㄰㈶ち㘱挴㈸〸㥥ㅥ㙦挶㔹摢〸愱搴㔳㉥昸㑢㉢㡦摥攴㤸〷㍡攷㕥㔹戸改挴昵㑦愷㕥㔰ㅣ㝣〴扣〹ぢㅢ㠷㤸㡤㤹㐹㠲愴㈰㡣㌴挴㐰㐰挷㤲挰捥戰㝡㍣㠴㔲㡦戸搸㠷㌵愷㤷㕥昶搲㜶㌳㝦㝣挹慦㜷摡昱扢愷摦㔵ㅣ搳〴㝢㉦㉣攸戰㈷㄰㘴㙦〸㘳ㅦ〸挱㑥㐵挷㥢ㄳ㔹㍤〹㐲愹晢㕤散㡢慥㝢扤㝢搰捣㈵晢㕤㜷摥昰㑦㌶㝤攳慦搳ㄵ㡦ㅡ挱㥥㠲〵ㅤ昶㔴㠲㑣㠳㌰昶㠵㜰晡ㅤㅦ㙦㑥㘷昵㝥㄰㑡摤攱㘲ㅦ摣搰㌴攷㡡ぢ摦㥦㝤挶ㄱ㝦戹昵慡敥㡢㍦㔶ㅣ㠱〵㝢㝦㉣攸〹㥦㐹㤸㔹㄰挶㙣ちㄲ㥥ㄹ㙦捥㘱敤㕣〸愵㝥攷㠲敦㜶㐷㘴昰㡣搶㑦愷㥣戰敡愴捤㔶ㅣ摥昹ぢ挵㤱㕤挰て挴㠲慥攳昳〸㌲ㅦ挲㔸〰攱㤰搲㌸摥㕣挸敡㠳㈰㤴扡捥挵晥㔳捦ㄳ㤹搷敥㝤㜴昲ㄹ戳㉥ㅥ昳㑤攳ㄵ㝢愸㐱㔰ぢ昶㈱㔸搰㜴㍣ㄱ㌵て㈵捣㘱㄰挶昷㈸搸昱搸㜸昳㜰搶ㅥ〱愱搴攵㉥昸㜶搳㍡昷晦搵搷搷捣㌹戳㘷昴㙢㤱〷㉦㝥㐳昱㐴㈴攰捤㔸搰㠰愷搳收㤱搰㤸㔹〸㈳〷㈱㕤㡦㘲㕦挹戳扡〰愱搴㐵㉥晡㡤㝢㌵户慦摢㜳昱散㙢㜷ㅤ搴昳昲摢愹㝢ㄴ捦㜰㠲㕥挴㠲㡥㤶㐵〴㔹っ㘱戴㐰㌸戴㠰昲㈵慣㕥ち愱搴戹㉥昶㥡搴敦扦㕤搹戲㜸收ㅤ㔳攷ㄹ攳ㅦ戸㘶㠵攲㠹㔳戰摢戰愰改㌹㐶㡦㜶挲㜴㐰ㄸ换㈸㐸㑢搳㜸昳㈸搶㜶㐲㈸㜵扡ぢ晥挵搷㙤て㜴挷慥㥣㜳搲愶㠳晦㔱㠸㙤晢慥攲〹㔹挰扢戰愰敢㜸㌷㐱㤶㐳ㄸ㉢㈰㥣ㅤㄱ㈳㔳て慢㔷㐲㈸㜵戲㡢晤搹㉦ㄷ扤扣晢捥㑦捥㍣㘵摤摤㘳㝦㜰挹〵摦㔳㍣捦ぢ昶搱㔸〸㜷㍣㤶㠹㥢㍦㈴捣㌱㄰挶戱ㄴ攸㜸〶慣慣㘲敤㜱㄰㑡慤㜲挱㝦㤶㍦㝦挷㤷ㄷ摥㍡昹戴㘱㥤㘷㌷㤴挶㍦愳㜸晤㈰攰挷㘳㐱搷昱ㄳ㔰㙦㥥〸㘱㥣〴攱㜴ㅣ㐳搶挹慣晥㌱㠴㔲㍤㉥昶㍤㙦扦昸挳挸收愷捦㌹㘷攱敢㝦晦改戱㕦晦㐵昱戲㐴戰㝦㡡〵ㅤ昶㈹〴㌹ㄵ挲㌸つ挲挱〶攱愷戳晡っ〸愵㡥㜲戱敦戸昶㤱㤳㑡㠷摣㍣㘷昵敤愳㐶晦晥戳挴摤㡡㔷㍢㠲㝤㈶ㄶ㜴搸㘷ㄱ攴㙣〸攳ㅣ〸〷ㅢ晢昸戹慣㍥て㐲愹㈵㉥昶愷㡦㝥㤳㕤昳捥㌷戳㉥㕣㝣搵㉥户摣㤵㍦㔲昱㈲㑡戰捦挷㠲づ晢〲㠲㕣〸㘱晣〲挲挱㑥㡤㌷㉦㘲昵㉦㈱㤴捡扢搸戳㠶敥㜷捥㔹搳敥摢敦㜷㥢㥤㝣搴㠰昷敦㝥㐶㡤㠰㕡戰㉦挱㐲㜸㘳挶㜱㜰㕥㑡㤸换㈰㡣㕦㔱㜰㉦挴㤱㝦㌹㙢慦㠰㔰敡㜰ㄷ扣㘷搵摣搷㐷㑤㍡㙤敥㜵慢㠷㍥昴昱㙤〳㕥㔱扣收ㄳ昰慢戰愰敢昸搵〴戹〶挲戸ㄶ挲改㌸戰慦㘳昵昵㄰㑡㉤㜴戱㕦㕦昲昲昷㤶㝦戸挵㝥搷攴㡦搹㙥㡢㤶㠳ㄷ㉡㕥㑡ち昶つ㔸搰㜷晣㌷㠴昹㉤㠴㜱㈳〵㍢㡥戱昶㜷慣扤〹㐲愹㌹㉥㜸昱晣㐳㡦㌸攸挱㘳㘶㕥㝣摦搹昷㥥㜴摦愷㥦愸捤愱ㄶ昰㕢戰愰敢昸慤〴戹つ挲戸ㅤ㐲㍡㥥挲攱㜳〷慢敦㠴㔰㙡扡㡢㍤敥换昸扡㌹㍢捥㥢㜹摣扡昳搴慡愳㐶敤愵戶㠰㕡戰敦挶㠲愶攳㌸敥敦㈱捣扤㄰挶㝤ㄴ散㌸㌶攷晤慣㕤つ愱搴㐴ㄷ扣昵挰敢㥥扤敦摤捣散慢㉦㝣㙢挲扢慤晢㉢戵㈵搴〲晥㈰ㄶ㜴ㅤ㝦㠸㈰て㐳ㄸ扦㠷㜰ㄸ挷愱昹〸慢ㅦ㠵㔰㉡攳㘲扦㜳攷㝥慢敦扣㘹昰扥愷摣㍦晡戳捤㥡扢扦㔲㕢㐱㉤搸㡦㘱㐱㠷晤㌸㐱㥥㠰㌰㥥㠴㄰散㌴㑥㥣㑦戱晡㘹〸愵攲㉥昶㘳㝢敦㍣昲攲摦摦㌴昵㐷戵㈳慣ㄷ搶晤攵戵挱捦㐰㝤愰㝢㔹㌵戵㌳扢〲ㄷ慡㝤搷挰昱㜱㔱晥慢㝥昱㡦㙢晦㘲㔳㌱㔵㡣挵ち㑤搱㙣㘳戶㝥ㄴ㘰晢㝢㤵挹㘱㙤㜰昱攰㤶昶㐲挷ち戹散摣㝡㜲戶㘴昷㕤㠵㡥㜵㜵㤳㍢扡摢ぢ愵慤昴捡昹㕤戸昲摢㌲愸敢〳〹㌵㥢㡦㡢㜲扢㈴敢摢㌶搸散愰㙣㙢户㍤愹愷挵㔱㙦ㄳ㔰攳㤲扣㈳㔷㔹扢㙦愷㝤㔴慦㌶搴愳㐹戸㘷㕣㉥搸㈱㉦ㅤ㤵搳慦㤱㔳ㄶ㜷㤴散㜶改摥搸戶〳㕡昲㑢敤捥昹㌶敦㌸敤㠲戸㍡㠲㉡昷扥㘰散摣㜶㌸㡡㉢晤挲㘸㝦㙤㜱㕡㑦㤷摤㕥戰ぢ攸敦㌲扢戳㙢攵㠲㙣慥搵摥戴捣挴㔹㈷ㄴ㕢㤴㔵敦摢㤱敦㉥㑤改㘸敦敡散㘸㉤搷㑣㉡㉣捦攲㕥愴㌰扢愳㘰攳㔶愲㡥㥦ㅡ㔵㌳㘰㠰㔲㌵扢敡慥攷㠹㕢ㅡ㈷ㅢ挲户㠹户挱㌶摦扣㝣户ㅢ㌷て摥挱㡢㔶㥢晢㘴敤づ㔵挰〴㤷㌰扢㔴㌶昴昹挴摢㜳㕡敦㕣搹㕡晡搸扢攵晥晦ㅡ搷搶づ㜷扤㥦戶ㅣ户㉥晢㘵摢ぢ慤㜶攷〶㈷ㄷㄴ㝢㘴㍥ぢ㔱扦〷㡥收㡡散搵挱㐲昵愸㤵昵㉢㕡ち㕤㡢㡤挵㜶换愲挵扣ㄸ挱〴㐴㐳〳愹つ㝤捣攷㔰㘵㍥㑦昱〲㐴㈴㔲㘳晣㠹㐶㐶〴㥦㥡晡搱㔸晣摦摦〵搶愲㤵㈹㜷㥤㤸㈲㈸搵户敤摢搱㔹ㅡ㌰㐰攷攱㝥搹搲攲㉥敥㥡ㅢ㔶ㄲ敦捦ㄴ㉦㐲搴敦〰㔱昵㈶㜳ㄸ㡣敡㜸㉦㍤愴㙤慡㕤捣㘲〶㐳㡥㙣㤵慤㙦㜳㙥㡡愷摡愵扣挹扢攷ㄹ㌸㑥㝡っ㉣攱挰ㅦ摣挶㍤摦敥改㥡㥡敤捡づ㙣挳㝤㌸戶㤰〹愳戱搲捡㔹㘲换㈱㔲攷戵㡥戸㈵㈰㔸戲攸㐳ㄹ㈴ㄵづㄲづㅡㅣ㉢㌵〳㕣戹㘱㈷搰昷㙤攱㠴ㄱ摣挹换敦愷㜱㥢㕦㤸㙥户㉦㔸戹捣㉥搱扣挱搸㈰㤵挱㐳㡢㘰㜳昳戹㠵㕤㉤慤愵㜱攸改昴捥㡥敥㘵晦㐹ㅣ㘲㤹㉦㐱㜸㥦晡㥤戰〷昷摦㈷搰㔵㌳㜰㌹户㑤㜳㜳㑤〳搱㔸㘳扣㐲挱㜳㌴㉥〰戸挳〲㜳㍤晥㤳㡦昹㉡晥㡢㤸㌴愹愰慢ㅦ〳摤晦㘶ち愲ㅥ昶㠳摢㐰搴㠲㑥㕢㈶㔵ㅡ愴〰搲㠷戴ㅤ摣搱戹㌴搷搱戱㤴扢搵㔰㈹㤵ㄶ摢㜶ㄷ㈷㉡〶戹ㄳ㌳㌲〱愳搴㠰〱㘵戳づ扥ㄹ㡤敤㠰㙦扣〱㌱㘴㔲㙢敢㐸て戱㘴慣㐱搵〰㑣㤹ㄸ㙦㘲㘱㉢搶ㄷ㍢㍡昳昶挸ㄵ㉤㕤㡢㐷ㅥ搸㙤㜷㜳㜲愹愷戵搴愳戶〱〱㥣㌳㔸㝦摤㈷㐳㘶捦扦㝦攲㥤㙢扥㑢㘶捥㕥戹㔰㙤敤㉡㐲㌳ㄵ㍢〳㜲ㄴ扥收㍢㄰㙡㑢㤸㜱㙣挱㜲昹挷㝣て㘵昳㝤㡡て㈰㌰㉡〸愹捥〰愱㜶㐱ㄵ〷〹昳㐳㡡㡦㈰搴㔸〸ㅥ愲收摦㈱扣㡦摡ㄸ搸摣昲戲昵㍥㐱戵㙣㍤摣㐴㠴戶摥愷㔰㐶㑣㥡㔴搰愹摤愰攳ㄶ㌴摦愰㈰㐷㈶昹㔱つ挰搷㜲㌰搰㔵㠴㈶㔴昶㐰㌳攱攰㙢戶慦㠷㤹㥥㠳㙦戸㡥㙦㈹扥㠳〸㜰㄰㐵㤵㜰挰㕤搳攴〱慥攲愸ㄲづ㙡㔱昲㍥敡摢敦㝣ㅣ㜰㑡㔹㌸挰㙤㜱㠸〳〳捡㠸㐹㤳ち㍡搵〸㔴ㅤ〷㥦㘱ㅤ㕡づ搶戹㡡搰扣㑦ㄲ㐸愳昰㌵㠷㘱㜵㙡㉤捣昴ㅣ㙣挴摥㙣㑣㌱ㅣ㈲挰㐱ち〰挲挱〸ㅡ㙣ち愱㌲愸ㄲづ㌶㐳挹晢愸昷晤ㅣ㙣〱㡤㜳㌹慣㈳㘱㉢㘸㈳㈶㙤挲㈴㠸㑥㡤〷慣㡥㠴搷㉢㤱昰㥡慢〸㑤㔰㑤〰搲㈸㝣捤ㅤ戰㍡昵㤷㡡㈴散挸摥散㐴戱㌳㐴㠰㠴扤〱㈰㈴散㑡㠳戱㄰㙡㈲慡㠴㠴摤㔰昲㍥敡㜹㍦〹攳愰㜱㙥㘶㜰摤ㅥ摡ㄳ愲搰㐶㑣摡㔴搰愹㐹㠰搵㤱昰㜸㈵ㄲㅥ㜳ㄵ愱㤹戴愹㐰ㅡ㠵慦㤹挱敡搴愳ㄵ㐹搸㤳扤搹㡢㘲〲㐴㠰㠴㘹〰㄰ㄲ昶愱挱㐴〸㌵ㅤ㔵㐲挲㈴㤴扣㡦扡摦㑦挲ㄴ㘸㥣㍤〱㜷㡢㈱ㄲ愶㐱ㅢ㌱㘹㔳㐱愷昶〳慣㡥㠴㕢㉢㤱㜰㡢慢〸㑤昹捤〴搲㈸㝣捤㌹㔸㥤扡愹㈲〹〷戰㌷〷㔲捣㠳〸㤰㌰ぢ〰㐲挲〲ㅡ㉣㠴㔰㜳㔰㈵㈴ㅣ㠴㤲昷㔱搷昹㐹㌸〴ㅡㄹㄲ㜰㜳ㄸ攲攰㌰㈸㈳㈶㑤㉡攸搴㕣愰敡㌸戸戴ㄲ〷㤷戸㡡搰捣攴㍣㈰㡤挲搷捣㘳㜵敡㤷ㄵ㌹戰搹㥢㈲挵㈲㠸〰〷昳〱㈰ㅣ戴搰㘰〹㠴㕡㠸㉡攱㘰㈹㑡摥㐷㥤敢攷愰つㅡ攷㘸挰㥣㐴㠸㠴づ㘸㈳㈶㙤㉡攸搴㐱㠰搵㤱㜰㑡㈵ㄲ㝥敡㉡㐲㔳愸㠷〲㘹ㄴ扥㘶て㔶愷㝥㕣㤱㠴ㅦ戰㌷㐷㔳晣㄰㈲㐰挲㘱〰㄰ㄲ㡥愵挱㉡〸㜵㌸慡㠴㠴攳㔰昲㍥㙡㤵㥦㠴攳愱㤱ㅤ〱㤳㔵㈱づ㑥㠴㌲㘲搲愴㠲㑥ㅤ〱㔴ㅤ〷摤㤵㌸攸㜲ㄵ愱㤹摥㈳㠱㌴ち㕦昳㜴慣㑥㜵㔶攴攰㘷散捤㤹ㄴ㘷㐱〴㌸挸〲㐰㌸㌸㠷〶攷㐲愸㍣慡㠴㠳昳㔰昲㍥㙡㠹㥦㠳昳愱㤱ㅤ㠱昳挶㈱ㄲ㉥㠴㌶㘲搲愶㠲㑥ㄵ〰慢㈳攱挸㑡㈴㌴扢㡡搰㠴昴㈲㈰㡤挲搷扣ㅣ慢㔳㐷㔴㈴攱㑡昶收㉡㡡慢㈱〲㈴㉣〶㠰㤰㜰㉤つ慥㠳㔰㥣戰ㄶㄲ慥㐷挹晢愸㠵㝥ㄲ㙥㠰挶㌹ㅡ㜴㐳挲㙦愱㡤㤸戴〹㤳㈰㍡戵ㄴ戰㍡ㄲ㘶㔶㈲㘱㝦㔷ㄱ㥡㌹㙦〷搲㈸㝣捤㍢戰㍡戵㕦㐵ㄲ敥㘲㙦敥愶戸〷㈲㐰㐲〷〰㠴㠴晢㘸㜰㍦㠴㍡ち㔵㐲挲㙡㤴扣㡦㥡攸㈷攱㐱㘸攴㘸挰戴㜰㘸㐷㜸ㄸ捡㠸㐹㤳ち㍡搵〹㔴ㅤ〷挹㑡ㅣ㌴戹㡡搰〴㝦㌷㤰㐶攱㙢㍥㠵搵愹挶㡡ㅣ晣㤱扤㜹㠶攲㔹㠸〰〷换〱㈰ㅣ㍣㐷㠳攷㈱㔴て慡㠴㠳ㄷ㔰昲㍥㙡慣㥦㠳㍦㐳攳㥣ㅦ㜵㌷㍣㉦㐱ㅢ㌱㘹ㄳ㈶㐱㜴㙡㈵㘰㜵㈴㡣慡㐴挲㐸㔷ㄱ㡡㐴晣㄰㐸愳昰㌵搷㘰㜵㙡摢㡡㈴扣挵摥扣㑤昱づ㐴㠰㠴㘳〰㈰㈴扣㐷㠳昷㈱搴㉡㔴〹〹ㅦ愰攴㝤搴愶㝥ㄲ㍥㠴㠶㍢〲攳ㅡ愱ㅤ攱敦㔰㐶㑣㥡㔴搰愹攳㠰慡攳㘰㜰㈵づ〶戹㡡㔰挰攴〴㈰㡤挲搷晣〲慢㔳㘶㐵づ晥挹摥㝣㐵昱㌵㐴㠰㠳ㄳ〱㈰ㅣ㝣㐳㠳㙦㈱ㄴ〳㉡挲挱㜷㈸㜹ㅦ愵晣ㅣ搴搴㝡㍢㠲敥摥愹ㄶ摡㠸㐹㥢㌰〹愲㔳㍦〶慣㡥㠴㉦扦慤㜰摦昰㠵慢〸㐵㜶ㄸ戸ㄹ㠵慦㌹〸慢㔳㥦挳㑣㝦摦㌰㠴扤ㄹ㑡㌱っ㈲㐰挲愹〰ㄸ㑤㤰㡤㘸戰㌱㠴㘲攴㐷㐸ㄸ㡥㤲昷㔱ㅦ〱扦昷晥㜱〴㌴捥搱愰ㅢㄲ㌶㠳㌶㘲搲㈶㑣㠲攸搴ㄹ㠰搵㤱昰㘶㈵ㄲ搶戸㡡㔰〸㡡ㄱ㈶㈱㘱㈴㔶愷晥㕡㤱㠴搱散捤昶ㄴ㍢㐰〴㐸㌸ㅢ㈰愳昱㌵㜷愴挱㑥㄰敡㕣ㄴ㠵㠴㥤㔱昲㍥敡㐵㍦〹扢㐲攳㤰愰扢㑡搸つ摡㠸㐹㥢㌰〹愲㔳攷〱㔶㐷挲搳㤵㐸㜸捡㔵㠴㘲㘵ㄷ〰㐹㐸㘸挲敡搴ㄳㄵ㐹㐸戱㌷㘹㡡っ㐴㠰㠴ぢ〱㌲ㅡ㕦㜳㑦ㅡ散〵愱ㄸ㑢ㄳㄲ㈶愰攴㝤搴㐳㝥ㄲ昶㠱挶㈱〱挱㥡搰㤸㌰〹摡㠸㐹㥢ち㍡昵㑢挰敡㐸戸戳ㄲ〹㜷戸㡡㔰㔰敦㔲㈰〹〹晢㘳㜵敡戶㡡㈴捣㘲㙦㘶㔳捣㠱〸㤰㜰ㄹ㐰㐶攳㙢ㅥ㐰㠳〳㈱搴攵㈸ち〹昳㔰昲㍥敡㌷㝥ㄲㄶ㐰㈳㈷㐸摤㈵昳㐱㔰㐶㑣㥡㠴㌹㄰㥤扡〲愸㍡づ慥愸挴挱攵慥㈲ㄴ㝢㘴㘸㔱㌸㘸挶敡搴㘵ㄵ㌹挸戲㌷㌹㡡㍣㐴㠰㠳㙢〰㌲ㅡ㕦搳愶㐱ㄱ㐲㌱㌶㈹ㅣ㉣㐲挹晢愸ぢ晣ㅣ戴㐰攳散〸㍡ㄲ㤶㐲ㅢ㌱㘹ㄳ㈶㐱㜴㡡㤱㑦ㅤ〹㘷㔴㈲攱㜴㔷ㄱち㤲㌲〲㉡㈴㜴㘱㜵敡搴㡡㈴㉣㘷㙦㔶㔰昴㐰〴㐸昸㉤㐰㐶攳㙢晥㠰〶㐷㐳㈸挶㔰㠵㠴ㅦ愲攴㝤搴〹㝥ㄲ㡥㠵㐶㜶〴摤㑤昴㜱㔰㐶㑣㥡㠴㌹㄰㥤㘲㠰㔶挷挱捡㑡ㅣ昴戸㡡㔰㉣㤷愱㕡攱攰愷㔸㥤㕡㕥㤱㠳㔳搹㥢搳㈸㑥㠷〸㜰㜰ㅢ㐰㐶攳㙢晥㡣〶㘷㐲㈸挶㝡㠵㠳戳㔰昲㍥慡摤捦挱㌹搰挸㡥挰搸㜰㘸㐴㌸て摡㠸㐹㥢ち㍡挵㐸戲㡥㠴㐲㈵ㄲ昲慥㈲ㄴ㜴㘶㐴㔹㐸戸〴慢㔳搹㡡㈴㕣挶摥晣㡡攲㜲㠸〰〹昷〲㘴㌴扥收㤵㌴戸ち㐲摤㡦愲㤰㜰㌵㑡摥㐷ㅤ敡㈷攱㕡㘸㘴㐷搰㡤㡡搷㐳ㄹ㌱㘹ㄲ收㐰㜴㙡㌵㔰㜵ㅣ捣慤挴挱ㅣ㔷ㄱ㡡㡤㍦〴㈴攱攰ㄶ慣㑥捤慡挸挱㙤散捤敤ㄴ㜷㐰〴㌸㜸ㄸ㈰愳昱㌵敦愲挱摤㄰敡ㄱㄴ㠵㠳㝢㔰昲㍥㙡慡㥦㠳晢愰㜱㐶〴摤攵攲㙡㘸㈳㈶㙤挲㈴㠸㑥㌱㌲慦㈳㘱㝣㈵ㄲ㌲慥㈲ㄴ挴㘷㡣㕥㐸㜸っ慢㔳愹㡡㈴㍣挱摥㍣㐹昱ㄴ㐴㠰〴挶昸㐷攳㙢晥㤱〶捦㐰㈸〶昹㠵㠴㘷㔱昲㍥㙡て㍦〹捦㐱㈳㈴㌰㈹㈰㜴㌴扣〰㙤挴愴㑤〵㥤㘲ち㠱㡥㠴㌱㤵㐸搸挱㔵〴戳つ敡ㄹ扤晣㕦㐴㠹〷挱摣㉣ㅥ搴㘲慦㘰㘸㙢㘸ㄱㄹ慤㔳扡㑢㕤ㅤㄲ㠷ㅢ㔲㥣摡㌱愷愳㙢㙡㑢㘹㔹㙢㜶攵昰愲扢㜰昰㘲扢ㅤㄱ昲㑥〴捡〳㜵ㅤ换㤶搹〵戳㌸扦愳ㅢ搱㤳ㄹ㔳晦ㅢ㈲攸戲扤㄰ㄲ㔲慡愶㔶攱昳敦〵㠵㙢搰ㄲ㝢㡡〴㙢㥦〳㘴㌰扥㈷㜹戵扥㌸扣㉣㕡㌰ㅣ搶挷攸㠲㤶慥㔶㝢㔰㔱㘲攰戲摣㔰〴㡢㐸㍢㈸っ㉣㉥㔸㡣㠰搷搴㈱挵改㥤㉤㠵搶㤶㜶㥢ㅢ㘳ㄳ挷㜴㤶扤〸㈹〶〷㜴㤴㕡㤸挲㍣愴戸愰㌳摢㕥㕡挶㠸㘹㝥攵挶㘵㈵〹慤搶ㄷ㈷户戴㤷戰ㅡ搹㡡㕣ㅥ㔶㥣扦戸㘳〵戲改扢摢摡愷㘷㤷㤵晥㉢戶㡡㤲敤㐲㈱㥢㐶搵慡摡㕡搵㔰摢昰敦㙥ㅦ攳㌵ㅣ㕤㥢晢戲㘹㐷㘲㘷敤敡㙣挹㜵㤳㌵㔹㔹ㅣ戲㡥㐲㌶㘴㑤㍤愳昱挱〰愹㙦㍢〶㌲ㅢ搸攱戲㔴㜱㙤愰扤昷㌹㠵㙤㘰㙥扥㡥㍥つ晥㉢挴晥搳ㄷ捥攸换昹昹㍦㈵晤搷㌳㝦愰摦㈹ㄶ㈳㘰㍣搴搹㡦㤸㜶挱摤ち㠷㈷㜶〷㤶㠲晢㘶愴㈸㌶摣㑤㠷昶㉤敥㡢㐸晤攰攲慣㙣捥㙥㐵㠲㐱㕢戶㙢愸㔳㘰㤶㐷㕢戶戵攴敡愶㜴戴戵㘵戹摦㌱戵㝤㝥㍥摢㙡㌷ㄴ㈷㜵㜷㜵捣㙥㘹㌷㡢㄰戲㜳扡㔵搹ㅥ㔴㘵㝢㥣㔴㠰攲㍣㈶ㅤ挹㌲戱㍡ㄶ㘵㍢ㄱ㜵㙤㙢挹㌷戰挰挴愰晦㡡ㅤㄶ攷㠱㍡㤰改㝤扣〱㈵㤸㕢攰㐴昸戱戹挷㈱ㄵ㠷搴㜱昳㘳户慥㔵〶晥愹㝦㌳㈷〵挳㡦㥣㌹捣㌵㐰慢挷㔷挶㈳改换㕡〹昵㘲㜱㉤㘷扤㘵㠴慡㘳づ挷〶搳ㄳ〶挲㈰㌲慢㈳㕢搸㌷㥢挷〳㈹〳摤挷㔱ㅡ戰ㄱ㌹戲㜴㕡㑣ㄸ㤹㠲晣㈳攴㌵㉤㙦㈹搸㥤つ慣㤸㡦挷㙤敡㤸㙡㘲㌸㕢㡢挷㙥㑤㝤晤愰〶摤扡㘶㜸㔸㍢戸昱㜷晦攳㍣㌳㐲昸ㅦㅤ㤸摥挷㘴慦㈲㜲㐶㝡ㄳ㍥㥡㙦㐱㈸愶愲搰㥦㠰挱摢㌴㜸〷愲㥥㐹て挱慤㔰㥥扢㠱って㐲搷挹㠳ㅣ捣㉡㘹㐰〶㠶愴愳搴㡢㈳㠳㝣㘹㈴㠶㤳㐱搲攰㍤ㅤ㘲捣挷晥㙣ㄷ㈲捥㜰捡㜴ㄵ㥣〸㙡㙡㙢敢戰㔱㡤㘰晡㕤㘸戵〰㙢㥢㙦㑢㝥㠹㘲㑥㠵昱㉥㝡㍣㤴㠷〵昰㥢㉢攴㔵㐴㈲收晢㌰慢㠹愸㔷㈱㍤摦户㘰㡤㐳捥〷昴晤㙦㄰敡ㅤ㔴昲㠴敦㍢㍤愹昷㔰攴㈹慡挶攴㤰㈸㥦挰挸愷㤸㘵㈰戹㐸ㅦㄱ攴〳㤴㌸愸昴敥㘴ㅦ愳戶敡㑥愶㍥㐴ぢ慦㜳扥㉤昷〹ㅡ㥢㙢㠹换㉣〵㡤挱愷㌴㔸㐷〳㈶㉥㜰敢ㄹ㥦愱㔴挶㡡㘶捥つ慣晣〳㘶㘰㠵㠹ぢㅥ慥㡦㤵㉦㠸晢㈵㜱㤹㘴㄰㘴攵ㅢ搴㔵㘱攵㕢㤸〸㉢㕦ㄱ㠴〹〸㘵慣晣ぢ戵搵㔹㘱㙥㠲搷㌹ㅦ㉢摦戰㜳摦ㄲ㤷扢㡦挶攰㍢ㅡ慣愷〱㔳ㄹ㠴ㄵ㈶愴㤶戱愲〹搰㠰㤵㕡㤸㠱ㄵ愶㌲㜸戸㍥㔶㜰㠴攲挹㌷〸挵戴㠳㈰㉢捣㌵愸挲ち㌳ㄱ㠴ㄵ㠳㈰㑣㐹㈸㘳愵〱戵搵㔹㘱戶㠲搷㌹ㅦ㉢㝣㉥捦㡣㄰㜷㔳扤挱㈰ㅡっ愶〱㤳ㅢ㠴㤵㈱㈸つ昳ㅤ㐱昲㙣㑣昰㡡ㅢ戴っ㠳ㅤ㘸㘱〲㠳户㘶ㅦ㉤ㄶ㠱㌷㈲㌰ㄳㄱ㠲戴㌰晢愰ち㉤捣㑤㄰㕡㠶ㄳ㠴㐹ち㘵戴㡣㐰㙤㜵㕡㤸扦攰㜵捥㐷换愶散摣㘶挴㘵㙥㠳挶㘰㜳ㅡ㙣㐱〳愶㍢〸㉤㕢愲㔴㐶ぢㅦ敢搱搰戲㌵散㐰ぢ搳ㅤ㍣㘰ㅦ㉤摢㄰㜸㕢〲㌳㌵㈱㐸ぢ昳ㄱ慡搰挲㙣〵愱㘵㈴㐱㤸戶㔰㐶换㘸搴㔶愷㘵ㅦ㌴昳㍡攷愳㘵㝢㜶㙥〷攲㌲摢㐱㘳㌰㠶〶㍢搲㘰ㄲっ㠴㤶㥤㔰㉡愳㈵愹㤹戲挱摥戲ぢ散㐰ぢㄳ㈰㍣㘰ㅦ㉤扢ㄲ㜸㉣㠱㤹慣㄰愴㠵ㄹち㔵㘸㘱晥㠲搰戲㍢㐱㤸挸㔰㐶换ㅥ愸慤㑥ぢ㜳ㅣ扣捥昹㘸㠹戲㜳㌱攲㌲晦㐱㘳㄰愷㐱㈳つづ㠲㠱搰㤲㐰愹㙣㘸搱摣扡㠳㤵㈴捣挰ち㔳㈲㍣㕣ㅦ㉢㈹攲愶㠹换昴㠵㈰㉢捣㔹愸挲ち㌳ㅡ㠴㤵昱〴㘱㙡㐳ㄹ㉢㝢愱戶㍡㉢捣㝡昰㍡攷㘳㘵〲㍢户㌷㜱㤹ㄱ愱㌱搸㠷〶ㄳ㘹挰㈴〹㘱㘵ㄲ㑡㘵㍢㑢㑡㌳挷〹㕡愶挰づ戴㌰㐹挲〳昶搱㌲㤵挰搳〸捣㠴㠶㈰㉤捣㘲愸㐲ぢ㜳ㅣ㠴㤶改〴㘱戲㐳ㄹ㉤㌳㔰㕢㥤ㄶ收㐱㜸㥤昳搱戲㍦㍢㌷㤳戸扣㕡搴ㄸ捣愲挱㙣ㅡ㌰㙤㐲㘸㤹㠳㔲搹捥愲㠹㠳㠰㤵〳㘰〶㔶㤸㌶攱攱晡㔸㌹㤰戸昳㠸换ㄴ㠷㈰㉢捣㙢愸挲ち戳ㅥ㠴㤵〵〴㘱晡㐳ㄹ㉢〷愱戶㍡㉢捣㡣昰㍡攷㘳攵㘰㜶敥㄰攲㌲㙢㐲㘳㜰㈸つづ愳〱ㄳ㈹㠴㤵敦愱㔴戶戳攸昲㈷㐰换ㄱ戰〳㉤㑣愴昰㠰㝤戴㝣㥦挰捤〴㘶搲㐳㤰ㄶ㘶㍡㔴愱㠵㜹㄰㐲㑢㤶㈰㑣㠸㈸愳㈵㡦摡敡戴㌰㔷挲敢㥣㡦㤶〲㍢㘷ㄳ㤷㜹ㄴㅡ㠳㈲つㄶ搱㠰愹ㄵ㐲换㘲㤴捡㘸㐹改㠷㤶㈵戰〳㉤㑣㥦昰㠰㝤戴㉣㈵㜰㉢㠱㤹〶ㄱ愴㠵戹て㔵㘸㘱㘶㠴搰搲㑥㄰愶㐸㤴搱戲っ戵搵㘹㘱昶㠴搷㌹ㅦ㉤㐷戱㜳㥤挴㘵㘶㠵挶愰㐴〳扥愹㐰慤㠶㠱搰搲㡤㔲搹㌱愴〹愸㘲㘷㔹〱㌳戰挲㘴ぢて搷挷㑡て㜱㔷ㄲ㤷㠹ㄱ㐱㔶㤸つ㔱㠵ㄵ收㑡〸㉢㐷ㄳ㠴㐹ㄳ㘵慣ㅣ㠳摡敡慣㌰㥦挲敢㥣㡦㤵㘳搹戹㔵挴㘵慥㠵挶攰㌸ㅡ晣㠸〶㑣扦㄰㔶㡥㐷愹㙣㘷㐹㙡㘲〹愰攵㐴搸㠱ㄶ愶㔸㜸挰㍥㕡㑥㈲昰挹〴㕥〳㠳㈰㉤捣㡦愸㐲ぢ戳㈷㠴㤶㥦㄰㠴㘹ㄴ㘵戴㥣㠲摡敡戴㌰挳挲敢㥣㡦㤶㔳搹戹搳㠸换散ぢ㡤挱改㌴㌸㠳〶㑣挸㄰㕡㝥㠶㤲㝦㘷搱攵㘱㠰㤵戳㘰〶㔶㤸㤰攱攱晡㔸㌹㥢戸攷㄰㤷挹ㄳ㐱㔶㤸㌱㔱㠵ㄵ收㔳〸㉢攷ㄱ㠴㠹ㄵ㘵慣㥣㡦摡敡慣㌰攷挲敢㥣㡦㤵ぢ搸戹ぢ㠹换㝣っ㡤挱㉦㘸㜰ㄱつ㤸愲㈱慣晣ㄲ愵昲㥤㐵㝦㤷㜸〹散㐰㑢㉤敥愵㍣㘰ㅦ㉤㤷ㄲ昸㌲〲て㠲㐱㤰ㄶ收㔰㔴愱㠵ㄹㄶ㐲换攵〴㘱慡㐵ㄹ㉤㔷愲戶㍡㉤捣挲昰㍡攷愳攵㉡㜶敥㙡攲㙥慣㌷戸㠶〶搷搲㘰㌸っ㠴㤶敢㔰㉡愷㐵㍦戴晣ㅡ㜶愰㘵㌳ㅦ戰㡦㤶ㅢ〸晣ㅢ〲㌳挱㈲㐸换㘸搴㔵愱㠵㌹ㄷ㐲换㡤〴㘱昲㐵ㄹ㉤㌷愱戶㍡㉤捣换搰搰㜲㌳㍢㜷ぢ㜱㤹戳愱㌱戸㤵〶户搱㘰㘷ㄸ〸㉤户愳㔴㑥㡢晥慡攵㑥搸㠱㤶摤㝣挰㍥㕡敥㈲昰摤〴㘶捡㐵㤰㤶ㄴ敡慡搰挲㉣っ愱攵㕥㠲㌰ㅤ愳㡣㤶晢㔱㕢㥤ㄶ㘶㙡㘸扣㕥捤捥㍤㐰㕣㘶㜱㘸っㅥ愴挱㐳㌴㤸〰〳愱攵㘱㤴捡㘹搱㐴㉥㌱戶㍣〲㍢搰㌲挹〷散愳攵㔱〲晦㠱挰晢挳㈰㐸换㉣搴㔵愱㠵㜹ㄹ㐲换攳〴㘱㠲㐶ㄹ㉤㑦愲戶㍡㉤捣摤搰㜸晤ㄴ㍢昷㌴㜱㤹搷愱㌱昸㈳つ㥥愱挱㍣ㄸ〸㉤捦愲攴ㅦ㜱昹㄰戸收收昹㌹㤸㠱ㄵ愶㜳㜸戸㍥㔶㥥㈷敥ぢ挴㙤㠶㐱㤰㤵㉣敡慡戰㤲㠳㠹戰昲㘷㠲㌰㘵愳㡣㤵㤷㔰㕢㥤ㄵㅢ捤扣捥昹㠶㤶㤷搹戹㔷㠸换㑣て㡤挱㕦㘸昰㉡つ㤸晣㈱慣扣㠶㔲昹捥愲愷攵慦戰〳㉤㑣昰昰㠰㝤戴扣㐱攰㌵〴㘶愲㐶㤰ㄶ㘶㘷㔴愱㘵〵㑣㠴㤶户〸挲㈴㡥㌲㕡摥㐱㙤㜵㕡㤸摦攱㜵捥㐷换扢散摣㝢挴㘵敥㠷挶攰㝤ㅡ㝣㐰〳愶㠳〸㉤㝦㐳愹㙣㘷搱㑦㈹㝣〴㌳戰挲㤴てて搷挷捡摦㠹晢㌱㜱㤹扡ㄱ㘴㠵昹ㅡ㔵㔸㌹つ㈶挲捡㕡㠲㌰慤愳㡣㤵㜵愸慤捥ち㌳㍥扣捥昹㔸昹㡣㥤晢㥣戸捣〶搱ㄸ晣㠳〶㕦搰㠰〹㈲挲捡㤷㈸㤵敤㉣扡扣㄰㡣㉣㕦挱づ戴㌰㐱挴〳昶搱昲㌵㠱晦㐵㘰㈶㜳〴㘹㘱〶㐷ㄵ㕡㝥〵ㄳ愱攵㕢㠲㕣㡥㔲ㄹ㉤敢㔱㕢㥤ㄶ收㠰㜸㥤昳搱㔲㠳〰㤰挹㈸㤰扡㑡㙦㠰愸㐰㡤㌹㠰〶㑣ㄹㄱ㕡昰攸㜶昹捥愲ㅦ㙦つ㤸㠱ㄵ愶㠵㜸㉢昶戱㌲㤰戸つ挴㘵㝡㐷㤰ㄵ收㜴㔴㘱㠵ㄹㅦ挲㑡㠴㈰㜷愰㔴挶捡㘰搴㔶㘷㠵㔹㈱㕥攷㝣慣っ㘱攷㠶ㄲ㤷ㄹ㈳ㅡ㠳㘱㌴戰㘸挰㈴ㄲ㘱㘵㈳㤴捡㜶㤶愴晥㉥㜱㌸散㐰换㙡ㅦ戰㡦㤶㑤〸㍣㠲挰㑣昸〸搲挲㉣㡦㉡戴㌰〷㐴㘸搹㡣㈰㑦愱㔴㐶换ㄶ愸慤㑥ぢ昳㐴㌴㕥㙦挹捥㙤㐵㕣收㤰㘸っ戶愶挱㌶㌴㘰㕡㠹搰戲㉤㑡㘵戴攸戲㐹㜰っ㡤㠴ㅤ㘸㘱㕡㠹〷散愳㘵ㄴ㠱㐷ㄳ㤸昱㘷㕣㍥㈳㈳㤶㈵㉣昰㕢捦ㄸ㘲㌰㘰ㄶち㕢捡ㅡ㡡っ㘰捥敦㕡搹㡡愰㌱ㄷㄹ㐰㜳㤶ㄸち㡣㐸ㅤ挲㝡ㅤ㥤㜵慡愶㉥昸戴㝣㙦摢㘷戰搲㐱㥢〴摥㐴㈰捤愸㘱㝣戴晥搵㝦㠵㥦戶敦㙤捦㑥昷㍤㥡捣㌶晣ㄸ㘳搰挵㑤㘶户攴㍢㍢㑡ㅤ挵慥㤱昳㤱ㄵ㌱㤲㙦㜶㈸搶搴㐴㈷搵扦〲㐴敤㍡改㔸㕤㍢摦搷戶㥣㑦㍢㐷㤶戶㜷慣㘸㤷摥搴㤷昸㠲ぢ攱㙢攰㐰慥㈶挲昵昰戳㍤㠸戳摥㜴挹㌴㜶〲挴㤸㈹㤳愷捣㙢㉥搸戹㙣㈱㥡捤㈷ㅡ㜳㡤㠹㑣㉡㥦捤㌴㐶㡢戹㝣慡ㄸ㡤㘶㘳搱㕣㤳㈵ㄱ㑣〰㤸㍢愳㡤挵㤸愵挰敦挲搲㍢㕥㠹扡㝡㐶晣晡ㅢ㑥㠴㝤㡤捡㘱搶戵愰散扡㠱〳搵㤸挰ぢㄷ㐲㘱挸摥愷搶つ㠳㔱挸晡㍦㠱㥣晥㌵㉡攷㥥㡤〷搳㥤摤搰〵㜳㜷㠸㠸挵㘰㈴㍢㘴㡣㠳摣㘸捡攴收昲㜷攴ㄹ㝢愰㝡㘳㔴攳改㙡敦㜹㙢敥㐶㐶ㄴ昵㠳㔱㉦ㄱ㔸扣㤴慦㘴挴㔰㌳ㄴ㌵扥挴ぢ㡢㔱㑥㔴搷㤸㜱㐸昳㑤㉥㡤愶ㄸ〵愱㍥㠲㔲昸㑣㐲挹〵昹㝥㡣㕡敥攲敡㜱㜸挹ㅤぢち扣㤱㡥㈸搸㌱搴ㅦ㔰挳㥤愳㝣攳㌲㙡挹搶挶㜸搸㌹ㅢ户㌱ㄹ㑦㘵散㙣㉡㕥㈸愴ㄳ㤹㙣㌲㥢捣搸㑤昹㔸戶㌱ㄳ㑤㌵摡搹㠴㈵㐱㑥㘲敦㠹㌶ㄶ挳㥡搲ㄹ搹戸ㄲ摦昴㜴㡡㠱㑢㙥㘰昵㄰㔶㑣昲㠵挴㝤搰捣㥣〸ㄱ戱ㄸ扢挴㐲㡤㐹ㄲ㑤㔲㘶㤲ㅦ㤳㤴㔸㕦㝡捡㘹慣㝡㤳㘶扢㔰散っ愱㈴㔶挹搲っ㈸㝢㌹㘰慣㔲㌸戸ㅤ㉢ぢ㜳㜰㉢㙡挳ㅣ㌰㐶㈹ㅣ捣〶㤴挳㐱㌲ㅤ捤ㄷ戳昹㘴㉡㤳㐹㈶㡡㠵㑣㉥ㄱ㑢挴敤㝣㈲搶搸ㄴ戵㜳挹㤴㈵㈱㑤慥㝥づ㝢捡㈰㘶ㅦ〷ㄲ捤昴㜴慡ㄶ㘷㕥攱攰㐶㍦〷昳攸搲㝣㠸㠸㌵〰〶㔸搰㜳㔰攷㈹て㘱〳攱㈰㑡摢㍤㈰㤴〱愵慣昶㜰㈸㝢㌹㘸㐰慤㜰㜰㠵㤶㠳㕦㘹㌹㌰㕤㈸攳㐸㐰㌹ㅣ愴昳搱㐲㌴ㄳ㑦愶戲昹〲摥扤㤹捡㘵戲愹㕣㌱ㅦ㡦攷搲㜱㍢㥥㡢㔹ㄱ㙦昵㔹戴戱〶㜹㈵搹て〶㝢㈵敡搴㌰㤴㠴㠳㕦晡㌹戰愱㌲㡢㄰ㄱ换㠲〱ㄶ昴ㅣ㙣攴㈹㤷戲㠱㜰挰挷挱攵㝤㠱㙡戸户愲づ㈸㝢㌹ㄸ㠱㕡攱攰㑣㉤〷㘷㘸㌹搸搴㠵㌲㑡㠰㜲㌸㐸㌵㐶昳改㘸㌱㔱挸㈴ㅢㄳ㔹散ㄲ㑤挹㙣ㅣ挴㌴挵㥡散㘲㉥㥤戰㌶昳㔶摦㠵㌶搶收㕥㐹㌸搸挲㉢㔱愷戶㐶㐹㌸昸愹㥦㠳ㅥ愸捣㤵㄰ㄱ㙢ㅢㄸ㘰㐱捦挱戶㥥昲㔸㌶㄰づ昶愶敤〴〸㌵搲㕢搱昱㔰昶㜲㌰ㅡ戵挲挱㌱㕡づ㡥搶㜲戰扤ぢ㘵㥣っ㈸㠷㠳㌸㕣㑥愵搲搱㠲ㅤㄵづ搲㘹㍢㤶㐹收戳改㘴戴㈹㤷捣㌷㔹㍢㜸慢晦㌱摡㔸㘳扣㤲㜰戰愳㔷愲㑥敤㠲㤲㜰戰摣捦挱愹㔰㤹愷㐱㐴慣㕤㘱㠰〵㍤〷㘳㍤攵㔹㙣㈰ㅣ㑣愳敤㔴㜲戰扢户愲昳愰散攵㘰て搴ち〷㑢戴ㅣ㉣搶㜲㄰㜵愱㡣ぢ〱攵㜲㔰㐸愵㡢戹㔴㘳愶㤰㑤㈴搲改㙣㌶㥦㙥㙡㑣收愲ㄸㄲㄲ〹扢愹㘰挵扣搵晦〲㙤慣戸㔷ㄲづㅡ扤ㄲ㜵㉡㠹㤲㜰㤰昷㜳㜰〹㔴收愵㄰ㄱ㉢〵〳㉣攸㌹㐸㝢捡㉢搹㐰㌸㤸㐵摢㤹攴㘰扣户愲㙢愱散攵㘰㉦搴ち〷〷㙢㌹㔸愸攵㘰㠲ぢ㘵摣〰㈸㠷㠳挶㕣慣ㄸ换挶ち昱㘲㘳㈶㤱换ㄴ㜳搹㘴㍣㥥㙤㡡㐵㘳昹㕣㌱㥥㡢㕢㝢㝢慢晦つ摡㔸晢㜸㈵攱㘰愲㔷愲㑥㑤㐱㐹㌸㌸挰捦挱㑤㔰㤹㌷㐳㐴慣愹㌰挰㠲㥥㠳㘹㥥昲づ㌶㄰づ收搳㜶ㅥ㌹㤸敥慤攸ㅥ㈸㝢㌹㤸㠱㕡攱㘰慡㤶㠳挹㕡づ昶㜷愱㡣搵㠰㜲㌸㠸㐶昳戱㐲扡〹㠷㐰搶㑥攴㤲挵戴㙤㈷㘲改㜸ㅡ㘳㘲戲愹㤸捦㕢㌳扤搵㍦㠰㌶搶㉣慦㈴ㅣ捣昶㑡搴愹〳㔰ㄲづ㈶昸㌹昸㍤㔴收㈳㄰ㄱ敢㐰ㄸ㘰㐱捦挱㍣㑦昹〴ㅢ〸〷㝣ㄴ㕣㕥扡愹ㄶ㜸㉢晡㈳㤴扤ㅣㅣ㠴㕡攱㈰愶攵㘰て㉤〷〷扢㔰挶㜳㠰㜲㌸㐸ㄶ愳㜱㍢ㄵ换攰㤲愰㤸㈸ㄶ戳搹㘸㔳㌱㥥㑣愷昳㜶㔳㉡㥢㉣ㄴ慤㐳扣搵㍦㡦㌶搶愱㕥㐹㌸㌸捣㉢㔱愷㡥㐰㐹㌸搸搵捦挱㡢㔰㤹㉦㐱㐴慣敦挳〰ぢ㝡づ㥡㍤攵㙢㙣㈰ㅣ㘴㘹㝢㈴㠴捡㝡㉢㕡〳㘵㉦〷㜹搴ち〷摢㙡㌹搸㕡换㐱挱㠵㌲摥〱㤴挳㐱㉡搳ㄴ㙤捣摡㜶ㅥ㔷〶㠹㘲㘳㍡㤷㡢㐶㔳愹㘴ち㝢㐲㍡㘷㌷ㄶ㉤摢㕢晤扢㘸㘳ㄵ扤㤲㜰戰挸㉢㔱愷㤶愰㈴ㅣ㙣收攷攰㙦㔰㤹ㅦ㐲㐴慣愵㌰挰㠲㥥㠳㔶㑦戹㤶つ㠴〳㍥〹㙥㉥㈲〷ㄲ〳㘴改㜳㈸㝢㌹㔸㠶㈶挲挱㈰㉤〷愶㤶㠳愳搰㠸〸挶㍦〱攵㜲㄰换挷ㄲ愹㝣㍥㤷㘸挴㌵㔲㉡㤶㑢㐷㜱㔶㑣㌷㐵㥢散㔴㍡㕦挸㕢㥤㙥ㅢ昳㉢戴戱㑡㕥㐹㌸攸昲㑡搴愹ㄵ㈸〹〷㜵㝥づ扥㠵捡晣づ㈲㘲昵挰〰ぢ㝡づ㔶㝡捡〱昵戰㄰づ㍡㘸换散㘷㈵ㄱ㍦㤶〶㐲搹换挱㌱㘸㈲ㅣ晣昳㙢摤㜵攲ㄷ愸つ㕦㈷ㅥ㡢㐶挲挱㈰㐰㌹ㅣㄴㄲ㌸ㄳ㐶搳改㘴㍥㥥㑤㘴戰㌷挴㌲㠵㍣㉥㡦戲㈹㕣㍦ㄶ㌳㘹㙢㤵摢挶ㅣ㡣㌶搶㜱㕥㐹㌸昸㤱㔷愲㑥㥤㠸㤲㜰昰㈹㔶摥㝢慤㙣㐱㘵㙥〴ㄱ戱㑥㠲㐱㐵づ㑥昶㤴㥢戲㠱㜰戰㥣㕥㜷㤳〳〹敦戱戴㈵㔷挴ㅡ㝥㑦㐱ㄳ攱攰ㅤ㉤〷㙦㘹㌹㌸ㄵ㡤㠴㠳㙤〱攵㜰㤰戱ㅢ㘳昹㈶扢㈹㤹挸愷ㄳ昹㜸㈶㕤挰㠵㔲㍥摦搸㤴㐸挴㥡㤲㜶搱㍡捤㙤㘳㙥㠷㌶搶改㕥㐹㌸㤰〰㈰扢㐶㥤㍡ぢ㍡攱攰㜵㍦〷摢㐳㘵敥〰ㄱ戱捥㠶㐱㐵づ捥昱㤴扢戰㠱㜰挰攷挰攵挵戵㑡㠲㜹㉣敤捥ㄵ搱㝦㝥捦㐷ㄳ攱攰㌹㉤〷捦㙡㌹戸〰㡤㠴㠳ㄸ愰ㅣづㄲ㡤㑤挵㘸㈶㤷捤㘶攲㡤㠹㘸㌶㡤挱搱㑥攵ㄲ改㔴㉡ㄶ㙦挴㥤戱㜵愱摢挶㡣愳㡤昵ぢ慦㈴ㅣ㐸戸㡦㕤愳㑥㕤〲㥤㜰昰愴㥦㠳㈴㔴㘶ち㈲㘲㕤ち㠳㡡ㅣ㕣收㈹昷㘲〳攱攰㐴㐲㥦㐰㙦㈵㜲挷搲㐴慥㠸㌵晣㕥㠹㈶挲挱㙡㉤〷昷㘹㌹戸ち㡤㠴㠳愹㠰㜲㌸㠸收㤲改㜸㈱㥦㠸㐶㡢改〴㉥㥣戳昱慣㕤㑣ㄶ㌰ㅦ㄰㑦挵㤳㑤戶㜵戵摢挶㥣㠶㌶搶㌵㕥㐹㌸㤰搸ㅥ扢㐶㥤晡㌵㜴挲挱㥤㝥づ㘶㐰㘵敥てㄱ戱㙥㠰㐱㐵づ㝥攳㈹攷戲㠱㜰㜰㉡愱㑦愱户ㄲ愶㘳㘹㍥㔷挴ㅡ㝥㙦㐲ㄳ攱攰〶㉤〷搷㙢㌹戸ㄹ㡤㠴㠳㠳〱攵㜰㔰挰㔴㐸㉥摥搴㔴㈸ㄶ㜳㠹㔴搲捥㌴愶愲㠹㘸扥愹㌱㥢㑤攰搲㌱㘵摤攲戶㌱て㐱ㅢ敢㔶慦㈴ㅣ㐸㈰㡦㕤愳㑥摤〹㥤㜰㜰㤵㥦㠳挳愱㌲㡦㠰㠸㔸㜷挱愰㈲〷㜷㝢捡ㅣㅢ〸〷㘷ㄳ㥡捦㤳㉢㠹挹戱㔴攴㡡㔸挳敦晤㘸㈲ㅣ㕣愸攵攰㝣㉤〷慢搱㐸㌸㔸〲㈸㠷㠳㘲㈶㤶㙤戲敤㔴㉡㡥㥢收〲㕣捦㘰㌰捣攷㡢ㄹ㍢㔳㡣㌷ㄶ㤲搶〳㙥ㅢ㜳㈹摡㔸て㝡㈵攱㐰愲㜶散ㅡ㜵敡ㄱ攸㠴㠳戳晤ㅣ㜴㐰㘵㉥㠳㠸㔸㡦挲愰㈲〷㝦昰㤴摤㙣㈰ㅣ㕣㐸攸ぢ攸敤攳摥㙡㔷㜲㐵慣攱昷㐹搴ち〷㈷㙢㌹㌸㔱换挱㔳㉥㤴㜱っ愰ㅣづ搲㤹㘲㉡搷㤸㙦㑡挷戲戹㐴㌱㤳换攱搶戱㤰〵ㄷ改㜴㘳㌶㤵㡥㔹㑦㝢慢㍦ㄶ㙤㉣㐶收戸㝥㔳㌸㤰㄰ㅤ㑢搴愹攷愰ㄳづ㔶昹㌹㌸ㅥ㉡昳〴㠸㠸昵㍣っ㉡㜲昰㠲愷晣〹ㅢ〸〷㤷ㄱ㥡㑦㤳慢㍦㝢慢㍤㡤㉢㘲つ扦㉦愱㔶㌸㈸㘹㌹㌸㑡换挱换㉥㤴㜱㈶愰ㅣづ㤲㡤㜶㌱㠶戹愳㐲ㄴ㍦摣㤱戵㤳㤹㑣㈶ㅥ㉤ㄶ㜰〹㥤㑡ㄶ㌰㥢㘲扤攲慤晥㉣戴戱ㄸ㠷敢攳㐰〲㜲散㈸㜵敡慦搰〹〷慤㝥づ捥㠳捡晣㌹㐴挴㝡〳〶ㄵ㌹㔸攳㈹㉦㘲〳攱㠰捦㠰㥢㝣㥡㕣扤攵慤昶㔲慥㠸㌵晣扥㠳㕡攱攰㐸㉤〷摦搷㜲昰慥ぢ㘵㕣〱㈸㠷㠳㜸㔳㈳㉥㠹㘲戱戸ㅤ㡤昱㔲㈱㤳挸ㄶ昳〹㥣㈶㌲㘹㡣つ戹愴昵㥥户晡㉢搱挶㘲搰慤㡦㠳て扣ㄲ㜵敡㈳㤴㠴㠳㐳晤ㅣ㕣ぢ㤵㜹ㅤ㐴挴晡㍢っ㉡㜲挰㠸㥢㈸㝦换〶挲〱ㅦ〱㌷昹㌰戹㕡敢慤攸㘶慥挸攳㘰ㅤ㙡㠵㠳搹㕡づ㘶㙡㌹昸捣㠵㌲㙥〷㤴挳㐱㍡ㄵ捦攷㘲㡤搱㔸㌲㡦㝢愶㝣㈶㤳㙦㑣㘲㠴挸昰收㈱ㅦ戵㤳搶攷摥敡敦㐰ㅢ㡢㈱戶㍥づ扥昰㑡搴愹慦㔰ㄲづ昶昵㜳㜰て㔴收扤㄰ㄱ敢㙢ㄸ㔴攴㠰攱㌵㔱㍥挸〶挲挱㙤攴攰㔶㝡晣慤户愲㐷戸㈲㡦㠳昵愸ㄵづ挶㙢㌹㐸㙢㌹攰㑡㠸㘰㍣づ㈸㠷㠳㐴㌶㠵㤳㐰慡戱㔸㉣㐶ㄳ㜱㡣〸㐹摣㐰㘲㈴挰㝤㜴づ㌳ぢ㐹㑢戹㙤捣㈷搰挶㘲㍣慤㡦〳〹慣戱愳搴㈹〳㍡攱愰搱捦挱ㅦ愱㌲㥦㠱㠸㔸っ㥡攱㑦㝦慤捣㘰㥡㈸㕦㘰〳攱㠰㑦㠰换摢挹㤵〴挹㔸㝡㠹㉢挲㠲㝣ㄹ㈴ㄳづ㜶搲㜲㌰㐶换挱㄰㌴ㄲづ㕥〵㤴挳㐱㌱㥢捥㘲攲〸昳〷㌸㌳㘰ち〵㤳㈸㜶㌲㥦挰扥㤱捥㐵㜱昷㘰つ㜵摢㤸慦愱㡤挵攸㔹ㅦ〷ㄲ㐶㘳搷愸㔳挳愱ㄳづ㐶晡㌹㔸〳㤵昹㈶㐴挴㘲㠴っ㝦㝡づㄸ㌹ㄳ攵㝢搲㠰㘶て㔳㍣〴愱㈴㈲挶搲㠷㕣ㄱ㙢昸摤〲昶挲挱㈶㕡づ㌶搶㜲挰㐸㤸㜰昰〹愰ㅣづ攲搸攵ぢ〵ㅢ搷挸昱㘸愲㌱㤳捥㘰㍥㌱ㄵ㙤捣攳㑣㤱㑤㌷㐶ㄳ㤶〴捥戸晡戵㘸㘳㌱㔴搶挷㠱挴捣㍣㥤ㅡ〹㥤㜰㌰挴捦挱攷㜴改ㅦ㄰ㄱ㙢ㄴっ昰愷攷㠰㘱㌲㔱㝥捤〶戲ㅦ㍣㐱摢挷㈱㉣㐶捤㉣㤶扥㠳㜲挸戰㝡〶㙡愲㠱㔸㡢㍣㌰扡愱摦敡㌱〰㌰愲㙤㐶〹㈱づ晣收搳㠲㡥㐹扤㍦ㄸ戴㤱ㄷ晡ㄸ敢扤挳㜹㑣㕦捤愴㕣〹て散㜶搹㕥戳戹㥤扤敤昰㑥㘴〴慥愰ㄸ换㌷㍥㡦攸㉢昹ㅥ㘳摢慡慦㜶㐶㝢〹㙦㈶户ぢㅥ㘲〹捦㈰搵搵づ㔰摡㘷㐸摤㥦〶攲㜳㙢㐴挳扢挹㘷ㄴ戶㠳〷㕢㘹ㅥ攲㥢摣搲㈵㡦扢㙥つ扤㌲ㄹㄵ㌳昰慦挶㤸戰挳慣ㅤㄲ改晡昵㕦慤㕦摦敦㜵㜰敢昶挵昸戸挶㕡㝣昱㜰ㄳ〰ㄵ慦〶㠸挶慡㘱っ㍤攱㡦㙢昲㝦搶敥攳㤶㈶㍡晦㌷㑣ㅣ戶扢㘷㜹㠴ㅡ㜵昶愴晡㌷㔶㕤晡改昵㝢㡥戹昸挶昵敥晦慢挴昲戸㘵ㄳㄵ㠳㑢㘳㔰㌲摦愰㔸㐳挱㕤㐱㝤㡤㤵扥㠲㤷搵㠶㕥昶晢㤵慢〸扥散搷㘲㈴㑡㜶㤹〶昴㙦挸㌰挵搰㄰㜷ㅢ㘵㌲戰㘴㐴㍣㝥㥡愲敡ㅦ挰昰扣㡡㤸㠳愱ㄹ挶㠸㄰晥晡攱摢㐴捦戲慡㙦っㅡ改㝣㕢㕢挹户㑦㕣㐵昰㈵扥搶っ㈰㠹㙦ㅢ㍢扥㌱攴攳昸㌶ㅢ㑢挶㈶扤扥挵搵㠷㘵扥㙤㑡摦ㄸ改挱㕦㍦㝣㥢敦㔹㔶昵㡤挱㈰㥤㙦敦㔶昲敤ㅤ㔷ㄱ㝣㌹慦挵挸㤱昸戶戵攳ㅢ挳㌵㡥㙦㐷㘲挹搸ㄶ戵〳戹㕦挷㔲㜱戵愶捣戹㤱㜴㡥㈱ㅣ晣昵挳戹愲㘷戹㐱攷㙡搶敥愳ㄸ攵搱㌹昷㙡㈵攷晥攲㉡㠲㉦摤戵ㄸㄲㄲ攷㜶㜴㥣㘳ㅣ挶㜱慥㠴㈵㘳攷㍥攷ㄲ敡挵㌲攷㜶愵㜳㡣捤攰慦ㅦ捥慤昴㉣慢㍡挷昰㡤捥戹攷㉡㌹昷㍦慥㈲昸㌲㕤㡢戱ㅥ㜱㉥敡㌸挷〰㡢攳摣挹㔸㌲攲扤捥㈵㤳敡改㌲攷ㄲ㜴㡥㐱ㄷ晣昵挳㌹㐶㘶挴戲慡㜳㡣换攸㥣㝢慣㤲㜳㝦㜰ㄵ挱㤷攴㕡っ攲㠸㜳攳ㅤ攷ㄸ㌹㜱㥣扢㄰㑢挶㕥愸㤵攱戶愹㔱㍤㕣收摢摥昴㡤挱ㄴ晣昵挳㌷㐶㕣挴㜲㠳扥㜱愸㘴扣㐵攷摢晤㤵㝣扢捦㔵〴㕦㝥㙢㕤ぢ㈴昱㙤慡攳ㅢ㈳㈲㡥㙦㡣戵ㄸ晢愲搶㍤攴㔲敡慥㌲攷昶愳㜳㡣㤲攰慦ㅦ捥㌱㤴㈲㤶ㅢ㜴㡥㠷ㅣ〳㈹㍡攷㙥慤攴摣㉤慥㈲昸㔲㕢㡢㔱ㄷ㜱㙥㡥攳摣〳㈸㍢捥㌱㠸㘲ㅣ㠰㕡攷㍣搹愴㙥㉣昳㙤ㅥ㝤㘳昴〳㝦晤昰㡤㈱ㄲ戱摣戰㙦敤ㄳㄵ〳㈴㍡摦慥慦攴摢㜵慥㈲昸戲㕡㡢搱ㄴ昱敤㄰挷㌷㠶㌰ㅣ摦ㄸㅣ㌱づ㐳慤戳攱㘲㜱㜵㔵㤹㜳㠷搳㌹㠶㌵昰搷て攷ㄸ晢㄰换つ㍢搷㌹㔱㌱昲愱㜳敥戲㑡捥㕤敡㉡㠲㉦愱戵ㄸ㈶ㄱ攷㜲㡥㜳㡣㑤㌸捥㌱敡㘱ㄴ㝡㥤㑢㌷慡㡢捡㥣㉢搲㌹挶㉢昰搷て攷ㄸ搴㄰换つ㍢㠷扤㤲㈱つ㥤㜳㍦慦攴摣㜹慥㈲昸㜲㔹㡢昱て㜱慥搵㜱㡥㐱〷挷㌹㠶㌳㡣㜶搴㍡㝢㘵㐶㥤㔵收摢㌲晡挶㌸〴晥晡攱ㅢ㠳ㄵ㘲戹㐱摦㌸㥣㌰㔴愱昳敤戴㑡扥㥤敡㉡㠲㉦㡤戵ㄸ搷㄰摦㤶㍢扥㌱㤸攰昸挶㌰㠵搱㠳㕡㘷慦㑣愶搵㡦换㥣晢〱㥤㘳㠰愱㝦捥㌱ち㔱摤㌹づ㈷㡣㐱㡣〱㘱挱换捡攳㉢㌹昷㈳㔷ㄱ㝣ㄹ慣挵㠰㠵㌸㜷㥣攳ㅣ愳〴㡥㜳㡣㍦ㄸ挷昷㍡ㄷ㙤㔴挷㤴㌹㜷㈲㥤㘳攴愰㝦捥㌱扣搰て攷ㄶ㑦㔴っ㉥㡣搱㌸搷㔳挹戹ㄵ慥㈲昸㤶㔷㡢㤱〸㜱敥ㄴ挷㌹㑥晦㍢捥㌱戰㘰㥣搶敢㕣㉡慡㑡㘵捥㥤㐱攷ㄸㄲ攸㥦㜳㡣ㅢ昴挳㌹㙣㌹㐶つ挶㘸㥣㙢慦攴㕣㥢慢〸扥扤搵㘲㠸㐱㥣㍢搷㜱㡥昳晡㡥㜳㡣ㄸㄸ㍦敦㜵㉥㤹㔱㉤㘵捥㕤㐰攷㌸搷摦㍦攷ㄸ㄰攸㥦㜳っ〷㡣搱㌸㔷愸攴㕣摥㔵〴摦捡㙡㌱㜶㈰捥㕤攲㌸挷〹㝢挷㌹㠶〲㡣换晡㥣㙢㔲捤㘵捥㕤㑥攷㌸㠹摦㍦攷㌸搳摦㍦攷㌸捦㍦㐶攳摣㘱㤵㥣㍢搴㔵〴摦戶㙡㌱㈸㈰捥㕤敢㌸挷㤹㜸挷㌹捥昱ㅢ搷昷㍡㤷㡡愹㠵㘵捥摤㐰攷㌸㍢摦㍦攷㌸㠵摦㍦攷㌸㠱㍦㐶攳摣〱㤵㥣㥢敢㉡㠲㙦㔱戵㌸摢㉦捥摤散㌸挷㈹㜶挷㌹㑥摥ㅢ户愲搶㌹ㄳ愴搴捣㌲摦㙥愷㙦㥣㜵敦㥦㙦㥣㥡敦㠷㙦戸㍥攱挴晣ㄸ㡤㙦晢㔶昲㙤㥡慢〸扥ㅤ搵攲㉣扥昸㜶慦攳ㅢ愷捥ㅤ摦㌸㈹㙦摣㡦㕡昷㑣㤰㔲㤳捡㥣㝢㠰捥㜱㍡扤㝦捥㜱捥扤ㅦ捥㘱㍣攱㡣晢ㄸ㡤㜳㝢㔵㜲㙥㑦㔷ㄱ㝣敢愹挵改㜹㜱敥㔱挷㌹捥㠹㍢捥㜱戶摤㜸っ戵捥㠶㑢慡㔴㤹㙦㑦搰㌷㑥㤳昷捦㌷捥愵昷挳㌷㙣㌸捥愴㡦搱昸ㄶ慦攴㕢捣㔵〴摦㘶㙡㜱摡㕤㝣㝢搶昱㡤㜳摤㡥㙦㥣㐵㌷㥥㐳慤㝢㐷㤰㔶扢㤷㌹昷〲㥤攳晣㜷晦㥣攳㈴㜹㍦㥣挳㠶㝢㄰㤶㘳㌴捥敤㕣挹戹㥤㕣㐵昰㉤愵ㄶ攷搳挵戹㔷ㅣ攷㌸㠹敤㌸挷改㜱攳㔵搴捡㠶㙢㡡愹敤换㝣㝢㥤扥㜱㕥扢㝦扥㜱昲扢扡㙦扣昶攲搴昷ㄸ㡤㙦摢㔶昲㙤ㅢ㔷ㄱ㝣晢愸挵㜹㜲昱敤㙤挷㌷㑥㑥㍢扥㜱摡摢㜸ㄷ戵敥㠶㙢㔴㕢㤴㌹昷㍥㥤㕢〳愳晥㌹挷㔹敤敡捥昱摡㡢㜳摡㘳㌴捥㙤㔲挹戹攱慥㈲昸㔶㔱㡢ㄳ攰攲摣挷㡥㜳㥣㤱㜶㥣攳㝣戶戱戶搷戹㜴㐲つ㉢㜳㙥ㅤ㥤攳㑣㜴晦㥣攳㜴㜵晦㥣攳㘴昵ㄸ㡤㜳㤱㑡捥㤹慥㈲昴戶㔰捥㙣㔷㝢㕢愸敦㘷㍣㠷㘱愵昵㐵收敦て㉡㍡搵㝣戴〰て㠲戴戴戶捡㌳ㄴ㠳昱㕥扦㑥晣㤰收㉣扣挳ㄲ㙦昳挳敦搱扢㡦〳攰摤㤶㝣㜹㥡昷㍥㌹㔳㑡㙣㙣ㄴ攷㜶攲〵㜳〳㡢㌳㑡㜸昷㘸愱〱㍦〶搸搵㠵摦戰晦㙦㜸改ㅦ㥥㙡愹攳愴戳晢㤲捡㕡敤〳㈵㝣㔲㐴㍢捦敤扣づ戴㡦て敦昷㌱㙢昹㍡挰㝦敦㌵愴挶㍦戱㑢㤵扤攵戲攰㝢换㘵㥤ㅡ挸敤㡣摣戱㐸捤㜱㌵敢愵攳㤸㐷㌷扦㐶㈳攳㕦㄰晣㠹㍢〹愴㐰㐴捣㙦㔰攳扣㔵㤰㡦扡搶搴㜱慥㝤㐳昳晣㠸〱搶っ㙣㙢捥㜶㜶㘶㔷㌶戴㌵户摡敤㡢扡ㄶ㌷㌴㉦㐷㔸〳慦搸挴㉢〵昱攳㤷收㜷〰㈱㘵晣慡〶ㄴ戸㠷㤹散㌶㥥ㄱ搲昶㡥㍦㕡㙦戲㜷㝤㍤ㅢ挰㉡㜶㑡㐴㡤攲攴㌸㝢㘷搶㐳搱㡢扥㌱㙡㝣攸㕦晤㔳攷㝢㐳ㄸ㍤ㄲ㐰攷昴戴愰て昶愳㙦㕤㡥扥㑥㡢㍥㉣㡣扥㔱〰㝤愴㠷㍥摣㡦扥㘳㌹晡㠷㕡昴㑤挳攸㥢〷搰㌹㐱㉢㝤摦搲㡦ㅥ㉤㐷㝦㕢㡢扥㑤ㄸ㝤扢〰㍡㘷㐸〵㝤㤴ㅦ㝤㝣㌹晡㙢㕡昴ㅤ挲攸㍢〶搰昷昶搰㜷昶愳㜳㌶搰户㔵晦慣㐵ㅦㅢ㐶摦㍤㠰扥㥦㠷扥㠷ㅦ㥤搳㜱㍥昴㘷戴攸昱㌰㝡㈲㠰㍥捦㐳㑦晡搱て㈹㐷㝦㑣㡢㥥〹愳敦ㄹ㐰㍦摣㐳㥦攰㐷捦㤵愳㍦愸㐵㥦ㄸ㐶㥦ㅣ㐰攷㐴㤵㙣搵愹㝥㜴㑥〹昹㤸戹㕢㡢㍥㍤㡣㍥㈳㠰捥愹㈲㐱㥦改㐷攷愴㡣て晤ㄶ㉤晡㥣㌰晡〱〱㜴捥搵〸晡㍣㍦㍡㘷㐵㝣攸㌷㘸搱ㄷ㠶搱てづ愰㜳戲㐴搰て昵愳㜳㕡挲㠷㝥㤵ㄶ晤昰㌰晡昷〳攸㥣慤㄰昴㈳晤攸㥣ㄷ昰愱㕦愲㐵捦㠷搱敤〰㍡愷ぢ〴㝤㤱ㅦ晤㤲㜲昴昳戵攸㑢挲攸慤〱昴换㍤㜴㡥昳扤㈳昰戵攵攸㘷㙡搱㡦ち愳㤷〲攸扣㘱㤶扥㜷晢搱㙦㉥㐷晦愹ㄶ扤㈷㡣晥㠳〰㍡㙦㔹〵晤㠷㝥昴㝢换搱㡦搷愲慦ち愳晦㈸㠰捥㝢㐶㐱㍦挱㡦捥扢㌳摦㔶㍤㕡㡢㝥㜲ㄸ晤㈷〱㜴摥戵〹晡㈹㝥㜴摥ㅦ昹搰扢戴攸愷㠷搱㝦ㄶ㐰攷㙤㤳愰㥦攵㐷攷つ㡡て扤㑤㡢㝥㙥ㄸ晤攷〱㜴摥戸〸晡〵㝥㜴摥㈲昸搰㡢㕡昴㡢挲攸ㄷ〷搰㜹攷㈰攸㤷晡搱㜹㡤敥㐳㙦搶愲㕦ㅥ㐶扦㌲㠰捥㑢㜷㐱扦摡㠷㕥捦ぢ愹㝥㕦敡㌱愵㘱㌸㉥㡡昹㡢昲戸㍥攲㡢慣挷戶攲㙡慤ㅦ敦つ扦〶㉢㔵扣㍣㤳愴㤷㙢㔹㜲㉦㡦㠶昱晡㡡〵㍥摤㠸㐴づ愸搸㈹昳㍡摡昰戲㐹㕡㕣敦㙦挱㙢愶扥ㄶ扣ㅥ㤲ㄶ扦㘶㌵㉦㠵愴挵つ敥〲ぢ挳㜸ㅤ搴搷㠲搷㌸搲攲㌷慣收攵㡤戴昸慤扢㈰㉤㜸㙤搳搷㠲搷㉤搲攲㐶㔶昳㤲㐵㕡晣捥㕤㤰ㄶ扣㕥改㙢挱㙢ㄱ㘹㜱ㄳ慢㜹ㄹ㈲㉤㙥㜶ㄷ愴〵慦㐱晡㕡昰晡㐲㕡摣挲㙡㕥㕡㐸㡢㕢摤〵㘹挱敢㡡扥ㄶ扣㘶㤰ㄶ户戱㥡㤷ぢ搲攲㜶㜷㐱㕡昰㕡愱慦〵慦〳愴挵ㅤ慣收㈵㠰戴戸搳㕤㤰ㄶ㍣晦昷戵攰戹㕤㕡摣挵㙡㥥搶愵挵摤敥㠲戴攰㌹扤慦〵捦搷搲攲ㅥ㔶昳㔴㉤㉤敥㜵ㄷ愴〵捦搳㝤㉤㜸づ㤶ㄶ昷戱㥡愷㕦㘹㜱扦扢㈰㉤㜸敥敤㙢挱昳慡戴㔸捤㙡㥥㔲愵挵〳敥㠲戴攰昹戴慦〵捦㤵搲攲㐱㔶昳㌴㈹㉤ㅥ㜲ㄷ愴〵捦㤱㝤㉤㜸晥㤳ㄶて戳㥡愷㍥㘹昱㝢㜷㐱㕡昰扣搷搷㠲攷㌴㘹昱〸慢㜹㍡㤳ㄶ㡦扡ぢ搲㠲攷戲扥ㄶ㍣㑦㐹㡢㍦戰㥡愷㈸㘹昱㤸扢㈰㉤㜸㝥敡㙢挱㜳㡦戴㜸㥣搵㍣敤㐸㡢㈷摣〵㘹挱㜳㑥㕦ぢ㥥㑦愴挵㤳慣收愹㐴㕡㍣攵㉥㐸ぢ㥥㐷晡㕡昰ㅣ㈱㉤㥥㘶㌵㑦て搲攲㡦敥㠲戴攰戹愱慦〵挷㝤㘹昱っ慢㝦攲敡捣㘷摤〵㘹㜱㡡㕢㜰㡥㜳㡥攵搲攲㝦㔸晤㌳㔷㘷㍥攷㉥㐸㡢戳摣㠲搳㠲攳戳戴㜸㥥搵ㅣ㥡㘹㘴扥攰㉥㐸ぢ㡥换㕣㜰㕡㜰捣㤵ㄶ㝦㘲㌵㠷㕢㘹昱㘷㜷㐱㕡㜰慣敤㙢挱㜱㔴㕡扣挸㙡づ愱搲攲㈵㜷㐱㕡㜰晣散㙢㈱〳ㅢ晢昱㌲慡扤㡦㜵㉤ち㥣昸㌰㕦挱挲㤰〱㑡〶㌳㤶换慣慥昷慣㕥㜵慣㘴〰ぢ㔹㜱㈰ㄳ慣搷ㅤ㉢ㄹ戴㐲㔶ㅣ扣挴敡つ挷㑡〶慡㤰ㄵ〷㉣戱㝡搳戱㤲挱㈹㘴挵㐱㑡慣摥㜶慣㘴㐰ち㔹㜱㘰ㄲ慢㜷ㅤ㉢ㄹ㠴㐲㔶ㅣ㡣挴敡㝤挷㑡〶㥥㤰ㄵ〷㈰戱晡㥢㘳㈵㠳㑤挸㡡㠳㡥㔸㝤攴㔸挹〰ㄳ戲攲㐰㈳㔶ㅦ㍢㔶㌲愸㠴慣㌸戸㠸搵㕡挷㑡〶㤲㤰ㄵ〷ㄴ戱㕡攷㔸挹攰ㄱ戲攲㈰㈲㔶㥦㍢㔶㌲㘰㠴慣㌸㜰㠸搵ㄷ㡥㤵っㄲ㈱㉢づㄶ㘲昵㑦挷㑡〶㠶㤰ㄵ〷〸戱晡摡戱㤲挱㈰㘴挵㐱㐱慣扥㜱慣㘴〰〸㔹㜱㈰㄰慢敦ㅣ㉢㌹攸㐳㔶㍣昸挵慡愶㐱昶㘸㌹搰㐳㔶㍣攰挵慡搶戱㤲㠳㍢㘴挵㠳㕣慣敡ㅣ㉢㌹愰㐳㔶㍣戰挵捡㜰慣攴㈰づ㔹昱㘰ㄶ慢〶挷㑡づ摣㤰ㄵて㘰戱㡡㠸㤵攵ㅤ㠶昵㍣㍥昷搴㈵挰㍡㔳㕤扥ㄷ㜷㡣㥤搶搳㠵㕦慤戱ぢ㤸昰㕢㠶昴搳㤵搳㤰㑣扡㤲㌷づ〳昰〳ㄲ捥捦㉥搴搵㡥晦昷戰㌸㙤挸摦㔷攱户晥ㅦ㕦慥㕦晦㝦挰攱搸搴㤷㜸㑡挴挹昸㌶愸ㅡ挵㘱㠶づ慢捦戱〶慥挵㔳㜰㘴ㄱ挵㘷〱〵〷ㄳ㔱慣ぢ㈸㌸㝥㠸攲搳㠰㠲㐳㠶㈸搶〶ㄴㅣ㈵㐴昱㐹㐰挱㠱㐱ㄴㅦ〷ㄴㅣぢ㐴昱昷㠰㠲㠷扦㈸㍥ち㈸㜸挴㡢攲挳㠰㠲〷戹㈸晥ㄶ㔰昰戸ㄶ挵〷〱〵て㘵㔱扣ㅦ㔰昰攸ㄵ挵㝢〱〵て㔸㔱扣ㅢ㔰㝣敤㈹摥〹㈸㜸㔸㑡㡢户〳ちㅥ㠹愲㜸㉢愰攰挱㈷㡡㌷〳ちㅥ㙦愲㔸ㄳ㔰昰㄰ㄳ挵ㅢ〱〵㡦㉡㔱晣㌵愰攰㠱㈴㡡搷〳ちㅥ㍢愲㜸慤㕣㌱攸晦〱ㅦ挷搶〷</t>
  </si>
  <si>
    <t>㜸〱捤㝤〷㥣摣搴戵晥摥昵慥扣ㅡ摢㔸搸㘰㥡㈱戶昱〲挶㘰㘶㘶愷ㅡっ慥㠰㜱挵㠵ㄶ挸㌲㐵㘳㉦摥㘲㜶搷㉤〱㑣〸㡦㠴摥〳㠴㍣㑣ㅣ㐸愸愱㤷搰㑢㑣攸㄰㐳〸㡦〰挱㠰㈹㠱㠰愹〱ㄲ昰晦晢㡥愴㕤㡤㜴㠷搹㤷㤷晦敦㤷昱捥戱敥㍤攷㝥扡攷㤳㜴㈵摤㜳愴愹㔱㌵㌵㌵㥢昱攱晦晣搴㜱㘱昸晣㔵㕤摤㜶摢戸㈹ㅤ慤慤㜶愱扢愵愳扤㙢摣愴捥捥摣慡㤹㉤㕤摤晤㘰㘰㌴户㐰摦㔵摦摣搵昲㝤扢愱㜹戹摤搹〵愳晡㥡㥡㠶〶戳ㄶ晡敤摣慦攵ㄵ㑣戶㌲敢㈸㘰㔵㘳ㅡㄴ晤㈹ㅡ㈸㑣㡡〸挵〰㡡㠱ㄴ㠳㈸戶愰ㄸ㑣㘱㔱㙣㐹㌱㠴㘲㈸挵㔶ㄴ㕢㔳っ愳搸㠶㘲㕢ち慥摦摣㥥㘲〷㠸㠱挳㈱ㄶ㑣㤹㍣㈷㝦っ扣㤹摦摤搱㘹敦㌱攲㄰愷捦ㄳ㘲戱㜱戱㜱㑤㤹㑣㘶㕣㜴㡦ㄱ㔳㤶戵㜶㉦敢戴㈷戴摢换扡㍢㜳慤㝢㡣㤸扢㉣摦摡㔲㤸㘱慦㕡搰戱挴㙥㥦㘰攷愳㑤昹㕣㈲ㄳ㑢㈴㤳愵㙣㌶㌳㜰㐷㈰捦㥥㌲㜹㙥愷㕤敡晡㜷㘱敥㐴捣㌹㔳㈶㡦㥢㙤㜷晦扢㌰扦〳㑣㐰㑥敤㘸换戵戴晦㥢㐰敢戹㑤㤳㔳敤㐲ぢ㌷扥㙤㜷戶戴㉦ㅡ㠷㙥㤷ㄱ㡤㔲㝡摣愴慥慥㘵㙤㑢戹ㅦ㑤戱㕢㕢攷搹㈵搹攸㙤㔳扢扡攷收㍡摢扡〶戶㤱㍦扢搳㙥㉦搸㕤㕢戴㑤㕢㔹戰㕢㕤挳慥㠶戶㐳㜲㥤戳㜳㙤㜶ㅤㄷ〶户㌹摢㜰㝡搱㙥敦㙥改㕥㌵愸㙤㘱㤷㍤㉦搷扥挸愶㐹㝤摢〱换㕡㡡慡慥づ㝦㌵晤㜶搵昵㑣㌶ㄴ晡搳㌶㘵㜱慥戳㕢㑡摣㠴㌱㥤慤㙦㜷ㄱ㉦捡晡挵㕤㙡㐴愰ㄵ户搹晣㤶戶ㄹ㜶㘷扢摤捡㤵㜰㑢㡥つㄸ〹㐱捥㜶攸㘱捡㜳㠷㕢㐹つ㜰て㍥晡挲戵ㄸ㈳㈰㠶㑣㕢戹ㄴㅣ挳㘹散㤵昳㜲摤昶㠴㤸㌹ㄲ昵收㈸㕡散っ搱㍦㥦ㅤㅦ㑢愶挷㥢愳㔹摤〸愱敡㕥挲㠱敤㠷攳挱㔵摢㥣慢㙤捥搷㌶ㄷ㙡㥢㡢戵捤㜶㙤㜳愹戶㜹㔱㙤昳攲摡收㤶摡收㘳㙡㥢㤷挰挶晢㌴昴敦㕦敢㝥捥㕡扤㘶昳㝢户㥣㍤攷㈷㌷づㅢ㜱摡戵扦㍢㑡昱㔸㤶愱㘰㔷㉣攸扡户ㅢ敡捤㌱㄰挶敥㄰搲扤㔴㜴扣㌹㤶搵㝢㐰㈸昵ㅣ扡挷㉥ㅡ㑤慢捣㈳㐶㙥㥣㜳昶ㅤ扢㕣搱㜹摤搳㥦㈸づㄱ㠲㍤づぢ㍡散扤〸ㄲ㠵㌰㘲㄰㡥敢愹昱㘶㥣搵㑤㄰㑡㍤改㘲ㅦ㌵攱攸㈹㜷㍦㜴攳挴㥦ㅣ㍥攳愳㔹㤱㉤〷㉢㡥㍣㠲㥤挴挲㔶㘱㕡戳㜱㌳㐵㤸㌴㠴㤱愱〰戱搹昸㜸㌳换摡昱㄰㑡慤㜳挱㥦㍦扡搸㜰敤㍤捦捣戸㘸敡ㅦㅦ摤戳昴㈷㐳㜱㐴ㄳ昰㝤戰愰〷㥦㐰㤸㝤㈱㡣晤㈰愴敢㔱搰㌲㤱搵㤳㈰㤴扡捦㐵晦昳愰㌳㑦晥㈶㤳㍥攸捣㝤挶㍥扥昰搱搶㔳ㄵ㡦ㅡ㐱㥦㠲〵ㅤ㉤㔳〹㌲つ挲搸ㅦ挲愱㈵㌹摥㍣㠰搵〷㐲㈸㜵㠷㡢晤㠷愳㤲㥢挶㙣ㄵ㥤㜱搷挳摢ㅥ㕦㌷愱㜴㠵攲〸㉣搸〷㘱㐱摦昳ㄹ㠴㤹〹㘱捣愲㈰㉤攰㝣㌶㙢攷㐰㈸㜵愳ぢ㝥昰戰㘹愹㔹㤷捥㥦㜵晥愱㙦ㅤ昴㡢㌱戳挷㈸㡥散〲㝥㌰ㄶ挲攰昱㐴搴㥣㐷㤸昹㄰挶〲ち㠰愷ㄲ攳捤㠵慣㍤〴㐲愹慢㕤昰㠱㉤㙦㙣㍢㜱挷扦捥㍥㝤昵戶敢㜶ㄹ晥戳㜷搴〰愸〵晣㌰㉣攸挱て㈷捣ㄱ㄰挶㜷㈹〸ㅥㅢ㙦ㅥ挹摡愳㈰㤴㕡敢㠲㥦㕦㜷㘴换ㄳ昳攷㑦㍤敢昸愷㜶㙤扤攲㤲㠳ㄵ捦㐴〲摥㡣〵㍤昸搱搰㤸㌹〸㈳㉦〲攰搸㕢ち慣㉤㐲㈸㜵愹ぢ㍥㘷挰㜱㘳㘷㝦㌶㘰捥㡤㠷㡤㌹㌰㜶昷㥥㕢㉢㥥攱〴扣㠴〵㍤昸㈲挲㉣㠶㌰㕡㈸搸昳捣㜸昳ㄸ搶㉥㠱㔰敡〲ㄷ晣㠵㜵愵て摥㝡昴㥤搹㍦㝢敤挱戳慥扤㙣捣扢㡡㘷㑥〱㙦挳㠲ㅥ扣㥤㌰ㅤ㄰挶㔲ち㠲㌷㡤㌷㡦㘵㙤㈷㠴㔲㘷扡攰ㄷㅤ㝥敡昲晥ㅢ慦㥡㝡挷㌷㘷晣攱戵㤵㌷扦愵㜸㐶ㄶ昰㙥㉣攸挱㤷ㄱ㘶㌹㠴戱㠲㠲攰ㄸ㥣㔶戲㜶ㄵ㠴㔲愷戸攰㙢收㌵㍣㌷昴挵愵㔳敥扥收㠷㝢㜶㝦㜱攱搷㡡㘷㝡〱晦〱ㄶ㜴扢昹㜱〴㌹ㅥ挲㌸〱挲搹捤挱捡㙡㔶㥦〸愱搴㙡ㄷ晢㥡㠵㑤㙦㝣户㜹敥慣㕢ㄶ捦㍥㈱㤷㙦㍥㐹昱〲㐲戰㑦挲㠲づ晢㐷愸㌷㑦㠶㌰晥ぢ挲挱〶㈹愷戰晡挷㄰㑡慤㜴戱扦㜷昲换摦ㅤ扡挷捥搳敦㜸昶㉦晢㝥㜷挱敡㘵㡡搷㈵㠲㝤㉡ㄶ挲愴挴㌰戲㥣㐶㤸搳㈱㡣㌳㈸㐰㑡ㄶ㝢昹㤹慣㍤ぢ㐲愹㘳㕤昰〱ㄷ㥤扥换慥搷㝥㌶㜹敤愱户ㅦ㘳慣愸晦戱攲昵㡥㠰㥦㠳〵㍤昸戹㠴㌹て挲㌸㥦㠲攰搸换㉦㘰敤㠵㄰㑡ㅤ攳㠲㕢晤㍦㍥攱㠳㝤㝥㌱昹㥣搱捦㝤戶挵㈷㡤ㅢㄴ慦愳〴晣㈲㉣攸㔸戹㤸㈰㤷㐰ㄸ㍦㠳㜰㔸挱㑥㝥㈹慢㝦づ愱㔴挱挵㑥㙥昹挷戶ㄵ㡦㡤㥤㝤昳昵㝢㍥戳㙥挷㡢㌶慢慤愱ㄶ散换戰愰敦昸ㅡ挲㕣づ㘱晣㠲㠲ㅤ挷愸戵㤶戵扦㠴㔰敡㐸ㄷ晣昱攵て㙣摥戴㙥捤㡣㕢㝦㍡昹搸㍤昷晢㘸扡攲㘵㥦㠰㕦㠹〵㍤昸慦〸昳㙢〸攳㉡ち㠲㘳㍦扣㥡戵搷㐰㈸戵搰〵㝦晦愲㕦㕦㔳扡晢㠲〳㑦戹㜷搸慢㙦戵㍤㌲㕥昱㜲㔲挰慦挳㠲㡥㤵敢〹昲ㅢ〸攳〶〸㠷ㄵ㙣捥ㅢ㔹㝤ㄳ㠴㔲戳㕤散ぢ扥㈸慤摦㈵㌱㘴晦㤳㌲搹摦㡤㙣㕢昵㠵摡ㄶ㙡挱扥〵ぢ㍡散㕢〹㜲ㅢ㠴㜱㍢㠴㠳㡤慤㜹〷慢敦㠴㔰敡〰ㄷ晢昹㌷㕦ㄸ㍢㝣搴敢㔳慦㕢㝦昱㤱㜷收晥ㄶ㔷摢㐱㉤搸㜷㘱㈱㑣ち㐷摢扢〹㜳て㠴㜱㉦〵㐸㐹㠱昱晢㔸㝢㍦㠴㔲ㄳ㕤昰戳㑦㉦慣㡤扣晥挶散㥢敡㕦㕢㔷㍡晡㥥㡤㙡㝢愸〵晣㐱㉣㠴挱戹㤳㍦㐴㤸㠷㈱㡣摦㔱㤰㜱ㅣ㐱敢㔸晢〸㠴㔲㔹ㄷ晣攷㙢て晥晣挰㈳㤶㑥扢㙣攴㥦㑢㌷敥㜳攱摤㙡〷愸〵晣㔱㉣㠴挱搹昳挷〸昳㌸㠴昱〴〵㝢㡥㤳搰㤳慣㝤ち㐲愹戸ぢ㕥㔷昸攳挶㉢㡦㑤捥晥敦㕢ㄷㅤ晦攱㤰㜷㙥ㄸ昸っ搴〷扢搷㔶㔳㍢㜳㉢㜰戵摡㝢㈱ㅣㅦㄷ攵扦敡㜷〰戸〱㈸㈵㑢改㔲㉣㔶㑣㐶㜳㑤戹晡㤱㠰敤敢愵㈶㐷戶㠱愵㐳㕢摡㡢ㅤ㉢攴摡㜳昸攴㕣㤷摤㝢㈹㍡搶搵㑤敥㔸搶㕥散摡㐱慦㥣摦㡤换扦敤㠳扡㕥㤰㔰戳昹戸㌲户扢㘴㝤㍢〵㥢ㅤ㤲㙢㕤㘶㑦㕡搹攲愸㜷っ愸㜱㕤摥㤱慦慣摤扦搳㍥戶㐷ㅢ敡搱㈴摣㌸㉥ㄷ散㤰㤷㡥捡改搷㠸㈹㡢㍢扡散㜶改摥搸戶戹㉤㠵㈵㜶攷㝣㥢户㥤㜶㔱㕣摤㥡㉡昷收㘰散㥣㜶㌸㡡换晤攲㈸㝦㙤㘹摡捡㙥扢扤㘸ㄷ搱摦愵㜶㘷昷慡〵戹㝣慢㍤慣捣挴㔹㈷ㄴ摢㤵㔵敦摦㔱㔸搶㌵愵愳扤扢戳愳戵㕣㌳愹戸㍣㠷ㅢ㤲攲慣㡥愲㡤晢㠹㍡㝥㙡㔴㑤扦㝥㑡搵散慥扢愸㈷㙥搷㌸搹㄰扥㑤扣㈳戶昹戶攵扢摤戸㜹昰づ㕥戴摡摣㈷㙢㐷㔷〱ㄳ㕣挲㡣愹㙣攸昳㠹昷攸戴摥慤戲戵昴戱㘷换晤晦㌵慥慤ㅤ敡㝡㍦㙤㌹敥㕦づ捣戵ㄷ㕢敤捥㙦㥤㘱㔰散㤱昹㉣㐴晤㕥㌸㥡㉢戲㔷〷ぢ戵㔲慤慡㕦搱㔲散㕥㙣㉣戶㕢ㄶ㉤收〵〹㘶㈱ㅡㅡ㐸㙤攸㘳慥㐷㤵昹ㅣ挵昳㄰㤱㐸㡤昱㐷ㅡㄹㄱ㝣㙡敡㐷㘱昱㝦㝦㉢㔸㡢㔶愶摣㝡㘲㥥愰慢扥㙤晦㡥捥慥㝥晤㜴ㅥㅥ㤸敢㕡摣捤㕤昳摢㤵挴㝢㠱攲㑦㄰昵愳㈱慡摥㘹づ㠶㔱ㅤ㙦愸〷戵㑤戵㑢㌹㑣㘳挸㤱慤㜲昵㙤捥㥤昱㔴扢慢㘰昲ㄶ㝡㍡㡥㤳㤵〶㤶㜰攰て㙣攳㥥㙦慦散㥥㥡敢捥昵㙦挳捤㌸戶㤰〹愳戱搲捡㔹㘲换㐱㔲攷戵㡥戸㈵㈰㔸戲攸㐳ㄹ㈰ㄵづㄲづㅡㅣ㉢㌵晤㕣昹敤㑥愰敦㍢挱〹㈳戸㤳㤷摦㔴攳㕥扦㜸㠰摤扥㘰搵㔲扢㡢收つ挶户㔲ㄹ㍣戴〸㌶愷㤰㕦搸摤搲摡㌵づ㍤㍤愰戳㘳搹搲㝦㈷づ戱捣ㄷ㈱扣㑦晤慥搸㠳晢敥ㄳ攸慡改扦㥣摢愶戹戹愶㠱㘸慣㌱㕥㘲㌵捥㜵㜲㠳捦㍤ㄶ愰㥢昱㥦㝣捣㤷昱㕦挴愴㡤愹搷搵㌷㐲昷扦㤹㠸愸㠷晤挰㌶㌰戵愰搳㤶愹㤵〶㈹㠰昵㐱㙤㠷㜶㜴㉥挹㜷㜴㉣攱㝥戵㠵㤴扡ㄶ摢㜶㌷愷㉢〶戸搳㌳㌲つ愳㔴扦㝥㘵㤳て扥㜹㡤敦〰摦㜸つ㘲搰愴搶搶ㄱㅥ㘲㤷戱〱㔵晤㌰㜱㘲扣㡥㠵ㅤ㔸㕦敡攸㉣搸㈳㔶戴㜴㉦ㅥ㜱昰㌲㝢ㄹ愷㤸㔶戶㜶慤㔴㍢㠲〰捥ㅤ㙣扥晡挳㐱戳收摦㌷昱捥つ摦愴戲攷慤㕡愸㠶扢㡡搰㠴挵㙥㠰ㅣ㠹慦戹ㄱ㐲㙤て㌳づ㉥㔸㉥晦㤸㙦愳㙣扥㐳昱㉥〴㠶〵㈱搵ㄹ㈱搴ㄸ㔴㜱㤴㌰摦愳㜸ㅦ㐲㡤㠵攰㌱㙡晥つ挲晢愸㈱挰收愶㤷捤昷㈱慡㘵昳㜱〲㈴戴㠹㍥㠲㌶㘲搲愶㠲㑥敤〱ㅤ㌷愱昹ㅡ〵㐹㌲㐹㤰㙡挰ち戴㈴昴㜷ㄵ愱㤹㤵扤搰㑣㐸昸㡡敤敢㘱愶㈷攱㥦㕣挷搷ㄴ摦㐰〴㐸㠸愲㑡㐸攰捥㘹昲㄰㔷㜱㔴〹〹戵㈸㜹ㅦ昵昵㌷㍥ㄲ㌸戳散散挳戸㘰ぢ㤱㘰㐰ㅢ㌱㘹㔳㐱愷㥡〰慢㈳攱ㄳ慣㐴㑢挲挷慥㈲㌴〵㤴〲搲㐸㝣捤挱㔸㥤摡〴㌳㍤〹㕢戲㌷㐳㈸㠶㐲〴㐸㐸〳㐰㐸搸㥡〶挳㈰㔴ㄶ㔵㐲挲㌶㈸㜹ㅦ昵㡥㥦㠴敤愰㤱㉢㘲摣㍤㠵㌸搸〱捡㠸㐹㤳ち㍡㌵ㅥ愸㍡づ㕥慤挴挱㉢慥㈲㌴㔳㌵〱㐸㈳昱㌵㐷㘳㜵敡捦ㄵ㌹搸㠵扤搹㤵㘲㌷㠸〰〷晢〲㐰㌸搸㥤〶㘳㈱搴㐴㔴〹〷㝢愰攴㝤搴㜳㝥づ挶㐱㈳㍢〲攷扤㐲㈴㐴愱㡤㤸戴愹愰㔳㤳〰慢㈳攱戱㑡㈴㍣敡㉡㐲ㄳ㙡㔳㠱㌴ㄲ㕦㌳㡢搵愹㐷㉡㤲戰㌷㝢戳て挵〴㠸〰〹搳〰㈰㈴散㐷㠳㠹㄰敡〰㔴〹〹㤳㔰昲㍥敡㍥㍦〹㔳愰㜱㡥〶摣㜸㠵㐸㤸〶㙤挴愴㑤〵㥤㍡㄰戰㍡ㄲ㙥慤㐴挲㉤慥㈲㌴昳㌷〳㐸㈳昱㌵㘷㘳㜵敡愶㡡㈴捣㘵㙦づ愶㤸〷ㄱ㈰㘱㈶〰㠴㠴〵㌴㔸〸愱㘶愳㑡㐸㌸〴㈵敦愳慥昶㤳㜰ㄸ㌴㜲㌴攸㐶㠴㈳愰㡣㤸㌴〹㜳㈰㍡㌵〷愸㍡づ搶㔴攲攰㌲㔷ㄱ㥡愰㥣〷愴㤱昸㥡〵慣㑥晤扣㈲〷㌶㝢㔳愲㔸〴ㄱ攰㘰㍥〰㠴㠳ㄶㅡㅣ〳愱ㄶ愲㑡㌸㔸㠲㤲昷㔱ㄷ昸㌹㘸㠳㐶㙥㘳㌱㜳㄰摡て㍡愰㡣㤸㌴愹愰㔳㠷〰㔵挷挱㘹㤵㌸㌸搵㔵㠴收㔱て〷搲㐸㝣捤㤵㔸㥤晡㜱㐵づ扥捦摥晣㠰攲㌸㠸〰〷㐷〰㐰㌸㌸㠱〶慢㈱搴㤱愸ㄲづ㑥㐴挹晢愸搵㝥づ㑥㠲㐶㌸挰っ㐷㠸㠳㤳愱㡣㤸㌴愹愰㔳㐷〱㔵挷挱戲㑡ㅣ㜴扢㡡搰㜴敦搱㐰ㅡ㠹慦㜹㈶㔶愷㍡㉢㜲㜰㌶㝢㜳づ挵戹㄰〱づ㜲〰㄰づ捥愷挱〵㄰慡㠰㉡攱攰㐲㤴扣㡦㍡挶捦挱㐵搰〸〷扡㌳挳㈵㔰㐶㑣㥡㠴㌹㄰㥤㉡〲㔵挷挱搱㤵㌸㘸㜶ㄵ愱㔹改㐵㐰ㅡ㠹慦戹ㄶ慢㔳㐷㔵攴攰ち昶收㑡㡡㕦㐱〴㌸㔸っ〰攱攰㉡ㅡ㕣つ愱㌸㘹㉤ㅣ㕣㠳㤲昷㔱ぢ晤ㅣ㕣〷㡤㜰㠰搹摣搰㝥昰ㅢ㈸㈳㈶㑤㉡攸搴ㄲ愰敡㌸㤸㔱㠹㠳㠳㕣㐵㘸昲扣ㅤ㐸㈳昱㌵敦挰敡搴㠱ㄵ㌹昸㉤㝢㜳ㄷ挵摤㄰〱づ㍡〰㈰ㅣ摣㑢㠳晢㈰搴戱愸ㄲづ敥㐷挹晢愸㠹㝥づㅥ㠴㐶㌸挰㥣㔹㠸㠳㠷愱㡣㤸㌴愹愰㔳㥤㐰搵㜱㤰慡挴㐱搲㔵㠴收昸㤷〱㘹㈴扥收㤳㔸㥤㙡慡挸挱搳散捤㌳ㄴ捦㐲〴㌸㔸づ〰攱㘰㍤つ㥥㠳㔰㉢㔱㈵ㅣ㍣㡦㤲昷㔱㘳晤ㅣ扣〰㡤㜰㠰㤹摡㄰〷㉦㐲ㄹ㌱㘹㔲㐱愷㔶〱㔵挷挱挸㑡ㅣ㡣㜰ㄵ愱㔰挴㜱㐰ㅡ㠹慦戹〱慢㔳㍢㔵攴攰つ昶收㑤㡡㡤㄰〱づ㡥〷㠰㜰昰㌶つ摥㠱㔰慢㔱㈵ㅣ扣㡢㤲昷㔱挳晣ㅣ扣〷㡤㜳㠱愰㍢ㄸ晥〶㙤挴愴㑤㤸〴搱愹ㄳ〱慢㈳㘱㘰㈵ㄲ〶戸㡡㔰捣攴㐷㐰ㅡ㠹慦昹㌹㔶愷捣㡡㈴㝣挱摥㝣㐹昱ㄵ㐴㠰㠴㤳〱㈰㈴晣㤳〶㕦㐳㈸挶㔴㠴㠴㙦㔰昲㍥㑡昹㐹愸愹昵㐸搰ㅤつ戵搰㐶㑣摡㠴㐹㄰㥤晡㌱㘰㜵㈴晣晤敢ち昷っ㥦扢㡡㔰㜰㠷㤱㥢㤱昸㥡〳戰㍡昵㈹捣昴昷っ㠳搸㥢㉤㈸〶㐳〴㐸㌸ㅤ〰愳〸戲㈵つ㠶㐰㈸挶㝥㠴㠴愱㈸㜹ㅦ昵㍥昰㝢敥ㅥ户㠶㠶㐷〳㐳㐵愱愳㘱ㅢ㈸㈳㈶㑤㉡攸搴㔹㐰搵㜱昰㝡㈵づ㌶戸㡡㔰っ㡡〱㈶攱㘰〴㔶愷晥㔲㤱㠳㔱散捤捥ㄴ愳㈱〲ㅣ㥣〷㤰㔱昸㥡扢搰㘰㔷〸㜵〱㡡挲挱㙥㈸㜹ㅦ昵㈷㍦〷扢㐳㈳ㅣ攸慥㄰昶㠰㌲㘲搲㈴捣㠱攸搴㠵㐰搵㜱昰㔴㈵づ㥥㜴ㄵ愱㔰搹挵㐰ㄲづ㤲㔸㥤㝡扣㈲〷㘹昶㈶㐳㤱㠵〸㜰㜰〹㐰㐶攱㙢敥㑤㠳㝤㈰ㄴ㐳㘹挲挱〴㤴扣㡦㝡挸捦挱㝥搰㌸㈳㠲敥ㄲ㘱ㄲ戴ㄱ㤳㌶㘱ㄲ㐴愷㝥づ㔸ㅤ〹㜷㔶㈲攱づ㔷ㄱ㡡改慤〱㤲㤰㜰㄰㔶愷㙥慢㐸挲㑣昶㘶ㄶ挵㙣㠸〰〹㤷〳㘴ㄴ扥收㕣ㅡㅣっ愱搶愲㈸㈴捣㐳挹晢愸敢晤㈴㉣㠰㐶㜶〴摤㙤搳㈱㔰㐶㑣㥡㠴㌹㄰㥤晡㈵㔰㜵ㅣ晣戲ㄲ〷㙢㕤㐵㈸昴挸戸愲㜰搰㡣搵愹换㉢㜲㤰㘳㙦昲ㄴ〵㠸〰〷扦〶挸㈸㝣㑤㥢〶㈵〸挵挸愴㜰戰〸㈵敦愳㉥昶㜳搰〲㡤㜰愰㍢㍤㉥㠱㌲㘲搲㈴捣㠱攸ㄴ挳㥥㍡づ捥慡挴挱㤹慥㈲ㄴ㈱㘵〰㔴㌸攸挶敡搴改ㄵ㌹㔸捥摥慣愰㔸〹ㄱ攰攰㌷〰ㄹ㠵慦昹㝤ㅡ晣〰㐲㌱㠲㉡ㅣㅣ㠷㤲昷㔱㍦昲㜳㜰〲㌴捥挱愰ㅢㄵ㑦㠴㌶㘲搲㈶㑣㠲攸ㄴ攳戳㍡ㄲ㔶㔵㈲㘱愵慢〸㠵㜲ㄹ愹ㄵㄲ㑥挵敡搴昲㡡㈴㥣捥摥㥣㐱㜱㈶㐴㠰㠴摢〰㌲ち㕦昳㙣ㅡ㥣〳愱ㄸ敡ㄵㄲ捥㐵挹晢愸㜶㍦〹攷㐳攳㤰愰ㅢㄶ㉦㠴㌶㘲搲㈶㑣㠲攸ㄴ〳挹㍡ㄲ㡡㤵㐸㈸戸㡡㔰捣㤹〱㘵㈱攱㌲慣㑥攵㉡㤲㜰㌹㝢昳ぢ㡡戵㄰〱ㄲ敥〱挸㈸㝣捤㉢㘸㜰㈵㠴扡て㐵㈱攱㔷㈸㜹ㅦ㜵戸㥦㠴慢愰攱搱挰〸㜶攸昴㜸つ㤴ㄱ㤳㈶ㄵ㜴敡㝥愰敡㌸㤸㔳㠹㠳搹慥㈲ㄴㅡ㝦〸㐸挲挱㉤㔸㥤㥡㔹㤱㠳摢搸㥢摢㈹敥㠰〸㜰昰㌰㐰㐶攱㙢晥㤶〶㜷㐱愸㜵㈸ち〷㜷愳攴㝤搴㔴㍦〷昷㐲㈳㈳㠲敥㌲改㝥㈸㈳㈶㑤挲ㅣ㠸㑥㌱㉣慦攳㘰㝣㈵づ戲慥㈲ㄴ挱㘷㜸㕥㌸㜸ㄴ慢㔳改㡡ㅣ㍣捥摥㍣㐱昱㈴㐴㠰〳㠶昷㐷攱㙢㍥㑤㠳㘷㈰ㄴ〳晣挲挱戳㈸㜹ㅦ戵㤷㥦㠳昵搰挸㝥愰㥢㑣㝡ㅥ捡㠸㐹㤳㌰〷愲㔳捣ㅥ搰㜱搰㔸㠹㠳搱慥㈲㤸㘸㔰捦挰攵晦㈲㐰㍣〰收㘶改㤰ㄶ㝢〵愳㕡㕢㤴㤰搱㍡㘵㔹㔷㜷㠷㠴攰〶㤵愶㜶捣敥攸㥥摡搲戵戴㌵户㙡㘸挹㕤㌸㜴戱摤㡥攰㜸㈷㘲攴㠱扡㡥愵㑢敤愲㔹㥡摦戱っ㜱㤳改㔳晦ㄳ㠲攷戲戹㄰っ㔲慡愶㔶攱昳慦挵㠳㙢搰ㄲ㍢㡡挴㘹搷〳㌲ㄸ摡㤳扣㕡㕦〸㕥ㄶ㉤ㄸづ敥㘵㜴㐱㑢㜷慢㍤愰㈴攱㙦㔹㙥㈸㠱㐵㘴ㅣㄴ晢㤷ㄶ㉣㐶愸㙢敡愰搲〱㥤㉤挵搶㤶㜶㥢ㅢ㘳㉢挷㜴愶扤〸搹〵㜳㍢扡㕡㤸挲㍣愸戴愰㌳搷摥戵㤴挱搲挲慡㈱㘵㈵㠹慡搶㤷㈶户戴㜷㘱㌵戲ㄵ戹㍣戸㌴㝦㜱挷ち㘴搳㉦㙢㙢㍦㈰户戴敢㍦㘲慢㈸搹㉥ㄴ戲㘹㔴慤慡慤㔵つ戵つ晦敡昶㌱㕥挱搱戵慤㉦愱㜶〴㜶搶敥捥㤶晣㌲戲㈶㉢㡢㐳搶㔱挸㠶慣愹㘷㈰㍥ㄸㅢ昵㙤挷㐰㔲〳㍢㕣㤶㉡慥㡤戱昷㍣愷戰㈳捣捤㔷搱愷㠱㝦㠱㌸攸㠰㠵搳㝢搳㝤晥㑦㐹晦昵㑣ㅤ攸㜳㜶挵搶㌰摥挲搹㡦㤸㜱挱摤ち㠷㈷㜶〷㤶㠲晢㘶愴㈴㌶摣㑤户攸㕤摣ㅦ㐱晡㠱愵㤹戹扣摤㡡摣㠲戶㕣昷ㄶ㑥㠱〹ㅥ㙤戹搶㉥㔷㌷愵愳慤㉤挷晤㡥愹敤昳ぢ戹㔶扢愱㌴㘹㔹㜷挷慣㤶㜶戳〴㈱㍢愷㕢㤵㕢㠹慡摣㑡㈷ぢ愰㌴㡦昹㐶戲㑣慣㡥㐵戹㑥挴㕢摢㕡ちつ㉣㌰㈷攸㍦㘲㠷挵㘹愰づ㘴㝡ㅦ㙦㐰〹愶ㄵ㌸挱㝤㙣敥㜱挸挲㈱㜵摣晣搸慤㙢㤵㠱㝦敡㕦㑣㐷挱昰㈳㘷づ㜳〳搰敡昱㤵昱㐸晡戲㐹㠲扣㔸摣挴昹㙥ㄹ愱敡㤸扥昱慤㤹〹晤㘱㄰㤹搹㤱㉢敥㥦㉢攰㠱㤴晥敥攳㈸つ搸㠸ㅣ㔹㍡㉤收㡡㑣㐱敡ㄱ㔲㥡㤶户ㄴ敤捥〶㔶捣挷攳㌶㜵捣㌲㌱㥣慤挵㘳户愶扥㝥㐰㠳㙥㕤搳㍤慣搱㙥攴摤晦㌸捦昴㄰晥晢〷㘷昶㌳搹慢㠸㥣㤱㕥㠷㡦收ㅢ㄰㡡㔹㈸昴㈷㘰昰㈶つ㌶㐲搴㌳摦㈱戸ㄵ捡搳㌶㤰摣㐱攸㍡㜹㤰㠳〹㈵つ㐸扥㤰㑣㤴㝡㜱㘴㠰㉦㠳挴㜰㤲㐷ㅡ扣愷㐳㡣昹搸㥦敤㘲挴ㄹ㑥㤹愹㠲ㄳ㐱㑤㙤㙤ㅤ㌶慡ㄱ捣扣ぢ慤ㄶ㘰㙤昳㙤㐹㉤㔱㑣愷㌰摥㐲㡦〷昳戰〰㝥㜳愵㤴㡡㐸挴㝣〷㜶㌵ㄱ昵㌲愴攷晣㜶慣㜱搸㜹㤷捥晦ㄵ㐲㙤㐴㈵捦昸扥昳㤳㝡ㅢ㐵㥥愳㙡㑣㡥㠹昲〹っ㝤㡡〹〶㤲㠷昴㍥㐱摥㐵㠹愳㑡捦㕥昶〱㙡慢敥㘵敡㍤戴昰㍡攷摢㜴ㅦ愲戱戹㠹戸㑣㔰搰ㄸ㝣㐴㠳㡦㘹挰㥣〵㙥㍥攳ㄳ㤴捡㘸搱愵㉡㠰㤶捦㘰〷㕡㤸戳攰〱晢㘸昹㥣挰㝦㈷㌰昳ぢ㠲戴晣ㄳ㜵㔵㘸昹ㅡ㈶㐲换㤷〴㘱敥㐱ㄹ㉤晦㐰㙤㜵㕡㤸㤶攰㜵捥㐷换㍦搹戹慦㠹换ㅤ㐸㘳昰つつ㌶搳㠰㔹っ㐲ぢ搳㔱换㘸㐹㙡慥㉥㐱㑢㉤散㐰ぢ戳ㄸ㍣㘰ㅦ㉤㌸㐸昱昰ㅢ㠴㘲挶㐱㤰ㄶ愶ㄹ㔴愱㠵㐹〸㐲㡢㐱㄰㘶㈳㤴搱搲㠰摡敡戴㌰㔱挱敢㥣㡦ㄶ㍥㥡㘷㐶㠸㍢㑣㙦㌰㠰〶〳㘹挰扣〶愱㘵㄰㑡㕢昸づ㈲㍥ㅦㄳ扣昷〲㉢㠳㘱〶㔶㤸搷攰慤搸挷㡡㐵摣㉤㠹换ㅣ㠴㈰㉢㑣㍣愸挲ち搳ㄲ㠴㤵愱〴㘱㝥㐲ㄹ㉢㕢愳戶㍡㉢㑣㕤昰㍡攷㘳㘵ㄸ㍢户つ㜱㤹搶愰㌱搸㤶〶摢搱㠰㤹づ挲捡昶㈸㤵敤㉣扡〴〷搰㌲ㅣ㜶愰㠵㤹づㅥ戰㡦㤶ㅤ〹扣ㄳ㠱戳㌰〸搲挲㔴㠴㉡戴㌰㔱㐱㘸ㄹ㐱㄰㘶㉣㤴搱㌲ち戵搵㘹搹て捤扣捥昹㘸搹㤹㥤ㅢ㑤㕣㈶㍡㘸っㅡ㘹戰ぢつ㈶挱㐰㘸搹ㄵ愵㌲㕡㤲㥡㍢㜵搰㌲〶㜶愰㠵戹てㅥ戰㡦㤶摤〹㍣㤶挰捣㔳〸搲挲攴㠴㉡戴㌰㜵㐱㘸搹㤳㈰捣㘱㈸愳㘵㉦搴㔶愷㠵改つ㕥攷㝣戴㐴搹戹ㄸ㜱㤹晡愰㌱㠸搳愰㠹〶㠷挰㐰㘸㐹愰㔴㜶っ改㐷㤶ㄴ捣挰ち㌳ㅥ㍣㕣ㅦ㉢㘹攲㘶㠸换捣㠵㈰㉢㑣㔷愸挲ち㤳ㄹ㠴㤵昱〴㘱㔶㐳ㄹ㉢晢愰戶㍡㉢㑣㜸昰㍡攷㘳㘵〲㍢户㉦㜱㤹っ愱㌱搸㡦〶ㄳ㘹挰晣〸㘱㘵ㄲ㑡㝥㔶昸ㄴ㤸㘶㘴㤹〲㌳戰挲晣〸て搷挷捡㔴攲㑥㈳㉥㜳ㄹ㠲慣㌰㠱愱ち㉢㑣㙦㄰㔶づ㈰〸昳ㅣ捡㔸㤹㡥摡敡慣㌰〵挲敢㥣㡦㤵㠳搸戹ㄹ挴攵攵愲挶㘰㈶つ㘶搱㠰ㄹㄳ挲捡㙣㤴捡㔸搱捣昷攱〸㥡ぢ㌳戰挲㡣〹て搷挷捡挱挴㥤㐷㕣㘶㌷〴㔹㘱㑡㐳ㄵ㔶㤸昰㈰慣㉣㈰〸㌳ㅦ捡㔸㌹〴戵搵㔹㘱㔲㠴搷㌹ㅦ㉢㠷戲㜳㠷ㄱ㤷〹ㄳㅡ㠳挳㘹㜰〴つ㤸㐳㈱慣㝣ㄷ愵㌲㔶昴㘷愱愳㘰〶㔶㤸㈷攱攱晡㔸昹ㅥ㜱㥢㠹换㝣㠷㈰㉢㑣㜲愸挲ち㔳㈰㠴㤵ㅣ㐱㤸ぢ㔱挶㑡〱戵搵㔹㘱㥡㠴搷㌹ㅦ㉢㐵㜶捥㈶㉥㔳㈸㌴〶㈵ㅡ㉣愲〱戳㉡㠴㤵挵㈸㤵戱愲㠹ㅦ㘳㕦㌹〶㘶㘰㠵㔹ㄵㅥ慥㡦㤵㈵挴㙤㈵㉥㌳㈰㠲慣㌰敤愱ち㉢㑣㡡㄰㔶摡〹挲散㠸㌲㔶㤶愲戶㍡㉢㑣㥣昰㍡攷㘳攵㔸㜶慥㤳戸㑣慡搰ㄸ㜴搱㠰㉦㉡㔰昷挳㐰㔸㔹㠶㔲ㄹ㉢㥡㤹㔲戰戲〲㘶㘰㠵㜹ㄶㅥ慥㡦㤵㤵挴㕤㐵㕣收㐴〴㔹㘱㈲㐴ㄵ㔶㤸㈶㈱慣晣㠰㈰捣㤷㈸㘳攵㜸搴㔶㘷㠵愹ㄴ㕥攷㝣慣㥣挰捥慤㈶㉥搳㉣㌴〶㈷搲攰㠷㌴㘰收㠵戰㜲ㄲ㑡㘵慣㘸㈲㑡㘰攵㘴㤸㠱ㄵ㘶㕥㜸戸㍥㔶晥㡢戸愷㄰㜷〳っ㠲慣㌰㌵愲ち㉢㑣㥣㄰㔶㝥㐲㄰㘶㔰㤴戱㜲ㅡ㙡慢戳挲攴ち慦㜳㍥㔶㑥㘷攷捥㈰㉥ㄳ㉦㌴〶㘷搲攰㉣ㅡ㌰ㄷ㐳㔸㌹ㅢ愵昲ぢㄶ晤㈱㜴㉥散㐰ぢ昳㉤㍣㘰ㅦ㉤攷ㄱ昸㝣〲㌳㙦㈲㐸ぢ㤳㈵慡搰挲㔴ち愱攵㐲㠲㌰愷愲㡣㤶㡢㔰㕢㥤ㄶ愶㕢㜸㥤昳搱㜲㌱㍢㜷〹㜱㤹㡡愱㌱昸ㄹつ㉥愵〱戳㌳㠴㤶㥦愳㔴㑥㡢晥ㄸ扡っ㜶愰愵ㄶ㌷㔲ㅥ戰㡦㤶㌵〴扥㥣挰〳㘰㄰愴㠵改ㄳ㔵㘸㘱㜲㠵搰戲㤶㈰捣戲㈸愳攵ち搴㔶愷㠵〹ㄸ㕥攷㝣戴㕣挹捥晤㡡戸㐳昴〶扦愶挱㔵㌴ㄸち〳愱攵㙡㤴晣挷㤰㉥㑤〳挷搰戵㌰〳㉢摢昸㜰㝤慣㕣㐷摣敢㠹换摣㡡㈰㉢愳㔰㔷㠵ㄵ愶㕢〸㉢㌷㄰㠴㜹ㄷ㘵慣摣㠴摡敡慣㌰㈵㐳挳捡捤散摣㉤挴㘵扡㠶挶攰㔶ㅡ摣㐶㠳摤㘰㈰慣摣㡥㔲ㄹ㉢晡㉢㤶㍢㘱〶㔶昶昰攱晡㔸昹㉤㜱敦㈲㙥ㄲ〶㐱㔶搲愸慢挲ちㄳ㌰㠴㤵㝢〸挲㑣㡣㌲㔶敥㐳㙤㜵㔶㤸愴愱㜱晡㝥㜶敥〱攲㌲㠱㐳㘳昰㈰つㅥ愲挱〴ㄸ〸㉢て愳㔴㝥〸改㉦㔹搶挱づ戴㑣昲〱晢㘸㜹㠴挰扦㈷㌰昳㉦㠲戴捣㐴㕤ㄵ㕡㤸㤲㈱戴㍣㐶㄰收㘶㤴搱昲〴㙡慢搳挲戴つ㡤搷㑦戲㜳㑦ㄱ㤷㈹ㅤㅡ㠳愷㘹昰っつ收挱㐰㘸㜹ㄶ愵戲㥤㐵㝦㠳戸ㅥ㘶㘰㠵㤹ㅣㅥ慥㡦㤵攷㠸晢㍣㜱㥢㘱㄰㘴㈵㠷扡㉡慣攴㘱㈲慣扣㐰㄰㘶㙢㤴戱昲㈲㙡慢戳㘲愳㤹搷㌹摦挰昲㍦散摣㑢挴㘵㤲㠷挶攰捦㌴㜸㤹〶捣晢㄰㔶㕥㐱愹㡣ㄵ晤挹昹㉦㌰〳㉢捣敤昰㜰㝤慣扣㐶摣つ挴㘵㡥㐶㤰ㄵ㈶㘶㔴㘱㘵〵㑣㠴㤵㌷〸挲晣㡤㌲㔶㌶愲戶㍡㉢㑣敤昰㍡攷㘳攵㉤㜶敥㙤攲㌲敤㐳㘳昰づつ摥愵〱㌳㐱㠴㤵扦愲㔴㝥〸改敦㄰摦㠷ㅤ㘸㘱戶㠷〷散愳攵㙦〴晥㠰挰捣摡〸搲挲㔴㡤㉡戴㥣〱ㄳ愱㘵ㄳ㐱㤸搱㔱㐶换挷愸慤㑥ぢ㤳㍤扣捥昹㘸昹㠴㥤晢㤴戸㑣〴搱ㄸ㝣㐶㠳捦㘹挰摣㄰愱攵敦㈸㤵搳愲ㅦ㜰扦㠴ㅤ㘸㘱晥㠷〷散愳攵㉢〲晦㠳挰捣攳〸搲挲攴㡤㉡戴晣〲㈶㐲换搷〴㔹㡢㔲ㄹ㉤㥢㔱㕢㥤ㄶ愶㝦㜸㥤昳搱㔲㠳攸㡦挹㄰㤰扡㔲㙦㠰㤰㐰㡤搹㡦〶捣ㄶㄱ㕡昰挸㜶搹㌱愴㑢ㄲ挱挹搹㠰ㄹ㔸㘱戶㠸户㘲ㅦ㉢晤㠹摢㐰㕣㘶㜶〴㔹㘱㍡㐷ㄵ㔶㤸散㈱慣㐴〸㜲〷㑡㘵慣っ㐴㙤㜵㔶㤸㄰攲㜵捥挷捡㈰㜶㙥ぢ攲㌲㔹㐴㘳㌰㤸〶ㄶつ㤸㍦㈲慣㙣㠹㔲搹挸愲扦㤰ㅢち㌳戰㜲扦て搷挷捡㔶挴摤㥡戸捣昵〸戲挲〴㡦㉡慣㌰晤㐳㔸搹㠶㈰㑦愲㔴挶捡㜶愸慤捥ち㔳㐴㌴㑥㙦捦捥敤㐰㕣愶㡦㘸っ㠶搳㘰㐷ㅡ㌰愳㐴㔸搹〹㈵㍦㉢㝣戱㠴㘶敡㘹〴捣挰ち戳㐶㍣㕣ㅦ㉢㈳㠹㍢㡡戸っ㍤攳搲ㄹ㤹戰㉣㘱㠱摦㝡㠶て㠳戱戲㔰挴㔲搶㔰㘲散㜲㝥昷慡㔶挴㡢戹挸搸㤹戳挴㈸㘰㐴敡㄰搱敢攸慣㔳㌵㜵挱㘷攴㝢摡㍥㠳㤵づ搸㉡昰晥〱㘹㐶つ㐳愳昵㉦晦㈳晣㡣㝤㑦㝢㜶扡昷㠱㘴戶攱挷㘸㐴ㄷ户㥡搵㔲攸散攸敡㈸㜵㡦㤸㡦㠴㠸ㄱ㝣㥦㐳愹愶㈶㍡愹晥㈵㈰㙡搷㐹挷敡摡昹慡戶攵㝣挶㌹戲愴扤㘳㐵扢昴愶扥㡢慦戵㄰扥晡昷攷㙡㈲㕣て㍦㍢㠳㌸敢㜵㤷㑣㘳㔷㐰㌴㑥㤹㍣㘵㕥㜳㈲㥤㑢攵㔳改㔲㌲㕤㐸㈶㥡㜲挵㕣愹㈹㤱㡡ㄵ搲㤹㕣㈱ㅦ捦㤴㑡㤶〴㉦〱㘰敥㠶㌶ㄶ挳㤵〲㍦㠶愵㡤㕥㠹扡㝡挶晡晡ㅡ㐹㠴㝤㡤捡㘳扡戵愸散扡晥晤㔵㘳攰㌵ぢ愱〸㘴捦戳敡㠶挱〰㘴晤ㅦ㐱㑥摦ㅡ㤵㜳捦挶〳改捥ㅥ攸㠲戹㈷㐴挴㘲ㄸ㤲ㅤ㌲挶㐱㙥㌹㘵㜲㜳昹敢昱㡣扤㔰㍤〴搵㜸愴摡㝢挸㥡扢㤱ㄱ㐵晤㐰搴㑢昰ㄵ敦攳敢㌲㘲愸搹〲㌵扥㥣ぢ㡢昱㑤㔴搷㤸㜱㐸昳㜵㉥㡤愲ㄸ〹愱摥㠷㔲昸㑣㐱挹〵昹㝥㠰㕡敥攲敡㌱㜸挹ㅤぢち扣㡤㡥㈸搸㌱搴敦㔱挳㥤愳㝣攳㌲㕥挹搶挶㜸搸㌹ㅢ户㤸挹ㄷ昲㤹㑣㍡ㅦ换搹㠹㝣㉡㥦捦㘵攲㠵㘲㉣㤷捦ㄶ㥢㜲搹㝣搴㤲昰㈶戱昷㐶ㅢ㡢〱㑤改㡣㙣㕣㠹㙣㝡㍡挵㠸㈵㌷戰㝡〸㉢㈶昹㐲攲㝥㘸㘶㑥㠴㠸㔸っ㕡㘲愱挶㈴㠹㈶㈹㌳挹㡦㐹㑡慣扦㝢捡㘹慣㝡㥤㘶㘳㈸㜶㠳㔰ㄲ愴㘴㘹㍡㤴㍤ㅣ㌰㐸㈹ㅣ摣㡥㤵㠵㌹戸ㄵ戵㘱づㄸ㥣ㄴづ㘶〱捡攱㈰㙢愷愳搹㙣㔳㈹㤱㈸ㄴㄲ㠹㝣㉥㥢㡡㈶㥡㤲昹㜴㉣㥥户ㄳ搱㔲捣㤲㔸㈶㔷㍦㥢㍤㘵昴戲㤷〳〹㘳㝡㍡㔵㡢昳慥㜰㜰㠳㥦㠳㜹㜴㘹㍥㐴挴敡〷〳㉣攸㌹愸昳㤴㠷戱㠱㜰㄰愵敤㕥㄰捡㠰㔲㔶㝢㈴㤴㍤ㅣ㌴愰㔶㌸昸愵㤶㠳㕦㘸㌹㌰㕤㈸攳㘸㐰㌹ㅣ愴戳愵㑣㍡㤶换㈴昳戹㝣愲㔸㉣㘵㡡戱㜴㌱㥡㠹ㄵ搳搹㘴㈶ㅡ戳慤㠸户晡ㅣ摡㔸〳扣㤲散〷〳扤ㄲ㜵㙡㌰㑡挲挱捦晤ㅣ搸㔰㤹㈵㠸㠸㘵挱〰ぢ㝡づ戶昴㤴㑢搸㐰㌸攰ㄳ攰昲慥㐰㌵搴㕢㔱〷㤴㍤ㅣ㙣㡤㕡攱攰ㅣ㉤〷㘷㘹㌹ㄸ收㐲ㄹ㕤㠰㜲㌸㐸㌶㐵㘳戹㐲慥㠰㘱慤㤸㈸ㄶ攲昹㘲㍥ㄷ捦挴㤲昱愶㐴㈹㥡㑢挷慤㙤扣搵㜷愳㡤戵慤㔷ㄲづ戶昳㑡搴愹攱㈸〹〷愷晡㌹㔸〹㤵戹ち㈲㘲敤〸〳㉣攸㌹搸挹㔳㥥挰〶挲挱扥戴㥤〰愱㐶㜸㉢㍡〹捡ㅥづ㐶愱㔶㌸㌸㕥换挱て戴ㅣ散散㐲ㄹ愷〰捡攱㈰摥㤴捦㈷㘲挵㘲㈲㕤㈸㈶㔲挵㔴㉥㥢㉥㌵㐵㑢㑤戹㔸㉥㤹㑣㘷㑡搶㘸㙦昵㍦㐶ㅢ慢搱㉢〹〷扢㜸㈵敡搴ㄸ㤴㠴㠳攵㝥づ㑥㠷捡㍣〳㈲㘲敤づ〳㉣攸㌹ㄸ敢㈹捦㘵〳攱㘰ㅡ㙤愷㤲㠳㍤扤ㄵ㕤〸㘵て〷㝢愱㔶㌸㌸㐶换挱㘲㉤〷㔱ㄷ捡戸〴㔰づ〷搱㜴㍥搱㔴挸㤵㜲昱㔲㍡㔱捡攴昳㤹㔲㈱㕦㠸愷敤㜸㍣㤷挶㈹搰㡡㜹慢晦ㄹ摡㔸㜱慦㈴ㅣ㌴㜹㈵敡㔴ち㈵攱愰攰攷攰㌲愸捣㌵㄰ㄱ㉢つ〳㉣攸㌹挸㜸捡㉢搸㐰㌸㤸㐹摢ㄹ攴㘰扣户愲慢愰散攱㘰ㅦ搴ち〷㠷㙡㌹㔸愸攵㘰㠲ぢ㘵㕣〷㈸㠷㠳㔲㍣㤹㉢ㄴ㤳㠵㔴㌶㤹㑢攴㘲改㝣㌶㕡㈸ㄶぢ戱戴㕤㠸收㑢愹㈶㙢㕦㙦昵搷愳㡤戵㥦㔷ㄲづ㈶㝡㈵敡搴ㄴ㤴㠴㠳戹㝥づ㙥㠲捡扣ㄹ㈲㘲㑤㠵〱ㄶ昴ㅣ㑣昳㤴㜷戰㠱㜰㌰㥦戶昳挸挱〱摥㡡敥㠶戲㠷㠳改愸ㄵづ愶㙡㌹㤸慣攵攰㈰ㄷ捡戸ㅦ㔰づ〷搹㘸㍥㔱捡愷㡡㤹㘲㈲㤳㐸㘴㑡㔹散ㄸ搱㐲㍡㕡㉣愰ㄸ㡢㤵慣ㄹ摥敡ㅦ㐰ㅢ㙢愶㔷ㄲづ㘶㜹㈵敡搴㕣㤴㠴㠳〹㝥づ㝥〷㤵戹づ㈲㘲ㅤっ〳㉣攸㌹㤸攷㈹ㅦ㘷〳攱㠰捦㝦㥢㠷㤳㠳〵摥㡡㥥㠶戲㠷㠳㐳㔰㉢ㅣ挴戴ㅣ散愵攵攰㔰ㄷ捡㔸て㈸㜷㍦㈸摡搹㔸㈱㤳㘹㉡挵戲戸㍥㐸攴㌲搱㤴㥤挹攱摣搰㔴挰㄰ㄹ户づ昳㔶晦ㅣ摡㔸㠷㝢㈵攱攰〸慦㐴㥤㍡ち㈵攱㘰㜷㍦〷㝦㠲捡㝣ㄱ㈲㘲㝤て〶㔸搰㜳搰散㈹㕦㘱〳攱㈰㐷摢愳挹㐱捥㕢搱〶㈸㝢㌸㈸愰㔶㌸搸㐹换挱㜰㉤〷㐵ㄷ捡搸〸㈸㠷㠳愶〲晥ㄵ㌳㜶愹㈹㤳㑤㘴昳愵㝣ㅣ㙦愴捥ㄵ愳昱㙣扥〸㉡攲㤶敤慤晥㉤戴戱㑡㕥㐹㌸㔸攴㤵愸㔳挷愰㈴ㅣ㙣攳攷攰慦㔰㤹敦㐱㐴慣㈵㌰挰㠲㥥㠳㔶㑦戹㠹つ㠴〳㍥晦㙤㉥㈲〷ㄲ晦㘳改㔳㈸㝢㌸㔸㡡㈶挲挱〰㉤〷愶㤶㠳㘳搱㠸〸挶ㄷ㠰㜲㌸㐸愴㡢㤹㙣㍣㤹挸挶ㄲ昱㐴戲〹㔷㠶愹㑣㍡㤹㑥㘲㙣㑣㈵搲㑤㌹慢搳㙤㘳㝥㠹㌶㔶㤷㔷ㄲづ扡扤ㄲ㜵㙡〵㑡挲㐱㥤㥦㠳慦愱㌲扦㠱㠸㔸㉢㘱㠰〵㍤〷慢㍣㘵扦㝡㔸〸〷ㅤ戴㘵攲戳㤲㘸ㅦ㑢晤愱散攱攰㜸㌴ㄱづ扥昸㑡㜷㥤昸㌹㙡挳搷㠹㈷愰㤱㜰㌰〰㔰づ〷戸㑡捥㘴㥢㘲㈵㍢㥥㡢㈵戲改〴㡥〲㕣㌵㐲愴㥡㡡㠵㐲戲㘰慤㜶摢㤸〳搱挶㍡搱㉢〹〷㍦昴㑡搴愹㤳㔱ㄲづ㍥挲捡㝢慥㤵㉤愸捣㉤㈱㈲搶㝦挱愰㈲〷愷㜸捡㘱㙣㈰ㅣ㉣愷搷换挸㠱挴昶㔸摡㥥㉢㘲つ扦愷愱㠹㜰戰㔱换挱ㅢ㕡づ㑥㐷㈳攱㘰㈷㐰戹晢㐱㈲摡ㄴ换㘷搲戶㥤捥㈴㔲搹㔴㌶ㄳ㡢挶ㄳ昸摡搱㐲㌲㥥捡㕢㘷戸㙤捣敦愰㡤㜵愶㔷ㄲづ㈴晡挷慥㔱愷捥㠵㑥㌸㜸搵捦挱捥㔰㤹愳㈱㈲搶㜹㌰愸挸挱昹㥥㜲っㅢ〸〷㝣晥摢㍣㡥摥㑡㈰㡦愵㍤戹㈲搶昰㝢ㄱ㥡〸〷敢戵ㅣ㍣慢攵攰㘲㌴ㄲづ㘲㠰㜲㌸㠸摢戹愶㉣㌶扤㥤捥愶ㄲ㠵㔴㔳愶ㄸ挷㠹㌲㥦挸㈴㌳愹㔴㍣㥡戴㉥㜱摢㤸㜱戴戱㝥收㤵㠴〳〹昵戱㙢搴愹换愰ㄳづ㥥昰㜳㤰㠲捡㑣㐳㐴慣㌵㌰愸挸挱攵㥥㜲ㅦ㌶㄰づ㑥㈶昴㡦攸慤㐴敤㔸㥡挸ㄵ戱㠶摦㉢搰㐴㌸戸㕦换挱扤㕡づ慥㐴㈳攱㘰㉡愰ㅣづ㌲㜶㌱ㄶ㑦㈵ぢ挵㌸敥ㄷ㌲改㈸换改㌴㑥づ㌹扣慦㌳㤶㑣㔹扦㜲摢㤸搳搰挶晡戵㔷ㄲづ㈴慥挷慥㔱愷慥㠵㑥㌸戸搳捦挱㜴愸捣㠳㈰㈲搶㜵㌰愸挸挱昵㥥㜲づㅢ〸〷愷ㄳ晡㌴㝡㉢㌱㍡㤶收㜳㐵慣攱昷㈶㌴ㄱづ慥搳㜲㜰㡤㤶㠳㥢搱㐸㌸㌸ㄴ㔰㉥〷㐹㕣㈳挵㑡戹㝣㌱㔵㐸ㄴ㥡攲戸㉡㐸㈵㠴㠱㜸捥㉥㤵ㄲ搶㉤㙥ㅢ昳㌰戴戱㙥昵㑡挲㠱㐴昱搸㌵敡搴㥤搰〹〷㔷晡㌹㌸ㄲ㉡昳㈸㠸㠸昵㕢ㄸ㔴攴攰㉥㑦㤹㘷〳攱攰㍣㐲昳㌹㜲㈵ㄱ㌹㤶㑡㕣ㄱ㙢昸扤て㑤㠴㠳㑢戴ㅣ㕣愴攵攰㝥㌴ㄲづ㡥〱㤴挳㐱っ㝢㐱慣㤰㙦㡡㤷㤲愹㐴㈹ㄵ捤㌷挵㤲㜶㉣搳㠴㌷㠹挶散㘸㤳㙤㍤攰戶㌱㤷愰㡤昵愰㔷ㄲづ㈴㘶挷慥㔱愷搶㐱㈷ㅣ㥣攷攷愰〳㉡㜳㈹㐴挴㝡〴〶ㄵ㌹昸扤愷㕣挶〶挲挱㈵㠴扥㤸摥㍥收慤㜶ㄵ㔷挴ㅡ㝥㥦㐰慤㜰㜰㡡㤶㠳㤳戵ㅣ㍣改㐲ㄹ挷〳捡摤て攲搹㘸㈶㤱捣㠳㡡㑣愲㠰〹㠴㈸㉥て㔳㠹㘴㈶㥢㑤ㄵ㤳㤹扣昵㤴户晡ㄳ搰挶㘲㕣㡥敢㌷㠵〳〹搰戱㐴㥤㕡て㥤㜰戰摡捦挱㐹㔰㤹㍦㠲㠸㔸捦挱愰㈲〷捦㝢捡㥦戰㠱㜰㜰㌹愱昹ㄸ戹㝡挱㕢敤ㄹ㕣ㄱ㙢昸㝤ㄱ戵挲㐱㤷㤶㠳㘳戵ㅣ晣㡦ぢ㘵㥣〳㈸㠷〳㑣て㘶㡢戹㜸㈲㥥挴㌴㑡㌶㤵捣摢㜶愲㤴戰昱㈹攴㜱挵㤰户㕥昲㔶㝦㉥摡㔸㡣挲昵㜲㈰攱㌸㜶㤴㍡昵ㄷ攸㠴㠳㔶㍦〷ㄷ㐲㘵晥ㄴ㈲㘲扤〶㠳㡡ㅣ㙣昰㤴㤷戲㠱㜰挰㠷扦㑤㍥㐶慥摥昰㔶扢㠶㉢㘲つ扦ㅢ㔱㉢ㅣㅣ慤攵攰㝢㕡づ摥㜲愱㡣㕦〲捡攱〰愷㠲㐴挶㡥㘵愳㐹ㅥぢ戹㙣㉥ㄱ捤ㄴ㜲ㄹっ㤰改㤸つ㑡慣户扤搵㕦㠱㌶ㄶ㘳㙥扤ㅣ扣敢㤵愸㔳敦愳㈴ㅣㅣ敥攷攰㉡愸捣慢㈱㈲搶摦㘰㔰㤱〳挶摢㐴昹ㅢ㌶㄰づ昸昰户挹挷挸搵㈶㙦㐵㌷㜳㐵ㅥ〷ㅦ愳㔶㌸㤸愵攵㘰㠶㤶㠳㑦㕣㈸攳㜶㐰㌹ㅣ攴㤲㜶ㄶ户〵㤸㍡㑡ㄶㄳ㜶㈹㤱挹㈶㘳㔹㥣ㅢち挵㥣㡤㘱㌲㘷㝤敡慤晥づ戴戱ㄸ㘰敢攵攰㜳慦㐴㥤晡ㄲ㈵攱㘰㝦㍦〷㜷㐳㘵摥〳ㄱ戱扥㠲㐱㐵づㄸ㕣ㄳ攵㠳㙣㈰ㅣ摣㐶づ㙥愵挷㕦㝢㉢㕡挷ㄵ㜹ㅣ㙣㐶慤㜰㌰㕥换㐱㐶换〱㔷㐲〴攳㌱㐰㌹ㅣ搸挵戴摤㘴㈷搲愵㘸㉡㡤㙢攳㘴戶㔴挴㐴㑡ㅡ㤷㡢挹ㅣ㝥捤㈶㘷㈹户㡤昹㌸摡㔸㡣愶昵㜲㈰㘱㌵㜶㤴㍡㘵㐰㈷ㅣ㌴昹㌹㜸ㅡ㉡昳ㄹ㠸㠸挵㤰ㄹ晥昴搷捡っ愵㠹昲㜹㌶㄰づ昸攸户扣㤵㕣㐹㠸㡣愵ㄷ戹㈲㉣挸㤷㈱㌲攱㘰㔷㉤〷㡤㕡づ〶愱㤱㜰昰㌲愰ㅣづ㥡㥡㡡戹㌴戶㝣㌲㠷昹㈴㍢㙢攷㌰㠱ㄲ捦愵愲改㘸ㄳ㘸㠸愵慤㉤摣㌶收㉢㘸㘳㌱㜶搶换㠱〴搱搸㌵敡搴㔰攸㠴㠳ㄱ㝥づ㌶㐰㘵扥づㄱ戱ㄸ㈰挳㥦㥥〳〶捥㐴昹戶㌴愰搹挳ㄴて㐱㈸〹㠸戱昴ㅥ㔷挴ㅡ㝥户㠳扤㜰戰㤵㤶㠳㈱㕡づㄸ〸ㄳづ㍥〴㤴挳㐱㈶㡢㘹㤳㝣㉣㥡㡤㈵ㄳㄸち攳戸㠹挶愵㜲㍣ㅤ㑤愵昰ち敤㔴捣㤲戸ㄹ㔷扦〹㙤㉣㐶捡㝡㌹㤰㤰㤹愷㔳㈳愰ㄳづ〶昹㌹昸㤴㉥㝤〶ㄱ戱㐶挲〰㝦㝡づㄸ㈶ㄳ攵㔷㙣㈰晢挱攳戴㝤っ挲㘲搴捣㘲改ㅢ㈸〷つ慥㘷愰㈶ㅡ㠸戵挸戳愲摦昶㌳㍤〶〰戶㙥㥢摥㠵㄰〷㝥敥㘹㐱挷愴㥥摦ち摡搲ぢ㝤㡣昵摥摣摣搸㕢㌳㈹摦㠵㘷㜵扢㙤慦搹㥣捥㥥㜶㜸ㄳ㌲〲㔷㔰㡣攵㝢㥥户敥㉤昹㥥㘰摢愱户㜶㝡㝢ㄷ摥㐷㙥ㄷ㍤挴㉥㍣㝣㔴㔷摢㑦㘹ㅦㅦ㜵㝦ㄵ㠸㡦慣ㄱつ㙦㈴㥦㕥晣づ㍣搸㐱昳晣摥攴㤶㙥㜹搲㜵㌸昴捡㘴㔴捣挰扦㥡晥ㄳ㐶捦ㅣㅤ㑢挵敡㌷㝦戹㜹㜳㥦㔷挲捤摢ㅢ攴攳㉡㙢昱挵㔳㑤㐰㔴扣ㅣ㈰ㅡ慢〶㌳昶㠴㍦慥捡晦搹戴㥦㕢㥡攸晣摦㌰㜱昰㥥㥥攵㔱㙡攴㜹㤳敡㕦㕢扤收愳㙢昶㙥晣敦ㅢ㌶扢晦慦㜶㉣㌷敤愷ㄸ㕤㙡㐴挹㝣㡤㘲〳〵昷〵昵ㄵ㔶晡ㄲ摥㔰ㅢ㝡挵敦㤷慥㈲昸㡡㕦㡢愱㈸搹㘷ㅡ搰扦㐱㠳ㄵ㘳㐳摣㙦㤴挹挸㤲ㄱ改㈵㈸愱㍥〳㠸攷㔶挴ㅣ〸搵㘰挶㠴昰搷〷攷㈶㝡㤶㔵㥤㘳搸㐸攷摣愶㑡捥㝤攸㉡㠲慦敥戵愶〳㐹㥣ㅢ攲㌸挷愰㡦攳摣㉣㉣ㄹ㕢昵㍡ㄷ㔵敦㤵㌹㌷㡣捥㌱搸㠳扦㍥㌸㌷摦戳慣敡ㅣ攳㐱㍡攷摥慡攴摣㐶㔷ㄱ㝣㈵慦挵攰㤱㌸㌷摣㜱㡥ㄱㅢ挷戹愳戱㘴散㠴㕡㠳扢㜶㌶愵㌶㤴昹㌶㠲扥㌱㠸㠳扦㍥昸㔶昲㉣扦摤户挵ㄳㄵ攳㍣㍡摦㕥慥攴摢㥦㕤㐵昰㔵扢ㄶ㠳㐲攲摢㉥㡥㙦㡣挴㌸扥㜵㘱挹搸つ戵捥㘱ㅢ㑤愸㍦㤵㌹户㍢㥤㘳㜴〶㝦㝤㜰㙥㤵㘷㔹搵㌹〶㜰㜴捥慤慦攴摣ㅦ㕣㐵昰ㄵ扡ㄶ愳㍤攲㕣搴㜱㡥㈱ㄶ挷戹㔳戰㘴挴㝢㥣㑢㘶搵㔳㘵捥㈵攸ㅣ挳㉥昸敢㠳㜳㡣捤㠸攵户㍢㠷昱㠴㤱ㄹ㥤㜳㡦㔶㜲敥昷慥㈲昸㙡㕣㡢㘱ㅣ㜱㙥扣攳ㅣ㘳㈷㡥㜳㤷㘰挹搸愷挷戹㘸㔴㍤㕣收摣扥㜴㡥昱ㄴ晣昵挱㌹〶㕤挴昲摢㥤挳㙥挹㤰㡢捥戹晢㉡㌹㜷慦慢〸扥昳搶扡ち㐸攲摣㔴挷㌹〶㐵ㅣ攷ㄸ㙥㌱昶㐷慤ㅣ㜲愹㡣晡㙤㤹㙦〷搲㌷挶㐹昰搷〷摦ㄸ㑣ㄱ换㙦昷慤㝤愲㘲㈸㐵攷摢慤㤵㝣扢挵㔵〴摦㘵㙢㌱敥㈲扥捤㜶㝣㝢〰㘵挷㌷㠶㔱㡣戹㍤扥㈵搵つ㘵扥捤愳㙦㡣㝦攰慦て扥㌱㐸㈲㤶㔵㝤㘳㠸㐴攷摢㌵㤵㝣扢摡㔵〴摦㔱㙢㌱㥥㈲扥ㅤ收昸挶㈰㠶攳ㅢ挳㈳挶ㄱ㍤扥愵搴㤵㘵扥ㅤ㐹摦ㄸ搷挰㕦ㅦ㝣㘳昰㐳㉣慢晡挶搰㠷捥户换㉢昹戶挶㔵〴摦㍤㙢㌱㑥㈲扥攵ㅤ摦ㄸ㥣㜰㝣㘳搸挳㈸㝡扥愵攳敡搲㌲摦㑡昴㡤昱ち晣昵挱㌷〶㌵挴戲慡㙦っ㘹攸㝣晢㘹㈵摦㉥㜴ㄵ挱㜷捡㕡㡣㝦㠸㙦慤㡥㙦っ㍡㌸扥㌱㥣㘱戴㝢扥愵搲敡摣㌲摦㤶搲㌷挶㈱昰搷〷摦ㄸ慣㄰换慡扥㌱㔴愱昳敤㡣㑡扥㥤敥㉡㠲敦㡡戵ㄸ搷㄰摦㤶㍢扥㌱㤸攰昸挶㌰㠵戱搲昳㉤ㅤ㔳㍦㉥昳敤晢昴㡤昱㠵扥昹挶㈰㐴摦㝣㘳〸愲ㄱ㝣〵㉦㉡㑦慡攴摢て㕤㐵昰ㅤ戰ㄶ攳ㄵ攲摢㠹㡥㙦っㄲ㌸扥㌱晣㘰㥣㠴㕡昷慡㍢慥㡥㉦㜳敥㘴㍡挷挰㐱摦㥣㘳㜴愱て捥攱っ挷搸㐲愳挶戹㤵㤵㥣㕢攱㉡㠲敦㜶戵ㄸ㠸㄰攷㑥㜳㥣攳散扦攳ㅣ攳ち挶ㄹ㍤捥㈵搳慡慢捣戹戳攸ㅣ㈳〲㝤㜳㡥㘱㠳扥㌹挷愰㐱愳挶戹昶㑡捥戵戹㡡攰㍢㕢㉤㐶ㄸ挴戹ぢㅣ攷㌸慤敦㌸挷㠰㠱昱㔳搴㍡ㄷ㤵ㄹ搵㔲收摢挵昴㡤㌳晤㝤昳㡤攱㠰㍥昸㠶戳㌷㠳〱㡤ㅡ摦㡡㤵㝣㉢戸㡡攰扢㔸㉤㐶づ挴户换ㅣ摦㌸㕤敦昸挶㐰㠰㜱㜹㡦㙦㐹搵㕣收摢㕡晡挶ㄹ晣扥昹挶㘹晥扥昹挶㐹晥㐶㡤㙦㐷㔴昲敤㜰㔷ㄱ㝣挷慡挵㠸㠰昸㜶㤵攳ㅢ愷攱ㅤ摦㌸挱㙦㕣㠳㕡攷㠸㑢愶搴挲㌲攷慥愳㜳㥣㥡敦㥢㜳㥣扦敦㠳㜳㌸攲㌸㝢摦愸㜱㙥㙥㈵攷收戸㡡攰扢㔳㉤㑥昵㡢㜳㌷㍢捥㜱㝥摤㜱㡥㌳昷挶慤愸㜵㜶捡慣㥡㔱收摢敤昴㡤㔳敥㝤昳㡤昳昲㝤昰つ㍢㈵㘷攵ㅢ㌵扥敤㕦挹户㘹慥㈲昸㑥㔴㡢㔳昸攲摢㍤㡥㙦㥣㌷㜷㝣攳㡣扣㜱ㅦ㙡摤㍢㥤㤸㥡㔴收摣〳㜴㡥㜳改㝤㜳㡥ㄳ敥㝤㜳㡥搳敤㡤ㅡ攷昶愹攴摣摥慥㈲昸戲㔳㡢㜳昳攲摣㈳㡥㜳㥣㄰㜷㥣攳㔴扢昱㘸㡦㜳挹㡣㑡㤷㌹昷㌸㥤攳㈴㜹摦㥣攳㑣㝡ㅦ㥣挳㕥挹㜹昴㐶㡤㜳昱㑡捥挵㕣㐵昰㈵愶ㄶ㈷摤挵戹㘷ㅤ攷㌸搳敤㌸挷㌹㜴㘳㝤慦㜳㐹戵㘷㤹㜳捦搳㌹捥㝥昷捤㌹㑥㤱昷捤戹〷㘱搹愸㜱㙥户㑡捥敤敡㉡㠲㉦㈷戵㌸㥢㉥捥扤攴㌸挷㈹㙣挷㌹㑥㡥ㅢ㉦愳搶戹搳挹慡㥤换㝣㝢㤵扥㜱㔶扢㙦扥㜱敡扢て扥攱㑥㠷ㄳ摦㡤ㅡ摦㜶慡攴摢㡥慥㈲昸搲㔱㡢戳攴攲摢㥢㡥㙦㥣㥡㜶㝣攳愴户昱㤶攷㕢㌶慤戶㉢昳敤ㅤ晡戶〱㌶㝤昳㡤㔳摡㝤昰つ挳〹㈷戴ㅢ㌵扥㙤㔵挹户愱慥㈲昸㌲㔱㡢戳摦攲摢〷㡥㙦㥣㡥㜶㝣攳㘴戶戱挹昳㉤ㅤ㔵㠳换㝣晢㤸扥㜱ㄶ扡㙦扥㜱慡扡て扥㘱扢㜱愲扡㔱攳㕢愴㤲㙦愶慢〸扤㈴㤴戳摡搵㕥ㄲ敡晢攱捥挱㔸㘹㝤㠹戹晢〳㑡㑥㌵ㅦ㉢挰㐳㈰㉤慤慤昲晣挴㐰扣捥慦ㄳ㍦㥤㌹ㄳ慦慥挴㑢晣昰㌳昴敥愳〰㜸愵㈵摦㤹收扤㐶捥㤴ㄲㅢㅢ愵㌹㥤㜸慦㕣晦搲昴㉥扣㜲戴搸㠰㥦晦敢敥挶㑦搷晦㈷扣敢て㑦戴搴㜱扥搹㝤㌷㘵慤昶㘱ㄲ㍥㈵愲㥤攲㜶摥〲摡换㠷昷㡢㤸戵㝣ぢ攰扦昶昶㔱攳ぢ散㔲㘵㉦户㉣晡㕥㙥㔹愷晡㜳㍢㈳㙦㉣㔲㜳㘲捤㘶改㌸愶搰捤慦戸㠷晥〳㠲扦㘹㈷㐱ㄴ㠸㠸昹㑦搴㌸㉦ㄳ攴攳㐵㌵㜵㥣㘶晦戶㌹㝥挴晦㙡晡户㌵攷㍡㍢㜳慢ㅡ摡㥡㕢敤昶㐵摤㡢ㅢ㥡㤷㈳愴㠱㌷㙢攲㑤㠲昸戹㑢昳ㅢ㠰㤰㌲㝥㔵〳ち摣挳㑣㜶ㅢ捦〷㘹㝢挷㕦慢㌷搹扢摥㥥昵㘳ㄵ㍢㈵愲㐶㜱㕡㥣扤㌳敢愱攸㐱ㅦ㠲ㅡㅦ晡㤷㕦攸㝣㙦〸愳㐷〲攸㥣㤷ㄶ昴㠱㝥昴攱攵攸ㅦ㙢搱〷㠷搱户っ愰㡦昰搰㠷晡搱㜷㈹㐷㝦㑦㡢㍥㉣㡣扥㙤〰㥤㔳戳搲昷敤晤攸搱㜲昴㌷戵攸㍢㠶搱扦ㄳ㐰攷摣愸愰㡦昴愳㡦㉦㐷㝦㐵㡢㍥㍡㡣扥㑢〰㝤㕦て㝤㌷㍦㍡愷〱㝤㕢昵〵㉤晡搸㌰晡㥥〱昴〳㍤昴扤晣攸㥣㠸昳愱㍦愳㐵㡦㠷搱ㄳ〱昴㜹ㅥ㝡捡㡦㝥㔸㌹晡愳㕡昴㙣ㄸ㝤敦〰晡㤱ㅥ晡〴㍦㝡扥ㅣ晤㐱㉤晡挴㌰晡攴〰㍡㈷愹㘴慢㑥昵愳㜳㍡挸挷捣㕤㕡昴〳挲攸搳〳攸㥣㈶ㄲ昴ㄹ㝥㜴㑥挸昸搰㙦搱愲捦づ愳捦つ愰㜳愲㐶搰攷昹搱㌹㈵攲㐳扦㑥㡢扥㌰㡣㝥㘸〰㥤㌳㈵㠲㝥戸ㅦ㥤㜳ㄲ㍥昴㉢戵攸㐷㠶搱扦ㄷ㐰攷㔴㠵愰ㅦ敤㐷攷愴㠰て晤㌲㉤㝡㈱㡣㙥〷搰㌹㔹㈰攸㡢晣攸㤷㤵愳㕦愴㐵㍦㈶㡣摥ㅡ㐰㕦敢愱㜳㥣敦ㄹ㠱慦㉡㐷㍦㐷㡢㝥㙣ㄸ扤㉢㠰捥晢㘵改晢㌲㍦晡捤攵攸愷㙡搱㔷㠶搱扦ㅦ㐰攷ㅤ慢愰ㅦ攷㐷扦愷ㅣ晤㈴㉤晡敡㌰晡て〳攸扣㘵ㄴ昴ㅦ昹搱㜹㜳收摢慡㍦搰愲㥦ㄲ㐶晦㐹〰㥤昷㙣㠲㝥㥡ㅦ㥤㜷㐷㍥昴㙥㉤晡㤹㘱昴戳〳攸扣㘹ㄲ昴㜳晤攸扣㍤昱愱户㘹搱㉦〸愳晦㌴㠰捥摢ㄶ㐱扦搸㡦捥ㅢ〴ㅦ㝡㐹㡢㝥㘹ㄸ晤扦〳攸扣㜱㄰昴㌵㝥㜴㕥愲晢搰㥢戵攸㙢挳攸㔷〴搰㜹改㉥攸扦昲愱搷昳㐲慡捦㤷㝡捣㘶ㄸ㡡㡢㘲晥㠶㍣慥㡦昸晥敡戱慤戸㕡敢挳敢挲㝦㡤㤵㉡㕥㥥㐹挲换㔵㉣戹㤷㐷㠳㜹㝤挵〲㥦㙣㐴ㄲ〷㔴散㤴㜹㌵㙤㜸搹㈴㉤慥昱户攰㌵㔳㙦ぢ㕥て㐹㡢㙢㔹捤㑢㈱㘹㜱㥤扢挰挲㘰㕥〷昵戶攰㌵㡥戴戸㥥搵扣扣㤱ㄶ扦㜱ㄷ愴〵慦㙤㝡㕢昰扡㐵㕡摣挰㙡㕥戲㐸㡢ㅢ摤〵㘹挱敢㤵摥ㄶ扣ㄶ㤱ㄶ㌷戱㥡㤷㈱搲攲㘶㜷㐱㕡昰ㅡ愴户〵慦㉦愴挵㉤慣收愵㠵戴戸搵㕤㤰ㄶ扣慥攸㙤挱㙢〶㘹㜱ㅢ慢㜹戹㈰㉤㙥㜷ㄷ愴〵慦ㄵ㝡㕢昰㍡㐰㕡摣挱㙡㕥〲㐸㡢㍢摤〵㘹挱昳㝦㙦ぢ㥥摢愵挵㙦㔹捤搳扡戴戸换㕤㤰ㄶ㍣愷昷戶攰昹㕡㕡摣捤㙡㥥慡愵挵㍤敥㠲戴攰㜹扡户〵捦挱搲攲㕥㔶昳昴㉢㉤敥㜳ㄷ愴〵捦扤扤㉤㜸㕥㤵ㄶ昷戳㥡愷㔴㘹昱㠰扢㈰㉤㜸㍥敤㙤挱㜳愵戴㜸㤰搵㍣㑤㑡㡢㠷摣〵㘹挱㜳㘴㙦ぢ㥥晦愴挵挳慣收愹㑦㕡晣捥㕤㤰ㄶ㍣敦昵戶攰㌹㑤㕡慣㘳㌵㑦㘷搲攲ㄱ㜷㐱㕡昰㕣搶摢㠲攷㈹㘹昱㝢㔶昳ㄴ㈵㉤ㅥ㜵ㄷ愴〵捦㑦扤㉤㜸敥㤱ㄶ㡦戱㥡愷ㅤ㘹昱戸扢㈰㉤㜸捥改㙤挱昳㠹戴㜸㠲搵㍣㤵㐸㡢㈷摤〵㘹挱昳㐸㙦ぢ㥥㈳愴挵㔳慣收改㐱㕡㍣敤㉥㐸ぢ㥥ㅢ㝡㕢㜰摣㤷ㄶ捦戰晡㈷慥捥㝣搶㕤㤰ㄶ愷戹〵攷㌸攷㔸㉥㉤晥挰敡戳㕤㥤戹摥㕤㤰ㄶ攷扡〵愷〵挷㘷㘹昱ㅣ慢㌹㌴搳挸㝣摥㕤㤰ㄶㅣ㤷戹攰戴攰㤸㉢㉤晥挸㙡づ户搲攲〵㜷㐱㕡㜰慣敤㙤挱㜱㔴㕡晣㠹搵ㅣ㐲愵挵㡢敥㠲戴攰昸搹摢㐲〶㌶昶攳㝦㔰敤㝤慣慢㔰攰挴㠷昹ㄲㄶ〶昵㔳㌲㤸戱㕣㘶㜵㡤㘷昵戲㘳㈵〳㔸挸㡡〳㤹㘰扤敡㔸挹愰ㄵ戲攲攰㈵㔶慦㌹㔶㌲㔰㠵慣㌸㘰㠹搵敢㡥㤵っ㑥㈱㉢づ㔲㘲昵愶㘳㈵〳㔲挸㡡〳㤳㔸扤攵㔸挹㈰ㄴ戲攲㘰㈴㔶敦㌸㔶㌲昰㠴慣㌸〰㠹搵㕦ㅤ㉢ㄹ㙣㐲㔶ㅣ㜴挴敡㝤挷㑡〶㤸㤰ㄵ〷ㅡ戱晡挰戱㤲㐱㈵㘴挵挱㐵慣㌶㌹㔶㌲㤰㠴慣㌸愰㠸搵挷㡥㤵っㅥ㈱㉢づ㈲㘲昵愹㘳㈵〳㐶挸㡡〳㠷㔸㝤敥㔸挹㈰ㄱ戲攲㘰㈱㔶㕦㌸㔶㌲㌰㠴慣㌸㐰㠸搵㔷㡥㤵っ〶㈱㉢づち㘲昵㑦挷㑡〶㠰㤰ㄵ〷〲戱晡挶戱㤲㠳㍥㘴挵㠳㕦慣㙡ㅡ㘴㡦㤶〳㍤㘴挵〳㕥慣㙡ㅤ㉢㌹戸㐳㔶㍣挸挵慡捥戱㤲〳㍡㘴挵〳㕢慣っ挷㑡づ攲㤰ㄵて㘶戱㙡㜰慣攴挰つ㔹昱〰ㄶ慢㠸㔸㔹摥㘱㔸捦攳㜳㙦㕤昲慢㌳搵攵㝢㘹挷搸㘹㉢扢昱㘳㌵㜶ㄱㄳ㝥㑢㤱㝡扡㙡ㅡㄲ㐹㔷昱挶愱ㅦ㝥㌷挲昹戵㠵扡摡昱晦ㅡㄶ愷つ昹戳㉡晣搶㝦昶昷捤㥢晦て㌸ㅣ㥢㝡㜳㑥㠹㌸ㄹ摦〶㔵愳㌸捣搰㘱昵㈹搶挰戵㜸ち㡥㉣愲昸㈴愰攰㘰㈲㡡㡦〳ち㡥ㅦ愲昸㈸愰攰㤰㈱㡡㑤〱〵㐷〹㔱㝣ㄸ㔰㜰㘰㄰挵〷〱〵挷〲㔱晣㉤愰攰攱㉦㡡昷〳ちㅥ昱愲㜸㉦愰攰㐱㉥㡡扦〶ㄴ㍣慥㐵昱㙥㐰挱㐳㔹ㄴ敦〴ㄴ㍣㝡㐵昱㜶㐰挱〳㔶ㄴ㙦〵ㄴ㕦㜹㡡㡤〱〵て㑢㘹昱㘶㐰挱㈳㔱ㄴ㙦〴ㄴ㍣昸㐴昱㝡㐰挱攳㑤ㄴㅢ〲ちㅥ㘲愲㜸㉤愰攰㔱㈵㡡扦〴ㄴ㍣㤰㐴昱㙡㐰挱㘳㐷ㄴ慦㤴㉢〶晣㍦㠷㉡戱ぢ</t>
  </si>
  <si>
    <t>㜸〱捤㝤〷㜸ㅣ搵搵戶慥㉣慤㌵敢㌶搸㜴㙣㘲ㅢ㡢㘶㌰摢戴㐵㘰㜰㤱㙤㡣ぢ挶㡤ㄲ㠸搸㌲㙢ぢ慢ㄸㄵ㕢㑥㘸〱〲〹㈵愱〶〸㝣戴㔰㑣〹〹搵㠰改㈵昴㐰㠰㄰㐲㈰挱㜴㐲㠹㈱㐰〲〹昸㝦摦㌳㌳搲散捣㕤慦扥㝣昹㥦㈷㡢昷㌰昷㥥㜳摦㝢捦㍢㌳㜷㘶敦㌹㌳慡㔲㔵㔵㔵㥢昰攱晦昹愹攱挶攸㐵㙢扡扡慤戶㐹搳㍢㕡㕢慤㝣㜷㑢㐷㝢搷愴愹㥤㥤搹㌵㜳㕢扡扡〷挱㈰搴摣〲㝤㔷㙤㜳㔷换㜷慤扡收㔵㔶㘷ㄷ㡣㙡慢慡敡敡㡣㙡攸户㜳扥愶㕢㌰搸捡愸愱㠰㔵㤵ㄱ愲ㄸ㑣㔱㐷㘱㔰㠴㈹㠶㔰っ愵ㄸ㐶㌱㥣㘲〴㠵㐹戱〵挵㐸㡡㔱ㄴ㕢㔲㙣㐵戱㌵挵㌶ㄴ摢㔲戰㝦㘳㝢㡡ㅤ㈰㠶㡥㠶㔸㍣㝤摡㠱戹愳攰捤愲敥㡥㑥㙢㡦戱㑢敤㌱㑦㡥㐶㈷㐵㈷挵搳改昴愴挸ㅥ㘳愷昷戴㜶昷㜴㕡㤳摢慤㥥敥捥㙣敢ㅥ㘳ㄷ昴攴㕡㕢昲㜳慣㌵㡢㍢㔶㔸敤㤳慤㕣㈴㥥换㈶搲搱㐴㐳㐳㌱㤳㐹てㅤ〳攴昹搳愷㉤攸戴㡡㕤晦㈹捣ㅤ㠹㜹攰昴㘹㤳收㕢摤晦㈹捣㙦〱ㄳ㤰㑤ㅤ㙤搹㤶昶晦㄰㘸㉤昷㘹㐳㤳㤵㙦攱捥户慣捥㤶昶㘵㤳㌰散ㄲ愲㔱㑡㑤㥡摡搵搵搳戶㤲挷搱㜴慢戵㜵愱㔵㤴㥤摥搶搴搵扤㈰摢搹搶㌵戴㡤晣㔹㥤㔶㝢摥敡ㅡ摥㌶愳㌷㙦戵㍡㠶㕤㜵㙤㑢戳㥤昳戳㙤㔶つ㌷㐶戴搹晢㜰㜶挱㙡敦㙥改㕥㌳慣㙤㐹㤷戵㌰摢扥捣愲㐹㙤摢慣㥥㤶㠲慡愹挱扦慡㐱扢攸㐶㈶㍢ち攳㘹㥢扥㍣摢搹㉤㈵敥挲愸捥搶㜳戸㠸ㄷ㈵攳攲㈱㌵搶搷㡡晢㙣㔱㑢摢ㅣ慢戳摤㙡㘵㈷摣㤳ㄳ㝤㐶㐲㤰扤ㅦ晡㤸㜲摤攱㕥㔲㐳㥣㤳㡦扥戰㤷搰㔸㠸㤱㌳㝡㔷㠲㘳㌸㡤愳㜲㘱戶摢㥡ㅣ㌵挶愱摥ㄸ㑦㡢㥤㈰〶攷㌲㡤搱㑣愲搱㤸挰敡㝡〸㔵昳ち㑥㙣㉦ㅣ㑦慥敡收㙣㜵㜳慥扡㌹㕦摤㕣愸㙥戶慡㥢㡢搵捤换慡㥢㤷㔷㌷户㔴㌷ㅦ㔵摤扣〲㌶敥愷㙥昰攰㙡攷㜳摥㑤扦㍤攱搱㠵㐳攷摦晡㍦ぢ㥦㔹晥晥捣昵㡡攷戲㑣〵扢㘰㐳㌷扣㕤㔱㙦散〶ㄱ摡ㅤ㐲㠶㤷㐸㌶ㅡㄳ㔹扤〷㠴㔲㉦㘰㜸ㅣ攲㈹愳愶捤摢敦搹摢㘷㕣昱搱挳㉦㉤㙥㥣戸扦攲ㄴ㈱搸㤳戰戱㘵搰昵㑣捣搸㡢㌰ㄱ㠸㔰㤴〲捥㘷㈲㡤㐶㡣戵㜱〸愵㥥㜶挰㉦㔸㔸㍦㝢搹慤戱改㙢㐷慥㙦晣㕤捤㙥攷㉢㑥㍤〲摥㠰つ摤挰㤳〴㐹㐱㠴搲㄰昶挰ㅢㅡ㡤っ慢ㅢ㈱㤴㝡搴挱㍥搸晡晣搴戳㥡挶捦戸收敡㍤㕥㔹扥㥢昱㤶攲㡣㈶搸晢㘰㐳㠷㍤㤹㈰晢㐲㠴昶㠳戰戱戱捦愶戰㝡㉡㠴㔲昷㌹搸㌷摣昶昷㈷㤷㝦㘴㑤戹敡戳㡦慤㥢㌶ㅣ㝦㤴攲㌹㈳搸搳戱愱㈱㈵㤹㌶㥡〸㌳〳㈲㌴㤳〲愴愴〱㍥㡢戵晢㐳㈸戵捥〱㝦昳㤵㝤㝦㌰晣晣敡㌹ㄷ㡤ㄹ㌴收㠶㍢ㅦ扡㐱㜱〲ㄶ昰〳戰愱ㅢ昸ㅣ㠲捣㠵〸捤㠳戰て戶㘸愳㌱㥦搵〷㐲㈸昵㉢〷晢慥㝤慤㤷攳㜷捤㤹晡慢晣戱㡦㉣㙦㝣㍦愵㌸慦ぢ昶㐱搸搰㘱㉦㈴挸㈲㠸搰㘲〸㥢㤴㜴愳戱㠴搵㑢㈱㤴扡捥挱扥敥搹㐹て㉤㍤㘲收㠱户ㅤ㤰摤㜷捣㌳㔷㐵搴㄰愸〵晢㄰㙣㘸㐸挱㤱㜲㈸㘱づ㠳〸㝤㥢㠲愴愴ㅡ㡤挳㔹㝢〴㠴㔲㔷㍡攰㡦つ㙤㝥攴攲昷㜷㤹㜲敥扡㠳戶㔸㤱ㄸ摤慣㜸ㄹㄲ昰㘶㙣攸挱㡦㠴挶挸㐲㠴㜲㈲〰㡥㤱攷㔹㕢㠰㔰敡㘲〷扣㙤摢㑦㝢㤲ㅦ晥敡㠰昵换㐷㕥㝤摥㙢愷摣慢㜸㜹ㄳ昰㈲㌶㜴慣㉣㈳挸㜲㠸㔰ぢ㠴捤㑡愶搱㌸㡡搵㉢㈰㤴㍡捦挱摥㜴捦敡挶挷㍥晡挱昴㜵愳㍦ㅦ扣捤挵㜷㐶ㄴ慦㥡㠲摤㠶つㅤ㜶㍢㐱㍡㈰㐲㉢㈱散扤㠹㜱ㅦ捤敡㑥〸愵捥㜴戰㉦捡ㅤ搰ㄱ㍤昴愱〳捥晥㘰捣挹㑢捤㈵捦㉡㕥㡣〵扢ㅢㅢㅡ㔲㜰ㄸ昶㄰㘶ㄵ㐴㘸㌵〵ㄹ挷㠹摦换摡㌵㄰㑡㥤攲㠰㔷ㅤ摤㝢挳愹晢散㍣敦摡挷㕥㝥戳晤㤳戶愱㡡ㄷ㜹〱晦ㅥ㌶㜴〳㍦㠶㈰挷㐲㠴㡥㠳戰〷ㅥ㙢㌴㡥㘷昵〹㄰㑡ㅤ敦㘰㜷扥㜲㙢捤㠳搶㉤搳㝦㌴晢戱㜳㡥㕢晦攲㥤㡡昷づ㠲㝤㈲㌶㌴〳挷愱㜲ㄲ㌴挶挹㄰愱ㅦ㔰㜰攰㘰晣ㄴ搶㥥ち愱㔴慦〳㝥捤ㄱ摦㝥攴㥢昶挹㌳敦㝤㙡捡晥㡦捥㠹㉦㔰扣㈷ㄱ昰ㅦ㘱㐳㌷昰搳〸㜲㍡㐴攸っ〸㝢攰挰㍥㤳搵㍦㠶㔰敡㘸〷晢昹敡敢㐶慤㥢㍥㝦挶㑤㑢挲㌷㑥㝢㜹挵〴挵㕢ㅤ挱㍥ぢㅢ㥡㠱㠳昱戳〹㜳づ㐴攸㕣ちづ㍣摥㘸㥣挷摡昳㈱㤴㍡捡〱捦扦㝡挵戴㉤づㅤ㌵敤扣㤷㤶㑥扣㘴摢ぢ敢ㄴ㙦愱〴晣〲㙣攸〶㝥㈱㐱㉥㠲〸晤っ㐲〶摥㠰㤹昶㘲㔶㕦〲愱㔴摥挱㍥攴搳挷㡣〵㈷㍤㌰昵愶㑢ㄶ㕣㌱㝥敥〵ㅦ慢慤愰ㄶ散㑢戱愱挳扥㡣㈰㤷㐳㠴慥㠰㄰散〴挶㝤㈵慢㝦づ愱搴攱づ昶㘷慢敢ㅢ㝢摦摢㜱搶挵ㅦ愵搶慦扤㙡敦㘷ㄵ㙦昸〴晢㙡㙣攸戰慦㈱挸戵㄰愱戵㄰㌶㌶㈶慣敢㔸㝤㍤㠴㔲㑢ㅣ散㠹㈳㥦ㅢ摣昱昸㥡㤹昷㥤扢晥㥤㍤㡦戸㜹㠹攲㝤愴㘰摦㠸つㅤ昶㉦〸㜲ㄳ㐴攸㤷㄰挴㡥㐵挰挹慦㔸㝤㌳㠴㔲昳ㅤ散散ㅦ㌶㙤㌹昷搸㔹㌳搶㉦㕡㝢㘹昷㑤搳㘶愹㙤愱ㄶ散㕢戱愱挳扥㡤㈰户㐳㠴敥㠰戰挷㡤㈳㝣ㅤ慢敦㠴㔰㙡㤶㠳晤攸摣㥦㝥㌸愵昱扥晤捦扣昹昵〷㤶㐴㡦㜹㑥㙤〷戵㘰摦㡤つ晤㠱戲㥥㌰昷㐰㠴敥愵攰㠱㠲㑢摢㝤慣扤ㅦ㐲愹㈹づ昸攱㥤㤷㌶捤㜹㘲㜴搳扡㜷捥戸攸㥤㈱㕢戵愹敤愱ㄶ昰〷戱愱ㅢ昸㐳〴㜹ㄸ㈲昴〸㠴っ扣〱㐷昸愳慣晥㌵㠴㔲ㄹ〷晢㜷㙡㜸㜱挸晢㐶搳扡ㄵ㝢㌵捤敡㈹㥥愱㜶㠰㕡戰ㅦ挷㐶㜰攰戱㐴挴㜸㠲㌰㑦㐲㠴㥥愲挰挰㤳〰㝦㥡戵捦㐰㈸ㄵ㜳挰捦㜹攴散㙢摦㑡㕥㌰攳晢愷戵㝥昲挷㘹昷扥㍢昴㔹愸て㜲敥愹㥡㍡戳慢㜱㤷摡㝦〳ㅣ㥢ㄴ攱㝦㤵敦晣㜱攳㕦㙣㈸愶㡡搱㘸愱㈱㤲㡤㘷㙢挷〱㜶愰户㤸㥣搶㠶ㄶて㙥㘹㉦㜴慣㤶㝢捥搱搳戲㕤㔶晦㉤攸㐴㐷㌷慤愳愷扤搰戵㠳㕥戹愸ㅢ户㝤摢晢㜵晤㈰㠱㘶㡢㜰㐷㙥㜵㐹㝦㍢晡㥢㉤捤戶昶㔸㔳㝢㕢㙣昵ㄸ㥦ㅡ昷攳ㅤ戹昲摡㤹㥤搶搱㝤摡挰㠸愶攲〷攳㉡挱づ㜸㘹慢散㜱㡤㥤扥扣愳换㙡㤷攱㑤㙣㕢搰㤲㕦㘱㜵㉥戲昸㜳搳㉡㠸慢㕢㔱攵晣㈸㤸㜸㘰㍢ㅣ挵㙤㝥㘱扣户戶㌸愳户摢㙡㉦㔸〵㡣㜷愵搵搹扤㘶㜱㌶搷㙡㙤㕤㘲㘲昷〹挵㜶㈵搵㌳㍢昲㍤㕤搳㍢摡扢㍢㍢㕡㑢㌵㔳ぢ慢戲昸㈱㔲㤸搷㔱戰昰㍢愲㠶㥦㉡㔵㌵㘸㤰㔲㔵扢敢㙥收㠹摢㌵㐹㜶㠴㘷ㄷ㡦挱㍥摦戶昴戰㥢戴㄰摥挱㡢㔶㡢挷㘴昵㠴ち㘰㠲㑢㤸摤捡ㅢ㝡㝣攲㙦㜳㕡敦㕡摥㕡挶搸户攷晥晦ㅡ㔷㔷㡦㜲扣㥦戱ち扦㕢昶捦戶ㄷ㕡慤捥捤慥㉣㈸㡥挸㜸づ愲㜶㉦㥣捤㘵搹慢㠱㠵敡㔵㙢㙡㔷户ㄴ扡㤷㠷㤶㕢㉤换㤶昳㙥〴慢て㜵㜵愴㌶昰㌱㥥㐷㤵昱〲挵㡢㄰攱㜰㔵攸㜷㌴ち㠵昱愹慡ㅤ㡦捤晦晤㑦挰㙡戴㌲攴㈷㈷搶〷扡㙡摢㘶㜶㜴㜶つㅡ愴昳㜰晦㙣搷昲㙥ㅥ㥡㥢㔷ㄲ敦㈵㡡摦㐳搴㑥㠰愸昸ぢ㜳〴㡣㙡昸㐳㝡㔸㕢㤳㔵捣㘲昹㐲捥㙣㤵慤㙤戳㝦ㄱ㌷㔹㕤㜹㠳㍦㥤㘷攳㍣改つ㘱ぢ㈷晥搰㌶ㅥ昹㔶㙦㜷㔳戶㍢㍢戸つ㍦挲戱㠷っㄸ㑤㤴㔶昶ㄶ㕢づ㤳㍡户㜵搸㈹〱挱㤴㑤て捡㄰愹戰㤱㜰搲攰㕣愹ㅡ攴挸捤㍢㠱戱敦〸㈷㐲晥㠳扣昴挷㌴㝥攳ㄷ㘶㔹敤㡢搷慣戴扡㘸㕥ㄷ摡㉣㤵晥㔳㡢㘰〷收㜳㑢扡㕢㕡扢㈶㘱愴戳㍡㍢㝡㔶晥㈷㜱㠸㘵扣っ攱㝥㙡㜷挱ㄱ㍣㜰㥦㐰㔷搵攰㔵摣㌷捤捤㔵㜵㐴㘳㑤攸ㄵ㔶攳㕡㈷㍦散㜹挴〲㜴ㄳ晥㈷ㅦ攳㔵晣㉦㙣搰挶搰敢㙡敢愱晢摦㉣㐰搴挲㝥㘸ㅢ㤸㕡摣㘹挹㤲㑡㥤ㄴ挰晡戰戶㠳㍢㍡㔷攴㍡㍡㔶昰戸ㅡ㉥愵慥攵㤶搵捤㘵㡡㈱捥戲㡣㉣扦㈸㌵㘸㔰挹愲㠳㘷㍤攳㕢挰て扤づ㌱㙣㙡㙢敢㔸ㄷ戱㉢戴〱㔵㠳戰㘰ㄲ㝡〳ㅢ㍢戰扥搸搱㤹户挶慥㙥改㕥㍥昶愰ㅥ慢㠷㑢㑢扤慤㕤扤㙡っ〸攰㥡挱愶敢晥㍡㙣摥愲晢愶摣戹攱㥢㘴收㥣㌵㑢搴㘸㐷ㄱ㔸愸搸ㄵ㤰攳昰㌵摥㠶㔰摢挳㡣㤳ぢ戶㑢㍦挶扢㈸ㅢ敦㔱扣て㠱㘹㐱㐸戵㘷〸戵ㅢ慡㌸㑢ㄸㅦ㔰㝣〸愱㈶㐲昰ㅣ㌵㍥㠲㜰㍦㙡㈴戰戹敢㘵昷晤ㄵ搵昶ㅤㅣ㝥晦〴㜶搱㈷搰㠶つ摡㤴搱愹㍤愰攳㉥㌴㕥愷㈰㐹〶〹㔲㜵攸㐰㑢挲㘰㐷ㄱ㔸㔱搹ぢ捤㠴㠴慦搸扥ㄶ㘶㝡ㄲ晥挵㍥扥愶昸〶挲㐷㐲〴㔵㐲〲て㑥㠳愷戸㡡愱㑡㐸愸㐶挹晤愸慦扦昱㤰挰ㄵ㘵摥慦㜱㝤㈶挰㐱〸捡戰㐱㤳㌲㍡ㄵ〷慡㡥㠳扦愱て㉤〷㥦㍡㡡挰挲㑦ㄲ㐸攳昰㌵㐶愰㍢戵ㄱ㘶㝡づ戶攰㘸㐶㔲㡣㠲昰㜱㤰〲㠰㜰戰ㄵつ戶㠶㔰ㄹ㔴〹〷摢愰攴㝥搴㝢㕥づ戶㠳挶㍥㄰㜰户ㅤ㈰㘱〷㘸挳〶㙤捡攸㔴㈳㘰㜵㈴晣愹ㅣ〹慦㌹㡡挰ち搵㘴㈰㡤挳搷㤸㠰敥搴ㅦ换㤲戰㌳㐷戳ぢ挵慥㄰㍥ㄲ昶〵㠰㤰戰㍢つ㈶㐲愸㈹愸ㄲㄲ昶㐰挹晤愸ㄷ扣㈴㑣㠲挶㈶〱㡢㔲〱ㄲ㈲搰㠶つ摡㤴搱愹愹㠰搵㤱昰㐴㌹ㄲㅥ㜷ㄴ㠱愵戴㈶㈰㡤挳搷挸愰㍢昵敢戲㈴散捤搱散㐳㌱ㄹ挲㐷挲っ〰〸〹晢搱㘰ち㠴㥡㠵㉡㈱㘱㉡㑡敥㐷摤攷㈵㘱㍡㌴昲戳㑢挷挱っ㈸挳〶㑤㠲ㅣ㠸㑥敤て㔴ㅤ〷户㤵攳攰㔶㐷ㄱ㔸昱㥢〳愴㜱昸ㅡ昳搱㥤扡戹㉣〷ぢ㌸㥡㠳㈸ㄶ㐲昸㌸㤸ぢ〰攱㘰㌱つ㤶㐰愸昹愸ㄲづ㤶愲攴㝥搴㜵㕥づづ㠱挶扥慡攱〷㜹攰㐰㌸っ摡戰㐱㥢㌲㍡㜵㈰㘰㜵㈴㕣㔶㡥㠴㑢ㅤ㐵㘰㘹㜲㈱㤰挶攱㙢攴搱㥤扡愴㉣〹ㄶ㐷㔳愴㔸〶攱㈳㘱ㄱ〰㠴㠴ㄶㅡㅣ〵愱㤶愰㑡㐸㔸㠱㤲晢㔱攷㜹㐹㘸㠳挶㍥ㅢ戰昰ㄶ㈰愱〳摡戰㐱㥢㌲㍡戵ㄴ戰㍡ㄲ㑥㉢㐷挲㡦ㅣ㐵㘰つ昵㔰㈰㡤挳搷攸㐵㜷敡搴戲㈴㝣㤷愳昹ㅥ挵㌱㄰㍥ㄲづ〳㠰㤰㜰ㅣつ㡥㠷㔰㠷愳㑡㐸㌸〱㈵昷愳㡥昷㤲㜰㈲㌴㜲㌶㘰㐵㌶挰挱挹㔰㠶つ㥡㤴搱愹㈳㠰慡攳愰愷ㅣ〷摤㡥㈲戰搴㝢㈴㤰挶攱㙢㥣㠹敥㔴㘷㔹づ㝥挲搱㥣㐵㜱㌶㠴㡦㠳㉣〰㠴㠳㜳㘹㜰ㅥ㠴捡愳㑡㌸㌸ㅦ㈵昷愳㡥昲㜲㜰〱㌴挲㠱敥㌸戸〸捡戰㐱㤳㈰〷愲㔳〵愰敡㌸㌸戲ㅣ〷捤㡥㈲戰㈲扤っ㐸攳昰㌵慥㐴㜷敡㠸戲ㅣ㕣挵搱㕣㑤㜱つ㠴㡦㠳攵〰㄰づ搶搲攰㍡〸挵ㄵ㙢攱攰㝡㤴摣㡦㕡攲攵攰㐶㘸散㤳〱㡢㍡㠱〳攱㈶㘸挳〶㙤捡攸搴ち挰敡㐸㤸㔳㡥㠴〳㕣㠵㝦改扣ㅤ㐸攳昰㌵搶愱㍢戵㝦㔹ㄲ敥攲㘸敥愶㔸て攱㈳愱〳〰㐲挲扤㌴戸て㐲ㅤ㡤㉡㈱攱㝥㤴摣㡦㥡攲㈵攱㐱㘸散㘹㔱㜷㈴㍣っ㙤搸愰㑤㤰〴搱愹㑥挰敡㐸㐸扡扥晡㙦㤹ㅢㅣ㐵㘰㡤扦〷㐸攳昰㌵㥥㐶㜷㉡㕥㤶㠴摦㜰㌴捦㔲㍣〷攱㈳㘱ㄵ〰㠴㠴攷㘹昰〲㠴敡㐵㤵㤰昰㈲㑡敥㐷㑤昴㤲昰ㄲ㌴㜲㌶攸敥㤸㕦㠶㌲㙣搰㈴挸㠱攸搴ㅡ愰敡㌸ㄸ㔷㡥㠳戱㡥㈲㄰㡡㌸〶㐸攳昰㌵㌶愰㍢戵㘳㔹づ摥攴㘸摥愲㜸ㅢ挲挷挱戱〰㄰づ摥愵挱㝢㄰敡㜸㔴〹〷敦愳攴㝥搴搶㕥づ㍥㠰挶㍥㄰戰昰ㅢ㌸ㅢ㍥㠲㌶㙣搰愶㡣㑥㥤〰㔸ㅤ〹㐳换㤱㌰挴㔱〴㘲㈶㈷〱㘹ㅣ扥挶ㄷ攸㑥ㄹ㘵㐹昸〷㐷昳㈵挵㔷㄰㍥ㄲ㑥〶㠰㤰昰㉦ㅡ㝣つ愱ㄸ㔲ㄱㄲ扥㐱挹晤㈸攵㈵愱慡摡㌹㄰㜴㌳㐲㌵㤴㘱㠳㈶㐱づ㐴愷㑥〵慡㡥㠳扦㝦㕤收㘷挳ㄷ㡥㈲㄰摡㘱攴㘶ㅣ扥挶㄰㜴愷㍥㠳㤹晥㘷挳㌰㡥㘶㌸挵〸〸ㅦ〷愷〳㘰㍣㐱戶愰挱㐸〸挵搰㡦㜰㌰ち㈵昷愳㍥〴㝥摦敦挷慤愰戱て〴ㅤ〹摢㐰ㅢ㌶㘸ㄳ㈴㐱㜴敡挷㠰搵㤱昰㐶㌹ㄲ㌶㌸㡡㐰っ㡡〱㈶㈱㘱㉣扡㔳㝦㉥㑢挲㜸㡥㘶㈷㡡〹㄰㍥ㄲ捥〱挸㜸㝣㡤㥤㘹戰ぢ㠴㍡て㐵㈱㘱㔷㤴摣㡦晡扤㤷㠴摤愱㤱ㄹ〱㤱愱挰挹戰〷㤴㘱㠳㈶㘵㜴敡㝣愰敡㌸㜸愶ㅣ〷㑦㍢㡡㐰愸散㐲㈰〹〷つ攸㑥㍤㔹㤶㠳ㄴ㐷㤳愶挸㐰昸㌸戸〸㈰攳昱㌵昶愶挱㍥㄰㡡愱㌴攱㘰㌲㑡敥㐷㍤攴攵㘰㍦㘸攴㐰㘰攸㉤㐰挲㔴㘸挳〶㙤捡攸搴㈵㠰搵㤱㜰㘷㌹ㄲ搶㌹㡡㐰㑣敦㌲㈰〹〹〷愰㍢㜵㝢㔹ㄲ收㜲㌴昳㈸收㐳昸㐸戸ㅣ㈰攳昱㌵ㄶ搰攰㈰〸㜵㈵㡡㐲挲㐲㤴摣㡦晡㠵㤷㠴挵搰〸〹㡣ㄱ〶㐸㔸ち㙤搸愰㑤ㄹ㥤晡㌹㘰㜵㈴晣扣ㅣ〹㔷㍡㡡㐰昰㤱戱㐵㈱愱ㄹ摤愹换换㤲㤰攵㘸㜲ㄴ㜹〸ㅦ〹搷〲㘴㍣扥㠶㐵㠳㈲㠴㘲㜰㔲㐸㔸㠶㤲晢㔱ㄷ㝡㐹㘸㠱挶㈶㐱昷摢㘹〵戴㘱㠳㌶㐱ㄲ㐴愷ㄸ晡搴㤱昰攳㜲㈴㥣改㈸〲㔱㔲〶㐱㠵㠴㙥㜴愷㑥㉦㑢挲㉡㡥㘶㌵㐵㉦㠴㡦㠴㥢〰㌲ㅥ㕦攳扢㌴昸ㅥ㠴㘲ㄴ㔵㐸㌸〶㈵昷愳㑥昲㤲㜰ㅣ㌴㈴㐱愲慥㠱㈳攱〴㘸挳〶㙤㠲㈴㠸㑥㌱㐶慢㈳㘱㑤㌹ㄲ㝡ㅤ㐵㈰㥣换㘸慤㤰昰㈳㜴愷㔶㤵㈵攱㜴㡥收っ㡡㌳㈱㝣㈴摣づ㤰昱昸ㅡ㍦愱挱㔹㄰㡡攱㕥㈱攱㙣㤴摣㡦㙡昷㤲㜰㉥㌴昶㤱愰扢㑢㌸ㅦ摡戰㐱㥢㈰〹愲㔳っ㈶敢㐸㈸㤴㈳㈱敦㈸〲㜱㘷〶㤵㠵㠴㑢搱㥤捡㤶㈵攱㜲㡥收ち㡡㉢㈱㝣㈴摣〳㤰昱昸ㅡ㔷搱攰㙡〸㜵ㅦ㡡㐲挲㌵㈸戹ㅦ㜵愸㤷㠴戵搰挸挵㐱户慥㜶㍤㤴㘱㠳㈶㐱づ㐴愷敥〷慡㡥㠳〳换㜱㌰摦㔱〴挲攳て〱㐹㌸戸ㄵ摤愹戹㘵㌹戸㥤愳戹㠳㘲ㅤ㠴㡦㠳㠷〱㌲ㅥ㕦攳㉥ㅡ摣つ愱ㅥ㐵㔱㌸㔸㡦㤲晢㔱㑤㕥づ敥㠵㐶づ〴㠶摢〳㘷挳晤搰㠶つ摡㤴搱㈹〶攷㜵㈴㌴㤶㈳㈱攳㈸〲㜱㝣〶改㠵㠴挷搱㥤㑡㤵㈵攱㐹㡥收㈹㡡愷㈱㝣㈴㌰挸㍦ㅥ㕦攳㌷㌴㜸ㄶ㐲㌱捣㉦㈴㍣㠷㤲晢㔱㝢㜹㐹㜸ㅥㅡㅥ〸捣ち〸㜰昰㈲㤴㘱㠳㈶㘵㜴㡡㌹〴㍡づ敡换㜱㌰挱㔱昸搳つ㙡ㄹ扥晣㕦㠴㠹㠷挰摣㈸㉥㙤戱㔶㌳戶㌵扣㠸㝣搶改㍤㕤摤ㅤㄲ㠸ㅢ㔶㙣敡㤸摦搱摤搴搲戵戲㌵扢㘶㔴搱搹㌸㜸戹搵㡥㄰㜹㈷㈲攵扥扡㡥㤵㉢慤㠲㔱㕣搴搱㠳攸挹散愶晦㠶㄰扡散㉥㠴㠴㤴慡慡㔶昸晣㝢㔱攱㉡戴挴㠱㈲搱摡攷〱改て昰㐹㔶慤㈷㄰㉦㥢㈶っ㐷昴㌳扡戸愵扢搵ㅡ㔲㤴㈰戸㙣搷ㄵ挱㈲昲づち㠳㡢㡢㤷㈳攰搵㌴慣㌸慢戳愵搰摡搲㙥㜱㘷㙣㘹㥢捥戵㤶㈱挷㘰㐱㐷㔷ぢㄳ㤸㠷ㄵㄷ㜷㘶摢扢㔶㌲㘴㥡㕦㌳戲愴㈴戱搵摡攲戴㤶昶㉥㜴㈳㝢㤱摢㈳㡡㡢㤶㜷慣㐶㉥㝤㑦㕢晢慣散捡慥晦㡡扤愲㘴扦㔰挸慥㔱搵慡扡㕡搵㔵搷晤扢晢㈷昴ㅡ捥慥㙤㍤愹扡㘳㜱戰㜶㜷戶攴㝡挸㥡㜴ㄶ㠳慣愱㤰ㅤ㔹㔵换㜰扣㍦㐲敡搹㡦扥搴〶づ戸㈴㔱㕣ㅢ㘹敦㝢㑡㘱っ捣㡤㍦㘱㑣㐳晦っ㜱挰慣㈵戳晢㤳㝥晥㑦㈹晦戵㑣㈰ㄸ㜰㡥挵㔶㌰ㅥ㙥ㅦ㐷捣扢攰㘱㠵搳ㄳ㠷〳㑢晥㘳㌳㕣ㄴㅢㅥ愶挳晢㌷㘷㈲㔴㍦戴㌸㌷㥢戳㕡㤱㘱搰㤶敤ㅥ㙥ㄷ㤸收搱㤶㙤敤㜲㜴搳㍢摡摡戲㍣敥㤸搸扥㈸㥦㙤戵敡㡡㔳㝢扡㍢收戵戴ㅢ㐵〸㌹㌸㥤慡㙣㉦慡戲扤㜶㉥㐰㜱㈱戳㡥㘴㥢㔸ㅤ换戲㥤㠸扡戶戵攴敢㔸㘰㘶搰㝦挵〱㡢换㐰つ挸㜴㍦敥㠴攲㑦㉥戰㐳晣搸摤㤳㤰㡢㐳敡戸晢㜱㔸㔷慢㄰晥㔳晦㘶㔲ち愶ㅦ戹㜲ㄸㅢ㠰㔶㡢慦捣㐷㌲㤶㡤ㄲ敡挵收㐶㉥㝡换っ㔵挳㈴㡥捤收㈷っ㠶㐱㜸㙥㐷戶㌰㌳㥢挷攳㈸㠳㥤㠷㔱敡戰ㄳ㌹戳㜴㥡捣ㄸ㤹㡥〴㈴㈴㌶慤㙡㈹㔸㥤㜵慣㔸㠴㠷㙤㙡㤸㙢ㄲ戲昷ㄶ捦摤慡摡摡㈱㜵扡扥㘶扢㔸ㄳ㥣昸扢昷㘱㥥搹〱晣てて㑡敦㘷㜰㔴㘱戹㈲扤〱ㅦ㡤㌷㈱ㄴ㜳㔱攸㡦捦攰㉤ㅡ扣つ㔱换慣〷晦㕥㈸㑤摥㐰㡡〷愱㙢攴㌱づ愶㤵搴㈱〵㐳昲㔱㙡挵㤱㈱㥥㍣㤲㤰㥤㐲㔲攷㍥ㅢㄲ㕡㠴攳搹㉡㠴敤改㤴昹㉡戸㄰㔴㔵㔷搷㘰愷㠶晣昹㜷㠱㙥〱搶戶挸㤲〴ㄳ挵愴㡡搰㍢ㄸ昱〸㥥ㄶ挰㙦㉥㤷㔸ㄱづㅢ敦挱慥㉡慣㕥㠵㜴㥤摦㡥㌵㌶㍢敦搳昹扦㐰愸户㔱挹㉢扥攷晡愴摥㐵㤱搷愸㉡㠳㜳愲㝣㝣㔳㥦㘲㥡㠱㘴㈳㝤㐸㤰昷㔱攲慣搲㜷㤴㝤㡣摡㡡㐷㤹晡〰㉤摣挱㜹㜶摤㕦搱搸搸㐸㕣愶㈹㘸っ㍥愱挱愷㌴㘰收〲㜷㕦攸㙦㈸㤵搰挲㈷㌵晣户㔱愰攵㜳搸㠱ㄶ㘶㉥戸挰ㅥ㕡扥㈰昰摦〹捣㉣〳㍦㉤晦㐲㕤〵㕡扥㠶㠹搰昲㈵㐱㤸㠱㔰㐲换㍦㔱㕢㤹ㄶ㈶㈷戸㠳昳搰昲㉦づ敥㙢攲昲〰搲ㄸ㝣㐳㠳㑤㌴㘰㉥㠳搰挲愴搴攱㥥愳㐵㤷挲〰㔶慡㘱〶㔶㤸换攰攲㝡㔸挱㌹㡡㈷摦㈰ㄴ昳づ晣慣㌰搹愰〲㉢㑣㐵㄰㔶㐲〴㘱㑥㐲〹㉢㜵愸慤捣ち搳ㄵ摣挱㜹㔸攱㜳㜹㐶㤸戸㕢敢つ㠶搰㘰㈸つ㤸摤㈰慣っ㐳愹昴㘰搱晣昸〲㉤㈳㘰〷㕡㤸摤攰昶散愱挵㈴昰ㄶ〴㘶㈶㠲㥦ㄶ愶ㅦ㔴愰㠵挹〹㐲换㈸㠲㌰㑢愱㠴㤶慤㔰㕢㤹ㄶ㈶㌰戸㠳昳搰戲㌵〷户つ㜱㤹摣愰㌱搸㤶〶摢搱㠰昹づ㐲换昶㈸㤵搲愲〹昱㠳㤶搱戰〳㉤捣㜷㜰㠱㍤戴㡣㈱昰㡥〴捥挰挰㑦ぢㄳㄲ㉡搰挲㜴〵愱㘵㉣㐱㤸户㔰㐲换㜸搴㔶愶㘵㍦㌴㜳〷攷愱㘵㈷づ㙥〲㜱㤹敥愰㌱愸愷挱捥㌴㤸ち〳愱㘵ㄷ㤴扣攷㄰㥦㐸搲捣㉣扢挱っ慣㌰换挱挵昵戰戲㍢㜱㈷ㄲ㤷搹ち㝥㔶㤸愲㔰㠱ㄵ㈶㌰〸㉢㝢ㄲ㠴㤹っ㈵慣散㠵摡捡慣㌰挹挱ㅤ㥣㠷㤵〸〷ㄷ㈵㉥ㄳ㈰㌴〶㌱ㅡ挴㘹戰ㄴ〶挲㑡〲愵㤲㠳㈵愳㔹捥挳挱㤲㠴ㅤ㘸㘱㑥㠴ぢ散愱㈵㐵攰㌴㠱㤹扦攰愷㠵㐹ぢㄵ㘸㘱㑡㠳搰搲㐸㄰收㌶㤴搰戲て㙡㉢搳挲戴〷㜷㜰ㅥ㕡㈶㜳㜰晢ㄲ㤷㈹ㄱㅡ㠳晤㘸㌰㠵〶捣㤲㄰㕡愶愲㔴㐲㑢㐲ㄳち〵㉤搳㘱〷㕡㤸㈵攱〲㝢㘸㘹㈲昰っ〲㌳愳挱㑦ぢ搳ㄸ㉡搰挲㈴〷愱㘵ㄶ㐱㤸敤㔰㐲换㙣搴㔶愶㠵㠹㄰敥攰㍣戴ㅣ挰挱捤㈱㉥敦ㄷ㌵〶㜳㘹㌰㡦〶捣㥢㄰㕡收愳㔴㜲づ㘹搲㈵挰捡〲㤸㠱ㄵ收㑤戸戸ㅥ㔶づ㈲敥㐲攲㌲挷挱捦ちㄳㅢ㉡戰挲戴〷㘱㘵㌱㐱㤸晦㔰挲捡㔲搴㔶㘶㠵愹ㄱ敥攰㍣慣ㅣ捣挱ㅤ㐲㕣愶㑤㘸っづ愵挱㘱㌴㘰㈶㠵戰昲㙤㤴㑡㔸搱ㅦ㉢㐷挰っ慣㌰㕢挲挵昵戰昲ㅤ攲㌶ㄳ㤷㔹て㝥㔶㤸敡㔰㠱ㄵ㈶㐲〸㉢㔹㠲㌰㈳愲㠴㤵㍣㙡㉢戳挲㘴〹㜷㜰ㅥ㔶ちㅣ㥣㐵㕣㈶㔲㘸っ㡡㌴㔸㐶〳收㔶〸㉢换㔱㉡㍤㠵㌴㉢㘲㌸㔸㡥㠲ㅤ㘸㘱㙥㠵ぢ散愱㘵〵㠱㕢〹捣㍣〸㍦㉤㑣㝥愸㐰ぢ㔳㈳㠴㤶㜶㠲㌰㐷愲㠴㤶㤵愸慤㑣ぢ搳㈷摣挱㜹㘸㌹㥡㠳敢㈴㉥㔳㉢㌴〶㕤㌴攰㡢ち搴晤㌰㄰㕡㝡㔰㉡愱㈵愳㍦㕡㔶挳づ戴㌰愳挲〵昶搰搲㑢攰㌵〴㘶㘶㠴㥦ㄶ愶㐳㔴愰㠵挹ㄲ㐲换昷〸挲慣㠹ㄲ㕡㡥㐵㙤㘵㕡㤸㔰攱づ捥㐳换㜱ㅣ摣昱挴㘵戲㠵挶攰〴ㅡ㝣㥦〶捣扦㄰㕡㑥㐴愹攴ㅣ搲摦昷㥦っ㌳戰挲ㅣぢㄷ搷挳捡て㠸㝢ち㜱㌷挰挰捦ちㄳ㈴㉡戰挲昴〹㘱攵㠷〴㘱ㅥ㐵〹㉢愷愱戶㌲㉢㑣戱㜰〷攷㘱攵㜴づ敥っ攲㌲晤㐲㘳㜰㈶つ㝥㑣〳㘶㘴〸㉢㍦㐱愹昴㘰搱㠴㔸㜰づ㥤つ㍢搰挲㡣っㄷ搸㐳换㌹〴㍥㤷挰捣㥥昰搳挲㤴㠹ち戴㌰愱㐲㘸㌹㥦㈰捣慣㈸愱攵〲搴㔶愶㠵㐹ㄷ敥攰㍣戴㕣挸挱㕤㐴㕣㈶㘴㘸っ㝥㐶㠳㡢㘹挰ㅣつ愱攵ㄲ㤴㑡づㄶ晤捣㜲㈹捣挰㑡㌵㝥㑡戹戸ㅥ㔶㉥㈳敥攵挴ㅤ〲〳㍦㉢㑣愲愸挰ち㔳㉣㠴㤵㉢〹挲㕣㡢ㄲ㔶慥㐲㙤㘵㔶㤸㠶攱づ捥挳捡搵ㅣ摣㌵挴ㅤ愹㌷戸㤶〶㙢㘹㌰ち〶挲捡㜵㈸㤵ㅥ㉣㝡㕡㙥㠰ㅤ㘸搹挶〳散愱攵㐶〲晦㠲挰捣戰昰搳㌲ㅥ㜵ㄵ㘸㘱搲㠵搰昲㑢㠲㌰晢愲㠴㤶㥢㔱㕢㤹ㄶ㈶㘶㘸㘸戹㠵㠳扢㤵戸㑣摡搰ㄸ摣㐶㠳摢㘹戰㉢っ㠴㤶㍢㔰㉡㌹㔸㌴㐱㝢㥣㐲㜷挲っ慣散攱挱昵戰㜲ㄷ㜱敦㈶㙥〳っ晣慣愴㔰㔷㠱ㄵ愶㘱〸㉢昷㄰㠴昹ㄸ㈵慣摣㠷摡捡慣㌰㔵㐳攳昴晤ㅣ摣〳挴㘵ㅡ㠷挶攰㐱ㅡ㍣㐴㠳挹㌰㄰㔶ㅥ㐶愹攴㘰搱㈵㜴㠰㤶㐷㘱〷㕡愶㝡㠰㍤戴晣㥡挰㡦ㄱ昸〰ㄸ昸㘹㤹㡢扡ち戴㌰㌱㐳㘸㜹㠲㈰捣搰㈸愱攵㈹搴㔶愶㠵挹ㅢㅡ慦㥦收攰㥥㈱㉥ㄳ㍢㌴〶扦愱挱戳㌴㔸〸〳愱攵㌹㤴㑡㘸搱愵㜸㠰㤶攷㘱〷㕡㤸敢攱〲㝢㘸㜹㠱挰㉦ㄲ戸ㄹ〶㝥㕡戲愸慢㐰㑢づ㈶㐲换㑢〴㘱捥㐶〹㉤㉦愳戶㌲㉤ㄶ㥡戹㠳昳㑣㉤㝦攰攰㕥㈱㉥㔳㍤㌴〶㝦愴挱慢㌴㘰昶㠷搰昲ㅡ㑡愵戴攸㝦㈵晥ㄹ㜶愰㠵ㄹㅥ㉥戰㠷㤶搷〹扣㠱挰捣搴昰搳挲昴㡣ち戴慣㠶㠹搰昲㈶㐱㤸挵㔱㐲换摢愸慤㑣ぢㄳ㍣摣挱㜹㘸㜹㠷㠳㝢㤷戸㑣晥搰ㄸ扣㐷㠳昷㘹挰㝣㄰愱攵㉦㈸㜹㘹搱愶㠱攰㘸昹㄰㜶愰㠵㌹ㅦ㉥戰㠷㤶㡦〸晣㌱㠱㤹扢攱愷㠵〹ㅢㄵ㘸㌹〳㈶㐲换㐶㠲㌰慦愳㠴㤶㑦㔱㕢㤹ㄶ愶㝣戸㠳昳搰昲㌷づ敥㌳攲㌲ㅤ㐴㘳昰㌹つ扥愰〱㌳㐴㠴㤶扦愳攴愵㈵㥡搰摦戵㝣〹㍢搰挲㉣㄰ㄷ搸㐳换㔷〴晥㈷㠱㤹捤攱愷㠵㈹ㅣㄵ㘸戹〲㈶㐲换搷〴戹ㄲ愵ㄲ㕡㌶愱戶㌲㉤㑣〲㜱〷攷愱愵ち㈱㈰㠳㜱㈰㜵戵摥〰㜱㠱㉡㘳㄰つ㤸㌳㈲戴攰改敤搲ぢ㤱㝥戵㌲〴㌳戰挲扣㄰户㘳て㉢㠳㠹㕢㐷㕣收㜷昸㔹㘱㔲㐷〵㔶㤸昲㈱慣㠴〹戲づ愵ㄲ㔶㠶愲戶㌲㉢㑣ぢ㜱〷攷㘱㘵ㄸ〷㌷㥣戸㑣ㄹ搱ㄸ㡣愰㠱㐹〳㘶㤱〸㉢㕢愰㔴㜲戰攸㤲㐷㜰づ㡤㠲ㅤ㘸戹摦〳散愱㘵㑢〲㙦㐵㘰㘶㝣昸㘹㘱㥡㐷〵㕡㤸〴㈲戴㙣㐳㤰愷㔱㉡愱㘵㍢搴㔶愶㠵㠹㈲ㅡ慦户攷攰㜶㈰㉥㤳㐸㌴〶愳㘹㌰㠶〶捣㉢ㄱ㕡㜶㐴挹㝢搷愲㑢㈷〱㉢㘳㘱〶㔶㤸㔷攲攲㝡㔸ㄹ㐷摣昱挴㘵〰ㅡ㜷捦㐸㠹㘵〹ㅢ晣搶㌲㠸攸㡦㤸〵攲㤶搲㐳㤱ㄱ捣㐵摤㙢㕡ㄱ㌵收㈶㈳㘸昶ㄶ㘳㠱㘱愹㐳㕣慦愳戳㐶㔵搵昸㥦㤷敦㙢晢㉣㍡ㅤ戲愵敦㕤〴搲㡣ㅡ〶㐸㙢㕦晤㘷昰㜹晢扥昶ㅣ㜴晦挳挹㙣挳㑦愸ㅥ㐳摣㜲㕥㑢扥戳愳慢愳搸㍤㜶ㄱ搲㈲挶昲摤づ挵慡慡挸搴摡㔷㠰愸敤㤳㡥搵戴昳㜵㙤慢昸扣㜳㜸㐵㝢挷敡㜶ㄹ㑤㙤ㄷ㕦㜱㈱㝣つㅥ捣㙥挲散㠷㥦㥤㐰㥣昹㠶㐳㘶㘸ㄷ㐰搴㑦㥦㌶㝤㘱㜳㌱㥦㈹㌶㔸㠹㐴㍡ㅥ㈹㈴昲昱㑣㍡㥥㡥愶昲昹㘴㍥ㅤ㑢收㘲㤹慣㈹㈱㑣〰ㄸ扢愲㡤挹愰愵挰敦挶搲摢㙥㠹扡㕡㐶晣〶ㅡ㑦㠴㝤㤵捡㘱搱戵愰慣㥡挱㠳㔵扤敦㤵ぢ㠱㌸㘴摦㜳敢愱㄰挳㤰戵扦〳㌹〳㙢㔴捡㍤ㅢて愵㍢㝢㘰〸挶㥥㄰㘱㤳挱㐸づ㈸㌴〹㜲㡢改搳㥡㑢㕦㤱ㄷ摡ぢ搵㈳㔱㡤挷慢摤〷慥㜹ㄸ㠵㈲愸ㅦ㡡㝡〹挱攲㥤㝣㕤愱㈸㙡㠶愳挶㤳㜹㘱㌲捡㠹敡㉡㈳〶㘹扣挱慤昱ㄴ攳㈰搴㠷㔰ち㥦㐹㈸戹㈱摦㡦㔱换㐳㕣㍤〱㉦㜹㘰㐱㠱㌷搲ㄱ〵〷㠶㝡っ㌵㍣㌸㑡㜷㉥愳㤶㙣ㅤ㙡㠴㥤扤㜳攳㤱㘲愴㔰㙣㠸㕢搹㐲㍥ㄱ换收㌳㠵㘴㉡ㄳ㡤㕡改㝣㈲ㅦ㡢挷戳愶〴㌹㠹扤㌷摡㤸っ㙢捡㘰㘴攷㑡㝣搳搵㈹挶㉤戹㠳搵㐳攸㤸攴ぢ㠹晢愱㤹㌱〵㈲㙣㌲㜴㠹㡤㉡㠳㈴ㅡ愴捣㈰㍦〶㈹㌱晦敥㉡㘷戰敡つ㥡敤㐶戱㉢㠴㤲㔰㈵㑢戳愱散攳㠰愱㑡攱攰づ㜴ㄶ攴攰㌶搴〶㌹㘰㠸㔲㌸㤸〷㈸㥢㠳㙣㐳㉥㥥㙡㠸㌷攴愳㈹㉢ㄱ㑤㐶㜳㔱㉢㤷挸㌵ㄴ昳挹㔸㌲㤲㑤ㄴ㑤㠹㘸戲晢昹ㅣ㈹㘳㤸晤ㅣ㐸㌰搳搵愹㙡㕣㜸㠵㠳㕦㝡㌹㔸㐸㤷ㄶ㐱㠴捤㐱㌰挰㠶㥥㠳ㅡ㔷㜹〸ㅢ〸〷ㄱ摡敥〵愱㐲㔰㑡户㠷㐳搹挷㐱ㅤ㙡㠵㠳㥦㙢㌹戸㐲换㠱攱㐰㠵㡥〴㤴捤㐱㈲㔱㡣㘵慤㜸㐳㉡ㄳ㡦㈷㌲㤱㔸㈶㤳㙣㠸愶搳㜹㉢摦㤰㈸愶ち㘹㌳散㜶㥦㐵ㅢ㜳㠸㕢㤲攳㘰愸㕢愲㑥㡤㐰㐹㌸戸挴换㠱〵㤵㔱㠴〸㥢㈶っ戰愱攷㘰ぢ㔷戹㠲つ㠴〳㍥づ㙥㈴挹挱㈸户愳づ㈸晢㌸搸ち戵挲挱㔹㕡づ㝥慣攵㘰㙢〷㉡搴〵㈸㥢㠳㘲㍥㥦㑡挵㤲㔶慣ㄸ捦㈴㔲愹㐲慥㔰㐸ㄶ攲㜸㈵㔱㈶㥦㑣挵昳㈹㜳ㅢ户晢㙥戴㌱户㜵㑢挲挱㜶㙥㠹㍡㌵ㅡ㈵攱攰㐷㕥づ㝡愱㌲搶㐰㠴捤㌱㌰挰㠶㥥㠳ㅤ㕤攵㜱㙣㈰ㅣ散㑢摢挹攴㘰慣摢搱㠹㔰昶㜱㌰ㅥ戵挲挱戱㕡づ扥愷攵㘰㈷〷㉡㜴ち愰㙣づ愲㔶㈱ㄹ㡦攵㔲㔶㌱㤱㑡㘴㤳挵㌴收晤㐲扥愱㔰㠸㌷㐴㘳挹㘲捡㥣攰㜶㝦㉡摡㤸昵㙥㐹㌸搸搹㉤㔱愷㜶㐳㐹㌸㔸攵攵攰㜴愸㡣㌳㈰挲收敥㌰挰㠶㥥㠳㠹慥昲㙣㌶㄰づ㘶搰戶㠹ㅣ散改㜶㜴㍥㤴㝤ㅣ散㠵㕡攱攰㈸㉤〷换戵ㅣ㐴ㅣ愸搰㐵㠰㜲㡥㠳㜴㐳㍥㤷捦攷愳搹㜴㈴ㄱ户ㄲ搹㤴㤵㑡挷慤㐲㈴㥡㉢攰挰㠸㤹㔱户晢㥦愱㡤ㄹ㜳㑢挲㐱摣㉤㔱愷㤲㈸〹〷㜹㉦〷㤷㐲㘵㕣〶ㄱ㌶㔳㌰挰㠶㥥㠳戴慢扣㡡つ㠴㠳戹戴㥤㐳づㅡ摤㡥搶㐲搹挷挱㍥愸ㄵづづ搶㜲戰㐴换挱㘴〷㉡㜴㈳愰ㅣづ戲つ㤹㔴㍣㤳捡㘶㤳搱㐴㌶㙤愵㔳挹㜴㉥㤱㑣攵㘳挹〶㥥ㅢ收扥㙥昷扦㐰ㅢ㜳㍦户㈴ㅣ㑣㜱㑢搴愹改㈸〹〷ぢ扣ㅣ摣っ㤵㜱ぢ㐴搸㙣㠲〱㌶昴ㅣ捣㜰㤵敢搸㐰㌸㔸㐴摢㠵攴㘰㤶摢搱㝡㈸晢㌸㤸㡤㕡攱愰㐹换挱㌴㉤〷〷㌸㔰愱晢〱㘵㜳㤰挴扥㑦收ぢ戱㙣㌴㤷㑡㘰㉡捣㘴戲愹㐲搱㉡ㄶ㈳挹㕣愱㤸捣㤹㜳摣敥ㅦ㐰ㅢ㜳慥㕢ㄲづ收戹㈵敡搴〲㤴㠴㠳挹㕥づㅥ㠱捡㜸ㄴ㈲㙣ㅥ〴〳㙣攸㌹㔸攸㉡㥦㘴〳攱㠰㡦㠲换㕢㌷搵㘲户愳摦㐰搹挷挱㔲搴ち〷㔱㉤〷㝢㘹㌹㌸搸㠱ち㍤て㈸㥢㠳㔴㉥㤱捡㕢挹㜸㌴㘲㐵ㄲ㌱换捡攲戲ㄸ㉦㘴攳㔶㉡ㄹ㠹㐷ㅡ戲收㈱㙥昷㉦愰㡤㜹愸㕢ㄲづづ㜳㑢搴愹㈳㔰ㄲづ㜶昷㜲昰㝢愸㡣㤷㈱挲收㜷㘰㠰つ㍤〷捤慥昲㌵㌶㄰づ戲戴㍤ㄲ㐲㘵摤㡥㌶㐰搹挷㐱ㅥ戵挲挱㡥㕡づ㐶㙢㌹㈸㌸㔰愱户〱㘵㜳㄰捦攴ㄲ㤹㜸㌴㥤㉦攰昴挷摤㙦㈶㤵㉥㔸昹戸㤵捦㘷㈲㤹㔸戱㘰㕡㙥昷敦愰㡤㔹㜴㑢挲挱㌲户㐴㥤㍡ち㈵攱㘰ㅢ㉦〷㝦㠱捡昸〰㈲㙣慥㠰〱㌶昴ㅣ戴扡捡㡤㙣㈰ㅣ昰㔱㜰㘳ㄹ㌹㤰ㄸ㈰㑢㥦㐱搹挷挱㑡㌴ㄱづ㠶㘸㌹㌰戴ㅣㅣ㡤㐶㐴〸晤〳㔰㌶〷戱〴㡥〲ぢ户㠷戱㐲㌴ㄱ㡦愷㜳昹〶慢愱㈱搳㔰㐸攱收㈹㥥㡥㤹㥤㑥ㅢ攳㑢戴㌱扢摣㤲㜰搰敤㤶愸㔳慢㔱ㄲづ㙡扣ㅣ㝣つ㤵昱つ㐴搸散㠵〱㌶昴ㅣ慣㜱㤵㠳㙡㘱㈱ㅣ㜴搰㤶改捦㑡〲㝥㉣つ㠶戲㡦㠳㘳搱㐴㌸昸挷㔷扡晢挴㉦㔰ㅢ扣㑦㍣づ㡤㠴㠳㈱㠰戲㌹挸㐵㌳昹㔸ㅥ户㐵戹㐲㌲㘱攵愳㤸ㅤㄳ挵㠶㈴收挶〴㙥ㄵ㘳㔹昳㜸愷㡤㌱ㄴ㙤捣ㄳ摣㤲㜰昰㝤户㐴㥤㍡ㄹ㈵攱攰ㄳ㜴摥㜷慦㙣㐲㘵㙣〱ㄱ㌶㝦〰㠳戲ㅣ㥣攲㉡户㘶〳攱㘰ㄵ扤敥㈱〷ㄲ摥㘳㘹㝢㜶挴ㅡ㝥㑦㐳ㄳ攱攰㙤㉤〷㙦㙡㌹㌸ㅤ㡤㠴㠳ㅤ〱㘵㜳㄰㡤㐶戲挹㜸㐳㐳㍣〵慦ㄳ戱㝣摡㑡攰㝤敤愹㘸㉥ㄲ挹㘵㜰户㘰㥥攱戴㌱扥㠵㌶收㤹㙥㐹㌸㤰〰㈰㠷㐶㥤㍡ㅢ㍡攱攰㑦㕥づ㜶㠲捡㤸〰ㄱ㌶捦㠱㐱㔹づ捥㜵㤵扢戱㠱㜰挰〷挱㡤㘳攸慤挴昲㔸摡㤳ㅤ戱㠶摦ぢ搰㐴㌸㜸㕥换挱㜳㕡づ㉥㐴㈳攱㈰ち㈸攷㌸㈸㈴㘳㔶㌱搵㠰㙢㘲㌴㤱㙣㠸攵搲愹㜸㈱㥤㉥㘶㜱昷㡣㕢㠷㠲㜹㤱搳挶㠸愱㡤昹㌳户㈴ㅣ㐸戴㡦㐳愳㑥㕤ち㥤㜰昰㤴㤷㠳㈴㔴㐶ち㈲㙣㕥〶㠳戲ㅣ㕣敥㉡昷㘱〳攱攰㘴㐲㥦㐴㙦㈵㜲挷搲ㄴ㜶挴ㅡ㝥慦㐲ㄳ攱攰㝥㉤〷昷㙡㌹戸ㅡ㡤㠴㠳㈶㐰搹ㅣ㔸戱㔴㍡㔳挸愴㤳戱㙣㉣㘱㘱㐶㉣㌶㐴㈲戸㌹戰攲㤱㕣愲搰㔰㌴慦㜱摡ㄸ㌳搰挶扣搶㉤〹〷ㄲ摢攳搰愸㔳㌷㐰㈷ㅣ摣改攵㘰㌶㔴挶〱㄰㘱昳㐶ㄸ㤴攵攰ㄷ慥昲㐰㌶㄰づ㑥㈷昴㘹昴㔶挲㜴㉣㉤㘲㐷慣攱昷㘶㌴ㄱづ㙥搴㜲㜰扤㤶㠳㕢搰㐸㌸㌸ㄸ㔰㌶〷搱〶摣ㄹㄵ㜳㤱㥣㤵㡢㈷㘲昱〲㈶挲㑣㌶ㄲ㑤ㄴ搲㠹㜴㈶搲㤰㌰㙦㜵摡ㄸ㠷愰㡤㜹㥢㕢ㄲづ㈴㤰挷愱㔱愷敥㠴㑥㌸戸摡换挱攱㔰ㄹ㐷㐰㠴捤扢㘰㔰㤶㠳扢㕤㘵㡥つ㠴㠳㜳〸捤〷捡㤵〴攵㔸㉡戲㈳搶昰㝢ㅦ㥡〸〷ㄷ㘹㌹戸㐰换挱晤㘸㈴ㅣㅣ〵㈸㥢㠳㜸㍣ㄲ㑦㈷攲戱㑣搴捡㈷㐰㐵ㄶぢ〹昸ㄹㄹ㙤㐸收攲搱㘲㈱㘷㍥攰戴㌱㔶愰㡤昹愰㕢ㄲづ㈴㙣挷愱㔱愷ㅥ㠵㑥㌸㌸挷换㐱〷㔴挶㑡㠸戰昹㙢ㄸ㤴攵攰㌱㔷搹挳〶挲挱㐵㠴扥㤰摥㍥攱㜶扢㠶ㅤ戱㠶摦愷㔰㉢ㅣ㥣愲攵攰㘴㉤〷㑦㍢㔰愱㘳〱㘵㜳㤰户㘲搱㠶ㄴ搶っ㘲㜱㕣㈶㡢㌸㈹昰昶㕡㉢㥤捤挴㌲㤱㘲戱㤰㌴㥦㜱扢㍦づ㙤㑣㠶收搸扦㈱ㅣ㐸㡣㡥㈵敡搴昳搰〹〷挷㝢㌹㌸ㄱ㉡攳㈴㠸戰昹〲っ捡㜲昰愲慢晣㈱ㅢ〸〷㤷ㄳ㥡捦㤳慢㤷摣㙥捦㘰㐷慣攱昷㘵搴ち〷㕤㕡づ㡥搶㜲昰〷〷㉡㜴ㄶ愰㙣づ昸㈳戹㤸㑡ㄴ愲㐵慣ㄴ攲㙡㤸㡥㐶㌳改ㅣ㝥㌸㈴ㄳ挹㙣㈱㤷㌲㕦㜱扢㍦ㅢ㙤㑣挶攱晡㌹㤰㠰ㅣ〷㑡㥤晡㌳㜴挲㐱慢㤷㠳昳愱㌲㝥ちㄱ㌶㕦㠷㐱㔹づ㌶戸捡㡢搹㐰㌸攰㐳攰〶ㅦ㈷㔷㙦扡摤㕥挶㡥㔸挳敦摢愸ㄵづ㡥搴㜲昰ㅤ㉤〷敦㌸㔰愱㥦〳捡攱㈰㔲㡣攵㌳搱㤸㤵捤㘶ㄲ㠹㐴㍣㥢㑤挵㌲挹㜸ㄶ昷换搹㘸扥㤰㌰摦㜵扢扦ち㙤㑣〶摤晡㌹㜸摦㉤㔱愷㍥㐴㐹㌸㌸搴换挱㕡愸㡣敢㈰挲收㐷㌰㈸换〱〳㙥愲扣㠹つ㠴〳㍥〳㙥昰㘹㜲戵搱敤攸ㄶ㜶攴㜲昰㈹㙡㠵㠳㜹㕡づ收㘸㌹昸㥢〳ㄵ扡〳㔰㌶〷搸昳㜱扣挲㌹㥡㉥愶㡢攰愰㤸㑤ㄶ㌰㈵ㄶ㘳戱㠶㜴㉣㤳捡㌴㤸㥦戹摤慦㐳ㅢ㤳ㄱ戶㝥づ扥㜰㑢搴愹㉦㔱ㄲづ㘶㝡㌹㔸て㤵㜱て㐴搸晣ち〶㘵㌹㘰㜴㑤㤴て戲㠱㜰㜰㍢㌹戸㡤ㅥ㝦敤㜶昴㈸㍢㜲㌹搸㠴㕡攱愰㔱换㐱㕡换〱㍢㈱㐲攸〹㐰搹ㅣ挴戱㜶㤶挱慦愵㜸挱捡㈴㌲搱㐸㉥㔵㐸愵慣戴㤵㉢收愲㠵㜴㈶㙡㉡愷㡤昱㈴摡㤸っ愷昵㜳㈰㜱㌵づ㤴㍡ㄵ㠲㑥㌸㠸㝢㌹昸つ㔴挶戳㄰㘱㤳㌱㌳晣搳摦㉢㌳㤶㈶捡ㄷ搹㐰㌸攰ㄳ攰〶㥦㈵㔷ㄲ㈳㘳改㘵㜶挴ㅡ㝥ㄹ㈳ㄳづ㜶搱㜲㔰慦攵㘰ㄸㅡ〹〷慦〲捡收愰㠰㑢㘰戱㔰㉣攴㤳挹㐴〲扦㤷戰扣㥣捤挵慤㔸愱㄰㐹攰㐵慢ㄹ㜳戸搳挶㜸つ㙤㑣〶捦晡㌹㤰㈸ㅡ㠷㐶㥤ㅡ〵㥤㜰㌰搶换挱〶愸㡣㌷㈰挲㈶〳㘴昸愷攷㠰㠱㌳㔱扥㉢つ㘸昶㌰挵㐳㄰㑡〲㘲㉣㝤挰㡥㔸挳敦㜶戰ㄷづ戶搴㜲㌰㔲换〱〳㘱挲挱㕦〱㘵㜳搰㤰㑢攲〷愲㤵㑤㈴愳㔸㔳捤㘶㜳搹ㅣ㔶㤷㔳挵㠶㜴戲㠰㜷㥣攷㑣㠹㥢戱晢㡤㘸㘳㌲㔲搶捦㠱㠴捣㕣㥤ㅡぢ㥤㜰㌰捣换挱㘷㜴改㜳㠸戰㌹づ〶昸愷攷㠰㘱㌲㔱㝥挵〶㜲ㅣ㍣㐹摢㈷㈰㑣㐶捤㑣㤶扥㠱㜲搸㠸㕡〶㙡㈲扥㔸㡢㍣㌱扡戹㍦搵ㄳ〲挰㔶㙤戳扢㄰攲挰㥦㝣㕡摣㌱戵敦敦〵㙤攱㠶㍥㈶扡㙦㜱慥敦慦㤹㥡敢挲ㄳ扢摤㤶摢散挰捥扥㜶㜸㉢㌲〲㔷㔰㑣攴㍢㥦户敡㉦㜹㥥㘳摢愱扦㜶㜶㝢ㄷ摥㑤㙥ㄵ㕣挴㉥㍣㠲㔴㔳㍤㐸㘹ㅦ㈲㜵晥㌲㄰ㅦ㕣㈳ㅡ摥㑥㍥扢昰㉤㜸戰㠳收㈹扥㘹㉤摤昲扣敢㘸攸㤵挱愸㔸〸晦㔵つ㥥㍣㘱敥〴㕣攲㙡㌷㝤戹㘹搳㠰㍢攱敥敤て昲戱换㙡㝣昱㜰ㄳ㄰ㄵ㙦〷㠸挶慡ㄱ㡣㍤攱ㅦ扢昲㝥㌶敥攷㤴愶搸晦慦㥢㌲㘲㑦搷昲〸㌵敥㥣愹戵慦ㅦ㝦搹㈷搷敦㕤晦㍦扦摣攴晣晦㜸摢㜲攳㝥㡡搱愵㝡㤴㡣搷㈹㌶㔰昰㔸㔰㕦愱搳㔷昰戶摡挰敢㝥扦㜴ㄴ晥搷晤㥡っ㐵挹㌱㔳㠷昱つㅢ愱ㄸㅢ攲㜱愳っ㐶㤶㐲攱㍥㠲ㅡ㈲敡㜳㠰戸㙥㠵㡤愱㔰㡤㘰㑣〸晦〶攰摣ㄴ搷戲愲㜳っㅢ改㥣摢㔸捥戹扦㍡ち晦㙢㝣捤搹㐰ㄲ攷㐶摡捥㌱攸㘳㍢㌷て㕢愱㉤㔱ㅢ攲摥捦㈴搴〷㈵扥㙤㑤摦ㄸ敢挱扦〱昸戶挸戵摣扣㙦换愷㈸㠶㠳㜴扥扤㔳捥户户ㅤ㠵晦昵扣㈶㘳㐷攲摢㘸摢㌷〶㙣㙣摦㡥挴㔶㘸㐷搴摡㐷㜶㈲愳㌶㤴㌸㌷㤶捥㌱㠸㠳㝦〳㜰慥攸㕡㙥摥㌹ㅣ㤵㡣昳攸㥣㝢戵㥣㜳㝦㜴ㄴ晥搷敥㥡っち㠹㜳㍢摢捥㌱ㄲ㘳㍢搷㠵慤搰慥晤捥愵搵敦㑢㥣摢㥤捥㌱㍡㠳㝦〳㜰㙥㡤㙢㔹搱㌹〶㜰㜴捥㍤㕦捥戹摦㍡ち晦敢㜴㑤㐶㝢挴戹㠸敤ㅣ㐳㉣戶㜳愷㘰㉢ㄴ㐳慤ㅣ㤵改戴㝡愶挴户〴㝤㘳搴〵晦〶攰ㅢ㐳㌳㘲戹㜹摦慣㈹㡡㠱ㄹ㥤㙦㡦㤷昳敤㌱㐷攱㝦㑤慥挹㈸㡥昸搶㘸晢挶搰㠹敤摢㐵搸ち敤㠳㕡㘷扥㙤㔰て㤷㌸户㉦㥤㘳㌸〵晦〶攰ㅣ㘳㉥㘲戹㜹攷㜰㔴㌲攲愲㜳敥扥㜲捥摤敢㈸晣慦扦㌵搷〲㐹㥣㙢戲㥤㘳㑣挴㜶㡥搱㤶搰捣㍥攷ㅡ㘲敡慥ㄲ攷昶愷㜳㡣㤳攰摦〰㥣㘳㌰㐵㉣㉢㍡挷㔰㡡捥戹摢捡㌹㜷慢愳昰扦搶搶㘴摣㐵㥣㥢㙦㍢昷〰捡戶㜳っ愳㠴ㄶ愰搶㥥㉢愳敡㤷㈵扥㉤愴㙦㡣㝦攰摦〰㝣㘳㤰㐴㉣㌷敦ㅢ收㑡㠶㐸㜴扥㕤㕦捥户敢ㅣ㠵晦㜵戵㈶攳㈹攲摢㈱戶㙦っ㘲搸扥㌱㍣ㄲ㍡慣捦户㤸扡扡挴户挳改ㅢ攳ㅡ昸㌷〰摦ㄸ晣㄰换㡡扥㌱昴愱昳敤昲㜲扥㕤收㈸晣慦愱㌵ㄹ㈷ㄱ摦㜲戶㙦っ㑥搸扥㌱散ㄱ㉡愰搶㍥攳ㅡ攲敡攲ㄲ攷㡡㜴㡥〱ぢ晣ㅢ㠰㜳㡣㙡㠸攵收㥤挳ㄹ挷㤸㠶捥戹㥦㤶㜳敥㝣㔷攱㝢扤慣挹〰㠸㌸搷㙡㍢挷愸㠳敤ㅣ攳ㄹ愱㜶搷戹㔸㈴愶捥㉥㜱㙥㈵㥤㘳㈴〲晦〶攰ㅣ挳ㄵ㘲㔹搱㌹〶㉢㜴捥㥤攱晡攰㝦㙤散改㡥挲晦摡㔸㤳㤱つ㜱㙥㤵敤ㅣ挳〹戶㜳っ㔴㠴㝡㔱㙢㥦㜱ㄱ㜵㙡㠹㙦摦愵㙦㡣㌰っ捣㌷㠶㈱〶攰ㅢ慥〳っ㐲搴㠳㉦晦㙤攵㠹攵㝣晢扥愳昰扦づ搶㘴挴㐲㝣㍢挱昶㡤㘱〲摢㌷〶㈰㐲㈷愲搶戹づ㈴搵戱㈵捥㥤㑣攷ㄸ㍡ㄸ㤸㜳㡣㉦っ挰㌹ㅣ㤵㡣㉥搴㙢㥣敢㉤攷摣㙡㐷攱㝦捤慢挹㔰㠴㌸㜷㥡敤ㅣ搷晦㙤攷ㄸ㔹〸㥤㠱㕡㝢挷挵㔵㔷㠹㙦㍦愶㙦っ〹っ捣㌷挶つ〶攰ㅢ愶㑡㐶つ敡㌵扥戵㤷昳慤捤㔱昸㕦摦㙡㌲挴㈰扥㥤㘷晢挶㜵㝤摢㌷㐶っ㐲㍦㐵慤散戸㔸㈴慥㕡㑡㥣扢㤰捥㜱慤㝦㘰捥㌱㈰㌰〰攷戰攳ㄸづ愸搷㌸㔷㈸攷㕣摥㔱昸㕦换㙡㌲㜶㈰捥㕤㙡㍢挷〵㝢摢㌹㠶〲㐲㤷愳搶扥昳㑡愹收ㄲ摦慥愴㙦㕣挳ㅦ㤸㙦㕣攸ㅦ㠰㙦㌸攳戸捣㕦慦昱敤戰㜲扥ㅤ敡㈸晣慦㕢㌵ㄹㄳ㄰摦搶摡扥㜱㈱摥昶㡤㑢晣愱敢㔱敢㕣〷ㄲ㙡㐹㠹㜳㌷搲㌹㉥捥て捣㌹慥攰て挰㌹散㌸慥摦搷㙢㥣㕢㔰捥戹〳ㅤ㠵晦㌵慡㈶ㄷ晢挵戹㕢㙣攷戸挲㙥㍢挷戵晢搰㙤㝤捥㈵㔲㙡㑥㠹㜳㜷搰㌹慥扡て捣㌹㉥捤て捣㌹㉥捣搷㙢㥣㥢㔹捥戹ㄹ㡥挲晦㝡㔴㤳慢昸攲摣㍤戶㜳㕣㍡户㥤攳愲㝣攸扥㝥攷ㅡ搴搴ㄲ攷ㅥ愰㜳㕣㑥ㅦ㤸㜳㕣㜳ㅦ㤸㜳㕣㜱慦搷㌸户㑦㌹攷昶㜶ㄴ晥搷㥥㥡㕣㥥ㄷ攷㝥㙤㍢挷㌵㜱摢㌹慥戶㠷ㅥ㜷㥤㡢㐵ㄲ㉡㔵攲摣㤳㜴㡥敢攴〳㜳㡥㡢改〳㜳㡥㑢改昵ㅡ攷㘲攵㥣㡢㍡ち晦敢㑣㑤慥扢㡢㜳捦搹捥㜱戱摢㜶㡥换攸愱攷㕤攷㄰㕢㔶㝢㤶㌸昷㈲㥤攳〲昸挰㥣攳㉡昹挰㥣㝢㄰㤶昵ㅡ攷㜶㉤攷摣㉥㡥挲晦㥡㔲㤳ぢ敡攲摣㉢戶㜳㕣挵戶㥤攳晡㜸攸㔵搴摡㤳㘵㐶敤㔴攲摢㥦攸ㅢㄷ戶〷收ㅢ㔷扦〷攰ㅢ㈶㑢慥㝤搷㙢㝣摢戱㥣㙦㘳ㅣ㠵晦昵愳㈶ㄷ捡挵户户㙣摦戸㍡㙤晢挶㜵敦搰㍢愸戵㈷换㘴㕣㙤㔷攲摣㝢㜴㙥〳㡣〶收ㅣ㤷戵〷攰ㅣ㈶㑢㉥㙡搷㙢㥣摢戲㥣㜳愳ㅣ㠵晦戵愲㈶㔷挰挵戹㡦㙤攷戸㈴㙤㍢挷〵敤搰㐶搴捡㡥㑢挵搵㠸ㄲ摦㍥愵㙦㕣㠹ㅥ㤸㙦㕣慥ㅥ㠰㙦敤㔳ㄴㄷ慢敢㌵扥㠵换昹㘶㌸㡡挰敢㐲戹戲㕤改㜵愱㥥㍦攴㌹〲㥤搶ㄶ㤹扦㍦愴㘸㔷昳搱〲㍣〸搲搲摡㉡捦㔰っ挵㡢晤㍡昱愷㌴攷攲㈵㤶㜸㥤ㅦ晥ㅣ扤昳㌸〰㕥㙥挹户愷戹㉦㤴㌳愴挴挶愱攲㠱㥤㜸挳摣攰攲散㉥扣㝣戴㔰㠷㍦〷搸摤㡤㍦㘱晦摦昰搶㍦㍣搵㔲挳㌵㘷攷㉤㤵搵摡〷㑡昸愴㠸㜶㤹摢㝥ㅦ㘸㍦ㅦ敥㕦挸慣收晢〰晦扤昷㤰㠶晥㠱㐳慡攴㌵㤷〵捦㙢㉥㙢搴㘰敥㘷攴㡥㠵慢㑥愸摡㈴〳挷㌲扡昱ㄵ㡦搰㝦㐲昰㙦摣㐹㈰〵㈲㙣晣ぢ㌵昶㙢〵昹㐲愴慡ㅡ㉥戵㙦㙥㥤ㅦ㌱挰慡挱㙤捤搹捥捥散㥡扡戶收㔶慢㝤㔹昷昲扡收㔵〸㙢攰ㅤ㥢㜸愷㈰晥晣愵昱つ㐰㐸ㄹ扦慡づ〵ㅥ㘱〶㠷㡤㘷㠴戴愳攳㕦慤㌷㌸扡晥㤱つ㘲ㄵ〷㈵〲愱㌷㠲攲㙢搴㐲搱㠷㍥ㄲ㌵ㅥ昴㉦晦愱昳扤㉥㠸ㅥ昶愱㜳㜱㕡搰㠷㝡搱㐷㤷愲㝦慡㐵ㅦㄱ㐴摦挲㠷㍥搶㐵ㅦ攵㐵摦戹ㄴ晤〳㉤晡搶㐱昴㙤㝤攸㕣㥥㤵戱㙦敦㐵㡦㤴愲扦愵㐵ㅦㄳ㐴晦㤶て㥤ぢ愴㠲㍥捥㡢摥㔸㡡晥㥡ㄶ㝤㐲㄰㝤㘷ㅦ晡扥㉥晡慥㕥㜴慥〵㝡昶敡㑢㕡昴㠹㐱昴㍤㝤攸晢扢攸㝢㜹搱戹ㄸ攷㐱㝦㔶㡢ㅥぢ愲㈷㝣攸ぢ㕤昴愴ㄷ晤㤰㔲昴挷戵攸㤹㈰晡摥㍥昴挳㕤昴挹㕥昴㕣㈹晡㠳㕡昴㈹㐱昴㘹㍥㜴慥㔳挹㕥㙤昲愲㜳㐵挸挳捣摤㕡昴㔹㐱昴搹㍥㜴㉥ㄴ〹晡ㅣ㉦㍡㤷㘴㍣攸户㙡搱攷〷搱ㄷ昸搰戹㔴㈳攸ぢ扤攸㕣ㄴ昱愰摦愸㐵㕦ㄲ㐴㍦搸㠷捥戵ㄲ㐱㍦搴㡢捥㔵〹て晡搵㕡昴挳㠳攸摦昱愱㜳戵㐲搰㡦昴愲㜳㕤挰㠳㝥愹ㄶ㍤ㅦ㐴户㝣攸㕣㉥㄰昴㘵㕥昴㑢㑢搱㉦搰愲ㅦㄵ㐴㙦昵愱㕦改愲㜳㥥敦㥢㠱搷㤶愲㥦愵㐵㍦㍡㠸摥攵㐳攷㉦㘶ㄹ㝢㡦ㄷ晤㤶㔲昴ㅦ㘹搱㝢㠳攸摦昵愱昳㈷慢愰ㅦ攳㐵扦愷ㄴ晤㐴㉤晡昱㐱昴敦晢搰昹㥢㔱搰㑦昲愲昳搷㤹㘷慦㝥㑦㡢㝥㑡㄰晤㠷㍥㜴晥㘸ㄳ昴搳扣攸晣㜹攴㐱敦搶愲㥦ㄹ㐴晦㠹て㥤扦㥡〴晤㙣㉦㍡㝦㥦㜸搰摢戴攸攷〵搱㝦敡㐳攷敦ㄶ㐱扦搰㡢捥㕦〸ㅥ昴愲ㄶ晤攲㈰晡晦昸搰昹挳㐱搰㉦昳愲昳ㄶ摤㠳摥慣㐵扦㌲㠸㝥㤵て㥤户敥㠲㝥㡤〷扤㤶㌷㔲〳扥搵㘳㐶挳㈸摣ㄴ昳㙦捡攳晥㠸㙦戲㥥搸㡡扢戵〱扣㌸晣㕡㜴慡㜸㝢㈶㐹㉦㙢㔹㜲㙥㡦㐶昰晥㡡〵㍥摤㠸㐴づ愸㌸㈸攳㍡摡昰戶㐹㕡㕣敦㙤挱㝢愶晥ㄶ扣ㅦ㤲ㄶ㌷戰㥡户㐲搲攲㐶㘷㠳㠵ㄱ扣て敡㙦挱㝢ㅣ㘹昱ぢ㔶昳昶㐶㕡摣攴㙣㐸ぢ摥摢昴户攰㝤㡢戴昸㈵慢㜹换㈲㉤㝥攵㙣㐸ぢ摥慦昴户攰扤㠸戴戸㤹搵扣つ㤱ㄶ户㌸ㅢ搲㠲昷㈰晤㉤㜸㝦㈱㉤㙥㘵㌵㙦㉤愴挵㙤捥㠶戴攰㝤㐵㝦ぢ摥㌳㐸㡢摢㔹捤摢〵㘹㜱㠷戳㈱㉤㜸慦搰摦㠲昷〱搲㘲ㅤ慢㜹ぢ㈰㉤敥㜴㌶愴〵慦晦晤㉤㜸㙤㤷ㄶ㜷戱㥡㤷㜵㘹㜱户戳㈱㉤㜸㑤敦㙦挱敢戵戴㔸捦㙡㕥慡愵挵㍤捥㠶戴攰㜵扡扦〵慦挱搲攲㕥㔶昳昲㉢㉤敥㜳㌶愴〵慦扤晤㉤㜸㕤㤵ㄶ昷戳㥡㤷㔴㘹昱㠰戳㈱㉤㜸㍤敤㙦挱㙢愵戴㜸㤰搵扣㑣㑡㡢㠷㥣つ㘹挱㙢㘴㝦ぢ㕥晦愴挵挳慣收愵㑦㕡㍣攲㙣㐸ぢ㕥昷晡㕢昰㥡㈶㉤ㅥ㘵㌵㉦㘷搲攲搷捥㠶戴攰戵慣扦〵慦㔳搲攲㌱㔶昳ㄲ㈵㉤ㅥ㜷㌶愴〵慦㑦晤㉤㜸敤㤱ㄶ㑦戰㥡㤷ㅤ㘹昱愴戳㈱㉤㜸捤改㙦挱敢㠹戴㜸㡡搵扣㤴㐸㡢愷㥤つ㘹挱敢㐸㝦ぢ㕥㈳愴挵㌳慣收攵㐱㕡晣挶搹㤰ㄶ扣㌶昴户攰扣㉦㉤㥥㘵昵てㅤ㥤昱㥣戳㈱㉤㑥㜳ち昶㜹捥戹㕣㕡晣㤶搵㍦㜱㜴挶昳捥㠶戴㌸摢㈹搸㉤㌸㍦㑢㡢ㄷ㔸捤愹㤹㐶挶㡢捥㠶戴攰扣捣つ扢〵攷㕣㘹昱㍢㔶㜳扡㤵ㄶ㉦㌹ㅢ搲㠲㜳㙤㝦ぢ捥愳搲攲昷慣收ㄴ㉡㉤㕥㜶㌶愴〵攷捦晥ㄶ㌲戱㜱ㅣ㝦㐰戵晢㌱搷愲挰㠵て攳ㄵ㙣っㅢ愴㘴㌲㘳戹挴敡㝡搷敡㔵摢㑡㈶戰㠰ㄵ㈷㌲挱晡㤳㙤㈵㤳㔶挰㡡㤳㤷㔸扤㙥㕢挹㐴ㄵ戰攲㠴㈵㔶㙦搸㔶㌲㌹〵慣㌸㐹㠹搵㕢戶㤵㑣㐸〱㉢㑥㑣㘲昵㡥㙤㈵㤳㔰挰㡡㤳㤱㔸扤㘷㕢挹挴ㄳ戰攲〴㈴㔶㝦戱慤㘴戲〹㔸㜱搲ㄱ慢て㙤㉢㤹㘰〲㔶㥣㘸挴敡㘳摢㑡㈶㤵㠰ㄵ㈷ㄷ戱摡㘸㕢挹㐴ㄲ戰攲㠴㈲㔶㥦摡㔶㌲㜹〴慣㌸㠹㠸搵㘷戶㤵㑣ㄸ〱㉢㑥ㅣ㘲昵㠵㙤㈵㤳㐴挰㡡㤳㠵㔸晤挳戶㤲㠹㈱㘰挵〹㐲慣扥戲慤㘴㌲〸㔸㜱㔲㄰慢㝦搹㔶㌲〱〴慣㌸ㄱ㠸搵㌷戶㤵㥣昴〱㉢㥥晣㘲㔵㔵㈷㐷戴㥣攸〱㉢㥥昰㘲㔵㙤㕢挹挹ㅤ戰攲㐹㉥㔶㌵戶㤵㥣搰〱㉢㥥搸㘲ㄵ戲慤攴㈴づ㔸昱㘴ㄶ慢㍡摢㑡㑥摣㠰ㄵ㑦㘰戱ち㡢㤵改㥥㠶戵㍣㍦昷搶㈵挰摡㑢㕤㥥ㄷ㜷㑣㥣搱摢㡤㍦㕢㘳ㄵ戰攰户ㄲ改愷㙢㘶㈰㤹㜴つ㝦㌸っ挲㕦㤰戰晦敥㐲㑤㜵攳扦㠷挵㘵㐳晥㠱ㄵ㝥㙢㍦晦晢愶㑤晦〷ㅣ捥㑤晤㜹愷㐴㥣㠶㙦㥤慡㔲㥣㘶攸戰晡っ㍤戰ㄷ㔷挱㤹㐵ㄴ㝦昳㈹㌸㤹㠸攲㔳㥦㠲昳㠷㈸㍥昱㈹㌸㘵㠸㘲愳㑦挱㔹㐲ㄴ㝦昵㈹㌸㌱㠸攲㘳㥦㠲㜳㠱㈸㍥昲㈹㜸晡㡢攲㐳㥦㠲㘷扣㈸㍥昰㈹㜸㤲㡢攲㉦㍥〵捦㙢㔱扣敦㔳昰㔴ㄶ挵㝢㍥〵捦㕥㔱扣敢㔳昰㠴ㄵ挵㍢㍥挵㔷慥攲㙤㥦㠲愷愵戴㜸换愷攰㤹㈸㡡㌷㝤ち㥥㝣愲㜸挳愷攰昹㈶㡡つ㍥〵㑦㌱㔱扣敥㔳昰慣ㄲ挵㥦㝤ち㥥㐸愲昸㤳㑦挱㜳㐷ㄴ慦㤵㉡㠶晣㍦㠷㜵慥㐰</t>
  </si>
  <si>
    <t>㜸〱捤㝤〷㤸摣搴搵昶摥昵慥扣ㅡ摢㔸㘰㝡戵㡤㑤㌳㤸改挵㘰㜰㌷〶㌷㕣㘸㠱㉣㔳㌴昶攲㉤㘶㜷摤㈰㤴㄰㐲攸〱〲愱攵愳ㄸ〸挶愱㠴摥㝢敦㝣㐰㠰㄰㐸㌰㘰㑡㘸づ㈱戴㔰晥昷㍤㤲㜶㌵搲ㅤ㘶㤳㉦晦昳㘴昰ㅣ㜴敦㌹昷扤昷扣㤲慥愴㝢捥㘸敢㔴㕤㕤摤昷昸昰晦晣㌴㜰㘳换戹㉢扡扡敤戶搱ㄳ㍢㕡㕢敤㘲㜷㑢㐷㝢搷攸昱㥤㥤昹ㄵ搳㕢扡扡晢挱挰㘸㙥㠱扥慢戱戹慢攵〸扢愹㜹愹摤搹〵愳挶扡扡愶㈶戳ㅥ晡捤摣慦攵ㄵ㑣戶㌲ㅢ㈸㘰㔵㘷ㅡㄴ晤㈹㥡㈸㑣㡡〸挵〰㡡㠱ㄴ㠳㈸搶愳ㄸ㑣㘱㔱慣㑦戱〱挵㄰㡡つ㈹㌶愲搸㤸㘲ㄳ㡡㑤㈹搸扦戹㌹挵ㄶ㄰〳户㠴㤸㌷㜱挲慣挲㘱昰㘶㙥㜷㐷愷扤昳搰晤㥣㌱㡦㡤挵㐶挷㐶㈷戲搹散攸攸捥㐳㈷㉥㘹敤㕥搲㘹㡦㙤户㤷㜴㜷收㕢㜷ㅥ㍡㝢㐹愱戵愵戸㡦扤㘲㕥挷㈲扢㝤慣㕤㠸㈶ち昹㘴㌶㤶㑣愵捡戹㕣㜶攰㔶㐰㥥㌹㜱挲散㑥扢摣昵㥦挲摣㥡㤸戳㈶㑥ㄸ㍤搳敥晥㑦㘱㙥〳㑣㐰㑥敡㘸换户戴晦㠷㐰ㅢ戹㑦㔳㤳散㘲ぢ㜷扥㙤㜷戶戴㉦ㄸ㡤㘱㔷㄰㡤㔲㘶昴昸慥慥㈵㙤㡢㜹ㅣ㑤戴㕢㕢攷搸㘵搹改㙤㤳扡扡㘷攷㍢摢扡〶戶㤱㍦扢搳㙥㉦摡㕤敢戵㑤㕥㕥戴㕢㕤挳慥愶戶晤昲㥤㌳昳㙤㜶〳㌷〶户㌹晢㜰㕡挹㙥敦㙥改㕥㌱愸㙤㝥㤷㍤㈷摦扥挰愶㐹㘳摢搴㈵㉤㈵搵搰㠰㝦㜵晤戶搷㡤㑣㜶ㄴ挶搳㌶㜱㘱扥戳㕢㑡摣㠵㌱㥤慤敦㜰ㄱ㉦㉡挶挵㐳㙡㘸愰ㄵ昷搹摣㤶戶㝤散捥㜶扢㤵㥤㜰㑦㡥ちㄸ〹㐱捥㝥攸㘱捡㜳㠷㝢㐹つ㜰㑦㍥晡挲㕥㡣愱㄰ㅢ㑣㕥扥ㄸㅣ挳㘹ㅣ㤵㜳昲摤昶搸㤸㌹っ昵收㜰㕡㙣ぢ搱扦㤰ㅢㄳ换挶挶㤸㈳㔸㍤ㄲ㐲㌵扣㡡ㄳ摢て挷㤳慢扥㌹㕦摦㕣愸㙦㉥搶㌷㤷敡㥢敤晡收㜲㝤昳㠲晡收㠵昵捤㉤昵捤㠷搵㌷㉦㠲㡤昷㘹敡摦扦摥晤ㅣ愸摥㤹昰挲㐱搳愷㥣戴攰挸㜷捦㍦㙡晤ㅢㄵ捦㘵㤹ち戶挷㠶㙥㜸㍢愰摥摣ㄱ挲搸〹㐲㠶㤷㑢㡤㌱㐷戱㝡㘷〸愵㕥挰昰㌸挴慤慤㉢㔷慣㝣㝥㠳ㄹ㜷㥣㍥晤戱搳摥扢㜷㤵攲ㄴ㈱搸愳戱愱挳摥㤵㈰㔱〸㈳〶攱㘰㘷挶㤸㜱㔶㈷㈰㤴㝡捡挵晥昶搱昷㔶敦昰搸㠱㌳㔶㥤晦昳昴㤸搴攴㐷ㄵ㘷ㅥ挱㑥㘱㘳挳㄰慤昱㘴搴㑣ㄳ㈶〳㘱㘴㈹㐰㙣㌲㍡挶捣戱㜶っ㠴㔲て扢攰戳ㅦㄹ晡昴㑢晢㍦㍣敥㥣挳㉥搸昰㤸〷慤㉢ㄵ㘷㌴〱摦ㅤㅢ扡㠱㡦㈵挸ㅥ㄰挶㥥㄰捥㍥㡢㡦㌱挷戱㝡㍣㠴㔲昷戸搸㠵攲㈱捦晥改㡦捦敥㜵摤愲㐱慦㕣㍤㝤攵㥢㡡攷㡣㘰㑦挴㠶づ㝢ㄲ㐱㈶㐳ㄸ㔳㈰〴㍢㥥ㅣ㘳㑥㘵昵㕥㄰㑡摤敡㘲ㅦ㝢捥捤户㝦㜹摦㑢㤳慦㍣收摢㑦㥦ㅡ户晤㠵㡡昳慦㘰敦㡤つㅤ昶㍥〴㤹づ㘱捣㠰㜰挶㥤ㅥ㘳捥㘴昵㉣〸愵㝥敦㘲㉦晤昸攸慦〷扦㍦㘳敦㙢捦扦攳㥦昳㤶㜶戴㈹㑥敢㠲扤㉦㌶㜴搸㜳〸㌲ㄷ挲㤸〷攱㘰㈷挶㤸昳㔹扤ㅦ㠴㔲㔷戹搸搳捥扣晦愷㕦㥣㘱㡤扦昵戶㥤捥㍥㘳戳㠷昶㔴〳愰ㄶ散〳戰愱挳㍥㤰㈰〷㐱ㄸ㍦㠲㜰戰挱挹挱慣㍥〴㐲愹㤵㉥昶愸㤷换㜷摦㜲挹攴昱㤷㝣㌲晣散㠹扢㑣㝤㔰昱㈲㈴搸捤搸〸ㅦ㈸戱㕣摣㍣ㄴㅡ㌳て㘱ㄴ㐴攴挶攴戲㘳捣㈲㙢㑢㄰㑡㕤攸㠲㐷戶㍤昱㥡敥㌱户散㝤改㔳㤳敦㜸㘸晥㕤慢ㄵ㉦㙥〲㕥挶㠶㙥攰ぢ〸戲㄰挲㘸㠱㤰㠱㈷㜱㠴ㅦ挶敡㐵㄰㑡㥤敤㘲㡦昹晤昵〷晤㙡挲㈷搳敥晣攳慡挹捦晦攲昶㌷ㄴ慦㤹㠲摤㠶つㅤ㜶㍢㐱㍡㈰㡣挵㄰㠲㥤挳〱㝥㌸慢㍢㈱㤴㍡捤挵㝥昶愱㐵㌷㍤㝥攳㕥搳㉦㍤散愰㍤㑥ㅦ㝤攲换㡡㤷㘲挱敥挶㠶づ㝢〹㐱㤶㐲ㄸ换㈰ㅣ挲㌱敥攵慣㕥〱愱搴〹㉥昶㥤捦攴㍦㕣昲搹〵㔳㡥换㝦戳昲扡换捡㐷㈸㕥攱〵晢㐸㙣㠴〹㡦愷㤳收㑦〸㜳ㄴ㠴㜱㌴〵捥捣ㄴ〶㝥っ㙢㡦㠵㔰敡ㄸㄷ扣攳㠳扦㙥扤摢敥搱㔹㌷摥晣挵㘵㑦慦㍤㜷㠲攲㥤㠳㠰ㅦ㠷つつ㌸㑥晢㥦㐱㘳ㅥて㘱晣ㅣ愲ㄱ攰㌸㌳㑦㘰攵㉦㈰㤴㕡敥㘲㌷㥦㌷攱晤㕢㠶㥦㍥攱扣㡦戶㔹昸挸㤴敥昵ㄴ㙦㐸〴晢㈴㙣㠴戱㘳改慣㜹㌲㘱㑥㠱㌰㑥愵〰㜶〶慣㥣挶摡搳㈱㤴㍡摣〵扦㘴搸㠹㤹㔸收㤰㝤㝥戹敡昱㝥搳收敤昱て挵ㅢㅤ〱㍦〳ㅢ㍡挶捦㈴挸㔹㄰挶慦㈰㠴昱〴㐸㌹㥢搵攷㐰㈸㜵㤸㡢㝤改挴㍢慥扢收戸㌷愶ㅣ㤷攸敡㕣搹晡搶ㄴ挵晢㈷挱㍥ㄷㅢ㍡散昳〸㜲㍥㠴㜱〱㠴戳㌷㌱㠷㕦挸敡摦㐰㈸㔵㜴戱㝦晤搵搴㈵昹㕤捦ㅡ户㝡㡢愶ㄳ敥摢愵晥〸戵ㄱ搴㠲㝤ㄱ㌶㜴搸ㄷㄳ攴ㄲ〸攳㔲〸挱捥㘰㑡㔹挹敡换㈰㤴㍡搸挵摥敡晡㡦㝥㜴㐲㘹收搴㤳捡摢㕥晢搸慡㔳昷㔲扣摢ㄳ散㉢戰ㄱ㈶㥣㜳昸㙦〹㜳㈵㠴戱㡡〲㠴㈷㌰愷㕣挵摡搵㄰㑡捤㜷挱㠷摣㜴散搸㑤て摦㘸搶搹㡦摤昲挱㈷昳昷摥㑢昱㉥㔲挰慦挶㠶㙥攰搷㄰攴㕡〸攳㍡〸ㄹ㜸ㅣ搷摤摦戳晡㝡〸愵㘶扡搸晢ㄵ慥㉦扦㝦捤ㅤ晢晣㙥慦㈳㑦㕢晥摣㘵㤳搴愶㔰ぢ昶㡤搸搰㘱摦㐴㤰㥢㈱㡣㕢㈰ㅣ挲㜳㘳捣㕢㔹㝤ㅢ㠴㔲㔳㕤散户昷捦㥦㔹㥣㝥搰愴换敡㙥㙢㍡改搰挵㥢愹捤愰ㄶ散㍢戰ㄱ㈶㠵㐷攱㥤㠴戹ぢ挲戸㥢㠲㐷㌸昶收㍤慣扤ㄷ㐲愹㜱㉥昸晢つ㤷㥤搰晤昹㕤戳㔶ㅢ㔳扥晥散㑦昹ㅢ搵收㔰ぢ昸晤搸搰つ晣〱㠲㍣〸㘱㍣〴㈱〳捦㘱㙦㍥捣敡㐷㈰㤴捡戹搸摢㙥昳攲㈱敤昷㙥㌷昵搷ㄷ扣扢昶愱㈷㌷㍣㔷㙤〱戵㘰㍦㠶㡤昰挰攳搹慣昹㌸㘱㥥㠰㌰㥥㠴㄰昴㈸愶昱愷㔸晤㌴㠴㔲㜱ㄷ晤㉦㐳㤶晥㜴㤳〷㌷摡敢搸慢慥晦敡晤戵㈷摦㍣昰㔹愸昷㜵㙦愹㈶㜵收㤷攱㈶戵昷晥㌷㍥㍡捡晦㙡摦昸攳扥扦㥣㉡㘷捡戱㔸㈹ㄵ捤㈷昲㡤挳〰摢搷㍢㑣㑥㙣〳换晢户戴㤷㍡㤶挹㉤攷㤶ㄳ昲㕤㜶敦ㅤ攸㈸㔷㌷愱㘳㐹㝢愹㙢ぢ扤㜲㙥㌷敥晡㌶て敡㝡㐱㐲捤收攲㠶摣敥㤲晥戶づ㌶摢㉦摦扡挴ㅥ扦扣挵㔱㙦ㄵ㔰攳㜶扣愳㔰㕤㍢愵搳㍥扣㐷ㅢㅡ搱㜸㍣㉦㉥ㄵ散㤰㤷㡥捡ㄹ搷搰㠹ぢ㍢扡散㜶ㄹ摥愸戶搹㉤挵㐵㜶攷㕣㥢㑦㥢㜶㐹㕣摤㠸㉡昷㤹㘰搴慣㜶㌸㡡扢晣搲㜰㝦㙤㜹昲昲㙥扢扤㘴㤷㌰摥挵㜶㘷昷㡡㜹昹㐲慢扤㜱㠵㠹搳㈷ㄴ㥢㔵㔴㑦改㈸㉥改㥡搸搱摥摤搹搱㕡愹ㄹ㕦㕡㥡挷㜳㐸㘹㐶㐷挹挶㘳㐴〳㍦㜵慡慥㕦㍦愵敡㜶搲摤换ㄳ户㙢戴散〸摦㉥摥ち晢㝣搳捡挳㙥昴ㅣ㜸〷㉦㕡㙤ㅥ㤳昵㈳㙡㠰〹㉥㘱㜶慣㙥攸昳㠹㡦收戴摥愱扡戵㡣戱㘷捦晤晦㌵慥慦ㅦ攲㝡㍦㜹㈹ㅥ㕢昶捡户㤷㕡敤捥ㅦ㕣㔸㔰ㅣ㤱昹ㅣ㐴攳慥㌸㥢慢戲搷〰ぢ戵㕣慤㘸㕣搶㔲敡㕥㘸㉣戴㕢ㄶ㉣攴敤〸ㄶㅦ㥡㥡㐸㙤攸㘳㍥㡦㉡昳〵㡡ㄷ㈱㈲㤱㍡攳て㌴㌲㈲昸搴㌵づ挷收扦晥〴㔸㡦㔶愶㍣㜱㘲㜹愰慢戱㙤㑡㐷㘷㔷扦㝥㍡て昷捡㜷㉤散收愱昹挳㑡攲扤㐴昱㌲㐴攳〸㠸㥡て㤸㠳㘱搴挰攷攸㐱㙤㤳散㜲ㅥ慢ㄷ㜲㘶慢㝣㘳㥢昳㐰㍣挹敥㉡㥡㝣㜲㥥㠶昳㘴戹㠱㉤㥣昸〳摢㜸攴摢换扢㈷攵扢昳晤摢昰っ㡥㍤㘴挲㘸㤴戴㜲戶搸㜲㤰搴㜹慤㈳㙥〹〸㤶㙣晡㔰〶㐸㠵㠳㠴㤳〶攷㑡㕤㍦㔷晥戰ㄳㄸ晢搶㜰挲〸ㅥ攴㤵捦搲㜸挴㉦㑤戵摢攷慤㔸㙣㜷搱扣挹昸㐱㉡㠳愷ㄶ挱㘶ㄵぢ昳扢㕢㕡扢㐶㘳愴㔳㍢㍢㤶㉣晥㑦攲㄰换㝣〵挲晢㌴㙥㡦㈳戸敦㍥㠱慥扡晥㑢戹㙦㥡㥢敢㥡㠸挶ㅡ攳㔵㔶攳㉡㉤捦昵㍣㘲〱晡㍤晥㈷ㅦ昳㌵晣㉦㘲搲挶搴敢ㅡ㐷㐲昷慦慣㍦㌴挲㝥㘰ㅢ㤸㥡搷㘹换㡡㑡㤳ㄴ挰晡愰戶晤㍢㍡ㄷㄵ㍡㍡ㄶ昱戸㕡㑦㑡㕤ぢ㙤扢㥢慢ㄴ〳摣㔵ㄹ㔹㝤㔱慡㕦扦㡡㌵〷摦㜲挶㌶挰㌷摥㠰ㄸ㌴扥戵㜵愸㠷搸㘵慣㐱㔵㍦慣㤷ㄸ㙦㘲㘳ぢ搶㤷㍢㍡㡢昶搰㘵㉤摤ぢ㠷敥扢挴㕥挲㤵愵攵慤㕤换搵㔶㈰㠰㑢〶摦㕦昵挹愰ㄹ㜳敦ㄹ㜷摢㥡敦搲戹戳㔶捣㔷㕢扡㡡搰㍡挵づ㠰ㅣ㠶慦戹ㄶ㐲㙤づ㌳㑥㉥搸慥晣㤸敦愲㙣扥㐷昱㍥〴愶〵㈱搵㤹㈱搴㡥愸攲㉣㘱㝥㐰昱㈱㠴ㅡ〵挱㜳搴晣〸挲晢愸つ㠰捤㕤㉦扢敦ㄳ㔴㍢㜷㐲戸换ち敤愲扦㐱ㅢ㌱㘹㔳㐵愷㜶㠶㡥扢搰㝣㠳㠲㈴㤹㈴㐸㌵愱〳㉤〹晤㕤㐵㘸㐱㘵㔷㌴ㄳㄲ扥㘶晢㐶㤸改㐹昸㠶㝤㝣㑢昱ㅤ㐴㠰㠴㈸慡㠴〴ㅥ㥣㈶㑦㜱ㄵ㐷㤵㤰㔰㡦㤲昷㔱摦㝥攷㈳㠱ぢ捡づ〹㜸攰〹㤱㘰㐰ㅢ㌱㘹㔳㐵愷ㄲ㠰搵㤱昰㜷㜴愲㈵攱㔳㔷ㄱ㕡昹㐹〳㘹ㄸ扥收㘰㜴愷搶挱㑣㑦挲晡ㅣ捤〶ㄴ㐳㈰〲㈴㘴〰㈰㈴㙣㐴㠳㡤㈱㔴づ㔵㐲挲㈶㈸㜹ㅦ昵㥥㥦㠴捤愰攱敤㌶搷㤱㐲ㅣ㙣〱㘵挴愴㐹ㄵ㥤ㅡ〳㔴ㅤ〷㝦慥挶挱敢慥㈲戴㐰㌵ㄶ㐸挳昰㌵㐷愰㍢昵愷慡ㅣ㙣挷搱㙣㑦戱〳㐴㠰㠳㍤〰㈰ㅣ散㐴㠳㔱㄰㙡ㅣ慡㠴㠳㥤㔱昲㍥敡〵㍦〷愳愱㜱㈶㌳㍣㔶㠷㐸㠸㐲ㅢ㌱㘹㔳㐵愷挶〳㔶㐷挲攳搵㐸㜸捣㔵㠴㔶搲㈶〱㘹ㄸ扥㘶づ摤愹㐷慡㤲戰ㅢ㐷戳㍢挵㔸㠸〰〹㤳〱㈰㈴散㐹㠳㜱㄰㙡㉡慡㠴㠴昱㈸㜹ㅦ㜵㡦㥦㠴㠹搰〸〹㕣㤹ぢ㤱㌰ㄹ摡㠸㐹㥢㉡㍡戵ㄷ㘰㜵㈴摣㔴㡤㠴ㅢ㕤㐵㘸挹㙦ㅦ㈰つ挳搷㥣㠹敥搴昵㔵㐹㤸捤搱散㑢㌱〷㈲㐰挲㜴〰〸〹昳㘸㌰ㅦ㐲捤㐴㤵㤰戰ㅦ㑡摥㐷㕤攵㈷攱〰㘸㥣㈳〱㑦㠸㈱ㄲづ㠲㌶㘲搲愶㡡㑥捤〲慣㡥㠴㡢慢㤱㜰㤱慢〸慤㑤捥〱搲㌰㝣捤㈲扡㔳扦愹㑡㠲捤搱㤴㈹ㄶ㐰〴㐸㤸ぢ〰㈱愱㠵〶㠷㐱愸昹愸ㄲㄲㄶ愱攴㝤搴搹㝥ㄲ摡愰㜱㐸挰扡㐴㠸㠴づ㘸㈳㈶㙤慡攸搴㝥㠰搵㤱㜰㜲㌵ㄲ㑥㜲ㄵ愱㐵搴〳㠱㌴っ㕦㜳㌹扡㔳扦愸㑡挲ㄱㅣ捤㤱ㄴ㍦㠱〸㤰㜰㄰〰㠴㠴愳㘹㜰っ㠴㍡ㄸ㔵㐲挲戱㈸㜹ㅦ㜵㡣㥦㠴攳愰㜱㐸搰㥤づ挷㐳ㅢ㌱㘹ㄳ㈶㐱㜴敡㄰挰敡㐸㔸㔲㡤㠴㙥㔷ㄱ㕡敤㍤ㄴ㐸挳昰㌵㑦㐳㜷慡戳㉡〹扦攴㘸捥愰㌸ㄳ㈲㐰㐲ㅥ〰㐲挲慦㘸㜰㌶㠴㉡愲㑡㐸㌸〷㈵敦愳づ昳㤳㜰㉥㌴扣㌸㜰敤㌸㜴㈰㥣て㘵挴愴㐹ㄵ㥤㉡〱㔵挷挱愱搵㌸㘸㜶ㄵ愱㐵改〵㐰ㅡ㠶慦戹ㄲ摤愹㐳慡㜲㜰㌹㐷㜳〵挵㙦㈱〲ㅣ㉣〴㠰㜰戰㡡〶㔷㐱㈸㉥㕡ぢ〷慢㔱昲㍥㙡扥㥦㠳慢愱㤱〳㠱㡢摣㈱ㄲ慥㠵㌶㘲搲愶㡡㑥㉤〲慣㡥㠴㝤慡㤱戰户慢〸慤㥥户〳㘹ㄸ扥收慤攸㑥敤㔵㤵㠴摢㌹㥡㍢㈸敥㠴〸㤰搰〱〰㈱攱㙥ㅡ摣〳愱づ㐷㤵㤰㜰㉦㑡摥㐷㡤昳㤳㜰㍦㌴㐲〲㔷攳㐳㈴㍣〸㙤挴愴㑤ㄵ㥤敡〴慣㡥㠴㜴㌵ㄲ㔲慥㈲戴捣扦〴㐸挳昰㌵㥦㐲㜷㉡㔱㤵㠴㘷㌸㥡㘷㈹㥥㠳〸㤰戰ㄴ〰㐲挲昳㌴㜸〱㐲㉤㐷㤵㤰昰㈲㑡摥㐷㡤昲㤳昰ㄲ㌴捥㤴愰㍢ㄲ㕥㠱㌶㘲搲㈶㑣㠲攸搴ち挰敡㐸ㄸ㔶㡤㠴愱慥㈲ㄴ㡦昸〹㤰㠶攱㙢慥㐱㜷㙡敢慡㈴扣挵搱扣㑤戱ㄶ㈲㐰挲㔱〰㄰ㄲ摥愵挱㝢㄰敡ㄸ㔴〹〹敦愳攴㝤搴挶㝥ㄲ㍥㠰㠶㔳〲愳ㅢ愱〳攱㈳㈸㈳㈶㑤慡攸搴戱㐰搵㜱㌰戰ㅡ〷〳㕣㐵㈸㙣昲㌳㈰つ挳搷晣ㅣ摤㈹戳㉡〷㕦㜲㌴㕦㔱㝣つㄱ攰攰㜸〰〸〷摦搰攰㕢〸挵戰㡡㜰昰ㅤ㑡摥㐷㈹㍦〷㜵昵㍤㐱㤸㄰〵昵搰㐵㑣㕡㠴㈹㄰㥤晡〵㐰㜵ㄴ㝣昱㙤㤵挷㠶捦㕤㐵㈸扡挳搰捤㌰㝣捤〱攸㑥㝤〶㌳晤㘳挳㈰㡥㘶㍤㡡挱㄰〱ち㑥〱挰㜰㠲慣㑦㠳つ㈰ㄴ㠳㍦㐲挱㄰㤴扣㡦晡㄰昸㍤て㤰ㅢ㐱挳挳㠰戱愲㄰〷㥢㐰ㄹ㌱㘹㔲㐵愷㑥〷慡㡥㠳㌷慢㜱戰挶㔵㠴㠲㔰㡣㌱〹〷㐳搱㥤晡㑢㔵づ㠶㜳㌴摢㔲㡣㠰〸㜰㜰ㄶ㐰㠶攳㙢㙥㐷㠳敤㈱搴搹㈸ち〷㍢愰攴㝤搴换㝥づ㜶㠲㐶收〳〶戵㐲㈴散っ㙤挴愴㑤ㄵ㥤㍡〷戰㍡ㄲ㥥慥㐶挲㔳慥㈲ㄴ㉤㍢て㐸㐲㐲ち摤愹㈷慡㤲㤰攱㘸戲ㄴ㌹㠸〰〹攷〳㘴㌸扥收㙥㌴搸ㅤ㐲㌱㥡㈶㈴㡣㐵挹晢愸〷晣㈴散〹㡤㌳㈹敡㔶ㄲ挶㐳ㅢ㌱㘹ㄳ㈶㐱㜴敡㌷㠰搵㤱㜰㕢㌵ㄲ㙥㜵ㄵ愱戰摥挵㐰ㄲㄲ昶㐶㜷敡收慡㈴㑣攷㘸㘶㔰捣㠴〸㤰㜰〹㐰㠶攳㙢捥愶挱扥㄰㙡㈵㡡㐲挲ㅣ㤴扣㡦扡挶㑦挲㍣㘸㠴〴㠶〹㐳㐷挲㝥搰㐶㑣摡㔴搱愹换〰慢㈳攱戲㙡㈴慣㜴ㄵ愱昸㈳㠳㡢㐲㐲㌳扡㔳㤷㔴㈵㈱捦搱ㄴ㈸㡡㄰〱ㄲ慥〴挸㜰㝣㑤㥢〶㘵〸挵昰愴㤰戰〰㈵敦愳捥昳㤳搰〲つ愷〴㐶㌳㐳ㅣ㉣㠲㌲㘲搲愴㡡㑥㌱昶愹攳攰昴㙡ㅣ㥣收㉡㐲㘱㔲㐶㐱㠵㠳㙥㜴愷㑥愹捡挱㔲㡥㘶ㄹ挵㜲㠸〰〷搷〲㘴㌸扥收ㄱ㌴㌸ㄲ㐲㌱㡣㉡ㅣ晣〴㈵敦愳㝥收攷攰㘸㘸攴㐰㘰搸㌵㐴挲戱搰㐶㑣摡㔴搱㈹〶㘹㜵㈴慣愸㐶挲㜲㔷ㄱ㡡攷㌲㕣㉢㈴㥣㠴敥搴搲慡㈴㥣挲搱㥣㑡㜱ㅡ㐴㠰㠴㥢〱㌲ㅣ㕦昳㤷㌴㌸〳㐲㌱摥㉢㈴㥣㠹㤲昷㔱敤㝥ㄲ㝥〵㡤㌳㈵㈰㍥ㅣ㈲攱ㅣ㘸㈳㈶㙤慡攸ㄴ愳挹㍡ㄲ㑡搵㐸㈸扡㡡㔰攰㤹㔱㘵㈱攱㈲㜴愷昲㔵㐹戸㠴愳戹㤴㘲㈵㐴㠰㠴扢〰㌲ㅣ㕦昳㜲ㅡ㕣〱愱敥㐱㔱㐸昸㉤㑡摥㐷ㅤ攸㈷㘱ㄵ㌴㍣ㅢㄸ挶づ㜱戰ㅡ捡㠸㐹㤳㉡㍡㜵㉦㔰㜵ㅣ捣慡挶挱㑣㔷ㄱ㡡㡦㍦〰㈴攱攰㐶㜴愷愶㔷攵攰㘶㡥收ㄶ㡡㕢㈱〲ㅣ㍣〸㤰攱昸㥡户搳攰づ〸昵㌰㡡挲挱㥤㈸㜹ㅦ㌵挹捦挱摤搰挸㠱挰㜸㝢㠸㠴㝢愱㡤㤸戴愹愲㔳㡣捥敢㐸ㄸ㔳㡤㠴㥣慢〸〵昲ㄹ愵ㄷㄲㅥ㐳㜷㉡㔳㤵㠴㈷㌸㥡㈷㈹㥥㠲〸㤰挰㈸晦㜰㝣捤㘷㘸昰㉣㠴㘲㤸㕦㐸㜸づ㈵敦愳㜶昵㤳昰㍣㌴㐲〲搳〲㐲㈴扣〸㙤挴愴㑤ㄵ㥤㘲ㄲ㠱㡥㠴㤱搵㐸ㄸ攱㉡㠲昹〶㡤㡣㕦晥ぢ㜱攲〱㌰㌷换晢戵搸换ㄸ摣㕡慦㡣㝣搶㠹㑢扡扡㍢㈴ㄲ㌷愸㍣愹㘳㘶㐷昷愴㤶慥挵慤昹ㄵ㐳捡敥挶晥ぢ敤㜶挴挸㍢ㄱ㉡て搴㜵㉣㕥㙣㤷捣昲摣㡥㈵〸㥦㑣㥢昴摦㄰㐳㤷晤㠵㤸㤰㔲㜵昵ち㥦㝦㉦㉣㕣㠷㤶㌸㔲㈴㕣晢㍣㈰㠳ㄱ㍥挹慡昵㐵攲㘵搳㠲攱攰㕥㐶攷戵㜴户摡〳捡ㄲ〵㤷敤愶㌲㔸㐴攲㐱愹㝦㜹摥㐲㐴扣㈶つ㉡㑦敤㙣㈹戵戶戴摢摣ㄹㅢ㍡愶搳敤〵㐸㌲㤸摤搱搵挲〴收㐱攵㜹㥤昹昶慥挵㡣㤹ㄶ㔷㙣㔰㔱㤲攰㙡㘳㜹㐲㑢㝢ㄷ扡㤱扤挸敤挱攵戹ぢ㍢㤶㈱㤷㝥㐹㕢晢搴晣攲慥晦㡡扤愲㘴扦㔰挸慥㔱昵慡扥㕥㌵搵㌷晤扢晢挷㜸ㅤ㘷搷愶扥㜴摡愱㌸㔸扢㍢㕢ち㑢挸㥡㜴ㄶ㠷㙣愰㤰ㅤ㔹搷挸㜸㝣㌰㐴敡摢㡦㠱摣〶づ戸㈲㔱㕣ㅢ㙡敦昹㤵挲㔶㌰㌷晦㡣㌱つ晣ぢ挴摥㔳攷㑦敢捤晡昹㍦愵晣㌷㌲㠳愰捦㐹ㄶㅢ挱㜸㍤攷㌸㘲攲〵て㉢㥣㥥㌸ㅣ㔸ちㅥ㥢㤱戲搸昰㌰㕤慦㜷㜳ち㘲昵〳换搳昳〵扢ㄵ㈹〶㙤昹敥昵㥣〲昳㍣摡昲慤㕤慥㙥㘲㐷㕢㕢㥥挷ㅤㄳ摢攷ㄶ昳慤㜶㔳㜹晣㤲敥㡥ㄹ㉤敤㘶ㄹ㐲づ㑥户㉡扦ㅣ㔵昹攵㑥㌲㐰㜹づ搳㡥㘴㥢㔸ㅤぢ昲㥤〸扢戶戵ㄴ㥢㔸㘰㙡搰㝦挵〱㡢敢㐰〳挸昴㍥摥㠴ㄲ捣㉥㜰㘲晣搸摤愳㤱㡣㐳敡戸晢㜱㔸搷㉢〳晦愹㝦㌳㉢〵搳㡦㕣㌹捣㌵㐰㙢挴㔷收㈳ㄹ换㍡㠹昵㘲㜳ㅤㄷ扤㘵㠶㙡㘰ㄶ挷て㈶㈸昴㠷㐱㘴㝡㐷扥㌴㈵㕦挴捦㔱晡扢㍦㐶㘹挲㑥攴捣搲㘹㌱㘵㘴㈲㌲㤰㤰搹戴戴愵㘴㜷㌶戱㘲㉥㝥㙣搳挰㘴ㄳ挳搹㕢㍣㜷敢ㅡㅢ〷㌴改晡㥡收㘱㡤㜰〳昰晥ㅦ昳㑣ぢ攱㝦戸㙦㜶㑦㤳愳㡡挸ㄵ改㑤昸㘸扥〵愱㤸㡣㐲㝦〲〶㙦搳㘰㉤㐴㈳搳ㅥ㠲㝢愱㌲㝢〳㌹ㅥ㠴㙥㤰㥦㜱㌰慦愴〹㌹ㄸ㤲㤰搲㈸㡥っ昰㈵㤲ㄸ㑥づ㐹㤳昷摢㄰㘳㉥㡥㘷扢ㄴ㜱愶㔳㈶慣攰㐲㔰㔷㕦摦㠰㥤㙡〴ㄳ昰㐲摤〲慣㙤慥㉤ㄹ㈶㡡㔹ㄵ挶㍢ㄸ昱㘰㥥ㄶ挰㙦挶㡤愳㌶戳㈲ㄲ㌱摦㠳㕤㕤㐴扤〶改㌹扦ㄹ㙢ㅣ㜶摥愷昳㝦㠵㔰㙢㔱挹㉢扥敦晡愴摥㐵㤱搷愸㍡㤳㜳愲㝣〲㔳㥦㘲㥥㠱愴㈳㝤㐸㤰昷㔱攲慣搲㜳㤴㝤㡣摡㥡㐷㤹晡〰㉤扣挱昹㜶摤㈷㘸㙣慥㈳㉥昳ㄴ㌴〶㝦愳挱愷㌴㘰敡〲㜷㥦昱㜷㤴㉡㘸攱㉦㌵㠲户㔱愰攵ㅦ戰〳㉤㑣㕤昰㠰㝤戴㝣㑥攰㉦〸捣㌴㠳㈰㉤摦愰慥〶㉤摦挲㐴㘸昹㡡㈰㑣㐱愸愰攵㥦愸慤㑤ぢ戳ㄳ扣挱昹㘸昹㠶㠳晢㤶戸㍣㠰㌴〶摦搱攰㝢ㅡ㌰㤹㐱㘸㘱㕡㙡㈵㉤㥡㠵㌸搰㔲て㍢搰挲㘴〶て搸㐷ぢ㑥㔲晣昴つ㐲㌱昱㈰㐸ぢ戳つ㙡搰挲㕣〴愱挵㈰〸㤳ㄲ㉡㘸㘹㐲㙤㙤㕡㤸慦攰つ捥㐷ぢ㝦㤸㘷㐶㠸扢戱摥㘰〰つ〶搲㠰改つ㐲换㈰㤴搶昳㥤㐴扡慣〶戰㌲ㄸ㘶㘰㠵改つ㕥挷㍥㔶㉣攲慥㑦摣ㄱ㌰〸戲挲晣㠳ㅡ慣㌰㍢㐱㔸ㄹ㐲㄰愶㈹㔴戰戲ㄱ㙡㙢戳挲っ〶㙦㜰㍥㔶㌶收攰㌶㈱㉥戳ㅢ㌴〶㥢搲㘰㌳ㅡ㌰攱㐱㔸搹ㅣ愵㡡㠳㈵慢挹㜳〰㉤㕢挲づ戴㌰攱挱〳昶搱戲ㄵ㠱户㈶㌰㤳ㄳ㠲戴㌰㈳愱〶㉤捣㔷㄰㕡㠶ㄲ㠴㠹ぢㄵ戴っ㐷㙤㙤㕡昶㐴㌳㙦㜰㍥㕡戶攵攰㐶㄰㤷昹づㅡ㠳㤱㌴搸㡥〶攳㘱㈰戴㙣㡦㔲〵㉤扡捣〷搰戲㈳散㐰ぢ㔳㈰㍣㘰ㅦ㉤㍢ㄱ㜸ㄴ㠱㤹慥㄰愴㠵㌹ち㌵㘸㘱〶㠳搰戲ぢ㐱㤸捡㔰㐱换慥愸慤㑤ぢ戳ㅣ扣挱昹㘸㠹㜲㜰㌱攲㌲〳㐲㘳㄰愷㐱㠲〶晢挱㐰㘸㐹愲㔴㐱㑢㔶昳昴づ㕡搲戰〳㉤㑣㡡昰㠰㝤戴㘴〸㥣㈵㌰ㄳㄸ㠲戴㌰㙢愱〶㉤捣㘹㄰㕡挶㄰㠴挹つㄵ戴散㡥摡摡戴㌰敦挱ㅢ㥣㡦㤶戱ㅣ摣ㅥ挴㘵㑥㠴挶㘰㑦ㅡ㡣愳〱搳㈴㠴㤶昱㈸㔵搲愲㔹攷〴㉤ㄳ㘱〷㕡㤸㈶攱〱晢㘸㤹㐴攰挹〴㘶㑡㐳㤰ㄶ收㌱搴愰㠵㔹づ㐲换㔴㠲㌰摤愱㠲㤶㘹愸慤㑤ぢ㌳㈱扣挱昹㘸搹㥢㠳摢㠷戸扣㘱搴ㄸ㑣愷挱っㅡ㌰㜱㐲㘸㤹㠹㔲㈵㉤㥡㘵づ搰㌲ㅢ㜶愰㠵挹ㄱㅥ戰㡦㤶㝤〹㍣㠷挰㑣㜲〸搲挲捣㠶ㅡ戴㌰敦㐱㘸㤹㐷㄰㈶㐰㔴搰戲ㅦ㙡㙢搳挲摣〸㙦㜰㍥㕡昶攷攰づ㈰㉥昳㈶㌴〶〷搲攰㈰ㅡ㌰㤵㐲㘸昹ㄱ㑡晥ぢ㤱㉥㠳〲慣ㅣ〲㌳戰挲㔴ちて搷挷捡㡦㠹摢㑣㕣愶㍤〴㔹㘱慥㐳つ㔶㤸〹㈱慣攴〹挲㤴㠸ち㔶㡡愸慤捤ち戳㈵扣挱昹㔸㈹㜱㜰㌶㜱㤹㐹愱㌱㈸搳㘰〱つ㤸㕣㈱慣㉣㐴愹攲㘰搱攵㔴㠰㤶挳㘰〷㕡㤸㕣攱〱晢㘸㔹㐴攰㔶〲㌳ㄱ㈲㐸ぢ戳ㅦ㙡搰挲摣〸愱愵㥤㈰㑣㤲愸愰㘵㌱㙡㙢搳挲晣〹㙦㜰㍥㕡づ攷攰㍡㠹换摣ち㡤㐱ㄷつ昸慡〲㜵㉦っ㠴㤶㈵㈸㔵搰愲换戲〰㉤换㘰〷㕡㤸㙥攱〱晢㘸㔹㑥攰ㄵ〴㘶㙡㐴㤰ㄶ收㐳搴愰㠵搹ㄲ㐲换㤱〴㘱摡㐴〵㉤㐷愱戶㌶㉤捣愸昰〶攷愳攵㘸づ敥ㄸ攲㌲摢㐲㘳㜰㉣つ㝥㑡〳㈶㘰〸㉤挷愱㔴㐱㑢㔶㝦㡦㝢㍣散㐰ぢ㤳㉣㍣㘰ㅦ㉤㍦㈷昰〹〴㕥〳㠳㈰㉤捣㤰愸㐱ぢ昳㈷㠴㤶ㄳ〹挲㐴㡡ち㕡㑥㐶㙤㙤㕡㤸㘳攱つ捥㐷换㈹ㅣ摣愹挴㘵晥㠵挶攰㌴ㅡ㥣㑥〳愶㘴〸㉤扦㐴挹㍦戵攸㌲㌱㜰戰㥣〹㌳戰挲㤴って搷挷捡㔹挴晤ㄵ㜱㤹㍥ㄱ㘴㠵㌹ㄳ㌵㔸㘱㐶㠵戰㜲づ㐱㤸㕡㔱挱捡戹愸慤捤ち戳㉥扣挱昹㔸㌹㡦㠳㍢㥦戸捣挸搰ㄸ㕣㐰㠳ぢ㘹挰㈴つ㘱攵㌷㈸つ昲摤昹敢敦㜰㉦㠲ㄵ㐸愹挷戳㤴〷敢㈳攵㘲挲㕥㐲㔸㈶㔴〴㐹㘱ㄶ㐵つ㔲㤸㘳㈱愴慣㈴〸㤳㉤㉡㐸戹ㅣ戵戵㐹㘱ㅥ㠶㌷㌸ㅦ㈹㔷㜰㜰扦㈵敥〶㝡㠳㉢㘹戰㡡〶㐳㘰㈰愴㕣㠵㤲晦㔰搱㘵㙢攰㔰昹ㅤ捣挰捡㈶㍥㕣ㅦ㉢㔷ㄳ昷ㅡ攲㌲挵㈲挸捡㜰搴搵㘰㠵㔹ㄷ挲捡㜵〴㘱晡㐵〵㉢搷愳戶㌶㉢捣捣搰戰㜲〳〷㜷㈳㜱㤹戵愱㌱戸㠹〶㌷搳㘰〷ㄸ〸㉢户愰㔴㌱慦攸昲㌷㐰换㙤戰〳㉤㍢晢㠰㝤戴摣㑥攰㍢〸捣愴㡢㈰㉤ㄹ搴搵愰㠵㜹ㄸ㐲换㕤〴㘱㐲㐶〵㉤昷愰戶㌶㉤捣搵搰㜸㝤㉦〷㜷ㅦ㜱㤹挷愱㌱戸㥦〶て搰㘰㉣っ㠴㤶〷㔱慡愰㈵慢㕦㘹㜹ㄸ㜶愰㘵扣て搸㐷换㈳〴㝥㤴挰㑣挳〸搲㌲ㅤ㜵㌵㘸㘱㘶㠶搰昲㌸㐱㤸愲㔱㐱换㤳愸慤㑤ぢ戳㌷㌴㕥㍦挵挱㍤㑤㕣㘶㜶㘸っ㥥愱挱戳㌴㤸〳〳愱攵㌹㤴㉡㘸搱攵㜸攰㘸㜹ㅥ㜶愰㠵挹ㅥㅥ戰㡦㤶ㄷ〸晣㈲㠱㥢㘱㄰愴㈵㡦扡ㅡ戴ㄴ㘰㈲戴扣㐴㄰㈶㙤㔴搰昲ち㙡㙢搳㘲愳㤹㌷㌸摦搴昲㐷づ敥㔵攲㌲搷㐳㘳昰㈷ㅡ扣㐶〳愶㝦〸㉤慦愳攴㥦㕡㜴㔹ㅦ㘰攵㉦㌰〳㉢㑣晦昰㜰㝤慣扣㐱摣㌵挴㘵慡㐶㤰ㄵ收㘷搴㘰㘵ㄹ㑣㠴㤵户〸挲㌴㡥ち㔶搶愲戶㌶㉢捣昰昰〶攷㘳攵ㅤづ敥㕤攲㌲晢㐳㘳昰ㅥつ摥愷〱ㄳ㐲㠴㤵扦愲㔴㜱戰攸昲㐰㐰换㠷戰〳㉤㑣〸昱㠰㝤戴㝣㐴攰㡦〹捣攴㡤㈰㉤捣搸愸㐱换愹㌰ㄱ㕡搶ㄱ㠴㠹ㅤㄵ戴㝣㡡摡摡戴㌰攷挳ㅢ㥣㡦㤶扦㜳㜰㥦ㄱ㤷昹㈰ㅡ㠳㝦搰攰㜳ㅡ㌰㐵㐴㘸昹〲愵ち㕡戲㥡捣㄰搰昲ㄵ散㐰ぢ㔳㐴㍣㘰ㅦ㉤㕦ㄳ昸㥦〴㘶㍡㐷㤰ㄶ收㜰搴愰攵㔲㤸〸㉤摦ㄲ㘴㈵㑡ㄵ戴㝣㡦摡摡戴㌰ぢ挴ㅢ㥣㡦㤶㍡㠴㠰㑣挶㠱搴ㄵ㝡〳挴〵敡捣㝥㌴㘰搲㠸搰㠲㥦㙦㔷㥣㐳扡㕣ㄱ戰㘲挰っ慣㌰㘹挴敢搸挷㑡㝦攲㌶ㄱ㤷〹ㅥ㐱㔶㤸搵㔱㠳ㄵ收㝣〸㉢ㄱ㠲摣㡡㔲〵㉢〳㔱㕢㥢ㄵ收㠵㜸㠳昳戱㌲㠸㠳㕢㡦戸捣ㄹ搱ㄸっ愶㠱㐵〳愶㤱〸㉢敢愳㔴㜱戰攸戲㐷㐰换㄰搸㠱㤶㝢㝤挰㍥㕡㌶㈴昰㐶〴㘶捡㐷㤰ㄶ收㜹搴愰㠵㔹㈰㐲换㈶〴㜹ち愵ち㕡㌶㐳㙤㙤㕡㤸㈹愲昱㝡㜳づ㙥ぢ攲㌲㡢㐴㘳戰㈵つ戶愲〱ㄳ㑢㠴㤶慤㔱慡愰㐵㤷㑦〲㕡㠶挲づ戴㌰戱挴〳昶搱㌲㡣挰挳〹捣〸㌴㙥㥥㤱ㄴ换ㄲ㌶昸㙤㘴ㄴ㌱ㄸ㌲ぢ〵㉥愵㠷㌲㐳㤸㜳扢㔷戴㈲㙣捣㑤㠶搰㥣㉤〶〳㈳㔲㠷挰㕥㐷㘷㠳慡㙢〸晥㘲扥愷敤戳攸㜴挰㠶㠱户ㄱ㐸㌳㙡ㄸ㈱㙤㝣敤㥦攱㕦摣昷戴攷愰㝢㝦㥥捣㌶晣ㄸ㈳㌱挴つ㘷戴ㄴ㍢㍢扡㍡捡摤㐳攷㈲㉦㘲㈸摦敥㔰慥慢㡢㡥㙦㝣ㄵ㠸摡㍥改㔸㐳㍢摦搷戶㤴扦㜸㡥㉣㙡敦㔸搶㉥愳㘹散攲㑢㉥㠴慦晥晤搹㑤㠴晤昰戳㉤㠸戳摥㜴挹㌴戶〷挴挸㠹ㄳ㈶捥㘹捥愵㜲愵㜴㍣㥦㐹㘴ㄲ㠵㘴㉡㤹挸愶搲戹㔸㈶㘷摢搹愲㥤挸ㄷ㡡㤶挴㌰〱㘰敥㠰㌶ㄶ愳㤶〲扦㈳㑢㙢扤ㄲ㜵㡤っ昹昵㌵愰〸晢㍡㔵挰愲㙢㐹搹つ晤晢慢㤱㠱㤷㉥㠴〲㤱㍤扦㕣㌷っ挶㈱ㅢ晦〰㜲晡搶愸㤲㝢㌶ㅥ㐸㜷㜶挶㄰捣㕤㈰㈲ㄶ愳㤱ㅣ㤰㌱ㅡ㜲晤㠹ㄳ㥡㉢摦㤱㘷散㡡敡つ㔰㡤ㅦ㔸㝢㍦戹收㘱㘴㐴㔱㍦㄰昵ㄲ㠳挵㑢昹扡㡣ㄸ㙡搶㐳㡤㉦昵挲㘲㤸ㄳ搵㜵㘶ㅣ搲㝣㤳㕢挳㈹㠶㐱愸て愱ㄴ㍥搳㔰㜲㐳扥ㅦ愳㤶㠷戸㝡ㅣ㕥昲挰㠲〲慦愴㈳ちづっ昵㈸㙡㜸㜰㔴敥㕣㠶㉤搹摡ㄸ〳㍢㘷攷收㘳攵㝣㉣㥦㐹攵㜲㠵㘲搲捥㘵ち昹㐲㉥㔶㈸愵㘲搹㜸愹㤸㑡㤷㉤㠹㜲ㄲ㝢㌷戴戱ㄸ搷㤴挱挸捥㤵〰愷愷㔳っ㕣㜲〷慢〷搰㌱挹ㄷㄲ昷㐴㌳㜳ㅣ㐴挴㘲散ㄲㅢ㜵㈶㐹㌴㐹㤹㐹㝥㑣㔲㘲㝤攱㈹㈷戳敡㑤㥡敤㐸戱〳㠴㤲㔸㈵㑢搳愰散攱㠰戱㑡攱攰ㄶ㜴ㄶ收攰㈶搴㠶㌹㘰㡣㔲㌸㤸〱㈸㠷〳㍢㤶挸㘷昲愵㑣㈶㕢挸㈴㌳改㔸〱㕦扢㄰㡢攷㜲㜶㈲㥡㉣㈶㉤〹㘹戲晢㤹ㅣ㈹㠳㤸扤ㅣ㐸㌴搳搳愹㝡㕣㜹㠵㠳敢晣ㅣ捣愱㑢㜳㈱㈲㔶㍦ㄸ㘰㐳捦㐱㠳愷㍣㠰つ㠴㠳㈸㙤㜷㠵㔰〶㤴搲敤挱㔰昶㜰搰㠴㕡攱攰㌲㉤〷㤷㙡㌹㌰㕤㈸攳㔰㐰戹ㅣ攰ㄸ㠸挶攲愹㜸戴㙣㈷攱㜷㍥㔱㑣㘴ち戹㑣㉥ㅥ㑤挷㤳愹戴ㄵ昱扡捦愳㡤㌵挰㉢挹㜱㌰搰㉢㔱愷〶愳㈴ㅣ晣挶捦㠱つ㤵㔹㠶㠸㔸ㄶっ戰愱攷㘰㝤㑦戹㠸つ㠴〳晥ㅥ㕣㕥ㄸ愸㠶㜸ㅤ㜵㐰搹挳挱㐶愸ㄵづ捥搰㜲㜰扡㤶㠳㡤㕤㈸愳ぢ㔰づ〷㌹㌸㥤㑦挴㘲搹㐲愲㤸挴改㤰捦愶㌳戱㙣㌹㕢㉡愴愳搱㔴㈹㙡㙤攲㜵摦㡤㌶搶愶㕥㐹㌸搸捣㉢㔱愷戶㐴㐹㌸㌸挹捦挱㜲愸捣ㄵ㄰ㄱ㙢㉢ㄸ㘰㐳捦挱搶㥥昲㘸㌶㄰づ昶愰敤㔸〸㌵搴敢攸㌸㈸㝢㌸ㄸ㡥㕡攱攰㈸㉤〷㐷㙡㌹搸搶㠵㌲㑥〰㤴挳㐱扡㤰㑦攵敤㔴㌴ㅥ换㤵㤳搹㑣㌹㔷㡣㘵㤳搹㔲摡㡥挶ㄲ愹㕣㍡㘷㡤昰扡晦〵摡㔸㈳扤㤲㜰戰㥤㔷愲㑥敤㠸㤲㜰戰搴捦挱㈹㔰㤹愷㐲㐴慣㥤㘰㠰つ㍤〷愳㍣攵㤹㙣㈰ㅣ㑣愶敤㈴㜲戰㡢搷搱㌹㔰昶㜰戰㉢㙡㠵㠳挳戴ㅣ㉣搴㜲㄰㜵愱㡣昳〱攵㜰㄰㑤㐶㔳㤹愸㥤㈹ㄷㄲ挹㘴㈹㤵捡㐷㔳㐹㍢㤵㡦㘵㔳㌸っ㡡㠹戲ㄵ昳扡扦〰㙤慣戸㔷ㄲづㄲ㕥㠹㍡㤵㐶㐹㌸㈸晡㌹戸〸㉡昳㘲㠸㠸㤵㠱〱㌶昴ㅣ㘴㍤攵攵㙣㈰ㅣ㑣愷敤㍥攴㘰㡣搷搱㉡㈸㝢㌸搸ㅤ戵挲挱晥㕡づ收㙢㌹ㄸ敢㐲ㄹ㔷〳捡㍤づ搲愵㝣㈶㥢㑡ㄵ㤳愹㐴戲㙣攳㜲㥦㉢㐷㤳㤹戲㙤攷昲㤹㐲愱㙣敤攱㜵㝦つ摡㔸㝢㝡㈵攱㘰㥣㔷愲㑥㑤㐴㐹㌸㤸敤攷攰㝡愸捣ㅢ㈰㈲搶㈴ㄸ㘰㐳捦挱㘴㑦㜹㉢ㅢ〸〷㜳㘹㍢㠷ㅣ㑣昵㍡扡ㄳ捡ㅥづ愶愱㔶㌸㤸愴攵㘰㠲㤶㠳扤㕤㈸攳㕥㐰戹ㅣ㤴㡡昱㘸っ㝢㍥㤱㑢㈶昳搱㘸㌶㔵㡥愷愳㤹㔸㉥ㄳ㡤㤶昳愹愸戵㡦搷晤㝤㘸㘳㑤昷㑡挲挱っ慦㐴㥤㥡㡤㤲㜰㌰搶捦挱㐳㔰㤹て㐳㐴慣㝤㘱㠰つ㍤〷㜳㍣攵ㄳ㙣㈰ㅣ昰户攰收㠱攴㘰㥥搷搱㌳㔰昶㜰戰ㅦ㙡㠵㠳㤸㤶㠳㕤戵ㅣ散敦㐲ㄹ捦〳捡攱愰㕣㉥㘷搳挹㐲㈱㕤捥㈶㤳㤹㝣㍣㕦㐸挵㘳挹㌸敥晣愲㜶慡㤰㉣㕡〷㜸摤扦㠰㌶搶㠱㕥㐹㌸㌸挸㉢㔱愷づ㐱㐹㌸搸挹捦挱换㔰㤹慦㐰㐴慣ㅦ挳〰ㅢ㝡づ㥡㍤攵敢㙣㈰ㅣ攴㘹㝢㈸㌹挸㝢ㅤ慤㠱戲㠷㠳㈲㙡㠵㠳慤戵ㅣ㙣愹攵愰攴㐲ㄹ㙢〱攵㜰㄰㉤挶㤳愵㘲戶㄰捦㘵捡挹㜲㌴㕤㐸㤴ㄲ改㐴㈲㔱捡愴搲㜹扣愹捥戲扤敥摦㐱ㅢ慢散㤵㠴㠳〵㕥㠹㍡㜵ㄸ㑡挲挱㈶㝥づ晥ち㤵昹〱㐴挴㕡〴〳㙣攸㌹㘸昵㤴敢搸㐰㌸攰㑦挱捤〵攴㐰㐲㠰㉣㝤〶㘵て〷㡢搱㐴㌸ㄸ愰攵挰搴㜲㜰㌸ㅡㄱ挱昸ㄲ㔰づ〷昹戴㕤㡡ㄶ㘳挵㔸〱昳㐱㌱ㅡ㉢㤴挱㐶〶㑣搸㘹摢戶㌳㈵慢搳㙤㘳㝥㠵㌶㔶㤷㔷ㄲづ扡扤ㄲ㜵㙡ㄹ㑡挲㐱㠳㥦㠳㙦愱㌲扦㠳㠸㔸换㘱㠰つ㍤〷㉢㍣㘵扦㐶㔸〸〷ㅤ戴㘵晥戳㤲㜸ㅦ㑢晤愱散攱攰㈸㌴ㄱづ扥晣㕡㜷㥦昸㌹㙡挳昷㠹㐷愳㤱㜰㌰〰㔰づ〷昱㡣㥤㐹愷㘲昹ㅣ昶㝡㌲㘵攷昳昰㍣ㅦ㉢㈶ㄳ㤹㑣ち慦㉣㉣㕢挷戸㙤捣㠱㘸㘳ㅤ敢㤵㠴㠳㥦㝡㈵敡搴昱㈸〹〷㝦㐳攷㍤昷捡ㄶ㔴收晡㄰ㄱ敢攷㌰愸捡挱〹㥥㜲㘳㌶㄰づ㤶搲敢㈵攴㐰㠲㝢㉣㙤捥㡥㔸挳敦挹㘸㈲ㅣ慣搵㜲昰㤶㤶㠳㔳搰㐸㌸搸ㅡ㔰づ〷㠵㜲㉥㡦㑢㘳㈹㡦㐹㈱㠹㘷㠶㙣㈲㤳㑢攲〶㈹㕥㉣㤴捡㠵㕣搴㍡搵㙤㘳㙥㠳㌶搶㘹㕥㐹㌸㤰昰ㅦ㠷㐶㥤㍡ㄳ㍡攱攰捦㝥づ戶㠵捡ㅣ〱ㄱ戱捥㠲㐱㔵づ㝥攵㈹㜷㘴〳攱㠰扦〳㤷搷搷㉡〹攵戱戴ぢ㍢愲晦晣㥥㡢㈶挲挱昳㕡づ㥥搳㜲㜰ㅥㅡ〹〷㌱㐰㌹ㅣ攴愲㠵㑣㈲㕤㉣挵搲戱㑣㌲ㄱ㡢攳㜶㌱㥦㡢攵ち愹㐲㈶㥢户愳㐵敢㝣户㡤ㄹ㐷ㅢ敢〲慦㈴ㅣ㐸戰㡦㐳愳㑥㕤〴㥤㜰昰愴㥦㠳㌴㔴㘶〶㈲㘲㕤っ㠳慡ㅣ㕣攲㈹㜷㘷〳攱攰㜸㐲晦㡣摥㑡攴㡥愵㜱散㠸㌵晣㕥㡥㈶挲挱扤㕡づ敥搶㜲㜰〵ㅡ〹〷㤳〰攵㜰㤰㉣㠳㠱㐴㈱㔶挸摢㠹㈴摥散㡦搹戱㤴㑤㈷㌰㌱㐴㔳搹㈸敥て㝥敢戶㌱㈷愳㡤㜵愵㔷ㄲづ㈴戶挷愱㔱愷㝥〷㥤㜰㜰㥢㥦㠳㘹㔰㤹㝢㐳㐴慣慢㘱㔰㤵㠳㙢㍣攵㉣㌶㄰づ㑥㈱昴挹昴㔶攲㜴㉣捤㘵㐷慣攱昷㝡㌴ㄱづ慥搶㜲戰㕡换挱つ㘸㈴ㅣ散て㈸㠷〳慣㠳攰ㄱ㌱㤶挹攲挶㈸㔹戰㌳昹㔴㈱捡㐳愲㔴戲昱摣㤰㈸㕡㌷扡㙤捣〳搰挶扡挹㉢〹〷ㄲ挹攳搰愸㔳户㐱㈷ㅣ㕣攱攷攰㘰愸捣㐳㈰㈲搶敤㌰愸捡挱ㅤ㥥戲挰〶挲挱㔹㠴收㑦捡㤵〴攵㔸㉡戳㈳搶昰㝢て㥡〸〷攷㙢㌹㌸㔷换挱扤㘸㈴ㅣㅣ〶㈸㠷㠳㐴㍥㕡㉣愶ㄲ搱㌴ㅥㄹ㤳㜶㌹㥥㑤㈵换搹㕣㈹㥡捤㤷搳搱㐲㌲㘱摤攷戶㌱ㄷ愱㡤㜵扦㔷ㄲづ㈴㙣挷愱㔱愷ㅥ㠶㑥㌸㌸换捦㐱〷㔴收㘲㠸㠸昵〸っ慡㜲昰愸愷㕣挲〶挲挱昹㠴㍥㡦摥㍥敥㜵扢㠲ㅤ戱㠶摦㈷㔱㉢ㅣ㥣愰攵攰㜸㉤〷㑦戹㔰挶㔱㠰㜲㌸㠸㐶㌳昹㙣づ捦㐹〵晣摤㡡㔲㍣㥢㑦挷㑢挹㙣扣㠰攵ㄴ㍢㔹㐸㈷慣愷扤敥㡦㐶ㅢ㡢愱㌹昶㙦ち〷ㄲ愳㘳㠹㍡昵㍣㜴挲挱㌱㝥づ㡥㠳捡晣ㄹ㐴挴㝡〱〶㔵㌹㜸搱㔳㥥挸〶挲挱㈵㠴收て捡搵㑢㕥户愷戲㈳搶昰晢ち㙡㠵㠳㉥㉤〷㠷㙢㌹昸愳ぢ㘵㥣〱㈸㠷〳摣ㅡ挵㤳戱㌴ㅦㄴ㤳㔸㉥㠸收㑢㜸㠴捥攴㜲〹㍢㔱㑥㈶昰捣昴慡搷晤㤹㘸㘳㌱づ搷换㠱〴攴㌸㔰敡搴㕦愰ㄳづ㕡晤ㅣ㥣〳㤵昹㙢㠸㠸昵〶っ慡㜲戰挶㔳㕥挸〶挲〱㝦〵㉥㉦慢㔶㙦㜹摤㕥捣㡥㍣づ搶愲㔶㌸㌸㔴换挱㡦戵ㅣ扣攳㐲ㄹ㤷〱捡攱㈰㤵㡢愶㜳愵㜸㈹㔷㑣㤵㤳挹愸㥤㑤㤴愳搱㘸㉣ㄶ捤㘵㔲愹㘸㉡㙦扤敢㜵㝦㌹摡㔸㡣扡昵㜲昰扥㔷愲㑥㝤㠸㤲㜰㜰愰㥦㠳㔵㔰㤹㔷㐱㐴慣㡦㘰㔰㤵〳㐶摣㐴㜹㉤ㅢ〸〷晣ㄵ戸挹摦㤳慢㜵㕥㐷㌷戰㈳㡦㠳㑦㔱㉢ㅣ捣搰㜲戰㡦㤶㠳扦扢㔰挶㉤㠰㜲㌸挸㈴捡㠵㜴㌶㥡挲㑤㐱㌴㠹㌵愴㐲捣捥攳㠶㌹ㄷ户攳搱っ㤶㔳慣捦扣敥㙦㐵ㅢ㡢㈱戶㕥づ㍥昷㑡搴愹慦㔰ㄲづ愶昸㌹戸ㄳ㉡昳㉥㠸㠸昵㌵っ慡㜲挰昰㥡㈸敦㘷〳攱攰㘶㜲㜰ㄳ㍤晥搶敢攸㘱㜶攴㜱昰㍤㙡㠵㠳㌱㕡づ戲㕡づ搸〹ㄱ㡣挷〱攵㜰㤰捥挷戱㘰㘰攷㑢〹扢㤴㡣㐵换戸㌱挸ㄶ㤳改㑣㌶㠱㘹㌱㥢㉡㕡捡㙤㘳㍥㠱㌶ㄶ攳㘹扤ㅣ㐸㘰㡤〳愵㑥ㄹ搰〹〷〹㍦〷捦㐰㘵㍥ぢㄱ戱ㄸ㌴挳㍦晤扤㌲㠳㘹愲㝣㤱つ㠴〳晥〶㕣摥㔱慥㈴㐸挶搲㉢散〸ㅢ昲㘵㤰㑣㌸搸㕥换挱㐸㉤〷㠳搰㐸㌸㜸つ㔰づ〷搹㘸㉥㥥㡡愶换戱㈴㑥㠵㜲㍥㕦㐸愷㘳攵〴ㄶ㔸换戱戲㕤挴晤挱㝡㙥ㅢ昳㜵戴戱ㄸ㍤敢攵㐰挲㘸ㅣㅡ㜵㙡〸㜴挲挱㔰㍦〷㙢愰㌲摦㠴㠸㔸㡣㤰攱㥦㥥〳㐶捥㐴昹慥㌴愰搹㠳ㄴて㐰㈸㠹㠸戱昴〱㍢㘲つ扦㥢挱㕥㌸搸㔰换挱〶㕡づㄸ〹ㄳづ㍥〱㤴挳㐱㡥て㑤ㄹ摥㈶挷㜲㔸㑢㉢攵散㔲㍡㘷ㄷ㜳昱㙣㌱㥥㐸愷捡㤶〴捥搸晤㍡戴戱ㄸ㉡敢攵㐰㘲㘶㥥㑥つ㠵㑥㌸ㄸ攴攷攰㌳扡昴て㠸㠸㌵っ〶昸愷攷㠰㘱㌲㔱㝥捤〶㜲ㅣ㍣㐱摢挷㈱㉣㐶捤㉣㤶扥㠳㜲搰攰㐶〶㙡愲㠱㔸㡢晣㘴昴㠷晥㔶㡦〱㠰㡤摡愶㜵㈱挴㠱扦昹㌴慦㘳㝣捦ㅦっ㕡摦ぢ㝤㡣昲摥攳㍣戲户㘶㝣愱ぢ㍦搹敤戶扤㘶戳㍡㝢摡攱扤挸〸㕣㐱㌱㡡㙦㝤摥愸户攴晢㈱摢ㄶ扤戵搳摡扢昰㜶㜲扢攴㈱㜶攱㌷㐸つ昵晤㤴昶㔷愴敥㥦〶攲㉦搷㠸㠶昷㤳㑦㉢㙤〳て戶搰晣㡣㙦㐲㑢户晣攰㜵㑢攸㤵挹愸㤸㠱晦敡晡㡦ㅤ㌱㝤〴㔶〴ㅢ扦晦敡晢敦晢摣〹㜷㙦㙦㤰㡦㕤搶攳㡢ㅦ㌷〱㔱昱㜶㠰㘸慣ㅡ捣搸ㄳ晥戱㉢晦㘷摤㥥㙥㘹㥣昳晦愶㜱㠳㜷昱㉣て㔱挳捥ㅡ摦昸挶㌱ㄷ晦㙤昵㙥㈳晦攷扡敦摤晦ㅦ攳㔸慥摢㔳㌱扡㌴ㄲ㈵昳つ㡡㌵ㄴ㍣ㄶ搴搷攸昴㔵扣慦㌶昴挲摦慦㕣㐵昰㠵扦ㄶ㐳㔱㜲捣㌴㘱㝣㠳〶㉢挶㠶㜸摣㈸㤳㤱㈵㈳搲㐳㔰㉥愷晥〱㄰捦慤㠸㌹㄰慡挱㡣〹攱㕦ㅦ㥣ㅢ攷㔹搶㜴㡥㘱㈳㥤㜳敢慡㌹昷㠹慢〸扥挸搷㥡〶㈴㜱㙥〳挷㌹〶㝤ㅣ攷㘶㘰换搸搰㜳づ㙢㠳敡㠳ち攷㌶愶㜳っ昶攰㕦ㅦ㥣㥢敢㔹搶㜴㡥昱㈰㥤㜳敦㔴㜳㙥慤慢〸扥愰搷㘲昰㐸㥣摢搲㜱㡥ㄱㅢ挷戹㐳戱㘵㙣㡤㕡㠳㠷㜶㌲愹搶㔴昸㌶㤴扥㌱㠸㠳㝦㝤昰慤散㔹晥戰㙦敤攳ㄴ攳㍣㍡摦㕥慢收摢㥦㕣㐵昰挵扢ㄶ㠳㐲攲摢㜶㡥㙦㡣挴㌸扥㜵㘱换搸〱戵敥㘹㥢㔶㉦㔷㌸户ㄳ㥤㘳㜴〶晦晡攰摣ち捦昲㠷㥤挳㈹挷〰㡥捥戹攷慢㌹昷扦慥㈲昸㐲㕤㡢搱ㅥ㜱㉥敡㌸挷㄰㡢攳摣〹搸㌲攲㍤捥挵戳敡改ち攷㤲㜴㡥㘱ㄷ晣敢㠳㜳㡣捤㠸㘵㑤攷ㄸ㤹搱㌹昷㔸㌵攷ㅥ㜵ㄵ挱ㄷ攵㕡っ攳㠸㜳㘳ㅣ攷ㄸ㍢㜱㥣㍢ㅦ㕢挶敥㍤捥攵愲敡挱ち攷昶愰㜳㡣愷攰㕦ㅦ㥣㘳搰㐵㉣㙢㍡挷㤰㡢捥戹㝢慡㌹㜷户慢〸扥〰搷㕡〵㈴㜱㙥㤲攳ㅣ㠳㈲㡥㜳っ户ㄸ㔳㝡㥣换㘶搴敤ㄵ捥敤㐵攷ㄸ㈸挱扦㍥㌸挷㘸㡡㔸搶㜴㡥戱ㄴ㥤㜳㌷㔵㜳敥㐶㔷ㄱ㝣戱慤挵挰㡢㌸㌷搳㜱敥㍥㤴ㅤ攷ㄸ㐷㌱㘶昷㍡㤷㔵搷㔵㌸㌷㠷捥㌱〲㠲㝦㝤㜰㡥㘱ㄲ戱慣改ㅣ㠳㈴㍡攷㔶㔷㜳敥㉡㔷ㄱ㝣㘱慤挵㠸㡡㌸㜷㠰攳ㅣ挳ㄸ㡥㜳っ㤰ㄸ〷昵㌸ㄷ㡤慢㉢㉡㥣㍢㤸捥㌱戴㠱㝦㝤㜰㡥昱て戱晣㘱攷ㄶ㡥㔳㡣㝥攸㥣扢愴㥡㜳ㄷ扢㡡攰㥢㘸㉤㠶㑡挴戹㠲攳ㅣ攳ㄳ㡥㜳㡣㝣ㄸ愵ㅥ攷㔲㌱㜵㘱㠵㜳㘵㍡挷㤸〵晥昵挱㌹〶㌶挴昲㠷㥤挳㙣挹戰㠶捥戹㕦㔷㜳敥ㅣ㔷ㄱ㝣挳慣挵ㄸ㠸㌸搷敡㌸挷挰㠳攳ㅣ㐳ㅡ㐶㝢㡦㜳戹愴㍡戳挲戹挵㜴㡥挱〸晣敢㠳㜳㡣㔸㠸㘵㑤攷ㄸ慦搰㌹㜷㙡㌵攷㑥㜱ㄵ挱㌷挷㕡っ㙥㠸㜳㑢ㅤ攷ㄸ㔱㜰㥣㘳慣挲㔸摥敢㕣㑣晤愲挲戹㈳攸ㅣ愳っ㝤㜳㡥愱㠸扥㌹挷㐰挴㐸㄰ㄶ扣戵㍣慥㥡㜳㍦㜵ㄵ挱㌷挲㕡㡣㕡㠸㜳挷㍡捥㌱㔴攰㌸挷㈰㠴㜱ㅣ㙡攵〶㈵㤵㔴㐷㔵昸㜶㍣㝤㘳昴愰㙦扥㌱挴㔰摢户㘳ㄷ㡦㔳っ㌰㡣搴昸戶扣㥡㙦换㕣㐵昰㑤慦ㄶ愳ㄱ攲摢挹㡥㙦っ〱㌸扥㌱戸㘰㥣㡡摡㐶摥㝣愵㔵㔷㠵㙢愷搳㌵〶〵晡收ㅡ㈳〷戵㕤慢挳扤ㄷ攳〶㈳㌵慥戵㔷㜳慤捤㔵〴摦攰㙡㌱挸㈰慥㥤敤戸挶㤵㝤挷㌵挶っ㡣㕦愳㔶㜶㕢㌶愶㕡㉡㝣㍢㡦扥㜱戱扦㙦扥㌱㈲搰〷摦散㜱㡡昱㠰㤱ㅡ摦㑡搵㝣㉢扡㡡攰㥢㔹㉤〶て挴户㡢ㅣ摦戸㘲敦昸挶㔸㠰㜱〹㙡㥤晢捡㐴㔲㌵㔷㌸户㤲捥㜱ㄵ扦㙦捥㜱愹扦て捥㘱愶攴㐲晦㐸㡤㜳〷㔵㜳敥㐰㔷ㄱ㝣攳慡挵愸㠰㌸户捡㜱㡥㑢昱㡥㜳㕣攴㌷㔶昷㌸㤷捤愹昹ㄵ捥㕤㑤攷戸㍣摦㌷攷戸㠶摦㌷攷戸㠲㍦㔲攳摣散㙡捥捤㜲ㄵ挱㌷愹㕡㕣敥ㄷ攷㙥㜰㥣攳ㅡ扢攳ㅣ㔷敦㡤㥢㝡㥤㡢慡㝤㉡㥣扢㠵捥㜱摤扤㙦捥㜱㜱扥㙦捥㜱㘹㝥愴挶戹㈹搵㥣㥢散㉡㠲㙦㐸戵戸㡥㉦捥摤攵㌸挷挵㜳挷㌹㉥换ㅢ昷愰㔶㑥戹㐴㐶㡤慦昰敤㍥晡挶昵昴扥昹挶㐵昷㍥昸㠶改㠴㑢敥㈳㌵扥敤㕥捤户摤㕣㐵昰捤愷ㄶ搷攷挵户㐷ㅣ摦戸㈸敥昸挶攵㜶攳㌱搴㍡愷㕣㍣愵㌲ㄵ捥㍤㐱攷戸㔰摥㌷攷戸㥡摥〷攷㜰捡㜱㉤㝤愴挶戹㜸㌵攷㘲慥㈲昸㐶㔳㡢ぢ敦攲摣㜳㡥㜳㕣敤㜶㥣攳㍡扡昱㝣㡦㜳戹㠴摡愵挲戹ㄷ改ㅣ㔷挰晢收ㅣ㤷挹晢收摣晤戰ㅣ愹㜱㙥㠷㙡捥㙤敦㉡㠲㙦㉡戵戸愲㉥捥扤敡㌸挷㘵㙣挷㌹㉥㤰ㅢ慦愱㔶㡥捡㜸㑥㙤㕢攱摢㥦改ㅢ㔷戶晢收ㅢ㤷扦晢攰ㅢ㉥〴㕣晣ㅥ愹昱㙤敢㙡扥㙤攵㉡㠲㙦㈰戵戸㔲㉥扥扤敤昸挶攵㘹挷㌷㉥㝣ㅢ敦愰㔶㡥捡㜸㌴慡㌶慢㜰敥㍤㍡户〶㐶㝤㜳㡥敢摡㝤㜰づ㐷㈵㔷戵㐷㙡㥣摢戰㥡㜳㐳㕣㐵昰捤愲ㄶ㤷挰挵戹㡦ㅤ攷戸㈶敤㌸挷ㄵ㙤㘳㥤攷㕣㉣㥡㔵㠳㉢㥣晢㤴捥㜱㉤扡㙦捥㜱挱扡て捥㜵㡥㔳㕣慥ㅥ愹㜱㉥㔲捤㌹搳㔵㠴摥ㄸ捡戵敤㕡㙦っ昵晤㌱捦挱攸戴戱捣っ晥〱㘵愷㥡㍦㉥挰㑦㐱㕡㕡㕢攵㔷ㄴ〳昱㙥扦㑥晣㌹捤改㜸㡦㈵摥攸㠷扦㐸敦晥㈰〰敦户攴ぢ搴扣㜷捡㤹㔲㘲㘳愳㍣慢ㄳ㉦㤹敢㕦㥥搶㠵昷㡦㤶㥡昰㈷〱扢扢昱㔷散晦ㅢ㕥晣㠷摦戵㌴㜰搵搹㝤㔱㘵扤昶㈷㈵晣慤㠸㜶愱摢㜹㈵㘸㉦ㅦ摥㕦挹慣攷㉢〱晦扤㔷㤱ㅡ㕦攲㤰慡㜸搳㘵挹昷愶换〶搵㥦晢ㄹ搹㘳㤱扡㘳敢扥㤷㠱㘳㈱摤晣ㅡ㡤㡣㝦㐲昰敦摣㐹㈸〵㈲㘲㝥㠳ㅡ攷捤㠲㝣摢㕡㕤〳ㄷ摢㝦㘸愵ㅦ㔱挰扡晥㙤捤昹捥捥晣㡡愶戶收㔶扢㝤㐱昷挲愶收愵〸㙣攰㌵㥢㜸慤㈰晥〴愶昹ㅤ㐰㐸ㄹ扦慡〹〵ㅥ㘱㈶㠷㡤㕦〹㘹㐷挷㍦㕣㙦㜲㜴扤㈳敢挷㉡づ㑡㐴㥤攲攲㌸㐷㘷㌶㐲搱㠳扥〱㙡㝣攸㕦㝤愹昳扤㈹㡣ㅥ〹愰㜳㜵㕡搰〷晡搱户慣㐴晦㔴㡢㍥㌸㡣扥㝥〰㝤愸㠷㍥挴㡦扥㕤㈵晡〷㕡昴㡤挳攸㥢〶搰戹㐰㉢㘳摦摣㡦ㅥ慤㐴㝦㕢㡢扥㔵ㄸ㝤㥢〰㍡㔷㐸〵㝤㤸ㅦ㝤㑣㈵晡敢㕡昴ㄱ㘱昴敤〲攸㝢㜸攸㍢昸搱戹ㄸ攸摢慢㉦㘹搱㐷㠵搱㜷〹愰敦攵愱敦敡㐷攷㙡㥣て晤㔹㉤㝡㍣㡣㥥っ愰捦昱搰搳㝥昴〳㉡搱ㅦ搳愲攷挲攸扢〵搰て昶搰挷晡搱ぢ㤵攸昷㙢搱挷㠵搱㈷〴搰戹㑣㈵㝢㜵㤲ㅦ㥤ぢ㐲㍥㘶敥搰愲㑦つ愳㑦ぢ愰㜳㥤㐸搰昷昱愳㜳㐵挶㠷㝥愳ㄶ㝤㘶ㄸ㝤㜶〰㥤ぢ㌵㠲㍥挷㡦捥㈵ㄱㅦ晡搵㕡昴昹㘱昴晤〳攸㕣㉡ㄱ昴〳晤攸㕣㤴昰愱㕦愱㐵㍦㌸㡣晥攳〰㍡㔷㉢〴晤㔰㍦㍡搷〵㝣攸ㄷ㘹搱㡢㘱㜴㍢㠰捥昵〲㐱㕦攰㐷扦愸ㄲ晤㕣㉤晡㘱㘱昴搶〰晡㑡て㥤昳㝣捦っ扣慡ㄲ晤っ㉤晡攱㘱昴慥〰㍡㥦㤸㘵散㑢晣攸㌷㔴愲㥦愴㐵㕦ㅥ㐶㍦㈲㠰捥㐷㔶㐱晦㠹ㅦ晤慥㑡昴攳戴攸挷㠴搱㝦ㅡ㐰攷㐳愳愰晦捣㡦捥挷㌳摦㕥㍤㔲㡢㝥㐲ㄸ晤挴〰㍡㥦摡〴晤㘴㍦㍡㥦㡦㝣攸摤㕡昴搳挲攸扦っ愰昳戱㐹搰捦昴愳昳〱挵㠷摥愶㐵㍦㍢㡣晥敢〰㍡ㅦ㕣〴晤㍣㍦㍡ㅦㄱ㝣攸㘵㉤晡㠵㘱昴晦〹愰昳挹㐱搰㉦昶愳昳ㅥ摤㠷摥慣㐵㕦ㄹ㐶扦㍣㠰捥㕢㜷㐱晦慤て扤㤱㌷㔲㝤扥搵㘳㑥挳㄰摣ㄴ昳敦捡攳晥㠸㉦戳ㅥ搵㡡扢戵㍥扣㍢晣㑡㜴慡㜸㝢㈶㘹㉦慢㔸㜲㙦㡦〶昳晥㡡〵晥扥ㄱ愹ㅣ㔰㜱㔰收㔵戴攱㙤㤳戴㔸敤㙦挱㝢愶摥ㄶ扣ㅦ㤲ㄶ扦㘳㌵㙦㠵愴挵搵敥〶ぢ㠳㜹ㅦ搴摢㠲昷㌸搲攲ㅡ㔶昳昶㐶㕡㕣敢㙥㐸ぢ摥摢昴戶攰㝤㡢戴戸㡥搵扣㘵㤱ㄶ扦㜷㌷愴〵敦㔷㝡㕢昰㕥㐴㕡㕣捦㙡摥㠶㐸㡢ㅢ摣つ㘹挱㝢㤰摥ㄶ扣扦㤰ㄶ㌷戲㥡户ㄶ搲攲㈶㜷㐳㕡昰扥愲户〵敦ㄹ愴挵捤慣收敤㠲戴戸挵摤㤰ㄶ扣㔷攸㙤挱晢〰㘹㜱㉢慢㜹ぢ㈰㉤㙥㜳㌷愴〵慦晦扤㉤㜸㙤㤷ㄶ户戳㥡㤷㜵㘹㜱㠷扢㈱㉤㜸㑤敦㙤挱敢戵戴戸㤳搵扣㔴㑢㡢扢摣つ㘹挱敢㜴㙦ぢ㕥㠳愵挵摤慣收攵㔷㕡摣攳㙥㐸ぢ㕥㝢㝢㕢昰扡㉡㉤敥㘵㌵㉦愹搲攲㍥㜷㐳㕡昰㝡摡摢㠲搷㑡㘹㜱㍦慢㜹㤹㤴ㄶて戸ㅢ搲㠲搷挸摥ㄶ扣晥㐹㡢〷㔹捤㑢㥦戴㜸挸摤㤰ㄶ扣敥昵戶攰㌵㑤㕡㍣捣㙡㕥捥愴挵㈳敥㠶戴攰戵慣户〵慦㔳搲攲㔱㔶昳ㄲ㈵㉤ㅥ㜳㌷愴〵慦㑦扤㉤㜸敤㤱ㄶ㡦戳㥡㤷ㅤ㘹昱㠴扢㈱㉤㜸捤改㙤挱敢㠹戴㜸㤲搵扣㤴㐸㡢愷摣つ㘹挱敢㐸㙦ぢ㕥㈳愴挵搳慣收攵㐱㕡㍣攳㙥㐸ぢ㕥ㅢ㝡㕢㜰摥㤷ㄶ捦戲晡㐴㔷㘷㍥攷㙥㐸㡢㤳摤㠲㜳㥥㜳㉥㤷ㄶ晦换敡㕦扡㍡昳㜹㜷㐳㕡㥣改ㄶ㥣ㄶ㥣㥦愵挵ぢ慣收搴㑣㈳昳㐵㜷㐳㕡㜰㕥收㠶搳㠲㜳慥戴昸〳慢㌹摤㑡㡢㤷摣つ㘹挱戹戶户〵攷㔱㘹昱㌲慢㌹㠵㑡㡢㔷摣つ㘹挱昹戳户㠵㑣㙣ㅣ挷ㅦ㔱敤㝤慣㔵㈸㜰攱挳㝣ㄵㅢ㠳晡㈹㤹捣㔸慥戰㕡敤㔹扤收㔸挹〴ㄶ戲攲㐴㈶㔸㝦㜶慣㘴搲ち㔹㜱昲ㄲ慢㌷ㅣ㉢㤹愸㐲㔶㥣戰挴敡㑤挷㑡㈶愷㤰ㄵ㈷㈹戱㝡摢戱㤲〹㈹㘴挵㠹㐹慣摥㜱慣㘴ㄲち㔹㜱㌲ㄲ慢昷ㅣ㉢㤹㜸㐲㔶㥣㠰挴敡慦㡥㤵㑣㌶㈱㉢㑥㍡㘲昵愱㘳㈵ㄳ㑣挸㡡ㄳ㡤㔸㝤散㔸挹愴ㄲ戲攲攴㈲㔶敢ㅣ㉢㤹㐸㐲㔶㥣㔰挴敡㔳挷㑡㈶㡦㤰ㄵ㈷ㄱ戱晡捣戱㤲〹㈳㘴挵㠹㐳慣㍥㜷慣㘴㤲〸㔹㜱戲㄰慢㉦ㅤ㉢㤹ㄸ㐲㔶㥣㈰挴敡㙢挷㑡㈶㠳㤰ㄵ㈷〵戱晡挶戱㤲〹㈰㘴挵㠹㐰慣扥㜳慣攴愴て㔹昱攴ㄷ慢扡㈶㌹愲攵㐴て㔹昱㠴ㄷ慢㝡挷㑡㑥敥㤰ㄵ㑦㜲戱㙡㜰慣攴㠴づ㔹昱挴ㄶ㉢挳戱㤲㤳㌸㘴挵㤳㔹慣㥡ㅣ㉢㌹㜱㐳㔶㍣㠱挵㉡㈲㔶㤶㜷ㅡ㌶昲晣摣㑤㤷〲敢㉣㜵昹㕥摤㌱㙡昲昲㙥晣攵ㅡ扢㠴〵扦挵㐸㐰㕤㌱ㄹ改愴㉢昸攰搰て㝦㐴挲昹搳ぢつ昵㘳晥㍤㉣㉥ㅢ昲㙦慣昰摢昸㡦㉦扥晦晥晦㠰挳戹愹㌷昳㤴㠸ㄳ昰㙤㔲㜵㡡搳っㅤ㔶㥦愱〷昶攲㈹㌸戳㠸攲敦〱〵㈷ㄳ㔱㝣ㅡ㔰㜰晥㄰挵摦〲ち㑥ㄹ愲㔸ㄷ㔰㜰㤶㄰挵㈷〱〵㈷〶㔱㝣ㅣ㔰㜰㉥㄰挵㐷〱〵㑦㝦㔱㝣ㄸ㔰昰㡣ㄷ挵〷〱〵㑦㜲㔱晣㌵愰攰㜹㉤㡡昷〳ち㥥捡愲㜸㉦愰攰搹㉢㡡㜷〳ち㥥戰愲㜸㈷愰昸摡㔳慣つ㈸㜸㕡㑡㡢户〳ち㥥㠹愲㜸㉢愰攰挹㈷㡡㌷〳ち㥥㙦愲㔸ㄳ㔰昰ㄴㄳ挵ㅢ〱〵捦㉡㔱晣㈵愰攰㠹㈴㡡㍦〷ㄴ㍣㜷㐴昱㝡愵㘲挰晦〳攴㕢搳改</t>
  </si>
  <si>
    <t>㜸〱捤㝤〷㝣ㅣ搵戵扥慥㉣㡤㌵敢㌶搸㠰㘹㜶㉣㘳搱っ㘶㥢愴㕤㠳㜱挷ㄸ㔷㙣㘳捡㠳㠸㉤戳戶戰㡡㤱攴〶愱〴〸㈴昴ㅡ㈰㄰㈰愶㥡㤰㐲敦㤸昲㑣㙦て〸昰〸〴㑣㌰㍤㘰㙡挰〱晣晦扥㌳㌳搲散捣㕤㔶挹换晦昷换攲㍤捣扤攷摣敦摥昳捤捣㥤搹㝢捥㡣㉡㔴㐵㐵挵㘶㝣昸㝦㝥慡戸戱挳晣㔵㥤㕤㜶敢㤸挹敤㉤㉤㜶慥慢戹扤慤㜳捣挴㡥㡥捣慡㤹捤㥤㕤㝤㘰㘰㌴㌵㐳摦㔹摤搴搹㝣戴㕤搳戴摣敥攸㠴㔱㜵㐵㐵㑤㡤㔹〹晤戶敥搷昲ち㈶㕢㤹㔵ㄴ戰慡㌰つ㡡扥ㄴ㌵ㄴ㈶㐵㠴愲ㅦ㐵㝦㡡〱ㄴ〳㈹〶㔱㔸ㄴ㕢㔰っ愶ㄸ㐲戱㈵挵㔶ㄴ㕢㔳っ愵搸㠶㠲晤㥢摢㔱㙣て搱㝦〷㠸〵㤳㈷捤挹ㅥ〹㙦收㜷戵㜷搸扢㡦㔸攸㡣㜹㕣㉣㌶㈶㌶㈶㤱㑡愵挶㐴㜷ㅦ㌱㜹㔹㑢搷戲づ㝢㕣㥢扤慣慢㈳搳戲晢㠸戹换戲㉤捤戹ㄹ昶慡〵敤㑢散戶㜱㜶㌶㥡挸㘶㤲愹㔸戲扥扥㤰㑥愷晡て〳昲散挹㤳收㜶搸㠵捥㝦ㄷ收㜰㘲捥㤹㍣㘹捣㙣扢敢摦㠵昹㈳㘰〲㜲㑡㝢㙢愶戹敤摦〴㕡捤㝤㕡㍦挵捥㌵㜳攷摢㜶㐷㜳摢愲㌱ㄸ㜶ㄱ搱㈸㌵㡥㤹搸搹戹慣㜵㈹㡦愳挹㜶㑢换㍣扢㈰㍢扤㜵㑡㘷搷摣㑣㐷㙢㘷晦㔶昲㘷㜷搸㙤㌹扢㜳㘰敢搴㤵㌹扢挵㌵散慣㘹㕤㤸改㤸㥤㘹戵慢戸㌱愸搵搹㠷搳昳㜶㕢㔷㜳搷慡〱慤〷㜶摡昳㌲㙤㡢㙣㥡㔴户㑥㕢搶㥣㔷㔵㔵昸㔷搱㘷㘷摤挸㘴㐷㘱㍣慤㤳ㄷ㘷㍡扡愴挴㕤ㄸ搳搹晡づㄷ昱愲㘸㕣㍣愴㐶〴㕡㜱㥦捤㙦㙥㥤㘱㜷戴搹㉤散㠴㝢㜲㜴挰㐸〸㜲昶㐳㌷㔳㥥㍢摣㑢慡㥦㝢昲搱ㄷ昶㘲㡣㠰搸㜲敡捡愵攰ㄸ㑥攳愸㥣㤷改戲挷挵㤳㔱戳ㄶㅡ㜳㈴㙤㜶愴挸愶挷挶㘲㘳捤㔱慣慤㠳㔰㔵慦攲捣昶攳昱散慡㙣捡㔴㌶㘵㉢㥢㜲㤵㑤昹捡㈶扢戲愹㔰搹戴愸戲㘹㜱㘵㔳㜳㘵搳㤱㤵㑤㑢㘰攳㝤㙡晡昶慤㜴㍦㥦摦㜸敤散挸㘱挳愶㥤搳攷昳挱㙦㡣㙦戸㐴昱㘴㤶戹㘰㘷㙣攸挷户ぢ㌴收慥㄰挶㙥ㄴㄸ㕦〲攳ㅢ捤摡摤㈱㤴㝡〱攳攳ㄸ愳ㅤ㐷摦㜰搱搱㔳愷㥣戸敤昸㑤愷㙥扦收㝤挵㐹㐲挰挷㘰㈳っㅥ㙢㐸㤹㝢ㄲ㈶ち㘱挴㈸攸㝣晤㔸㌳捥摡〴㠴㔲㑦戹攰㕢㑣摣扣敡㤸㈳㝥㍡攳晡敤㝦㜹昲攵昷摣㌷㔳㜱昲ㄱ昰㝡㙣㠴挱挹㙣〳㘱ㅡ㈱㡣ㄴ〵挱㤳㘳捤㌴㙢挷㐲㈸戵捥〵扦昰攰㠵㈷晤昹愳㤷㘶㕤昹慢㡦慢㙡摡攷ㅣ愶㌸愹〹昸摥搸ㄸㅣ摡㙤㌱㜳ㅣ㐱昶㠱㌰挶㐳昴㈵㜴㈲㍥搶㥣挰敡㠹㄰㑡摤敦㘲㉦扣敡㡡昷攳㥦晤㘳攲昹㝢晣昶昰てづ㤸㌳㕣昱戴ㄱ散挹搸搰て㝣ち㘱愶㐲ㄸ晢㔲㤰㜲㠰㑦㘳敤㝥㄰㑡摤攱㠲㝦昷搵㥦㘲㙢ㄶ㕣戱敦ㅦ㌷慣ㅥ㘲㍦晡挴㝥㡡㜳戰㠰敦㡦つ㍤昸っ挲捣㠴㌰㘶㔱㄰㍣㍤搶㥣捤摡㌹㄰㑡晤搱〵㍦晤昲敤㕦㍦㘱㡦㑤晢㕦昴㤳ㅤ㝦戴㑢晡慣〷ㄵ攷㜶〱㍦〰ㅢ㝡昰㜹㠴㤹て㘱㉣愰㈰㜸㙡慣㜹㈰㙢ㄷ㐲㈸戵挶〵ㅦ晡て慢昶攱㍢摦㥣㝤㝥㘴摡扡㐱戱攴㡦㔵㍦愸〵晣㘰㙣攸挱て㈱捣愱㄰挶㝦㔱〸改㘳捤挳㔸㝢㌸㠴㔲慢㕤昰攷ㄶ慣晢搹搴〵晢捣昸昵㑦攷ㅢ㝢㔹ぢ㕥㔱扣ㄶ〹㜸ㄳ㌶挲攰㍣ㄲ㡦㠰挶捣㐰ㄸ㔹ㄱ改戱㈹ㅣ收㌹搶收㈱㤴扡搴〵晦晥㤳㡢㤲㕦摣昶改㠴㌵敦㥣扦散攵敢㡣㔷ㄵ慦㜱〲㕥挰㠶ㅥ㝣ㄱ㘱ㄶ㐳ㄸ捤ㄴㅣ㌹㘸㌹㤲戵㑢㈰㤴扡挰〵㝦昴㡢㤱ㄷ㙤㔷晢晢〹愷散搴ㄵ㝤昸㤳㠱㠶攲戵㔳挰㕢戱愱〷㙦㈳㑣㍢㠴戱㤴〲攰昱攸㔸昳㈸搶㜶㐰㈸㜵愶ぢㅥ摤昷ㄱ搵昲攵扤搳㉦㝤攴㠱㑦㥢昷慣扢㔹昱㥡㉣攰㕤搸〸㠳昳ㅣ㕡㐶㤸攵㄰挶ちち敥㔰㥣愰㉢㔹扢ち㐲愹㔳㕣昰挵㝤㍢捦ㅣ摣扥㘹捡㤹愳㍥㜸㝢搸㤵㝦㍡㐰昱㕡㉦攰挷㘰㈳っ㑥捥㝦㐲㤸㘳㈱㡣攳㈸㐸㑢挳㔸昳㜸搶㥥〰愱搴昱㉥昸㔹晤㘷っ㑤㍦㝡捤㠴摦㈶捦扥敡㥣㠱敤㝢㈹摥㐳〸昸㠹搸搰㥤愰㈷愱摥㍣ㄹ挲昸ㄹ㠴㜳㠲攲攴㍦㠵搵愷㐲㈸戵搲挵ㅥ晡挶ㄶぢ晦攷摡昷愷㥤戳㝡挶ㅤ敡换换㝦慢㜸㙢㈲搸扦挰㐶㜸攰㘴攵㌴挲㥣づ㘱㥣㐱挱㠱攳〴㍤㤳戵㘷㐱㈸㜵㤴ぢ扥晤摡攴昰㤷ㅦ㝡㝥攲㠵㜷㙤散ㅡ摡昶收攷㡡户㍣〲㝥づ㌶挲攰㘴攵㕣挲㥣〷㘱㥣㑦〱昰ㄴ挰㉦㘰敤㠵㄰㑡ㅤ改㠲㉦㥣㜷改㈱慦㕣戴㝥昲㘵收㘹挷㝣戰攵敢㙢ㄵ㙦愵〴晣㈲㙣攸挱㉦㈶捣㈵㄰挶慦㈸㌸昲挶戱收愵慣扤っ㐲愹㥣ぢ扥㔳㘱摤户捦ㅥ㜴摢慣㜳㌲㝦扢捥㍣㙤昱㘵㙡㉢愸〵晣㜲㙣攸㈸扦㠲㈰㔷㐲ㄸ扦㠱㄰捡㔳㌸捡㔷戳晡㉡〸愵づ㜳戱摦扡㙤捡㌳㝦㑡㤹戳捦扦昹戵つ㕢㝦戴昱㌹挵㍢㍦挱扥〶ㅢ攱㠱㤳昲㙢〹㜳ㅤ㠴㜱㍤〵〶摥㠸愳㝣つ㙢㙦㠰㔰敡㐰ㄷ晣捦改愷晥㝥㝣摢捦昷扢愱昶㤹㤳愶㍤戵摤㔰挵㍢㑡〱扦ㄱㅢ扡㠱晦㡥㈰扦㠷㌰晥〰攱ㅣ㉢㌸昷晦挸敡㥢㈰㤴㥡敤㘲愷户㍡敤昴㍦㥡㥦捣㍥㘱搳㥥㥦捣㌸收捥慦搵㌶㔰ぢ昶㉤搸搰て晣㔶挲摣〶㘱摣㑥㠱㠱㈷挰昸ㅤ慣扤ㄳ㐲愹㘹㉥昸戸㕦㥣扡攰搱㔸㘱搲慦慥㝢敥挹㜵ㄵ㙦㍥愲戶㠵㕡挰敦挶㠶ㅥ晣ㅥ挲摣ぢ㘱摣㐷㐱㜰ㅣ攵昷戳㜶㉤㠴㔲ㄳ㕣昰ぢ摥敢㌸㉥晦㥢㥡晤㉥㝥㘷昶扡摤搴搸挷搴㜶㔰ぢ昸㠳搸搰戱昲㄰㐱ㅥ㠶㌰晥ㅢ㐲㔸㐹㈷挶㥡敢㔸晤〸㠴㔲㘹ㄷ㝢昷て㙢慤ぢ㉢㠶㑣扡晢改愹㘳昶㤸㌳散㄰戵㍤搴㠲晤ㄸ㌶昴〳㝦㥣㌰㑦㐰ㄸ㑦㔲㜰攰㌸昵㥦㘲敤搳㄰㑡挵㕤昰昱ㅢ㤲㘷晦昹挳㥡㤹户㝣戰敦挴ㅢ㜶ㅣ扣愶晦戳㔰ㅦ攰摥㕥㑤改挸慣挰つ㙢捦扤㜰㝣㑣㤴晦㤵晦ㄱ㠰摦〰㠵晡㐲㘳㈱ㄶ换搷㐷㌳㠹㑣㜵㉤㘰㝢㝢户挹愹慤㝦攱愰收戶㝣晢ち戹晤摣㘱㔲愶搳敥戹ㅢㅤ敤敡㈶戵㉦㙢换㜷㙥慦㔷捥敦挲ㅤ攰㜶㐱㕤て㐸愸搹㝣摣㥣摢㥤搲摦昰㘰戳㠵㤹㤶㘵昶挴㤵捤㡥㝡㔸㐰㡤㕢昳昶㙣㘹敤扥ㅤ昶㔱摤摡搰㠸㈶攲户攳㜲挱づ㜹改愸㥣㜱㡤㤸扣戸扤搳㙥㤳攱㡤㙥㥤摢㥣㕢㘲㜷捣户昹换搳捥㡢慢㕢㔱攵晥㍥ㄸ㍤愷つ㡥攲㡥㍦㍦搲㕦㕢㤸扡戲换㙥换摢㜹㡣㜷愹摤搱戵㙡㐱㈶摢㘲㙦㕤㘴攲昴〹挵戶㐵搵晢戶攷㤶㜵㑥㙥㙦敢敡㘸㙦㈹搶㑣捣㉦捦攰㌷㐹㝥㔶㝢摥挶㑦㡡㉡㝥㉡㔴㐵㥦㍥㑡㔵散愶扢慦㈷㙥攷ㄸ搹ㄱ扥㕤㍣っ晢㝣㥢攲挳㙥捣㍣㜸〷㉦㕡㙣ㅥ㤳㤵愳捡㠰〹㉥㘱㜶㉤㙤攸昳㠹㍦搳㘹扤㑢㘹㙢ㄹ㘳昷㥥晢晦㙢㕣㔹㌹挴昵㝥敡㜲晣㠴搹㉦搳㤶㙦戱㍢㝥㜰㤱㐱㜱㐴收㜳㄰搵㝢攲㙣㉥挹㕥ㄵ㉣搴㑡戵慡㝡㐵㜳扥㙢戱戱搸㙥㕥戴㤸㜷㈴㔸㠸愸愹㈱戵愱㡦昹㍣慡捣ㄷ㈸㕥㠴㠸㐴㉡㡣㍦搱挸㠸攰㔳㔱㍤ㄲ㥢晦晣慦挱㑡戴㌲攵搷㈷㤶ち㍡慢㕢昷㙤敦攸散搳㐷攷攱㝥㤹捥挵㕤㍣㌴㝦㔸㐹扣㤷㈸㕥㠶愸ㅥ〵㔱昶挷收㈰ㄸ㔵昱㌷昵㠰搶㈹㜶㈱㠳㤵っ㌹戳㔵愶扡搵昹㜱㍣挵敥捣㤹晣ㄵ㍤ㅤ攷挹㑡〳㕢㌸昱晢户昲挸户㔷㜶㑤挹㜴㘵晡戶攲昷㌸昶㤰〹愳搱搲捡搹㘲换〱㔲攷戵㡥戸㈵㈰㔸戲改㐳改㈷ㄵづㄲ㑥ㅡ㥣㉢ㄵ㝤㕣昹挳㑥㘰散挳攱㠴ㄱ㍣挸㡢㝦㔷攳攷㝥㝥㥡摤戶㘰搵㔲扢㤳收㌵挶て㔲ㄹ㍣戵〸㌶㈷㤷㍤戰慢戹愵㜳っ㐶㍡慤愳㝤搹搲㝦㈷づ戱捣㔷㈰扣㑦昵捥㌸㠲㝢敦ㄳ攸慡攸扢㥣晢愶愹愹愲㠶㘸慣㌱㕥愵挰戵㡥扦昰㜹挰〲㜳㌳晥㈷ㅦ昳㌵晣㉦㘲搲愴㠴慥扡づ扡㝦㘶㈹愲ㅡ昶晤㕢㐱搴㠲づ㕢ㄶ㔷㙡愴〰搲〷戴ㅥ搴摥戱㈴摢摥扥㠴㠷搵㐰㈹㜵㉥戶敤㉥㉥㔸昴㜳ㄷ㘸㘴㈱㐶愹㍥㝤㡡㔶ㅦ㝣㉢ㅢ㍦〲扥昱㈶挴㠰㠹㉤㉤㈳㍣挴㑥㘳㍤慡晡㘰改挴㜸ぢㅢ摢戳扥搰摥㤱戳㐷慣㘸敥㕡㍣攲㠰㘵昶㌲㉥㌲慤㙣改㕣愹㠶㠱〰慥ㅤ㙣㕥昳挹㠰㔹昳敦㥦㜰攷晡敦ㅢ搲攷慤㍡㔰敤攰㉡㐲㉢ㄶ扢〰戲ㄶ㕦㜳〳㠴摡づ㘶㥣㕢戰㕤晣㌱摦㐵搹㝣㡦攲㝤〸捣ち㐲慡㌳㐱愸㕤㔱挵㐹挲晣㤰攲㈳〸㌵ㅡ㠲愷愸昹㌷〸敦愳〶〳㥢㝢㕥昶摥㈷愸㤶㍢ㄵ摤摥晢ㄴ捡㠸㐹㤳昰摥ㄳ㥤摡ㅤ㍡敥㐱昳㑤ち㜲㘴㤲ㅦ㔵〳㝣㉤〷㝤㕤㐵㘸㘱㘵㑦㌴ㄳづ㌶戱㝤㌵捣昴ㅣ㝣换㍥扥愳昸ㅥ㈲挰㐱ㄴ㔵挲〱て㑤㤳㈷戸㡡愳㑡㌸愸㐴挹晢愸敦扥昷㜱挰愵㘵㌹㠲昱㉢㌰㜴〴ㅢ㔰㐶㑣㥡㤴搰愹〴㔰㜵ㅣ㝣㡥㍥戴ㅣ㝣收㉡㐲敢㍦つ㐰慡挵搷ㅣ㠴敥搴㐶㤸改㌹搸㠲愳ㄹ㑣㌱〴㈲挰㐱㈳〰㠴㠳慤㘸戰㌵㠴㑡愳㑡㌸ㄸ㡡㤲昷㔱敦昹㌹搸ㄶㅡ攱〰户摡㈱づ戶㠷㌲㘲搲愴㠴㑥㡤〵慡㡥㠳扦㤴攲攰㜵㔷ㄱ㕡愶ㅡ〷愴㕡㝣捤㔱攸㑥晤戹㈴〷㍢㜱㌴㍢㔳散〲ㄱ攰㘰ㅦ〰〸〷扢搱㘰㌴㠴㥡㠰㉡攱㘰㜷㤴扣㡦㝡挱捦挱ㄸ㘸㥣㕦㑡昸㙤ㅡ㈲㈱ち㙤挴愴㑤〹㥤㥡〸㔸ㅤ〹㡦㤷㈲攱㌱㔷ㄱ㕡㑦㥢〲愴㕡㝣捤㌴扡㔳㡦㤴㈴㘱㉦㡥㘶㙦㡡㜱㄰〱ㄲ愶〲㐰㐸ㄸ㑦㠳〹㄰㙡ㅡ慡㠴㠴㠹㈸㜹ㅦ㜵扦㥦㠴挹搰挸㠴愰攳㘰㉡㤴ㄱ㤳㈶㘱づ㐴愷昶〳慡㡥㠳㕢㑢㜱㜰㡢慢〸㉤晢捤〰㔲㉤扥收㙣㜴愷㙥㉡挹挱㕣㡥收〰㡡㜹㄰〱づ㘶〲㐰㌸㔸㐰㠳〳㈱搴㙣㔴〹〷ぢ㔱昲㍥㙡㡤㥦㠳㠳愱ㄱづ戰㠸ㄸ㍡づづ㠵㌲㘲搲愴㠴㑥捤〱慡㡥㠳㉢㑡㜱㜰戹慢〸慤㑥捥〳㔲㉤扥㘶づ摤愹换㑡㜲㘰㜳㌴〵㡡㐵㄰〱づ收〳㐰㌸㘸愶挱㤱㄰敡㐰㔴〹〷㑢㔰昲㍥敡〲㍦〷慤搰〸〷㔸敥〸㜱搰づ㘵挴愴㐹〹㥤㕡〸㔴ㅤ〷愷㤵攲攰ㄷ慥㈲戴㠸㝡〸㤰㙡昱㌵㔷愲㍢㜵㙡㐹づ㡥收㘸㡥愱昸〹㐴㠰㠳㐳〱㈰ㅣㅣ㐷㠳攳㈱搴㘱愸ㄲづ㑥㐰挹晢愸攳晤ㅣ㥣〸㡤㑣㡡㔸㈳〸㜱㜰㌲㤴ㄱ㤳㈶㈵㜴敡㜰愰敡㌸㔸㔶㡡㠳㉥㔷ㄱ㕡敢㍤〲㐸戵昸㥡㘷愲㍢搵㔱㤲㠳戳㌹㥡㜳㈸捥㠵〸㜰㤰〱㠰㜰㜰㍥つ㉥㠰㔰㌹㔴〹〷ㄷ愲攴㝤搴㤱㝥づ㉥㠲㠶ㅣ㜰攵㌸挴挱㈵㔰㐶㑣㥡㤴搰愹㍣㔰㜵ㅣㅣ㔱㡡㠳㈶㔷ㄱ㕡㤲㕥〴愴㕡㝣捤搵攸㑥ㅤ㕥㤲㠳慢㌹㥡㙢㈸慥㠵〸㜰戰ㄸ〰挲挱昵㌴㔸〳愱戸㘲㉤ㅣ摣㠰㤲昷㔱〷晡㌹戸ㄱㅡ㌹づ㜴攷挲敦愱㡣㤸㌴〹㜳㈰㍡戵〴愸㍡づ㘶㤴攲㘰㝦㔷ㄱ㕡㌹㙦〳㔲㉤扥收ㅤ攸㑥敤㔷㤲㠳扢㌸㥡扢㈹敥㠱〸㜰搰づ〰攱攰㍥ㅡ摣て愱㡥㐲㤵㜰戰ㄶ㈵敦愳㈶昸㌹㜸㄰ㅡ㜲挰㜵昸搰㜱昰㌰㤴ㄱ㤳㈶㈵㜴慡〳愸㍡づㅡ㑡㜱㔰敦㉡㐲ぢ晣换㠰㔴㡢慦昹ㄴ扡㔳㠹㤲ㅣ㍣挳搱㍣㑢昱ㅣ㐴㠰㠳攵〰㄰づ㥥愷挱ぢ㄰㙡㈵慡㠴㠳ㄷ㔱昲㍥㙡戴㥦㠳㤷愰㈱〷っㄷ㠴㌸㜸〵捡㠸㐹㤳ㄲ㍡戵ち愸㍡づ㙡㑢㜱㌰挲㔵㠴攲㄰㍦〱㔲㉤扥收㝡㜴愷㠶㤷攴攰慦ㅣ捤摢ㄴㅢ㈰〲ㅣㅣぢ〰攱攰㕤ㅡ扣〷愱㡥㐷㤵㜰昰㍥㑡摥㐷㙤敤攷攰㐳㘸攴㕣挰搲㘶㠸㠳扦㐱ㄹ㌱㘹㔲㐲愷㑥〰慡㡥㠳晥愵㌸攸攷㉡㐲攱㤲㤳㠰㔴㡢慦昹ㄵ扡㔳㘶㐹づ扥收㘸扥愱搸〴ㄱ攰攰㘴〰〸〷摦搲攰㍢〸挵㜰㡡㜰昰㍤㑡摥㐷㈹㍦〷ㄵ㤵摥㡤愲敥㙥戹ㄲ摡㠸㐹㥢㌰〹愲㔳愷〲㔶㐷挲摦扦㉢昱㡢攱㉢㔷ㄱ㡡敢㌰㘸㔳㡢慦搹て摤愹㉦㘰愶晦挵㌰㠰愳ㄹ㐸㌱〸㈲㐰挲改〰ㄸ㐹㤰㉤㘸㌰ㄸ㐲㌱散㈳㈴っ㐱挹晢愸㡦㠰摦晤换㜱㉢㘸攴㐰搰摤㈸づ㠵㌲㘲搲㈴捣㠱攸搴㔹㐰搵㜱昰㔶㈹づ搶扢㡡㔰昸改㕣㈰〹〷㈳搰㥤㝡愳㈴〷㈳㌹㥡ㅤ㈹㐶㐱〴㌸㌸て㈰㈳昱㌵㜷愲挱捥㄰敡〲ㄴ㠵㠳㕤㔰昲㍥敡㘵㍦〷扢㐱㐳づㄸ捣ち㥤っ扢㐳ㄹ㌱㘹㔲㐲愷㉥〴慡㡥㠳愷㑢㜱昰㤴慢〸㐵挹㉥〶㤲㜰㔰㡦敥搴ㄳ㈵㌹㘸攴㘸㔲ㄴ㘹㠸〰〷㤷〰㘴㈴扥收㕥㌴搸ㅢ㐲㌱㠸㈶ㅣ㡣㐳挹晢愸㠷晣ㅣ㡣㠷㐶㡥〳㐴㠰㐲ㅣ㑣㠴㌲㘲搲愴㠴㑥㕤〶㔴ㅤ〷㜷㤶攲攰づ㔷ㄱち收㕤〱㈴攱㘰㝦㜴愷㙥㉢挹挱㑣㡥㘶ㄶ挵㙣㠸〰〷㔷〲㘴㈴扥收㕣ㅡㅣ〰愱㔶愳㈸ㅣ捣㐳挹晢愸摦昹㌹㔸〰㑤㜷㜰㌰㐴挲㐲㘸㈳㈶㙤挲㈴㠸㑥㕤〵㔸ㅤ〹㔷㤵㈲㘱戵慢〸㐵ㅤㄹ㔲ㄴㄲ㥡搰㥤扡戲㈴〹ㄹ㡥㈶㑢㤱㠳〸㤰㜰ㅤ㐰㐶攲㙢摡㌴㈸㐰㈸〶㈵㠵㠴㐵㈸㜹ㅦ㜵戱㥦㠴㘶㘸㜸㈰㌰㠶ㄹ攲㘰〹㤴ㄱ㤳㈶㈵㜴㡡ㄱ㑦ㅤ〷㘷㤵攲攰㑣㔷ㄱち㡥㌲昶㈹ㅣ㜴愱㍢㜵㝡㐹づ㤶㜳㌴㉢㈸㔶㐲〴㌸昸㍤㐰㐶攲㙢ㅥ㑤㠳㘳㈰ㄴ㠳愷挲挱㑦㔰昲㍥敡㈴㍦〷挷㐱搳ㅤ㙣つ㤱㜰〲戴ㄱ㤳㌶㘱ㄲ㐴愷㙥〲慣㡥㠴㔵愵㐸㔸改㉡㐲㔱㕣㠶㘸㠵㠴㕦愰㍢戵扣㈴〹愷㜳㌴㘷㔰㥣〹ㄱ㈰攱㌶㠰㡣挴搷㍣㥢〶攷㐰㈸〶㜹㠵㠴㜳㔱昲㍥慡捤㑦挲昹搰昰㐰㘰㑣㌸挴挱㠵㔰㐶㑣㥡㤴搰㈹㐶㤰㜵ㅣ攴㑢㜱㤰㜳ㄵ愱㘰㌳㈳挹挲挱攵攸㑥㘵㑡㜲㜰㈵㐷昳ㅢ㡡搵㄰〱づ敥〵挸㐸㝣捤慢㘹㜰つ㠴扡ㅦ㐵攱攰㕡㤴扣㡦㍡挴捦挱昵搰〸〷扡㍢㠴ㅢ愰㡣㤸㌴〹㜳㈰㍡戵ㄶ愸㍡づ收㤴攲㘰戶慢〸挵挴ㅦ〲㤲㜰㜰ぢ扡㔳㌳㑢㜲㜰ㅢ㐷㜳㍢挵ㅤ㄰〱づㅥ〶挸㐸㝣捤扢㘸㜰㌷㠴㕡㠷愲㜰㜰て㑡摥㐷㑤昱㜳㜰ㅦ㌴摤㌱昶搰㠱戰ㄶ摡㠸㐹㥢㌰〹愲㔳㡣挸敢㐸ㄸ㕢㡡㠴戴慢〸〵敦ㄹ㤹ㄷㄲㅥ㐳㜷慡戱㈴〹㑦㜰㌴㑦㔲㍣〵ㄱ㈰㠱㤱晤㤱昸㥡捦搰攰㔹〸挵搸扥㤰昰ㅣ㑡摥㐷敤改㈷攱㜹㘸攴㐰搰摤㉦扦〸㘵挴愴㐹㤸〳搱㈹㈶づ攸㌸愸㉢挵挱㈸㔷ㄱ捣㌱愸㘶捣昲㥦㠸つ昷㠳戹㔹㔸搸㙣慦㘰㐰㙢㘰〱昹慣㤳㤷㜵㜶戵㑢昴㙤㐰㘱㑡晢散昶慥㈹捤㥤㑢㕢㌲慢㠶ㄴ摣㡤㠳ㄶ摢㙤㠸㡢㜷㈰㍣ㅥ愸㙢㕦扡搴捥㥢㠵昹敤换㄰㌳㤹㍥攵㍦㈱㙥㉥扢ぢ㠱㈰愵㉡㉡ㄵ㍥晦㕡㈸戸〲㉤㜱愰㐸㠸昶㜹㐰〶愳㝡㤲㔵敢㡢扥换愶〵挳㐱㍤㡣㉥㘸敥㙡戱晢ㄵ㈴昲㉤摢㌵〵戰㠸㘴㠳㝣摦挲㠲挵〸㜳㑤ㄹ㔰㤸搶搱㥣㙦㘹㙥戳戹㌳戶㜴㑣㘷摡㡢㤰㔸㌰户扤戳㤹〹捣〳ちぢ㍡㌲㙤㥤㑢ㄹ㈷捤慤ㅡ㕣㔴㤲㠰㙡㜵㘱㔲㜳㕢㈷扡㤱扤挸敤㐱㠵昹㡢摢㔷㈰㤷㝥㔹㙢摢戴捣搲捥晦㠸扤愲㘴扦㔰挸慥㔱㤵慡戲㔲搵㔴搶晣慢晢挷㜸ㅤ㘷搷㌶扥㜴搷ㄱ㌸㔸扢㍡㥡戳换挸㥡㜴ㄶ㠷慣愲㤰ㅤ㔹㔱捤ㄸ㝣㌰㉣敡摢㡦㠱㝣〶づ戸㈸㔱㕣ㅢ㕥敦㝥㑡㘱ㄸ捣捤扦㘰㑣晤摦㠰搸㝦摡㠱搳㝢㌲㝤晥㑦㈹晦搵捣ㅡ攸㜵㘲挵㔶㌰ㅥ攸ㅣ㐷㑣戶攰㘱㠵搳ㄳ㠷〳㑢挱㘳㌳㔲㄰ㅢㅥ愶〳㝢㌶昷㐵㝣扥㝦㘱㘶㈶㙢户㈰慤愰㌵搳㌵搰㈹㌰户愳㌵搳搲改敡㈶户户戶㘶㜸摣㌱戱㝤㝥㉥搳㘲搷ㄴ㈶㉥敢㙡㥦搵摣㘶ㄶ㈰攴攰㜴慢㌲㉢㔱㤵㔹改㈴〰ㄴ收㌱搵㐸戶㠹搵扥㈸搳㠱㔸㙢㙢㜳慥㠶〵愶〳晤㐷ㅣ戰戸っ㔴㠱㑣敦攳㑤㈸挱㡣〲㈷慥㡦摤㍤〶〹㌸愴㡥扢ㅦ㠷㜵愵㌲昰㥦晡ㄷ㌳㔱㌰晤挸㤵挳㕣て戴㙡㝣㘵㍥㤲戱㙣㤴〰㉦㌶㌷㜲戹㕢㘶愸㉡㘶㙥晣㘰㔲㐲㕦ㄸ㐴㘶戶㘷昲晢㘶㜲㜸ㅣ愵慦晢㌰㑡つ㜶㈲㘷㤶づ㡢㘹㈲㤳㤱㜵㠴㙣愶攵捤㜹扢愳㠶ㄵ昳昱戰㑤ㄵㄳ㑣っ㘷㙦昱摣慤愸慥敥㔷愳敢㙢扡㠷㌵捡㡤扡晢ㅦ收㤹ㅥ挲晦攸㠰搴㜸㤳愳㡡挸ㄵ改㉤昸㘸晥ㄵ㐲㌱〱㠵晥〴っ摥愶挱〶㠸㙡愶㍡〴昷㐲㜱挶〶昲㍡〸㕤㈵㡦㜱㌰㤷愴〶㜹ㄷ㤲㠴㔲㉤㡥昴昳㈵㡦ㄸ㑥摥㐸㡤昷㙣㠸㌱ㅦ挷戳㥤㡦㌸搳㈹㤳㔴㜰㈱愸愸慣慣挲㑥㌵㠲㐹㜷愱㙥〱搶㍡摦㤶慣ㄲ挵㑣ち攳ㅤ㡣㜸㈰㑦ぢ攰㌷攱摥㔹㤷㑤ㄱ㠹㤸敦挱慣㈲愲㕥㠳昴㝣摦㤶㌵づ㌹敦搳昷て㈰搴〶㔴昲㠲敦扢㍣愹㜷㔱攴㈵慡挲攴㤴㈸㥦挰捣愷㤸㕢㈰ㄹ㐸ㅦㄱ攴㝤㤴㌸愹㜴ㅦ㘴ㅦ愳戶散㐱愶㍥㐴ぢ㙦㜰扥㍤昷〹ㅡ㥢ㅢ㠹换摣〴㡤挱愷㌴昸㡣〶㑣㔷攰摥㌳㍥㐷挹捦ち㥦搲〸摥㐸㠲㤵㉦㘱〶㔶㤸㤲攰攱晡㔸昹㡡戸㝦㈷㉥㔳ぢ㠲慣㝣㡢扡㌲慣㝣〷ㄳ㘱攵ㅢ㠲㌰敤愰㠸㤵㝦愰戶㍣㉢捣㐸昰〶攷㘳攵㕢づ敥㍢攲昲昰搱ㄸ㝣㑦㠳捤㌴㘰〲㠳戰挲㍣㔴㍦㉢㝣扣㐴挳㑡㈵捣挰ちㄳㄸ㍣㕣ㅦ㉢㌸㐳昱摣ㅢ㠴㘲戲㐱㤰ㄵ㘶ㄸ㤴㘱㠵昹〷挲㡡㐱㄰㈶㈲ㄴ戱㔲㠳摡昲慣㌰㐷挱ㅢ㥣㡦ㄵ㍥㤵㘷㐶㠸扢戵摥愰ㅦつ晡搳㠰㈹つ挲捡〰㤴㡡㔸搱晣昲挲戱㌲〸㘶㘰㠵㈹つ㕥挷㍥㔶㉣攲㙥㐱㕣愶ㅦ〴㔹㘱捥㐱ㄹ㔶㤸㤱㈰慣っ㈱〸㔳ㄳ㡡㔸搹ち戵攵㔹㘱搶㠲㌷㌸ㅦ㉢㕢㜳㜰㐳㠹换㡣〶㡤挱㌶㌴搸㤶〶㑣㜲㄰㔶戶㐳㘹㤰㝦㕥攱㔳㌷㥡㠳㘵〷搸㠱ㄶ㈶㌹㜸挰㍥㕡㠶ㄱ㜸㌸㠱㤹㤰㄰愴㠵㔹〸㘵㘸㘱㡥㠲搰㌲㠲㈰㑣㔶㈸愲㘵㈴㙡换搳㌲ㅥ捤扣挱昹㘸搹㤱㠳ㅢ㐵㕣收㌸㘸っ敡㘸戰ㄳつ㈶挲㐰㘸搹ㄹ㈵晦挱㔲㠲㤵㕤㘱〶㔶㤸摡攰攱晡㔸搹㡤戸愳㠹换ㄴ㠵㈰㉢捣㑢㈸挳ち戳ㄶ㠴㤵㍤〸挲昴㠵㈲㔶昶㐴㙤㜹㔶㤸搹攰つ捥挷㑡㤴㠳㡢ㄱ㤷㔹てㅡ㠳㌸つㄲ㌴㔸〸〳㘱㈵㠹㔲ㄱ㉢㥡晣〷㥣㐲つ㌰〳㉢㑣㠴昰㜰㝤慣㌴ㄲ㌷㐵㕣㈶㉤〴㔹㘱愶㐲ㄹ㔶㤸挷㈰慣㡣㈵〸ㄳㅡ㡡㔸搹ㅢ戵攵㔹㘱慥㠳㌷㌸ㅦ㉢攳㌸戸㝤㠸换㍣〸㡤挱㜸ㅡ㑣愰〱㔳㈳㠴㤵㠹㈸ㄵ戱愲㠹〲㠳㤵挹㌰〳㉢㑣㡤昰㜰㝤慣㑣㈱敥㔴攲㌲㡤㈱挸ち㜳ㄷ捡戰挲捣〶㘱㘵ㅡ㐱㤸攲㔰挴捡㜴搴㤶㘷㠵搹て摥攰㝣慣散捦挱捤㈰㉥㙦ㄵ㌵〶㌳㘹㌰㡢〶㑣㤶㄰㔶㘶愳攴㘷㈵愶挹㤱〰㉢㜳㘱〶㔶㤸㉣攱攱晡㔸㌹㠰戸昳㠸换挴㠶㈰㉢捣㘶㈸挳ち㜳ㅤ㠴㤵〵〴㘱搲㐳ㄱ㉢ぢ㔱㕢㥥ㄵ收㐳㜸㠳昳戱㜲㄰〷㜷㌰㜱㤹㉢愱㌱㌸㠴〶㠷搲㠰改ㄳ挲捡㝦愱攴㘷㐵㤷㌵〱㔶づ㠷ㄹ㔸㘱晡㠴㠷敢㘳攵挷挴㙤㈲㉥㔳ㅤ㠲慣㌰扦愱っ㉢捣㝥㄰㔶㌲〴㘱ㅡ㐴ㄱ㉢㌹搴㤶㘷㠵ㄹㄲ摥攰㝣慣攴㌹㌸㥢戸捣㥥搰ㄸㄴ㘸戰㠸〶㑣愸㄰㔶ㄶ愳攴㘷㠵てち㙡慥㐱㐷挲っ慣㌰㘹挲挳昵戱戲㠴戸㉤挴㘵昲㐳㤰ㄵ㘶㍣㤴㘱㠵昹㄰挲㑡ㅢ㐱㤸ㄸ㔱挴捡㔲搴㤶㘷㠵㌹ㄳ摥攰㝣慣ㅣ挵挱㜵㄰㤷昹ㄴㅡ㠳㑥ㅡ昰ㄵ〵㙡㉤っ㠴㤵㘵㈸昹㔹搱㘵㔶攰㔸㔹〱㌳戰挲ㄴぢて搷挷捡㑡攲慥㈲㉥搳㈱㠲慣㌰〷愲っ㉢捣㤰㄰㔶㡥㈱〸㔳㈵㡡㔸㌹ㄶ戵攵㔹㘱ㄶ㠵㌷㌸ㅦ㉢挷㜱㜰挷ㄳ㤷ㄹㄶㅡ㠳ㄳ㘸昰㔳ㅡ㌰改㐲㔸㌹ㄱ㈵㍦㉢扡㕣ぢ戰㜲㌲捣挰ち㤳㉥㍣㕣ㅦ㉢㍦㈳敥㈹挴㕤て㠳㈰㉢捣㡡㈸挳ち㜳㈶㠴㤵㥦ㄳ㠴挹ㄳ㐵慣㥣㠶摡昲慣㌰慦挲ㅢ㥣㡦㤵搳㌹戸㌳㠸换㥣ぢ㡤挱㤹㌴㌸㡢〶㑣挳㄰㔶捥㐶挹捦ち㥦㈹搵㥣㐱攷挲っ慣㌰つ挳挳昵戱㜲ㅥ㜱捦㈷㉥㔳㈶㠲慣㌰㑦愲っ㉢捣愲㄰㔶㉥㈴〸搳㈹㡡㔸戹〸戵攵㔹㘱愶㠵㌷㌸ㅦ㉢ㄷ㜳㜰㤷㄰㤷㔹ㄸㅡ㠳㕦搱攰㔲ㅡ㌰㌱㐳㔸戹っ愵攲㥢㕢晤㍤晦攵戰〳㉤㤵昸ㄵ攵〱晢㘸戹㠲挰㔷ㄲ㤸㐹ㄴ㐱㕡㤸㌹㔱㠶ㄶ收㔵〸㉤慢〹挲〴㡢㈲㕡慥㐶㙤㜹㕡㤸㝢攱つ捥㐷换㌵ㅣ摣戵挴ㅤ慣㌷戸㡥〶搷搳㘰〸っ㠴㤶㌵㈸ㄵㅤ㉣晡㕢晥摦挲っ慣っ昵攱晡㔸戹㤱戸扦㈳㉥搳㉡㠲慣㡣㐴㕤ㄹ㔶㤸㘹㈱慣晣㠱㈰㑣戹㈸㘲攵㈶搴㤶㘷㠵搹ㄸㅡ㔶㙥收攰㙥㈱㉥㌳㌵㌴〶户搲攰㌶ㅡ散〲〳㘱攵㜶㤴晣慣攸㜲㌶㌰戱摣〹㌳戰戲扢て搷挷捡㕤挴扤㥢戸㑣戴〸戲搲㠸扡㌲慣㌰昷㐲㔸戹㤷㈰㑣挲㈸㘲攵㝥搴㤶㘷㠵昹ㄹㅡ愷搷㜲㜰て㄰㤷戹ㅢㅡ㠳〷㘹昰㄰つ挶挱㐰㔸㜹ㄸ㈵㍦㉢㝣㜲㕡㌳戱慣㠳ㄹ㔸㤹攸挳昵戱昲〸㜱ㅦ㈵敥晥㌰〸戲㌲ㄳ㜵㘵㔸㘱㌶㠶戰昲㌸㐱㤸㤶㔱挴捡㤳愸㉤捦ち㌳㌶㌴㑥㍦挵挱㍤㑤㕣㘶㜳㘸っ㥥愱挱戳㌴㤸〷〳㘱攵㌹㤴㡡㈶ㄶ㍥昴慤愱攵㜹搸㠱ㄶ㈶㜱㜸挰㍥㕡㕥㈰昰㡢〴㙥㠲㐱㤰㤶っ敡捡搰㤲㠵㠹搰昲ㄲ㐱㤸愸㔱㐴换㉢愸㉤㑦㡢㡤㘶摥攰㝣ㄳ换晦㜲㜰慦ㄲ㤷昹ㅤㅡ㠳㍦搳攰㌵ㅡ㌰攵㐳㘸㜹ㅤ㈵晦挱愲换昴挰㈹昴〶捣挰ち㔳㍥㍣㕣ㅦ㉢㙦ㄲ㜷㍤㜱㤹㥥ㄱ㘴㠵㌹ㄹ㘵㔸㔹〱ㄳ㘱攵慦〴㘱敡㐶ㄱ㉢ㅢ㔰㕢㥥ㄵ㘶㜵㜸㠳昳戱昲づ〷昷㉥㜱㤹昱愱㌱㜸㡦〶敦搳㠰㐹㈰挲捡〷㈸ㄵㅤ㉣㈵㔶㈹㍦㠲ㅤ㘸㘱愲㠷〷散愳攵㙦〴晥㤸挰㑣搸〸搲挲㉣㡤㌲戴㥣〱ㄳ愱㘵㈳㐱㤸捣㔱㐴换㘷愸㉤㑦ぢ昳㍣扣挱昹㘸昹㥣㠳晢㠲戸捣〱搱ㄸ㝣㐹㠳慦㘸挰戴㄰愱攵敦㈸昹てㄶ㕤㌶〸づ㤶㙦㘰〶㔶㤸ㄶ攲攱晡㔸搹㐴摣㝦㄰㤷㈹ㅣ㐱㔶㤸户㔱㠶㤵摦挰㐴㔸昹㡥㈰慢㔱㉡㘲㘵㌳㙡换戳挲捣て㙦㜰㍥㔶㉡㄰昷㌱ㄹ晣㔱搷攸つ㄰っ愸㌰晢搰㠰㠹㈲挲ち㥥搳㉥㘶㐵㝦挷㘲挰っ慣㌰ㄹ挴敢搸挷㑡㕦攲搶㄰㤷㐹ㅤ㐱㔶㤸挹㔱㠶ㄵ收㜹〸㉢ㄱ㠲摣㠱㔲ㄱ㉢晤㔱㕢㥥ㄵ收㠲㜸㠳昳戱㌲㠰㠳ㅢ㐸㕣收㠹㘸っ〶搱挰愲〱㔳㐷㠴㤵㉤㔰㉡㍡㠵昸㔶〶捤㝣㍢〴㜶愰㘵慤て搸㐷换㤶〴摥㡡挰㑣昳〸搲挲摣㡥㌲戴㌰昳㐳㘸ㄹ㑡㤰愷㔰㉡愲㘵㕢搴㤶愷㠵搹㈱ㅡ慦户攳攰戶㈷㉥㌳㐷㌴〶㍢搰㘰ㄸつ㤸㑣㈲戴っ㐷愹攸ㄴ搲摦昵㡦㠰ㄹ㔸㘱挲㠸㠷敢㘳愵㤶戸㈳㠹换愸㌳㙥㥤㤱〴换ㄲ㌶昸慤㘶攴㌰ㄸ㈶ぢ〵㉢愵㠷〲挳㤶昳扢㔶戵㈰㔴捣㑤㠶捤㥣㉤〶〰㈳㔲㠷㘰㕥㝢㐷㤵慡愸ち㍥ㄹ摦摤昶㔹㜴摡㙦换挰㕢〷愴ㄹ㌵㡣㡡㔶扦昶㡦昰㤳昵摤敤㌹攸㥥挷㤰搹㠶ㅦ愳づ㐳摣㜲㔶㜳慥愳扤戳扤搰㌵㘲㍥㜲㈱㐶昰㉤づ㠵㡡㡡攸挴敡㔷㠱愸敤㤳㡥㔵戵昱ㅤ㙤换昹㘴㜳㘴㐹㕢晢㡡㌶ㄹ㑤㜵㈷㕦㘶㈱㝣昵敤换㙥㈲散㠷㥦ㅤ㐱㥣昵㤶㑢愶戱㌳㈰敡㈶㑦㥡㍣慦㈹㥡戰㤳愹㠶㔴㘳愶㍥㕡㥦捣挶散㜴㈶㤶戶愳搹㐲㌲摦ㄸ㙤捣㌶㐴㉤㠹㕢〲挰摣〵㙤㉣㐶㉡〵㝥㔷㤶㌶㜸㈵敡慡ㄹ攷敢㙤㄰ㄱ昶ㄵ㉡㡢搵搶扣戲慢晡昶㔵㜵㠱㤷㉢㠴㠲㡦摤㑦愸ㅢ〶㘳㡦搵㝦〲㌹扤㙢㔴捣㍤ㅢ昷愷㍢扢㘳〸收ㅥ㄰ㄱ㡢㈱㐸づ挸ㄸ〳戹挵攴㐹㑤挵敦挵㌳昶㐴昵㘰㔴攳㐹㙡敦搹㙡ㅥ㐶㐶ㄴ昵晤㔱㉦㜱㔷扣㠸慦搳㠸愱㘶㈰㙡㝣改ㄶㄶ㘳㥢愸慥㌰攳㤰收㕢摣ㅡ㐹㔱ぢ愱㍥㠲㔲昸㙣㠰㤲ㅢ昲晤ㄸ戵㍣挴搵攳昰㤲〷ㄶㄴ㜸ぢㅤ㔱㜰㘰愸㐷㔱挳㠳愳㜸攷㌲㔶挹搶挶㔸搸㌹㍢㌷㘵㐷㜳㜶㌲ㅤ㙢㑣㐷ぢ挹㔸愶㌱ㄵ㡢㐶昳㠹㔴戴㍥㕦㕦㐸㘶攲戶㈵愱㑤㘲敦㠵㌶ㄶ㠳㤹㌲ㄸ搹戹ㄲ搵昴㜴㡡攱㑡敥㘰昵㄰㍡㈶昹㐲攲㜸㌴㌳㈷㐰㐴㉣㐶㉣戱㔱㘱㤲㐴㤳㤴㤹攴挷㈴㈵搶摦㍤攵㔴㔶扤㐵戳㕤㈹㜶㠱㔰ㄲ愱㘴㘹㍡㤴摤ㅣ㌰㐲㈹ㅣ摣㡥捥挲ㅣ摣㡡摡㌰〷㡣㑣ち〷戳〰攵㜰㤰㑤攴愳戹㜸㍣㥥㠹㐵㘳挹挶㙣㈱㤵㡢愵搲昵㤹㜸㘳㍡ㅤ㡢挵攳㔹㑢〲㤹散㝥㌶㐷捡搰㘵て〷ㄲ挳昴㜴慡ㄲㄷ㕥攱攰て㝥づ收搱愵昹㄰ㄱ慢てっ戰愱攷愰捡㔳ㅥ捣〶挲㐱㤴戶㝢㐲㈸〳㑡改昶㌰㈸扢㌹愸㐱慤㜰㜰㤵㤶㠳摦㘸㌹㌰㕤㈸攳〸㐰戹挷㐱㘳㌲ㄶ捦挷㜰㑥挷敢㤳挹㐴㈶㤵㙣㑣ㄶㄲ昹㐴㈱㔱㠸ㄵ散㔴扤ㄵ昱扡捦愰㡤搵捦㉢挹㜱搰摦㉢㔱愷〶愱㈴ㅣ㕣收攷挰㠶捡㉣㐰㐴㉣ぢ〶搸搰㜳戰㠵愷㕣挲〶挲〱ㅦ晤㤶㌷〴慡㈱㕥㐷敤㔰㜶㜳戰ㄵ㙡㠵㠳㜳戴ㅣ㥣愵攵㘰㙢ㄷ捡攸〴㤴挳㐱㌴㥥换㈶㜲改㔴㈶㔹挸㈵戳愹㑣㈶㥡㐸㌷愶㌲昹戴㕤㠸搹昱㔴㠳㌵搴敢扥ぢ㙤慣㙤扣㤲㜰戰慤㔷愲㑥敤㠰㤲㜰昰ぢ㍦〷㉢愱㌲㔷㐱㐴慣㘱㌰挰㠶㥥㠳攱㥥昲㌸㌶㄰づ昶愱敤㌸〸㌵挲敢攸㐴㈸扢㌹ㄸ㠹㕡攱攰㔸㉤〷挷㘸㌹搸搱㠵㌲㑥〱㤴挳㐱㝤㐳㌴づㅡ昲昵昵㜶㌴㤹挹ㄶ㌲昵ㄹ㍢㤳㑦挴ㅡ昰昶愵挶㐴㍡㙥㡤昲扡㍦ㄵ㙤慣㍡慦㈴ㅣ散攴㤵愸㔳扢愲㈴ㅣ㉣昷㜳㜰㍡㔴收ㄹ㄰ㄱ㙢㌷ㄸ㘰㐳捦挱㘸㑦㜹㉥ㅢ〸〷㔳㘹㍢㠵ㅣ散攱㜵㜴㈱㤴摤ㅣ散㠹㕡攱攰㐸㉤〷㡢戵ㅣ㐴㕤㈸攳ㄲ㐰㌹ㅣ愴攲昵搱㙣㝤㍥ㅡ㠷扦挹㐴摡捥㘴㜱挱㙢捣㈷㐱〴愶挷㜴捣㡡㜹摤晦ち㙤慣戸㔷ㄲづㄲ㕥㠹㍡搵㠰㤲㜰㤰昳㜳㜰㌹㔴收ㄵ㄰ㄱ慢ㄱ〶搸搰㜳㤰昲㤴㔷戳㠱㜰㌰㤳戶㌳挸挱㔸慦愳敢愱散收㘰㙦搴ち〷〷㘹㌹㌸㔰换挱㌸ㄷ捡戸ㄱ㔰敥㜱㄰㑦摡㡤㡤搱㜴㌶㘵挷㤳改㑣㐳㈶㥦挹愶ㅢち昵愹㜴㍥ㅤ捦搸〹㙢ㅦ慦晢摦愱㡤㌵摥㉢〹〷ㄳ扣ㄲ㜵㙡㌲㑡挲挱㕣㍦〷㌷㐱㘵摥っㄱ戱愶挰〰ㅢ㝡づ愶㝡捡㍢搸㐰㌸㤸㑦摢㜹攴㘰㥡搷搱㍤㔰㜶㜳㌰ㅤ戵挲挱ㄴ㉤〷㤳戴ㅣ散敦㐲ㄹ㙢〱攵㜰㤰换愶攰㜲㘳愲㍥㤱挷㙢敤敡ぢ㤹㈴㙡ㄲ㜱㍢㤷㑣㐷ㅢㅡ攲㌱㙢㠶搷晤〳㘸㘳捤昴㑡挲挱㉣慦㐴㥤㥡㡢㤲㜰㌰捥捦挱㝦㐳㘵慥㠳㠸㔸〷挰〰ㅢ㝡づ收㜹捡㈷搸㐰㌸攰㤳摦收㈱攴㘰㠱搷搱㌳㔰㜶㜳戰㄰戵挲㐱㑣换挱㥥㕡づづ㜲愱㡣攷〱攵㜰㄰戵搳㜶扥ㄱ㤳㠰㕤㙦㈷敢㜳㡤搹㘴㍡㥦换愷戳搱㠶㘸㝤㐳㍥㘷㕢〷㝢摤扦㠰㌶搶㈱㕥㐹㌸㌸搴㉢㔱愷づ㐷㐹㌸搸捤捦挱换㔰㤹慦㐰㐴慣ㅦ挳〰ㅢ㝡づ㥡㍣攵敢㙣㈰ㅣ㘴㘸㝢〴㌹挸㜸ㅤ慤㠷戲㥢㠳ㅣ㙡㠵㠳攱㕡づ㜶搰㜲㤰㜷愱㡣つ㠰㜲㌸㐸攳㔴㐸收攱㜰慥㄰㑤摡昵戸㑦挸㌴搴攳㌰㈸㘴㜱㤹挴㈵搳戲扤敥摦㐱ㅢ慢攰㤵㠴㠳㐵㕥㠹㍡㜵㈴㑡挲挱㔰㍦〷ㅦ㐰㘵㝥〸ㄱ戱㤶挰〰ㅢ㝡づ㕡㍣攵㐶㌶㄰づ昸攴户戹㠸ㅣ㐸昸㡦愵㉦愰散收㘰㈹㥡〸〷晤戴ㅣ㤸㕡づ㡥㐲㈳㈲ㄸ㕦〳捡攱挰㑥㘴㜳戹㘸㉡搹㄰捤攱昰㙦㡣愷昳昱㙣㉥搶㤰戴ㄳ戸㑦捡收戳㔶㠷摢挶晣〶㙤慣㑥慦㈴ㅣ㜴㜹㈵敡搴ち㤴㠴㠳㉡㍦〷摦㐱㘵㝥てㄱ戱㔶挲〰ㅢ㝡づ㔶㜹捡㍥搵戰㄰づ摡㘹换㥣㘷㈵挱㍥㤶晡㐲搹捤挱戱㘸㈲ㅣ㝣扤㐹㜷㥦昸ㄵ㙡挳昷㠹挷愱㤱㜰搰て㔰づ〷昵戸㐱㑡愵攲搹㝣戲㈱㤶捣愵攳改㑣㈶ㅤ㡤㘶攳㔹㕣㈰敡敢㔳㜱敢㜸户㡤搹ㅦ㙤慣ㄳ扣㤲㜰昰㔳慦㐴㥤㍡ㄹ㈵攱攰㔳㜴摥㝤慦㙣㐱㘵㙥〱ㄱ戱㝥〶㠳㤲ㅣ㥣攲㈹户㘶〳攱㘰㌹扤㕥㐶づ㈴戴挷搲㜶散㠸㌵晣㥥㠶㈶挲挱〶㉤〷㝦搵㜲㜰㍡ㅡ〹〷挳〱攵㜰㔰㠸ㄶ散㘸㍡ㄹ㙦㐸攱愵散㠵㐴㈲ㅢ换搶愷ㄳ昹㍣㝥㍦挴ㄲ愹㝣扤㜵㠶摢挶晣ㄱ摡㔸㘷㝡㈵攱㐰㠲㝦ㅣㅡ㜵敡㕣攸㠴㠳扦昸㌹搸ㄱ㉡㜳ㄴ㐴挴㍡て〶㈵㌹㌸摦㔳敥捡〶挲〱㥦晣㤶ㄷ搵㉡〹攴戱戴〷㍢愲晦晣㕥㠴㈶挲挱昳㕡づ㥥搳㜲㜰㌱ㅡ〹〷㌱㐰戹ㅣ㘴㤳愹㘴㈱㡢㥦〸㜶㌶搹㤰㠸愵㔳㜹㕣㈱愳昵搹㘴㈲㤱换挵㜲搶㈵㙥ㅢ㌳㡥㌶搶慦扣㤲㜰㈰愱㍥づ㡤㍡㜵㌹㜴挲挱㤳㝥づㅡ愰㌲ㅢ㈱㈲搶ㄵ㌰㈸挹挱㤵㥥㜲㙦㌶㄰づ㑥㈶昴㐹昴㔶愲㜶㉣㑤㘰㐷慣攱昷㙡㌴ㄱづ搶㙡㌹戸㑦换挱㌵㘸㈴ㅣ㑣〱㤴挳㐱㐳㌶摢㔰戰ㄳ戹㠶㔸扥㠰搳〱㈷㐲㍣㔵㥦戶搳戸㑤挸挷ㅢ愳つ搶戵㙥ㅢ㜳㉡摡㔸搷㜹㈵攱㐰攲㝡ㅣㅡ㜵敡户搰〹〷㜷晡㌹㤸づ㤵戹㍦㐴挴扡ㄱ〶㈵㌹昸㥤愷㥣挳〶挲挱改㠴㍥㡤摥㑡㡣㡥愵昹散㠸㌵晣摥㠴㈶挲挱㡤㕡づ㙥搰㜲㜰㌳ㅡ〹〷〷〱捡攱㈰ㄵ慢捦攷昳挹㜴戲㌱㤷㑦ㄶ㌲戹㜴㍥㤵㑤㐷搳改㕣愲愱㔰㐸愴㌲搶㉤㙥ㅢ昳㘰戴戱㙥昵㑡挲㠱㐴昱㌸㌴敡搴㥤搰〹〷搷昸㌹㌸っ㉡昳㜰㠸㠸㜵ㄷっ㑡㜲㜰户愷捣戲㠱㜰㜰ㅥ愱昹〸戹㤲㠸ㅣ㑢〵㜶挴ㅡ㝥敦㐷ㄳ攱攰ㄲ㉤〷ㄷ㘹㌹㔸㡢㐶挲挱㤱㠰㜲㌸㠸㐷㔳昵㜰㍢搶㤰㉢挴㜱㝢㤴㑤㘵㤳㌹㍢㤵㑥ㄵㅡ㌱㐳ㄴ敡ㅢ慣〷摣㌶收ㄲ戴戱ㅥ昴㑡挲㠱挴散㌸㌴敡搴㍡攸㠴㠳昳晣ㅣ戴㐳㘵㉥㠵㠸㔸㡦挰愰㈴〷㡦㝡捡㘵㙣㈰ㅣ㕣㐲攸㡢改敤攳㕥户慢搸ㄱ㙢昸㝤ㄲ戵挲挱㈹㕡づ㑥搶㜲昰㤴ぢ㘵ㅣぢ㈸㤷〳㑥〶㜶ㅣ㜷㠸㐹摣㌵攷㌱㈷㈶搲㠵挶㐶㑣㠹改㕣㉥㤷捤㔸㑦㝢摤ㅦ㠷㌶ㄶ〳㜳散摦ㄴづ㈴㐲挷ㄲ㜵敡㜹攸㠴㠳攳晤ㅣ㥣〸㤵㜹ㄲ㐴挴㝡〱〶㈵㌹㜸搱㔳晥㥣つ㠴㠳㉢〹捤㐷挸搵㑢㕥户㘷戰㈳搶昰晢ち㙡㠵㠳㑥㉤〷㐷㘹㌹昸㕦ㄷ捡㌸〷㔰づ〷㤸〶㘲㠵㘸㉣㤶㡣挶㤳挹挶㠶㐲愶㤰㙥捣攵ㅡ攳昱㜴慥戱搰㤰㡦㔹慦㝡摤㥦㡢㌶ㄶ愳㜰㍤ㅣ㐸㌸㡥〳愵㑥扤〱㥤㜰搰攲攷攰㐲愸捣㕦㐲㐴慣㌷㘱㔰㤲㠳昵㥥昲㔲㌶㄰づ昸摣户扣㤴㕡晤搵敢昶ち㜶攴㜱戰〱戵挲挱ㄱ㕡づ㝥慣攵攰ㅤㄷ捡戸ち㔰づ〷改㔴㝤愶㤰换攷ㅡㄲ攰〰㌷挸㤹㐴㉣搵㠸㈵㤴ㄸ㝥㐸攳挰㐸㕡敦㝡摤㕦㡤㌶ㄶ㘳㙥㍤ㅣ扣敦㤵愸㔳ㅦ愱㈴ㅣㅣ攲攷攰㝡愸捣㌵㄰ㄱ敢㙦㌰㈸挹〱攳㙤愲晣㍤ㅢ〸〷㝣敥摢攴ㄳ攴㙡愳搷搱捤散挸攳攰㌳搴ち〷戳戴ㅣ捣搰㜲昰戹ぢ㘵摣づ㈸㠷〳㥣晢改㐴㘳㐳ㄴ搷挴晡㘴㉣㤵捤㘲㠵㌸㥤捤㐶㌳㐹㉣㉢攴戳㘹敢ぢ慦晢㍢搰挶㘲㠰慤㠷㠳慦扣ㄲ㜵敡ㅢ㤴㠴㠳㝤晤ㅣ摣〳㤵㜹㉦㐴挴摡〴㠳㤲ㅣ㌰扡㈶捡〷搹㐰㌸戸㡤ㅣ摣㑡㡦扦昳㍡㕡挷㡥㍣づ㌶愳㔶㌸ㄸ慢攵㈰愵攵㠰㥤㄰挱㜸ㅣ㔰づ〷㌱㉣愱愴昳㠵っ捥㠶㐴戲㍥㤵㐸愵㤳戸㔹捣攱㜷㘳摥㑥㘵ちつ㤶㜲摢㤸㑦愰㡤挵㜰㕡て〷ㄲ㔷攳㐰愹㔳〶㜴挲㐱挲捦挱㌳㔰㤹捦㐲㐴㉣挶捣昰㑦㝦慦捣㔸㥡㈸㕦㘴〳攱㠰㡦㝤㥢㝣㠰㕣㐹㡣㡣愵㔷搸ㄱ㙢昸㘵㡣㑣㌸搸㔹换㐱㥤㤶㠳〱㘸㈴ㅣ扣〶㈸㠷㠳㌸㤶㑣戲㔸㌴挲攲〹愲〷昵㍣㌱攲㈹摣㈳㈴戰捣㥡㙣㡣ㄷ慣㠱㙥ㅢ昳㜵戴戱ㄸ㍣敢攱㐰愲㘸ㅣㅡ㜵㙡〸㜴挲挱〸㍦〷敢愱㌲摦㠲㠸㔸っ㤰攱㥦㥥〳〶捥㐴昹慥㌴愰搹挳ㄴて㐱㈸〹㠸戱昴㈱㍢㘲つ扦摢挲㕥㌸搸㔲换挱㘰㉤〷っ㠴〹〷㥦〰捡攱愰㍥㡢ㄷ㤷攷昳つ昹挶㙣㉥㘹㌷攰搷㈲搶㑦昲改㐶扢㤰㙣挴捡㜲摥㤲戸ㄹ扢摦㠸㌶ㄶ㈳㘵㍤ㅣ㐸挸捣搳愹ㄱ搰〹〷〳晣ㅣ㝣㐱㤷扥㠴㠸㔸戵㌰挰㍦㍤〷っ㤳㠹㜲ㄳㅢ挸㜱昰〴㙤ㅦ㠷戰ㄸ㌵戳㔸晡ㅥ捡〱㠳慡ㄹ愸㠹〶㘲㉤昲㤸攸て晤㝤ㅥ〳〰㕢戵㑥敦㐴㠸〳㝦攷㘹㐱晢挴敥㍦ㄲ戴㠵ㄷ晡ㄸ敤扤慦戹慥愷㘶㘲戶ㄳ㡦改㜶搹㕥戳㌹ㅤ摤敤昰晥㘳〴慥愰ㄸ捤户㍢㙦搵㔳昲㍤扣戶㝤㑦敤昴戶㑥扣㠵摣捥㝢㠸㥤㜸昲愸慡戲㡦搲㍥㌹敡晥㌹㈰㍥慤㐶㌴扣㠷㝣㝡晥㐷昰㘰㝢捤愳㝢㤳㥡扢攴㈱搷ㅤ愰㔷㈶愳㘲〶晥慢㌰挶㡤㥡㌹㉡㔶㕦扤昹㥢捤㥢㝢摤〷昷㙥㑦㡣㡦㍤㔶攲ㅢ㌱㉢〱愸㜸㌷㐰㌴㔶つ㘲攸〹晦搸㤳晦戳㜱扣㕢㥡攰晣扦㘶挲愰㍤㍣换挳㔵敤㜹ㄳ慢摦㍣晥㡡㑦㙦搸慢敥搷㝦搸散晥晦㜸挷戲㙤㠲㘲㜰愹づ㈵昳㑤㡡昵ㄴ㍣ㄴ搴㈶㜴晡㉡㕥㑣ㅢ㝡戱敦㌷慥㈲昸㘲㕦㡢㤱㈸㌹㘴㙡㌰扥〱㠳ㄴ㐳㐳㍣㙣㤴挹挰㤲ㄱ昱昸㐹搴慢㉦㠱攱㜹ㄵ㌱晢㐳㌳㠸ㄱ㈱晣敢㠵㙦ㄳ㍣换戲扥㌱㘸愴昳㙤㘳㈹摦㍥㜱ㄵ挱ㄷ昶㕡搳㠱㈴扥つ㜶㝣㘳挸挷昱㙤ㄶ戶㡣㉤㍤摦㘲㘹昵㘱㤱㙦㕢搳㌷㐶㝡昰慦ㄷ扥捤昷㉣㝦搸㌷㝢㠲㘲㌰㐸攷摢㍢愵㝣摢攰㉡㠲㉦攲戵ㄸ㌹ㄲ摦㜶㜰㝣㘳戸挶昱敤〸㙣ㄹ挳扢㝤㑢愹昵㐵扥㡤愰㙦㡣攰攰㕦㉦㝣㉢㜸㤶㍦散ㅢ㡥㐹〶㜹㜴扥扤㔶捡户㍦扢㡡攰ぢ㜶㉤㐶㠴挴户㥤ㅣ摦ㄸ㠶㜱㝣敢挴㤶戱ぢ㙡晢捡㌹㥢㘸㔰㉦ㄷ㌹户ㅢ㥤㘳㘸〶晦㝡攱摣㉡捦昲㠷㥤摢㌸㕥㌱㝡愳㜳敥昹㔲捥晤㡦慢〸扥㌸搷㘲愸㐷㥣㡢㍡捥㌱扥攲㌸㜷ち戶㡣㌸㙡㘵㐲㠲㙦㑦ㄷ昹㤶愴㙦っ戹攰㕦㉦㝣㘳㕣㐶㉣㝦搸㌷散㌸㐶㘵㜴扥㍤㔶捡户㐷㕤㐵昰㠵戸ㄶ㐳㌸攲摢㔸挷㌷挶㑤ㅣ摦㉥挱㤶戱户攷㕢㌲愱ㅥ㉥昲㙤ㅦ晡挶㔰ち晥昵挲㌷挶㕢挴戲慣㙦㡣戶攸㝣扢扦㤴㙦昷戹㡡攰㡢㙥慤敢㠱㈴扥㑤㜱㝣㘳㍣挴昱㡤㤱ㄶ㘳摦㙥摦攲敡慥㈲摦昶愳㙦っ㤱攰㕦㉦㝣㘳ㅣ㐵㉣换晡挶㈸㡡捥户㕢㑢昹㜶㡢慢〸扥挰搶㘲挸㐵㝣㥢敤昸昶〰捡㡥㙦㡣愰ㄸ㜳㍤摦㘲㡤敡て㐵扥捤愳㙦っ㝤攰㕦㉦㝣㘳㝣㐴㉣换晡挶攸㠸捥户ㅢ㑡昹戶挶㔵〴㕦㑣㙢㌱㤴㈲扥ㅤ散昸挶昸㠵攳ㅢ㈳㈳挶愱㥥㙦愹㝡㜵㑤㤱㙦㠷搱㌷㠶㌴昰慦ㄷ扥㌱敥㈱㤶㍦散ㅢ㉥〲㡣㝡攸㝣扢戲㤴㙦㔷戸㡡攰ぢ㘷㉤㠶㐸挴户慣攳ㅢ攳ㄲ㡥㙦㡣㜸ㄸ㜹捦户㜸㕣㕤㕡攴㕢㠱扥㌱㔴㠱㝦扤昰㡤昱っ戱㉣敢ㅢ愳ㄹ㍡摦㝥㔹捡户ぢ㕤㐵昰㐵戲ㄶ㐳ㅦ攲㕢㡢攳ㅢ攳つ㡥㙦㡣㘴ㄸ㙤摤扥㈵搵戹㐵扥㉤愵㙦っ㐱攰㕦㉦㝣㘳㥣㐲㉣换晡挶㈸㠵捥户㌳㑡昹㜶扡慢〸扥㈰搶㘲㐸㐳㝣㕢敥昸挶㌸㠲攳ㅢ㈳ㄴ挶㑡捦户㐴㕡㥤㕡攴摢搱昴㡤愱㠵摥昹挶昸㐳㉦㝣挳㌵㠰搱㠷㍡昰ㄵ扣愱㍣戱㤴㙦㍦㜵ㄵ挱ㄷ扦㕡っ㔵㠸㙦㈷㌸扥㌱㍥攰昸挶挸㠳㜱愲攷㕢㍣慡㡥㉤昲敤㘴晡挶㤰㐱敦㝣㘳㕣愱ㄷ扥攱㝣㘳㔴愱㑥攳摢捡㔲扥慤㜰ㄵ挱ㄷ扡㕡っ㐱㠸㙦愷㌹扥㜱摤摦昱㡤ㄱ〵攳っ搴扡㌷㈶㈹搵㔹攴摣㔹㜴㡥戱㠰摥㌹挷㠰㐱㉦㥣挳㡤〹挳〵㜵ㅡ攷摡㑡㌹搷敡㉡㠲㉦㙡戵ㄸ㕢㄰攷㉥㜰㥣攳㠲扥攳ㅣ㐳〵挶㉦㔱敢晣㔲㙡㔰捤㐵扥㕤㑣摦戸挶摦㍢摦ㄸ〸攸㠵㙦㌸㈸ㄹ〶愸搳昸㤶㉦攵㕢捥㔵〴㕦挰㙡㌱㘶㈰扥㕤敥昸挶㠵㝡挷㌷㠶〰㡣㉢㍤摦㔲つ慡愹挸户搵昴㡤㙢昷扤昳㡤ぢ晣扤昰つ〷㈵㤷昷敢㌴扥ㅤ㕡捡户㐳㕣㐵昰挵慡ㄶ㘳〱攲摢昵㡥㙦㕣㠰㜷㝣攳搲扥㜱㠳攷㕢㍣愶づ㉣昲敤㐶晡挶㌵昹摥昹挶㠵晢摥昹挶㘵晢㍡㡤㙦㜳㑢昹㌶挷㔵〴㕦㤸㙡㜱㡤㕦㝣扢搹昱㡤ぢ敢㡥㙦㕣戲㌷㙥㐵慤㜳挲愵攳㙡㐶㤱㜳户搳㌹㉥戶昷捥㌹慥挸昷挲㌹㥣㜰㕣㡦慦搳㌸户㙦㈹攷愶扡㡡攰㡢㔰㉤㉥摥㡢㜳昷㍡捥㜱挵摣㜱㡥㙢昱挶晤愸㤵ㄳ慥㌱愹㈶ㄶ昹昶〰㝤攳㈲㝡敦㝣攳㑡㝢㉦㝣挳〹挷㜵昶㍡㡤㙦㝢㤷昲㙤㉦㔷ㄱ㝣挱愹挵㐵㜹昱敤ㄱ挷㌷慥㠴㍢扥㜱㡤摤㜸っ戵敥㑣㔹慦ㅡ㡢㥣㝢㠲捥㜱㜵扣㜷捥㜱〹扤ㄷ捥㘱挷㜱〱扤㑥攳㕣扣㤴㜳㌱㔷ㄱ㝣㜱愹挵搵㜶㜱敥㌹挷㌹㉥㜱㍢捥㜱昱摣㜸ㅥ戵戲攳㤲㌱戵㐷㤱㙦㉦搲㌷慥㝡昷捥㌷㉥㡤昷挲㌷散戸〷㘱㔹愷昱㙤㤷㔲扥敤散㉡㠲㉦㈴戵戸㡡㉥扥扤敡昸挶愵㙢挷㌷㉥㡡ㅢ慦㜹扥㈵㔲㙡挷㈲摦晥㐲摦戸㥡摤㍢摦戸攴摤㍢摦戸攰㕤愷昱㙤㜸㈹摦㠶戹㡡攰㡢㐶㉤慥㡥㡢㙦㙦㍢扥㜱㐹摡昱㡤㡢摤挶㍢愸㜵㘷㤳㐶戵㙤㤱㜳敦搱戹昵㌰敡㥤㜳㕣换敥㠵㜳㌸㈸戹㤲㕤愷㜱㙥换㔲捥つ㜱ㄵ挱ㄷ㠸㕡㕣昶ㄶ攷㍥㜶㥣攳㍡戴攳ㅣ㔷戱㡤㡤愸㜵づ捡愸ㅡ㔴攴摢㘷昴㡤换捦扤昳㡤㙢搴扤昰つ〷㈵㔷愸敢㌴扥㐵㑡昹㘶扡㡡搰㡢㐱戹㥣㕤敥挵愰扥扦搳㌹〸㥤㔶ㄷ㤸戴摦慦攰㔴昳㜹〲㍣晤搱摣搲㈲て㑥昴挷㉢晣㍡昰㤷㌲㘷攲㜵㤵㜸㜱ㅦ晥昰扣晢っ〰㕥㘳挹昷愴㜹慦㡥㌳愵挴挶㐶㘱㑥〷摥㈵搷户㌰扤ㄳ慦ㄹ捤搷攰慦晤㜵㜵攱㡦搵晦㈷扣摦て㡦戲㔴㜱愵搹㝤ㅦ㘵愵昶㈹ㄲ㍥ㅥ愲㕤摣㜶摥晣搹挳㠷昷〷㌰㉢昹收扦㝦敤㡤愳挶搷㌸愴㡡㕥㘸㤹昷扤搰戲㑡昵攵㝥㐶挲㔸愴攲㠴㡡捤㌲㜰㉣㥥㥢㥢㜸㠴晥〳㠲㝦挳㑥愲㈷㄰ㄱ昳㕢搴挸㠳㔶㈲㉡慡戸挰晥㐳㡢晢〸晣㔵昴㙤㙤捡㜴㜴㘴㔶搵戴㌶戵搸㙤㡢扡ㄶ搷㌴㉤㐷㉣〳㙦搳挴摢〳昱搷㉤捤敦〱㐲捡昸㔵㌵㈸昰〸㌳㌹㙣㍣ㄸ愴ㅤㅤ晦㌸扤挹搱昵㡣慣て慢昸〸㤸㌳㌲挵ㄵ㜱㡥捥慣㠶愲ㅢ㝤㌰㙡㝣攸摦㝣慤昳扤㈶㡣ㅥ〹愰㜳㑤㕡搰晢晢搱㜷㈸㐶晦㑣㡢㍥㈸㡣扥㐵〰㝤㠴㠷㍥挴㡦扥㔳㌱晡㠷㕡昴慤挳攸摢〴搰戹㉣㉢㘳摦捥㡦ㅥ㉤㐶㝦㕢㡢㍥㉣㡣晥愳〰㍡ㄷ㐶〵扤搶㡦㍥戶ㄸ晤㜵㉤晡愸㌰晡㑥〱昴㝤㍣昴㕤晣攸㕣〴昴敤搵㤷戴攸愳挳攸㝢〴搰昷昳搰昷昴愳㜳ㄹ捥㠷晥慣ㄶ㍤ㅥ㐶㑦〶搰攷㜹攸つ㝥昴㠳㡢搱ㅦ搳愲愷挳攸㝢〵搰て昳搰挷昹搱戳挵攸て㙡搱㈷㠴搱㈷〵搰戹㐴㈵㝢㜵㡡ㅦ㥤㡢㐱㍥㘶敥搶愲㑦ぢ愳㑦て愰㜳㤱㐸搰㘷昸搱戹ㅣ攳㐳扦㐵㡢㍥㍢㡣㍥㌷㠰捥㘵ㅡ㐱㥦攷㐷攷㠲㠸て晤㐶㉤晡㠱㘱昴㠳〲攸㕣㈸ㄱ昴㐳晣攸㕣㤲昰愱㕦愳㐵㍦㉣㡣晥攳〰㍡㔷㉡〴晤〸㍦㍡搷〴㝣攸㤷㙢搱㜳㘱㜴㍢㠰捥戵〲㐱㕦攴㐷扦扣ㄸ晤㈲㉤晡㤱㘱昴㤶〰晡㙡て㥤昳㝣昷っ㝣㝤㌱晡㌹㕡昴愳挲攸㥤〱㜴晥㕥㤶戱㉦昳愳摦㕣㡣晥ぢ㉤晡捡㌰晡搱〱㜴晥㘰ㄵ昴㥦昸搱敦㉤㐶㍦㔱㡢㝥㝣ㄸ晤愷〱㜴晥㘴ㄴ昴㤳晣攸晣㜱收摢慢挷㘸搱㑦〹愳晦㍣㠰捥摦㙣㠲㝥㥡ㅦ㥤扦㡥㝣攸㕤㕡昴㌳挳攸㘷〷搰昹慢㐹搰捦昵愳昳昷㠹て扤㔵㡢㝥㐱ㄸ晤㤷〱㜴晥㙥ㄱ昴㡢晤攸晣㠵攰㐳㉦㘸搱㉦つ愳晦㍡㠰捥ㅦづ㠲㝥㠵ㅦ㥤户攸㍥昴㈶㉤晡敡㌰晡搵〱㜴摥扡ぢ晡戵㍥昴㙡摥㐸昵晡㔶㡦㜹っ㐳㜰㔳捣㍦ㄹ㡦晢㈳扥戳㝡㜴ぢ敥搶㝡昱㡡昰敢搰愹攲敤㤹㘴扡㕣捦㤲㝢㝢㌴㠸昷㔷㉣昰㤱㐶㘴㙦㐰挵㐱㤹㙢㘸挳摢㈶㘹㜱㠳扦〵敦㤹㝡㕡昰㝥㐸㕡晣㤶搵扣ㄵ㤲ㄶ㌷扡ㅢ㉣っ攲㝤㔰㑦ぢ摥攳㐸㡢摦戱㥡户㌷搲攲昷敥㠶戴攰扤㑤㑦ぢ摥户㐸㡢㍦戰㥡户㉣搲攲㡦敥㠶戴攰晤㑡㑦ぢ摥㡢㐸㡢㥢㔸捤摢㄰㘹㜱戳扢㈱㉤㜸て搲搳㠲昷ㄷ搲攲ㄶ㔶昳搶㐲㕡摣敡㙥㐸ぢ摥㔷昴戴攰㍤㠳戴戸㡤搵扣㕤㤰ㄶ户扢ㅢ搲㠲昷ち㍤㉤㜸ㅦ㈰㉤敥㘰㌵㙦〱愴挵㥤敥㠶戴攰昵扦愷〵慦敤搲攲㉥㔶昳戲㉥㉤敥㜶㌷愴〵慦改㍤㉤㜸扤㤶ㄶ昷戰㥡㤷㙡㘹㜱慦扢㈱㉤㜸㥤敥㘹挱㙢戰戴戸㡦搵扣晣㑡㡢晢摤つ㘹挱㙢㙦㑦ぢ㕥㔷愵挵㕡㔶昳㤲㉡㉤ㅥ㜰㌷愴〵慦愷㍤㉤㜸慤㤴ㄶて戲㥡㤷㐹㘹昱㤰扢㈱㉤㜸㡤散㘹挱敢㥦戴㜸㤸搵扣昴㐹㡢晦㜶㌷愴〵慦㝢㍤㉤㜸㑤㤳ㄶ敢㔸捤换㤹戴㜸挴摤㤰ㄶ扣㤶昵戴攰㜵㑡㕡㍣捡㙡㕥愲愴挵㘳敥㠶戴攰昵愹愷〵慦㍤搲攲㜱㔶昳戲㈳㉤㥥㜰㌷愴〵慦㌹㍤㉤㜸㍤㤱ㄶ㑦戲㥡㤷ㄲ㘹昱㤴扢㈱㉤㜸ㅤ改㘹挱㙢㠴戴㜸㥡搵扣㍣㐸㡢㘷摣つ㘹挱㙢㐳㑦ぢ捥晢搲攲㔹㔶晦摣搵㤹捦戹ㅢ搲攲㌴户攰㥣攷㥣换愵挵晦戰晡㙣㔷㘷㍥敦㙥㐸㡢㜳摤㠲搳㠲昳戳戴㜸㠱搵㥣㥡㘹㘴扥攸㙥㐸ぢ捥换摣㜰㕡㜰捥㤵ㄶ㝦㘲㌵愷㕢㘹昱㤲扢㈱㉤㌸搷昶戴攰㍣㉡㉤㕥㘶㌵愷㔰㘹昱㡡扢㈱㉤㌸㝦昶戴㤰㠹㡤攳昸㕦㔴㝢ㅦ敢㝡ㄴ戸昰㘱扥㡡㡤〱㝤㤴㑣㘶㉣ㄷ㔹摤攰㔹扤收㔸挹〴ㄶ戲攲㐴㈶㔸㝦㜱慣㘴搲ち㔹㜱昲ㄲ慢㌷ㅤ㉢㤹愸㐲㔶㥣戰挴敡㉤挷㑡㈶愷㤰ㄵ㈷㈹戱㝡摢戱㤲〹㈹㘴挵㠹㐹慣摥㜱慣㘴ㄲち㔹㜱㌲ㄲ慢昷ㅣ㉢㤹㜸㐲㔶㥣㠰挴敡〳挷㑡㈶㥢㤰ㄵ㈷ㅤ戱晡挸戱㤲〹㈶㘴挵㠹㐶慣㍥㜶慣㘴㔲〹㔹㜱㜲ㄱ慢㡤㡥㤵㑣㈴㈱㉢㑥㈸㘲昵㤹㘳㈵㤳㐷挸㡡㤳㠸㔸㝤攱㔸挹㠴ㄱ戲攲挴㈱㔶㕦㌹㔶㌲㐹㠴慣㌸㔹㠸搵搷㡥㤵㑣っ㈱㉢㑥㄰㘲戵挹戱㤲挹㈰㘴挵㐹㐱慣扥㜵慣㘴〲〸㔹㜱㈲㄰慢敦ㅤ㉢㌹改㐳㔶㍣昹挵慡愲㐶㡥㘸㌹搱㐳㔶㍣攱挵慡搲戱㤲㤳㍢㘴挵㤳㕣慣慡ㅣ㉢㌹愱㐳㔶㍣戱挵捡㜰慣攴㈴づ㔹昱㘴ㄶ慢ㅡ挷㑡㑥摣㤰ㄵ㑦㘰戱㡡㠸㤵攵㥤㠶搵㍣㍦昷搲㘵扤㍡㑢㕤扥户㜵㡣㥥扡戲ぢ㝦愰挶捥㘳挱㙦㈹㜲㑥㔷㑤㐵〶改㉡晥㜰攸㠳扦ㄵ攱晣㠵㠵慡捡戱晦ㅡㄶ㤷つ昹愷㔴昸慤晥昲敦㥢㌷晦ㅦ㜰㌸㌷昵㘴㥢ㄲ㜱ㄲ扥㌵慡㐲㜱㥡愱挳敡ぢ昴挰㕥㍣〵㘷ㄶ㔱㝣ㅥ㔰㜰㌲ㄱ挵㘷〱〵攷て㔱㝣ㅡ㔰㜰捡㄰挵挶㠰㠲戳㠴㈸㍥〹㈸㌸㌱㠸攲攳㠰㠲㜳㠱㈸晥ㄶ㔰昰昴ㄷ挵㐷〱〵捦㜸㔱㝣ㄸ㔰昰㈴ㄷ挵〷〱〵捦㙢㔱扣ㅦ㔰昰㔴ㄶ挵㝢〱〵捦㕥㔱扣ㅢ㔰昰㠴ㄵ挵㍢〱挵㈶㑦戱㈱愰攰㘹㈹㉤摥づ㈸㜸㈶㡡攲慦〱〵㑦㍥㔱扣ㄵ㔰昰㝣ㄳ挵晡㠰㠲愷㤸㈸摥っ㈸㜸㔶㠹攲㡤㠰㠲㈷㤲㈸晥ㄲ㔰昰摣ㄱ挵敢挵㡡㝥晦て㤸㈵慣戳</t>
  </si>
  <si>
    <t>㜸〱捤㝤〷㤸摣搴搵昶摥昵慥扣ㅡ㌷㠱改搵㌶㌶捤㘰愶敤ㄴ㠳挱ㅤっ戶㌱㉥戴〰换ㄴ㡤扤㜸㡢搹㕤㌷㥡〹㄰㝡敦〴㍥っ〶ㄲ㈰㑥〸扤〴㙣㑡㈰㐰㘸ㅦ㤰㠴㄰㐸㌰㘰㝡㜱㠰搰〲昸㝦摦㈳㘹㔷㈳摤昱㙣昲攵㝦㥥っ㥥㠳敥㍤攷扥昷㥥㜷愴㉢改㥥㈳㙤㡤慡愹愹㔹㡦て晦捦㑦ㅤ㌷戶㤹戵戴戳换㙥ㅤ㌵愱扤愵挵㉥㜴㌵户户㜵㡥ㅡ搷搱㤱㕢㍡戵戹戳慢てっ㡣愶㘶攸㍢敢㥢㍡㥢㡦戳ㅢ㥡ㄶ搹ㅤ㥤㌰慡慦愹㘹㘸㌰㙢愱摦搲晤㕡㕥挱㘴㉢戳㡥〲㔶㌵愶㐱搱㤷愲㠱挲愴㠸㔰昴愳攸㑦㌱㠰㘲㈰挵㈰ち㡢㘲㈳㡡㡤㈹〶㔳㙣㐲戱㈹挵㘶ㄴ㥢㔳㙣㐱挱晥捤慤㈸戶㠶攸扦つ挴散〹攳て捣ㅦ〳㙦㘶㜵戵㜷搸扢つ㌹搸ㄹ昳㤸㔸㙣㔴㙣㔴㈲㤳挹㡣㡡敥㌶㘴挲挲㤶慥㠵ㅤ昶㤸㌶㝢㘱㔷㐷慥㘵户㈱㌳ㄶ收㕢㥡ぢ〷搸㑢㘷户捦户摢挶搸昹㘸㈲㥦㑢㘶㘲挹挶挶㔲㌶㥢改扦㉤㤰愷㑦ㄸ㍦愳挳㉥㜵晥愷㌰户㈳收㠱ㄳ挶㡦㥡㙥㜷晤愷㌰户〷㈶㈰㈷戶户收㥡摢晥㐳愰昵晣㑤ㅢ㈷摡㠵㘶晥昸戶摤搱摣㌶㜷ㄴ㠶㕤㐶㌴㑡改㔱攳㍡㍢ㄷ戶㉥攰㝥㌴挱㙥㘹㤹㘹㤷攴㐷㙦㥤搸搹㌵㈳搷搱摡搹扦㤵晣搹ㅤ㜶㕢挱敥ㅣ搸㍡㘹㐹挱㙥㜱つ㍢ㅢ㕡て捥㜵㑣捦戵摡㜵摣ㄸ搴敡晣㠶㔳㡡㜶㕢㔷㜳搷搲〱慤㜳㍡敤㤹戹戶戹㌶㑤敡㕢昷㕤搸㕣㔴㜵㜵昸㔷搳㘷㈷摤挸攴㠷挲㜸㕡㈷捣换㜵㜴㐹㠹㍦㘱㑣㘷敢摢㕤挴㡢戲㜱㜱㤷ㅡㄲ㘸挵摦㙣㔶㜳敢〱㜶㐷㥢摤挲㑥昸㑢㡥っㄸ〹㐱捥敦搰捤㤴攷づ㝦㈵搵捦㍤昸攸ぢ㝢㌱㠶㐰㙣㌲㘹挹〲㜰っ愷戱㔷捥捣㜵搹㘳攲愹愴㌹ㄴㅡ㜳ㄸ㙤㜶愰挸㘷㐷㌷㌶㡥㌶㠷戳㜶〴㠴慡㝢ㄵ㐷戶ㅦ㡦㐷㔷㙤㔳慥戶㈹㕦摢㔴愸㙤㉡搶㌶搹戵㑤愵摡愶戹戵㑤昳㙡㥢㥡㙢㥢㡥愹㙤㥡てㅢ敦搳搰户㙦慤晢㜹昸㥥挷㑦晡攴攳㜵ㄳ㙥改扦㙡㔹㥦㘵愵㌷ㄴて㘶㤹ぢ㜶挲挶挶愱昱挵捣㥤㔱㙦敥〲㘱散ち搱ㄷ愳㡢㈵搲愳捤㤱慣摥つ㐲愹㤷㌰㍣づ㜱㡢敢㍥晥昵戳㡦㍦㌲攵慣捤㤶っ搹晢挵戶摢ㄵ攷〸挱ㅥ㠵つ㡤敦挹愸戹〷㘱愲㄰㐶っ愲ㅥ攸愹搱㘶㥣㤵〹〸愵㥥㜱戱ㅢ㥦㜸改敢敤户㍣㙤晦ぢ㔶昴捤慣摥昵慢ㅤㄵ愷ㅥ挱㙥挴㠶ㅥ㍢㐵㤸㌴㠴㤱㠱㈰㜶㜲戴㤹㘵攵㘸〸愵ㅥ㜷戱㔷㥣搷昲搵摤㈷㑤ㅥ㝢摥搳昷㕣扥攷敢戳㑦㔵㥣搱〴㝢㉦㙣攸㌸ㄹ㐳㤰扤㈱㡣㝤㈰㠴㤳㌸㌸ㄹ换敡㜱㄰㑡慤㜲戱㤷㥦㌵敤㡣戱㌷づ摦敦㤲㌳攳て慣扣㙢㙥ㅦ挵㘳㐶戰㈷㘰㈳㍣敥㔸㉡㘳㑥㈴捣㈴〸㘳㌲〵ㄹ捦㡥㌶昷㘵敤㝥㄰㑡摤敢㠲㉦㍤晦㕢敢戴攷ㅦ㥣㜴挳㘳敦㕥摡㜸挷散㈷ㄴ㈷㘰〱摦ㅦㅢ㘱昰㌸〸㍦㠰㌰㔳㈱㡣㘹㄰㈴〵〳㥦捥捡〳㈱㤴晡戵㡢晤ぢ㝢搲愵攷㍤㔷扦摦昵搳敦晢敥晣ㄳ㤲㜳ㄴ攷㜵挱㍥〸ㅢ㝡散㤹㠴㤹〵㘱捣㠶㈰㌶昶攳㌹慣㍣ㄸ㐲愹㕢㕣散ㅢ㈶ㅣ㝡搴慣㌳昷㥡扣㘲摡摡㥡㑢㍥ㅦ㌰㔹昵㠳㕡戰て挵㠶ㅥ晢㌰挲ㅣづ㘱晣〸㠲搸㤹搱收ㄱ慣㍣ㄲ㐲愹ㄵ㉥昶㔹㝦㌱ㅥ昹挳㔱㡦敦㜷摡搳㌷㡥摦晤㤴㠵愷㈸㥥㠵〴扢〹ㅢ㝡散愳愱㌱㜳㄰㐶ㅥ㠲搸攰扢挰捡㈲㠴㔲㔷扢搸㘶戶㝥昰㕥搳慥㤸㝥攳㑦敡收晤㘲㤷晥㘷㈸㥥摣〴扢㠴つ㍤昶㕣挲捣㠳㌰㥡㈱㠸㥤ㄸ㙤ㅥ挳捡昹㄰㑡㕤敡㘲㍦扤晣晣㠷ㄶ慦㍤㝥摡昵㠳ㅦ戸㈳㍥昴扢扢ㄵ捦㤹㠲摤㡡つ摤㑥搸㐶㤰㜶〸㘳〱㠴㜳㘰㘲摣挷戲扡〳㐲愹昳㕣散㐹㕦㝥扡晤攸㌹昷ㅦ㜰昵昹换㈳户つ㌹攵㜳挵㔳戱㘰㜷㘱㐳㠷扤㤰㈰㡢㈰㡣挵㄰づ㌶づ捣㈵慣㕥ち愱搴改㉥昶㔶㠳㔷摥昵搹㙤ㄳ愷㕦昱挱㝤てㄴㅦ㝣㝢戱攲ㄹ㕥戰㡦挷㠶づ晢〴㠲㥣〸㘱㥣〴攱ㅣ㍣挰㕥挶敡㤳㈱㤴㕡收㘲ㅦ㝦收㔵㔶扦慢㍥㥡扥敡搴㠶愶挶㤷摥改㔰扣㜰㄰散㔳戰愱攷晢㔴㘸捣搳㈰㡣㥦㔰㠰敦㔸㜴戴㜹㍡㙢捦㠰㔰㙡㠹ぢ㍥户昵散戶搳〶㥢ㄳ敥晦㕢晡戸㜳摡㝥昷㤴攲〵㠹㠰㥦㠵つ㍤昸搹㠴㌹〷挲㌸ㄷ愲㌶㥦㌵捦㘳捤昹㄰㑡ㅤ敢〲㘷捦晤换㑤挷㉤扦㜱摣㌵ㅢ㕤㜶㔷晣攸扤户㔲扣挸ㄱ攰ぢ戱愱㘳攴㈲㠲㕣っ㘱㕣〲攱㌰㠲扤攴㔲㔶㕦〶愱搴㌱㉥昶慦戶敡昸㘸昴ㅤ㙢愷㕦扤㙣㜵扦㍤㘷㝣昵㤰攲戵㤳㘰㕦㠱つㅤ昶㤵〴戹ち挲昸㈹㠴㠳ㅤㅦ㙤㕥捤敡㙢㈰㤴㉡戸搸てㅤ户昲㤵㈳敥㠸ㅤ昸搳挵㤷㑣ㅡ㤸晤搱扢㙡㔳愸〵晢㕡㙣攸戰㤷ㄳ攴㍡〸攳㝡〸挱㑥㠲散ㄵ慣扥〱㐲愹㈳㕣散㘹㍢㉥摣昸㥡㤷捤㈹㍦扥㘷㤳挶昳㉥㥡㌰㔵昱㑡㑦戰㙦挲㠶づ晢㘷〴昹㌹㠴㜱㌳㠴㘰㈷㌰㥢摣挲敡㕢㈱㤴㥡攳㘲敦㤱㙡扢敢愶㝦㐴挷㕥扥㝣㙤㕤搷摤㤳昳㡡ㄷ㤰㠲扤ㄲㅢ㍡散㕦ㄲ攴㔷㄰挶㙤㄰づ㈷挰晥㌵慢㙦㠷㔰㙡扡㡢晤攷捦㥥戱愷㝥㍦㘹昲㔹㤷慦㝣昵敤攲㈷㕦慡㉤愰ㄶ散㍢戱愱挳扥㡢㈰㜷㐳ㄸ昷㐰㌸搸㌸㉡敦㘵昵㝤㄰㑡敤敢㘲扦晥摥〷㤹㍦㥣戴㜲昲慡㑦㕢㐷ㅣ㝣挷挶㤷慢㉤愱ㄶ散〷戰愱挳晥つ㐱ㅥ㠴㌰ㅥ㠲㜰㌸挱㉣戸㡡搵慢㈱㤴ㅡ敢㘲㍦㍣敥㠵㤹㌷慡㌱㤳慦ㅤ戵晣㤴㘷㥦㍡慡㑢㙤〵戵㘰㍦㠲つㅤ昶愳〴㜹っ挲昸㉤㠴㌳㙥㘰㍦捥敡㈷㈰㤴捡扡搸愷捦㙤戸攰慤戵ㅦ敦扦攲散㍢㜷昹敤㔹㜷㕥慡戶㠶㕡戰㥦挴㠶づ晢㈹㠲㍣つ㘱晣ㅥ挲ㄹ㌷昶敦㘷㔸晤㉣㠴㔲㜱ㄷ晢摣攳扦㍥敡搶て㍥㥥㜴搶ㄶ㡦㡤㍦敢慤㥢㌶敤晦㍣搴〷戹㤷㔲ㄳ㍢㜲㡢㜱㜱摡㜳摤ㅢㅦㄵ攵㝦搵㉦昸㜱扤㕦㙡㉣愵㑢戱㔸戱㌱㥡㑢攴敡㠷〲戶户㔷㤶㥣搰晡㤷づ㘹㙥㉢戶㉦㤶㑢捤㙤挶攷㍡敤㥥㉢捦㤱慥㙥㝣晢挲戶㘲攷搶㝡攵慣㉥㕣敤㙤ㄵ搴昵㠰㠴㥡捤挲㠵戸摤㈹晤㙤ㄷ㙣㜶㜰慥㘵愱㍤㙥㐹戳愳摥㌶愰挶㘵㜸㝢扥戲㜶㜲㠷㝤㙣户㌶㌴愲㜱戸㑦㕣㈴搸㈱㉦ㅤ㤵㌳慥㈱ㄳ收戵㜷摡㙤㌲扣㤱慤㌳㥡ぢ昳敤㡥㔹㌶敦㌲敤愲戸扡㈹㔵敥扤挰挸〳摢攰㈸慥敥㡢挳晣戵愵㐹㑢扡散戶愲㕤挴㜸ㄷ搸ㅤ㕤㑢㘷攷昲㉤昶㘶㘵㈶㑥㥦㔰㙣㔹㔶㍤戹扤戰戰㜳㐲㝢㕢㔷㐷㝢㑢戹㘶㕣㜱㔱づ昷ㅦ挵㘹敤㐵ㅢ户て㜵晣搴愸㥡㍥㝤㤴慡搹㔵㜷つ㑦摣捥㔱昲㐳昸㝥攲㙤昱㥢㙦㔱扥摢㡤㥡〹敦攰㐵㡢捤㝤戲㜶㜸ㄵ㌰挱㈵捣㉥㤵つ㝤㍥昱㤶㥣搶㍢㔷戶㤶㌱㜶晦㜲晦㝦㡤㙢㙢〷扢摥㑦㕡㠴摢㤵晤㜲㙤挵ㄶ扢㘳㠳ぢち㡡㈳㌲㕦㠰愸摦〳㐷㜳㐵昶敡㘰愱㤶愸愵昵㡢㥢㡢㕤昳㡣㜹㜶昳摣㜹扣っ挱愲㐳㐳〳愹つ㝤捣ㄷ㔱㘵扥㐴昱㌲㐴㈴㔲㘳晣㠱㐶㐶〴㥦㥡晡㘱搸晣搷敦晣㙡搱捡㤴㍢㑤㉣ぢ㜴搶户㑥㙥敦攸散搳㐷攷攱㝥戹捥㜹㕤摣㌵㌷慣㈴摥ㅦ㈹晥〴㔱㍦ㅣ愲敡㡤攵㈰ㄸ搵昱晥㜹㐰敢㐴扢㤴挳慡㠵ㅣ搹㉡㔷摦敡摣〸㑦戴㍢ぢ㈶敦㤸愷攰㌸㔹㘲㘰ぢ〷㝥晦㔶敥昹昶㤲慥㠹戹慥㕣摦㔶摣㝢攳ㄷ㌲㘱㌴㔲㕡㌹㕢㙣㌹㐰敡扣搶ㄱ户〴〴㑢㌶㝤㈸晤愴挲㐱挲㐱㠳㘳愵愶㡦㉢㌷散〴挶扥ㅤ㥣㌰㠲㍢㜹昹㍤㌴㙥敤㡢晢摡㙤戳㤷㉥戰㍢㘹摥㘰㙣㤰捡攰愱㐵戰〳ぢ昹㌹㕤捤㉤㥤愳㌰搲㝤㍢摡ㄷ㉥昸㑦攲㄰换㝣〵挲晢搴敦㠴㍤戸昷㍥㠱慥㥡扥㡢昸摢㌴㌵搵㌴㄰㡤㌵挶慢ㄴ戸〰攵摤㍣㜷㔸㘰慥挷晦攴㘳扥㠶晦㐵㑣㥡㔴搰搵㡦㠰敥㕦㔹㜶愸㠷㝤晦㔶㄰㌵扢挳㤶㠵㤴〶㈹㠰昴〱慤㠷戴㜷捣捦户户捦攷㙥㌵㔰㑡㥤昳㙣扢㡢㡢ㄳ晤摣挵ㄸ㔹㜴㔱慡㑦㥦戲㤵〶摦㉡挶昶挰㌷摥㠰ㄸ㌰慥愵㘵㠸㠷搸㘹慣㐱㔵ㅦ㉣㤳ㄸ㙦㘲㘳㙢搶㤷摡㍢ち昶㤰挵捤㕤昳㠶ㅣ戴搰㕥挸〵愵㈵㉤㥤㑢搴戶㈰㠰ぢ〵敢㙦昹㜴挰戴㔹慢挶摥户收㠷㔴昶攲愵㜳搴㌶慥㈲戴㍡戱㌳㈰㠷攲㙢慥㠵㔰㕢挱㡣㜳ぢ戶换㍦收扢㈸㥢敦㔱扣て㠱㔹㐱㐸㜵㈶〸戵ぢ慡㌸㐹㤸ㅦ㔲㝣〴愱㐶㐲昰㄰㌵㍦㠶昰㍥㙡㘳㘰昳㤷㤷㕦敦㔳㔴㍢㤷㉡戸㐱づ晤㝣㝦㠷㌶㘲搲愶㠲㑥敤〶ㅤ㝦㐲昳つち㤲㘴㤲㈰搵㠰づ戴㈴昴㜵ㄵ愱㘵㤴㍤搰㑣㐸昸㤶敤敢㘱愶㈷攱㍢昶昱㍤挵て㄰〱ㄲ愲愸ㄲㄲ戸㙦㥡㍣挲㔵ㅣ㔵㐲㐲㉤㑡摥㐷㝤晦㠳㡦〴慥㈳昳㥥ㄵ昷㘷㈱ちっ攸㈲㈶㉤㉡攸㔴〲愰㍡ち㍥㐷ㄷ㕡ち㍥㜳ㄵ愱搵㥥ㄴ㤰㠶攲㙢づ㐲㜷㙡ㅤ捣昴ㄴ㙣挴搱㙣㑣㌱ㄸ㈲㐰㐱ㅡ〰㐲挱愶㌴搸っ㐲㘵㔱㈵ㄴ㙣㡥㤲昷㔱敦昹㈹搸ㄲㅡ㔲㠰戵愳㄰〵㕢㐳ㄷ㌱㘹㔱㐱愷㐶〳㔴㐷挱㕦㉢㔱昰扡慢〸㉤㑡㡤〱搲㔰㝣捤攱攸㑥晤愵㈲〵㍢㜲㌴㍢㔱散っㄱ愰㘰㙦〰〸〵扢搲㘰㈴㠴ㅡ㡢㉡愱㘰㌷㤴扣㡦㝡挹㑦挱㈸㘸㥣㍢〲摤愱㄰㠵㌶㘲搲㈶㑣㠲攸搴㌸挰敡㐸㜸慡ㄲ〹㑦扡㡡搰敡搹㐴㈰つ挵搷捣愲㍢昵㐴㐵ㄲ昶攴㘸昶愲ㄸ〳ㄱ㈰㘱ㄲ〰㠴㠴㝤㘸㌰ㄶ㐲敤㡢㉡㈱㘱ㅣ㑡摥㐷慤昲㤳㌰〱ㅡ㙦㉤㉥戴㈳㑣㠲㌲㘲搲㈴捣㠱攸搴㝥㐰搵㜱㜰㔷㈵づ敥㜴ㄵ愱㐵扥〳㠰㌴ㄴ㕦㜳㍡扡㔳户㔷攴㘰〶㐷㜳㄰挵㑣㠸〰〷㔳〱㈰ㅣ捣愶挱ㅣ〸㌵ㅤ㔵挲挱挱㈸㜹ㅦ㜵㡢㥦㠳㐳愱攱戱愰摢つづ㠷㉥㘲搲㈲㑣㠱攸搴㠱〰搵㔱戰扣ㄲ〵搷扡㡡搰㕡攴㑣㈰つ挵搷㉣愰㍢㜵㑤㐵ち㙣㡥愶㐴㌱ㄷ㈲㐰挱㉣〰〸〵捤㌴㌸〶㐲捤㐱㤵㔰㌰ㅦ㈵敦愳㉥昵㔳搰ちつ㈹搰㥤搳摢愱㡢㤸戴〸㔳㈰㍡㜵㌰㐰㜵ㄴ㥣㕤㠹㠲戳㕣㐵㘸挹昴㌰㈰つ挵搷㕣㠲敥搴ㄹㄵ㈹㌸㡥愳㌹㥥攲〴㠸〰〵㠷〳㐰㈸㌸㠹〶换㈰搴ㄱ愸ㄲち㑥㐶挹晢愸㘵㝥ち㑥㠱㠶ㄴ㘰㜹㈰㜴㈰㥣〶㕤挴愴㐵〵㥤㍡ㄲ愰㍡ちㄶ㔶愲愰换㔵㠴㔶㜶㡦〶搲㔰㝣捤昳搰㥤敡愸㐸挱〵ㅣ捤㠵ㄴㄷ㐱〴㈸挸〱㐰㈸戸㠴〶㤷㐲愸〲慡㠴㠲换㔰昲㍥敡ㄸ㍦〵㔷㐰㐳ち戰戲ㄳ愲攰㉡攸㈲㈶㉤㉡攸㔴ㄱ愰㍡ち㡥慥㐴㐱㤳慢〸㉤㐰捦〵搲㔰㝣捤ㄵ攸㑥ㅤ㔹㤱㠲ㅢ㌹㥡㥢㈸㝥〶ㄱ愰㘰ㅥ〰㠴㠲㥢㘹㜰ぢ㠴攲〲戵㔰㜰㉢㑡摥㐷捤昱㔳戰ㄲㅡ㔲㠰㠵㥣㄰〵扦㠲㉥㘲搲愲㠲㑥捤〷愸㡥㠲〳㉡㔱戰扦慢〸慤㤳户〱㘹㈸扥收扤攸㑥敤㔷㤱㠲晢㌹㥡〷㈸㝥〳ㄱ愰愰ㅤ〰㐲挱㐳㌴㔸〵愱㡥㐵㤵㔰戰ㅡ㈵敦愳挶晡㈹㜸〴ㅡ攷ㄲ㔱户ㅦ㍣〶㙤挴愴㑤㤸〴搱愹づ挰敡㐸㐸㔵㈲愱搱㔵㠴ㄶ昴ㄷ〲㘹㈸扥收㌳攸㑥㈵㉡㤲昰ㅣ㐷昳㍣挵ぢ㄰〱ㄲㄶ〱㐰㐸㜸㤱〶㉦㐱愸㈵愸ㄲㄲ㕥㐶挹晢愸㤱㝥ㄲ晥〸㡤㐳㠲敥㈲昱ㄵ㘸㈳㈶㙤挲㈴㠸㑥㉤〵慣㡥㠴愱㤵㐸ㄸ攲㉡㐲㤱㠷ㄳ㠰㌴ㄴ㕦㜳つ扡㔳摢㔵㈴攱㉤㡥收㙤㡡戵㄰〱ㄲ㑥〴㠰㤰昰㉥つ摥㠳㔰换㔰㈵㈴扣㡦㤲昷㔱㥢昹㐹昸㄰ㅡ攷ち㐹㐷挲挷搰㐶㑣摡㠴㐹㄰㥤㍡ㄹ戰㍡ㄲ晡㔷㈲愱㥦慢〸㠵㐸㑥〵搲㔰㝣捤㉦搱㥤㌲㉢㤲昰㌵㐷昳つ挵户㄰〱ㄲ㑥〳㠰㤰昰ㅤつ扥㠷㔰㡣愰〸〹㍦愰攴㝤㤴昲㤳㔰㔳敢㕥㈱㈱〶㄰㥡ㄲ㙡愱㡣㤸㌴愹愰㔳㘷〰㔵挷挱㔷摦㔷戸㕢昸搲㔵㠴㈲㌹っ搳っ挵搷散㠷敥搴ㄷ㌰搳摦㉤っ攰㘸〶㔲っ㠲〸㜰㜰づ〰㠶ㄱ㘴㈳ㅡ㙣っ愱ㄸ散ㄱづ〶愳攴㝤搴㐷挰敦扥㙢摣ㄴㅡ挶㠵㐲晥㙦づ㐵挴愴扡㠲㑥㥤て㐴㥤晦㙦㔶昲㝦㡤慢〸〵㥣ㄸ㑦ㄲ晦㠷愰㍢昵户㡡晥て攳㘸㜶愰ㄸづㄱ昰晦㘲㠰っ挳搷摣㤱〶㍢㐱愸㑢㔱ㄴ晦㜷㐶挹晢愸㍦昹晤摦ㄵㅡ攷㐰搰㥤ㄷ㜶㠳㌶㘲搲㈶㑣㠲攸搴㘵㠰搵㤱昰㙣㈵ㄲ㥥㜱ㄵ愱挸搸㤵㐰ㄲㄲㅡ搱㥤㝡扡㈲〹㘹㡥㈶㐳㤱㠵〸㤰㜰ㄵ㐰㠶攱㙢敥㐹㠳扤㈰ㄴ㈳㘷㐲挲ㄸ㤴扣㡦㝡搴㑦挲㍥搰㌸㈴㈰搲ㄶ摡ㄳ挶㐱ㅢ㌱㘹㔳㐱愷慥〱慣㡥㠴晢㉡㤱㜰慦慢〸㠵昰㤶〳㐹㐸搸ㅦ摤愹扢㉢㤲㌰㤵愳㤹㐶㌱ㅤ㈲㐰挲㜵〰ㄹ㠶慦㌹㠳〶〷㐱愸ㄵ㈸ち〹㌳㔱昲㍥敡㤷㝥ㄲ㘶㐳㈳㈴㌰㈴ㄸ㈲攱㘰㘸㈳㈶㙤㉡攸搴つ㠰搵㤱㜰㐳㈵ㄲ㔶戸㡡㔰慣㤱愱㐴㈱愱〹摤愹敢㉡㤲㤰攳㘸昲ㄴ〵㠸〰〹㍦〷挸㌰㝣㑤㥢〶㈵〸挵㔸愴㤰㌰ㄷ㈵敦愳慥昴㤳搰っ㡤㤰挰搸㘵㠸㠴昹搰㐶㑣摡㔴搰㈹㐶㍡㜵㈴㥣㕦㠹㠴昳㕣㐵㈸㈸捡㤸愷㤰搰㠵敥搴㌹ㄵ㐹㔸挴搱㉣愶㔸〲ㄱ㈰攱㔷〰ㄹ㠶慦㜹ㅣつ㡥㠷㔰っ㥡ち〹㈷愰攴㝤搴愹㝥ㄲ㑥㠲挶㌹ㅣ㜴㈴㥣っ㙤挴愴㑤㤸〴搱㈹㠶㘴㜵㈴㉣慤㐴挲ㄲ㔷ㄱ㡡摥㌲㌸㉢㈴㥣㠵敥搴愲㡡㈴㥣挳搱㥣㑢㜱ㅥ㐴㠰㠴扢〱㌲っ㕦昳〲ㅡ㕣〸愱ㄸ摤ㄵㄲ㉥㐲挹晢愸㌶㍦〹㤷㐰攳㤰愰扢㔶扣っ摡㠸㐹㥢㌰〹愲㔳㡣ㅤ敢㐸㈸㔶㈲愱攰㉡㐲㘱㘶㐶㤱㠵㠴㙢搱㥤捡㔵㈴攱㍡㡥收㝡㡡ㄵ㄰〱ㄲㅥ〴挸㌰㝣捤ㅢ㘹㜰ㄳ㠴㕡㠵愲㤰昰㌳㤴扣㡦㍡捣㑦挲捤搰㌸㠷㠳敥摥昱㔶㘸㈳㈶㙤挲㈴㠸㑥慤〶慣㡥㠴〳㉢㤱㌰摤㔵㠴攲攱㡦〲㐹㐸戸ㄳ摤愹愹ㄵ㐹戸㥢愳戹㠷攲㕥㠸〰〹㡦〱㘴ㄸ扥收晤㌴㜸〰㐲㍤㡥愲㤰昰ㅢ㤴扣㡦㥡攸㈷攱㈱㘸㥣㍤㐱㐷挲㙡㘸㈳㈶㙤挲㈴㠸㑥㌱ㅡ慦㈳㘱㜴㈵ㄲ戲慥㈲ㄴ戸㘷㕣㕥㐸㜸ㄲ摤愹㜴㐵ㄲ㥥收㘸㝥㑦昱っ㐴㠰〴挶昵㠷攱㙢㍥㐷㠳攷㈱ㄴ〳晢㐲挲ぢ㈸㜹ㅦ戵㠷㥦㠴ㄷ愱㜱昶〴摤㜵挲换搰㐶㑣摡㠴㐹㄰㥤㘲摡㠰㡥㠴ㄱ㤵㐸ㄸ敥㉡㠲ㄹ〶昵㡣㔸晥ぢ㤱攱㝥㌰㌷㑢〷㌷摢㡢ㄹ捥ㅡ㔸㐲收敡㠴㠵㥤㕤敤ㄲ㝢ㅢ㔰㥡搸㍥扤扤㙢㘲㜳攷㠲㤶摣搲挱㈵㜷攳㤰㜹㜶ㅢ愲攲ㅤ〸㡥〷敡摡ㄷ㉣戰㡢㘶㘹㔶晢㐲㐴㑣愶㑣晣㙦㠸㥡换敦㠵㌰㤰㔲㌵戵ち㥦㝦㉦㄰㕣㠳㤶搸㔳㈴㐰晢㈲㈰㠳㌱㍤挹㥦昵挵摥㘵搳㠲攱愰ㅥ㐶㘷㌷㜷戵搸晤㑡ㄲ昷㤶敤㠶ㄲ㔸㐴慡㐱戱㙦㘹昶㍣〴戹㈶づ㈸敤摢搱㕣㙣㘹㙥戳昹㘳㙣攲㤸㑥戵攷㈲慤㘰㐶㝢㘷㌳㔳㤵〷㤴㘶㜷攴摡㍡ㄷ㌰㑡㕡㔸扡㜱㔹㐹挲愹昵愵昱捤㙤㥤攸㐶㝥㐵㙥て㉡捤㥡搷扥ㄸ㔹昳ぢ㕢摢昶捤㉤攸晣慦昸㔵㤴晣㉥ㄴ昲搳愸㕡㔵㕢慢ㅡ㙡ㅢ晥摤摦挷㜸ㅤ㐷搷ㄶ扥㝣摦㈱搸㔹扢㍡㥡昳ぢ挹㥡㜴ㄶ㠷慣愳㤰ㅦ戲愶㥥ㄱ昸㘰㔰搴昷㍢〶戲ㄹ㌸攰戲㤴㜰㙤㜰扤晢㜹㠴㙤㘱㙥晥ㄵ㘳敡晦㌷㠸晤昷㥤㌳愵㈷捦攷晦㤴摣㕦捦㥣㠱㕥愷㔵㙣ち攳㠱捥㝥挴㔴ぢ敥㔶㌸㍣戱㍢戰ㄴ摣㌷㈳㈵戱攱㙥㍡戰㘷㜳㌲愲昳晤㑢㔳㜳㜹扢〵㐹〵慤戹慥㠱㑥㠱㤹ㅤ慤戹㤶㑥㔷㌷愱扤戵㌵挷晤㡥㈹散戳ち戹ㄶ扢愱㌴㙥㘱㔷晢戴收㌶戳〴㈱㍢愷㕢㤵㕢㠲慡摣ㄲ㈷晣㕦㥡挹㐴㈳搹㈶㔶晢摣㕣〷㈲慤慤捤㠵〶ㄶ㤸っ昴㕦戱挳攲㍣㔰〷㌲扤㡦㌷愱〴昳〹㥣愸㍥㝥敥㔱㐸扦㈱㜵晣昹戱㕢搷㉡〳晦愹㝦㌳て〵搳㡦㥣㌹捣㌵㐰慢挷㔷收㈳ㄹ换㍡〹敦㘲㜳ㅤ搷扢㘵㠶慡㘳摥挶〶㔳ㄲ晡挲㈰㌲戵㍤㔷㥣㥣㉢攰挱㤳扥敥㘳㈷つ昸ㄱ㌹戳㜴㔸㑣ㄲ㤹㠰㥣㈳攴㌲㉤㙡㉥摡ㅤつ慣㤸㠵挷㙡敡㤸㕥㘲㌸扦ㄶ㡦摤㥡晡晡㝥つ扡扥愶㜸㔸挳摤㤸扢晦戱㥤㈹㈱晣㡦づ捡散㘳㜲㔴ㄱ㌹㈳扤〹ㅦ捤户㈰ㄴ搳㑦攸㑦挰攰㙤ㅡ慣㠵愸㘷愲㐳昰㔷㈸捦搷㐰㔶〷愱敢攴㠱つ㘶㤲㌴㈰敢㐲㔲㔰敡挵㤱㝥扥搴ㄱ挳挹ㅡ㘹昰㥥〲㌱㘶㘱㝦戶㡢ㄱ㘷㍡㘵㡡ち㑥〴㌵戵戵㜵昸㔱㡤㘰捡㕤愸㕢㠰戵捥戲㈵愷㐴㌱㡦挲㜸〷㈳ㅥ挸挳〲昸㑤っ扢㘸㙥㈱㈲ㄱ昳㍤㤸搵㐴搴㙢㤰㥥敦㕢戲挶㈱攷㝤晡晥〱㠴㕡㡢㑡㥥昰㝤愷㈷昵㉥㡡㍣㐵搵㤸㥣ㄲ攵ㄳ㤸昹ㄴ㌳ぢ㈴晦攸㈳㠲扣㡦ㄲ㈷㤵敥㥤散ㄳ搴㔶摤挹搴㠷㘸攱つ捥昷换㝤㡡挶收㍡攲㌲㌳㐱㘳昰㜷ㅡ㝣㐶〳㈶㉢昰搷㌳㍥㐷㘹㤰㡦ㄵ㜹㈲㈳㜸㝢〹㕡晥〱㍢搰挲㘴〵て搸㐷换㤷〴晥㡡挰㑣㉣〸搲昲ㅤ敡慡搰昲㍤㑣㠴㤶㙦〸挲愴㠳㌲㕡晥㠹摡敡戴㌰ㅦ挱ㅢ㥣㡦㤶敦㌸戸敦㠹换晤㐷㘳昰〳つ搶搳㠰改ぢ㐲ぢ戳㔰〷昸㘸搱慣挵㠲㤴㕡㔸㠱ㄴ愶㉦㜸戰㍥㔲㜰㠴攲〹㌷〸㌵〸〶㐱㔲㤸㕦㔰㠵ㄴ㘶ㅦ〸㈹〶㐱㤸㠶㔰㐶㑡〳㙡慢㤳挲っ〵㙦㜰㍥㔲昸晣㥤ㄹ㈱敥㘶㝡㠳㝥㌴攸㑦〳㈶㌴〸㈹〳㔰昲㤳愲挹㘳〰㈹㠳㘰〵㔲㤸搰攰昵敢㈳挵㈲散㐶㠴㘵昲㐱㤰ㄴ㘶ㅣ㔴㈱㠵昹〸㐲捡㘰㠲㌰㌱愱㡣㤴㑤㔱㕢㥤ㄴ收㉣㜸㠳昳㤱戲ㄹ〷户㌹㜱㤹捦愰㌱搸㠲〶㕢搲㠰㈹づ㐲捡㔶㈸㤵ㅤ㐰㝣㝣㐷㜳〰㙤〳㍢搰挲㌴〶て搸㐷换戶〴摥㡥挰㑣㐷〸搲挲ㅣ㠴㉡戴㌰㐳㐱㘸ㄹ㐲㄰愶㉡㤴搱㌲っ戵搵㘹搹〷捤扣挱昹㘸搹㠱㠳ㅢ㑥㕣㘶㌸㘸っ㐶搰㘰㐷ㅡ㡣㠳㠱搰戲ㄳ㑡晥搹㤶捦ㅤ㘹㔸搹〵㘶㘰㠵㠹つㅥ慥㡦㤵㕤㠹㍢㤲戸㑣㔰〸戲挲慣㠴㉡慣㌰㘷㐱㔸搹㥤㈰㑣㕥㈸㘳㘵て搴㔶㘷㠵㜹つ摥攰㝣慣㐴㌹戸ㄸ㜱㤹昳愰㌱㠸搳㈰㐱㠳㠳㘱㈰慣㈴㔱昲ㅦ㐱晡㕤㈵〵㉢㤰挲㔴〷て搶㐷㑡㥡戰ㄹ挲㌲㘵㈱㐸ち昳ㄴ慡㤰挲㉣〶㈱㘵㌴㐱㤸捥㔰㐶捡㕥愸慤㑥ち㌳ㅤ扣挱昹㐸ㄹ挳挱敤㑤㕣㘶㐱㘸っ昶愱挱㔸ㅡ㌰㌱㐲㐸ㄹ㠷㤲㥦ㄴ晤㜹㜹〲慣㐰ち㤳ㅦ㍣㔸ㅦ㈹ㄳ〹㍢㠹戰㑣㘲〸㤲挲捣㠵㉡愴㌰慦㐱㐸搹㤷㈰㑣㜰㈸㈳㘵ち㙡慢㤳挲摣〷㙦㜰㍥㔲昶攷攰づ㈰㉥慦ㄳ㌵〶㔳㘹㌰㡤〶㑣㤵㄰㔲愶愳攴㈷㐵戳挰㠳戹㜶〶慣㐰ち㔳㈵㍣㔸ㅦ㈹〷ㄱ㜶㈶㘱㤹搶㄰㈴㠵戹っ㔵㐸㘱愶㠳㤰㌲㥢㈰㑣㜹㈸㈳攵㘰搴㔶㈷㠵搹㄰摥攰㝣愴ㅣ挲挱ㅤ㑡㕣㘶㑡㘸っづ愳挱攱㌴㘰昲㠴㤰昲㈳㤴晣愴攸攷㤴㈳㘱〵㔲㤸㍣攱挱晡㐸㌹㡡戰㑤㠴㘵愲㐳㤰ㄴ㘶㌷㔴㈱㠵戹て㐲㑡㡥㈰㑣㠲㈸㈳愵㠰摡敡愴㌰㍦挲ㅢ㥣㡦㤴㈲〷㘷ㄳ㤷戹ㄳㅡ㠳ㄲつ收搲㠰改ㄴ㐲捡㍣㤴晣愴㘸㔶挱戰愷ㅣ〳㉢㤰挲㜴ちて搶㐷捡㝣挲戶㄰㤶愹て㐱㔲㤸敦㔰㠵ㄴ㘶㐳〸㈹㙤〴㘱㕡㐴ㄹ㈹ぢ㔰㕢㥤ㄴ㘶㑣㜸㠳昳㤱㜲㉣〷搷㐱㕣㘶㔳㘸っ㍡㘹挰搷㄰愸搵㌰㄰㔲ㄶ愲㔴㜶㔶㑥攸昷㤵挵戰〳㉤㑣愲昰㠰㝤戴㉣㈱昰㔲〲㌳ㄹ㈲㐸ぢ㌳㈰慡搰挲晣〸愱攵㜸㠲㌰㔱愲㡣㤶ㄳ㔱㕢㥤ㄶ收㔰㜸㠳昳搱㜲ㄲ〷户㡣戸捣慦搰ㄸ㥣㑣㠳ㅦ搳㠰㈹ㄷ㐲换㈹㈸㤵搳愲扦戰㍤つ㜶愰㠵㘹ㄵㅥ戰㡦㤶㥦㄰昸㜴〲慦㠱㐱㤰ㄶ收㐴㔴愱㠵ㄹㄳ㐲换㤹〴㘱敡㐴ㄹ㉤㘷愳戶㍡㉤捣慡昰〶攷愳攵ㅣづ敥㕣攲㌲攳㐲㘳㜰ㅥつ捥愷〱㤳㌰㠴㤶ぢ㔰㉡愳㈵慥愷攵㈲搸㠱ㄶ㈶㕡㜸挰㍥㕡㉥㈶昰㈵〴㘶挲㐴㤰ㄶ㘶㐹㔴愱㠵㌹ㄴ㐲换㘵〴㘱㌲㐵ㄹ㉤㔷愰戶㍡㉤捣戳昰〶攷愳攵㑡づ敥㉡攲㌲〷㐳㘳昰㔳ㅡ㕣㑤〳愶㘵〸㉤搷愰㔴㜶つ愷〹扦㘲㙡戹ㄶ㘶㘰愵ㄶ㌷㔰ㅥ慥㡦㤵攵挴扤㡥戸㑣愱〸戲挲扣〹㘱挵戸ㅥ㈶晦搲㈲愲㘲扡㠵搰戵㠲攸捣扢㈸愳敢㐶搴㌶愰㜲㠳敢㌵㡡㈹ㄹ摥愸〷搱て攷㍥晦㈶㌴㌶㝦㐶摣㡤昵〶㍦愷挱捤㌴ㄸっ〳愱敢ㄶ㤴㈲㍤昷㡣扡换摤㕦挰〴㔴㙤敥挳昴㔱戵㤲㤸扦㈴㈶戳㉤㠲㔴つ㐳㕤㤵ㅤ㠸〹ㄸ挲挸㙤〴㘱㈶㐶ㄹ㈳户愳戶晡づ挴㈴つ㡦ㄱ摦づ㜴〷〷㜷㈷㜱㤹挰愱㌱戸㡢〶㜷搳㘰㘷ㄸ〸㈳昷愰㔴㝥㕣改㑦㑥昷挱づ戴散收〳昶搱㜲㍦㠱ㅦ㈰㜰㈳っ㠲戴愴㔱㔷㠵ㄶ愶㘴〸㉤てㄲ㠴戹ㄹ㘵戴慣㐲㙤㜵㕡㤸戶愱昱㝡㌵〷昷㌰㜱㤹搲愱㌱㜸㠴〶㡦搲㘰っっ㠴㤶挷㔰㉡愷㐵㤳摣㠱〳敢㜱搸㠱㤶㜱㍥㘰ㅦ㉤㑦㄰昸㜷〴摥ㅦ〶㐱㕡愶愲慥ち㉤㑣搲㄰㕡㥥㈲〸戳㌵捡㘸昹㍤㙡慢搳挲㐴づ㡤搷捦㜰㜰捦ㄲ㤷㐹ㅥㅡ㠳攷㘸昰㍣つ㘶挲㐰㘸㜹〱愵㌲㕡㜴改ㅥ愰攵㐵搸㠱ㄶ收㝤㜸挰㍥㕡㕥㈲昰换〴㙥㠲㐱㤰㤶ㅣ敡慡搰㤲㠷㠹搰昲㐷㠲㌰㝦愳㡣㤶㔷㔰㕢㥤ㄶㅢ捤扣挱昹づ愲㍦㜳㜰慦ㄲ㤷㘹ㅦㅡ㠳扦搰攰㌵ㅡ㌰ㄳ㐴㘸㜹ㅤ愵㌲㕡㜴〹㈰愰攵㙦戰〳㉤捣〴昱㠰㝤戴扣㐱攰㌵〴㘶搶㐶㤰ㄶ愶㙡㔴愱㘵㌱㑣㠴㤶户〸挲㡣㡥㌲㕡搶愲戶㍡㉤㑣昶昰〶攷愳攵ㅤづ敥㕤攲㌲ㄱ㐴㘳昰ㅥつ摥愷〱㜳㐳㠴㤶て㔰㉡愳㈵慥扦㙦晣〸㜶愰㠵昹ㅦㅥ戰㡦㤶㡦〹晣〹㠱㤹挷ㄱ愴㠵挹ㅢ㔵㘸㌹ㄷ㈶㐲换㍡㠲㌰挷愳㡣㤶捦㔰㕢㥤ㄶ愶㝦㜸㠳昳搱昲㌹〷昷〵㜱㤹ㅡ愲㌱昸〷つ扥愴〱戳㐵㠴㤶慦㔰㉡愷㐵㝦攱晢つ散㐰ぢ㌳㐲㍣㘰ㅦ㉤摦ㄲ昸㥦〴㘶㘶㐷㤰ㄶ愶㜳㔴愱攵㝡㤸〸㉤摦ㄳ㘴〵㑡㘵戴慣㐷㙤㜵㕡㤸㄰攲つ捥㐷㑢つ㠲㐱㈶㈳㐲敡㈶扤〱㈲〴㌵㘶ㅦㅡ㌰㝦㐴㘸挱愳摢攵戴㈴昴㌷搴〶散㐰ぢ㜳㐴扣㥥㝤戴昴㈵㜰〳㠱㤹敢ㄱ愴㠵〹ㅥ㔵㘸㘱晡㠷搰ㄲ㈱挸扤㈸㤵搱搲ㅦ戵搵㘹㘱㡡㠸㌷㌸ㅦ㉤〳㌸戸㠱挴㘵晡㠸挶㘰㄰つ㉣ㅡ㌰愳㐴㘸搹〸愵昲扤㐵㑦换㘰搸㠱㤶搵㍥㘰ㅦ㉤㥢㄰㜸㔳〲㌳晢㈳㐸ぢ㔳㍥慡搰挲㠴㄰愱㘵㜳㠲㍣㠳㔲ㄹ㉤㕢愲戶㍡㉤㑣ㅡ搱㜸扤ㄵ〷户㌵㜱㤹㔰愲㌱搸㠶〶摢搲㠰㌹㈶㐲换㜶㈸㤵搱㤲搰㕦户っ㠱ㅤ㘸㘱ㅥ㠹〷散愳㘵㈸㠱㠷ㄱ㤸挱㘸㕣㔴㈳㐳㤶㈵㙣昰㕢捦㠰㘲㌰㝡ㄶ㡡㘱㑡て㈵㐶㌳㘷㜵㉤㙤㐱〴㤹㥢㡣愶㌹㕢㡣ぢ㐶愴づ㌱扥昶㡥㍡㔵㔳ㄷ㝣㕣扥扢敤昳攸戴摦㈶㠱㔷ㄱ㐸㌳㙡ㄸ㉣慤㝦敤㥦攱挷敤扢摢㜳搰㍤捦㈶戳つ㍦挶〸っ㜱㤳㘹捤㠵㡥昶捥昶㔲搷㤰㔹㐸㤱ㄸ挲㔷㍢㤴㙡㙡愲攳敡㕦〵愲戶㑦㍡㔶搷挶㤷戴㉤攲攳捥㤱昹㙤敤㡢摢㘴㌴昵㥤㝣挳㠵昰搵户㉦扢㠹戰ㅦ㝥㜶〰㜱搶㥢㉥㤹挶㑥㠰ㄸ㌱㘱晣㠴㤹㑤昱㐴摡捥ㄴ㑡㡤昹㕣戴㤸㉣收愲戹㔸㈹㤳㡢㘷昳搹㤴ㅤ㑢搹搱㐶㑢挲㤹〰㌰㜷㐶ㅢ㡢〱㑣㠱摦㠵愵戵㕥㠹扡㝡㠶晦㝡ㅢ㕢㠴㝤㡤捡㘳ㄹ戶愸散扡扥㝤搵㠸挰ㅢㄷ㐲㌱挹敥挷搶つ㠳㈱挹晡㍦㠰㥣摥㌵㉡攷㥥㡤晢搳㥤摤㌰〴㜳㜷㠸㠸挵挸㈴〷㘴㡣㠲摣㘸挲昸愶昲ㄷ攳ㄹ㝢愰㝡㘳㔴攳昱㙡敦㠱㙢敥㐶㐶ㄴ昵晤㔱㉦攱㔸扣㠹慦搳㠸愱㘶㈰㙡㝣㔹ㄸㄶ㐳㥥愸慥㌱攳㤰收㥢摣ㅡ㐶㌱ㄴ㐲㝤〴愵昰㤹㠲㤲ㅢ昲晤〴戵摣挵搵㔳昰㤲㍢ㄶㄴ㜸つㅤ㔱戰㘳愸摦愱㠶㍢㐷昹㡦换㄰㈶㕢ㅢ愳㘱攷晣戸改㕣㉡ㅥ㑤㐷㡢戹挶㜴㈶㤹捦收昲挵㐲慡㤰戰㡢搱㝣戴㌱㕦㡡愶㉣㠹㜸ㄲ㝢㑦戴戱ㄸ攳㤴挱挸㡦㉢挱㑥㑦愷ㄸ挴攴て慣ㅥ㐵挷㈴㕦㐸摣〷捤捣戱㄰ㄱ㡢㜱㑣㙣搴㤸㈴搱㈴㘵㈶昹㌱㐹㠹昵㤵愷㥣挴慡㌷㘹戶ぢ挵捥㄰㑡攲㤶㉣㑤㠱戲㥢〳挶㉤㠵㠳㝢搰㔹㤸㠳扢㔰ㅢ收㠰昱㑡攱㘰ㅡ愰ㅣづ㘲戱㝣㈱㔳㠸ㄵ昳愵㤸㥤㉣㌶㤶㜲戹㙣㈱㕥㑣攷㡢㡤㠹㜸㘳㌱ㅦ戳㈴扣挹敥愷㜳愴っ㘸昶㜰㈰㤱㑤㑦愷㙡㜱敡ㄵづ㙥昳㜳㌰㤳㉥捤㠲㠸㔸㝤㘰㠰つ㍤〷㜵㥥昲㔰㌶㄰づ愲戴摤〳㐲ㄹ㔰㑡户㐷㐰搹捤㐱〳㙡㠵㠳ㅢ戴ㅣ㕣慦攵挰㜴愱㡣愳〱攵㜰㔰㡣挳昷挶㝣㍣ㄱ㑤㘵㤳挵㤴㥤捤ㄶ㙤敥〶改㐶扢㤰㐸㘷戲㔶挴敢㍥㠷㌶㔶㍦慦㈴晢㐱㝦慦㐴㥤ㅡ㠴㤲㜰㜰㡤㥦〳ㅢ㉡戳〴ㄱ戱㉣ㄸ㘰㐳捦挱㐶㥥㜲㍥ㅢ〸〷㝣ㅥ摣㑣㤱㠳挱㕥㐷敤㔰㜶㜳戰㈹㙡㠵㠳ぢ戵ㅣ㥣慦攵㘰㌳ㄷ捡攸〴㤴挳〱㜶晥㝣慣㤰挴昴ㄶ㑢㈶昱换㘷攳挵㐴㈲㤵㉢㈵㑢愹㔲㍡㤶㡥㕢㥢㝢摤㜷愱㡤戵㠵㔷ㄲづ戶昴㑡搴愹㙤㔰ㄲづ捥昲㜳戰〴㉡㜳㈹㐴挴摡ㄶ〶搸搰㜳戰㥤愷㍣㠹つ㠴㠳扤㘹㍢㠶ㅣっ昱㍡㍡〵捡㙥づ㠶愱㔶㌸㌸㔱换挱昱㕡づ㜶㜰愱㡣搳〱攵㜰㄰㡢㐵㘳昹㑣㈲㤵捣ㄷ愲挹㝣戴㤸㉤㘴搲昹㘸ㅡ㙦㍤㈹摡㡤㜶㉡㘹つ昷扡㍦〳㙤慣ㄱ㕥㐹㌸搸搱㉢㔱愷㜶㐱㐹㌸㔸攴攷攰ㅣ愸捣㜳㈱㈲搶慥㌰挰㠶㥥㠳㤱㥥昲㈲㌶㄰づ㈶搱㜶㈲㌹搸摤敢攸㌲㈸扢㌹搸〳戵挲挱㌱㕡づ收㘹㌹㠸扡㔰挶㔵㠰㜲㌸㈸挵㡢愵㙣㉣㔷㐸㌴挶愲挹㠴ㅤ捤㐴㑢㤸㈳ㄳ㠵㐲㈶㥥㡥挵ぢ㐵㉢收㜵晦㔳戴戱攲㕥㐹㌸㐸㜸㈵敡㔴ち㈵攱愰攰攷攰㕡愸捣攵㄰ㄱ㉢つ〳㙣攸㌹挸㜸捡ㅢ搹㐰㌸㤸㑡摢〳挸挱㘸慦愳㥢愱散收㘰㉦搴ち〷㠷㘸㌹㤸愳攵㘰㡣ぢ㘵慣〴㤴挳㐱戱戱㤰㑡愵愲戹㔴㉡ㄷ〷〷挹㝣ㅡㄳ〳㡥㠸㘴㉥㤱㡣㘵敤戸戵户搷晤㉦搱挶摡挷㉢〹〷㘳扤ㄲ㜵㙡〲㑡挲挱っ㍦〷户㐳㘵摥〱ㄱ戱㈶挲〰ㅢ㝡づ㈶㜹捡㝢搹㐰㌸㤸㐵摢㤹攴㘰㕦慦愳摦㐰搹捤挱ㄴ搴ち〷ㄳ戵ㅣ㡣搷㜲戰扦ぢ㘵慣〶㤴换㐱㍣㤵㡤㈶㔳愹㔲㌶ㅡ㑤㠲㡦㑣㌶㥤捣挶㌳戱㔲㈹㕥㑡㈶昲㘹敢〰慦晢㠷搱挶㥡敡㤵㠴㠳㘹㕥㠹㍡㌵〳㈵攱㘰㡣㥦㠳摦㐲㘵㍥づㄱ戱づ㠲〱㌶昴ㅣ捣昴㤴㑦戳㠱㜰挰㈷挲捤挳挸挱㙣慦愳攷愰散收攰㘰搴ち〷㌱㉤〷㝢㘸㌹㌸挴㠵㌲㕥〴㤴挳㐱㈱摥搸㤸挹㌶愶昳改㈴㕥挴㕣㉣㘴昰㐲收㐴㌱㡥㘹㌱㥤㠸㘷戳㈹敢㔰慦晢㤷搰挶㍡捣㉢〹〷㠷㝢㈵敡搴㤱㈸〹〷扢晡㌹昸ㄳ㔴收㉢㄰ㄱ敢㈸ㄸ㘰㐳捦㐱㤳愷㝣㥤つ㠴㠳ㅣ㙤㡦㈶〷㌹慦愳㌵㔰㜶㜳㔰㐰慤㜰戰㥤㤶㠳㙤戴ㅣㄴ㕤㈸㘳㉤愰ㅣづ愲㈹ㅣ〲挹㐴㉡ㄶ捦㘵㤲㜶㉣㤱㑦愴㑡戶㥤挸愷攲戹㔲愱㌱㥥戰㙣慦晢㜷搰挶㉡㜹㈵攱㘰慥㔷愲㑥ㅤ㠳㤲㜰戰戹㥦㠳て愰㌲㍦㠴㠸㔸昳㘱㠰つ㍤〷㉤㥥㜲ㅤㅢ〸〷㝣㈶摣㥣㑢づ㈴㌶挸搲ㄷ㔰㜶㜳戰〰㑤㠴㠳㝥㕡づ㑣㉤〷挷愲ㄱㄱ㡣慦〱攵㜰挰挳㈰ㄵ捤㈴攳挵挶㝣㌲㤹㡥攵ㅡ㜱㘵㤴捤㤴㡡昹㘲㈲〷㑥慣づ户㡤昹つ摡㔸㥤㕥㐹㌸攸昲㑡搴愹挵㈸〹〷㜵㝥づ扥㠷捡晣〱㈲㘲㉤㠱〱㌶昴ㅣ㉣昵㤴㝤敡㘱㈱ㅣ戴搳㤶愹搰㑡〲㠱㉣昵㠵戲㥢㠳ㄳ搱㐴㌸昸晡㕢摤㜵攲㤷愸つ㕦㈷㥥㠴㐶挲㐱㍦㐰戹ㅣ愴昳〵㍢㤵捥挴㌳挹挶㘴㘳㉡㥥㘹捣愷㘲搱㐲㍥㥤㡤挷㜳搹㝣搲㕡收戶㌱晢愳㡤㜵戲㔷ㄲづ㝥散㤵愸㔳愷愱㈴ㅣ晣ㅤ㥤㜷㕦㉢㕢㔰㤹ㅢ㐱㐴慣㥦挰愰㈲〷愷㝢捡捤搸㐰㌸㔸㐴慦ㄷ㤲〳㠹晡戱戴ㄵ㍢㘲つ扦㘷愳㠹㜰戰㔶换挱㕢㕡づ捥㐱㈳攱㘰㍢㐰㌹ㅣ㘴㑢改㑣愱㔸挸㈶ㄳ愵㐴㌲㤳㑤㘰㙡捣挷㔳改㕣慥〰ㅥ昲㜱摢㍡搷㙤㘳㙥㡦㌶搶㜹㕥㐹㌸㤰戸㈰㠷㐶㥤扡〸㍡攱攰慦㝥づ㜶㠰捡ㅣづㄱ戱㉥㠶㐱㐵づ㉥昱㤴扢戰㠱㜰挰㐷挲捤ㄳ攸慤㠴昸㔸摡㥤ㅤ戱㠶摦㉢搰㐴㌸㜸㔱换挱ぢ㕡づ慥㐴㈳攱㈰〶㈸㠷㠳挶挶戸㥤㡣㌶摡㡤挹㔴㈱㤹㠹㘶㜰〸ㄴ戱㌳ㄴ敤㐲㍡㔹捣㈷搲搶㔵㙥ㅢ㌳㡥㌶搶㑦扤㤲㜰㈰㐱㐰づ㡤㍡㜵㉤㜴挲挱敦晤ㅣ愴愰㌲搳㄰ㄱ㙢㌹っ㉡㜲㜰㥤愷摣㡢つ㠴㠳搳〸㝤㉡扤㤵戸ㅤ㑢㘳搹ㄱ㙢昸扤ㄱ㑤㠴㠳搵㕡づㅥ搲㜲㜰ㄳㅡ〹〷ㄳ〱攵㜰㤰㉦愵ぢ挹戴㡤愹愰㤸㐹㘶ㄲ戹㑣㉣㤷挰㐵㘲㈱㕤㈸ㄵ㤳昹㝣捡晡㤹摢挶㥣㠴㌶搶捦扤搲㘴㤶㈴戲挷愱㔱愷㝥〱㥤㜰㜰㥦㥦㠳㈹㔰㤹晢㐳㐴慣㤵㌰愸挸挱㉦㍤攵㠱㙣㈰ㅣ㥣㐳攸戳改慤㐴敡㔸㥡挵㡥㔸挳敦敤㘸㈲ㅣ慣搴㜲㜰慢㤶㠳㍢搰㐸㌸㌸〴㔰づ〷愹戴㥤㡥攷㜱㠳㠰换挴㘴㤴户つ㜶㌴㕡挲㐵㘲㈶㤶㡦㈵㡡㜹敢㑥户㡤㜹㈸摡㔸㜷㜹㈵搹て㈴㤶挷愱㔱愷敥㠳㑥㌸戸挹捦挱ㄱ㔰㤹㐷㐲㐴慣晢㘱㔰㤱㠳〷㍣㘵㥥つ㠴㠳㡢〹捤攷换㤵㠴攵㔸㉡戱㈳搶昰扢ち㑤㠴㠳慢戴ㅣ㕣愱攵㘰㌵ㅡ〹〷挷〰捡攱愰㔸㑣攷㑡昹㔸㘳㈱㕦挴挵㔱㉡㤶㠹㌷㤶㔲㠵㔲㍣ㅢ挵㈵㔲戶㤴戵ㅥ㜶摢㤸昳搱挶㝡挴㉢〹〷ㄲ戸攳搰愸㔳㡦㐳㈷ㅣ㕣散攷愰ㅤ㉡㜳〱㐴挴㝡〲〶ㄵ㌹昸㥤愷㕣挸〶挲挱㔵㠴扥㤲摥㍥攵㜵扢㤴ㅤ戱㠶摦摦愳㔶㌸㌸㕤换挱㘹㕡づ㥥㜱愱㡣ㄳ〱攵㜰㤰㡢㘲ㄵ愵㤰挶㕤〳ㄶ挸攲搹ㄲ慥ち㜰㑥㈸ㄵ㘲㤹ㄲ搶ㄲ㘲㐹敢㔹慦晢㤳搰挶㘲㜰㡥晤㥢挲㠱㐴改㔸愲㑥扤〸㥤㜰戰捣捦挱㈹㔰㤹愷㐲㐴慣㤷㘰㔰㤱㠳㤷㍤攵㤹㙣㈰ㅣ㕣㐷㘸㍥㕤慥晥攸㜵㝢㉥㍢㘲つ扦慦愰㔶㌸攸搴㜲㜰慣㤶㠳㍦扢㔰挶㠵㠰㜲㌸㠸攲㐲ㄱ慦㠸㉤愶㜰㑡㑣㘶㜳㠹㑣㉡㥦挴㕣㤰戱㡢㤸㈸昲戱扣昵慡搷晤㐵㘸㘳㌱ㄲ搷挳㠱㠴攴㌸㔰敡搴摦愰ㄳづ㕡晣ㅣ㕣〶㤵㜹㌹㐴挴㝡〳〶ㄵ㌹㔸攳㈹慦㘶〳攱㠰㡦㠴㥢㝣戸㕣扤攵㜵扢㥣ㅤ戱㠶摦戵愸ㄵづ㡥搶㜲㜰㤴㤶㠳㜷㕣㈸攳〶㐰㌹ㅣ愴愲戸㑡㑥㌷ㄶ㜲㜶㌶㠹晢㠳㙣捥㉥㘶愳挵㜴戱㤸㑢㈶戰㥡㤲戵摥昵扡扦ㄱ㙤㉣㠶摤㝡㌸㜸摦㉢㔱愷㍥㐲㐹㌸㌸捣捦挱捤㔰㤹户㐰㐴慣㡦㘱㔰㤱〳㠶摣㐴昹㉢㌶㄰づ昸㐴戸挹㘷换搵㍡慦愳㍢搸㤱挷挱㘷愸ㄵづ愶㘹㌹㌸㐰换挱攷㉥㤴㜱て愰ㅣづ㑡挹㐲㈶ㅡ捤ㄶ㑡㘹散〷㜶㈶㥡㉦愶愲昱㔸㌶㥤㘸㑣㤶ㄲ戸㔸戲扥昰扡扦ㄷ㙤㉣挶搸㝡㌸昸搲㉢㔱愷扥㐱㐹㌸㤸散攷攰㌷㔰㤹て㐲㐴慣㙦㘱㔰㤱〳挶搷㐴昹〸ㅢ〸〷㜷㤳㠳扢攸昱昷㕥㐷㡦戳㈳㡦㠳昵愸ㄵづ㐶㙢㌹挸㘸㌹㘰㈷㐴㌰㥥〲㤴挳㐱㈶㔹捡㈷攲愵㐶㉣愵收戰愶㠶ぢ收㤸つ㔹挰愱㔱捣搸改戴愵摣㌶收搳㘸㘳㌱愰搶挳㠱㐴搶㌸㔰敡㤴〱㥤㜰㤰昰㜳昰ㅣ㔴收昳㄰ㄱ㡢㐱㌳晣搳㕦㉢㌳㤸㈶捡㤷搹㐰㌸攰昳攰㈶㥦㉣㔷ㄲ㈴㘳改ㄵ㜶挴ㅡ㝥ㄹ㈴ㄳづ㜶搲㜲㌰㐲换挱〰㌴ㄲづ㕥〳㤴挳㐱㍡㤵㉢㈴㡢改㙣㘳㉡㤶㑡ㄶ㤲戸㔳㡣㘲㘹つ㉢慡㠵㘸㌴㔱㐸ㄴ慣㠱㙥ㅢ昳㜵戴戱ㄸ㍤敢攱㐰挲㘸ㅣㅡ㜵㙡㌰㜴挲挱㄰㍦〷㙢愰㌲摦㠴㠸㔸㡣㤰攱㥦㥥〳㐶捥㐴昹慥㌴愰搹㘳ㄴ㡦㐲㈸㠹㠸戱昴㈱㍢㘲つ扦㕢挲㕥㌸搸㐴换挱挶㕡づㄸ〹ㄳづ㍥〵㤴挳㐱摥㡥挷愲㈵㉣㤶㐴攳㜹散晤搹㝣㍥㤷㉤㘵ㅡ敤㜴愶㌱㠵㌸㑡挶㤲挰ㄹ扢㕦㠷㌶ㄶ㐳㘵㍤ㅣ㐸捣捣搳愹㈱搰〹〷〳晣ㅣ㝣㐱㤷晥〱ㄱ戱㠶挲〰晦昴ㅣ㌰㑣㈶捡㙦搹㐰昶㠳愷㘹晢ㄴ㠴挵愸㤹挵搲て㔰づㄸ㔴捦㐰㑤㌴㄰㙢㤱愷㐷㌷昴〷㝡っ〰㙣摡㍡愵ㄳ㈱づ晣愱愷搹敤攳扡晦㑡搰㐶㕥攸㘳愴昷ㄲ攷ㄱ㍤㌵攳昲㥤㜸㝡户换昶㥡ㅤ搸搱摤づ㉦㐵㐶攰ち㡡㤱㝣攵昳愶㍤㈵摦㌳㙤㕢昷搴㑥㘹敢挴慢挹敤愲㠷搸㠹挴戴扡摡㍥㑡晢㐰愹晢昷㠰昸㄰ㅢ搱昰㜲昲㈹挵敤攱挱搶㥡㈷晡挶㌷㜷挹戳慦摢㐰慦㑣㐶挵っ晣㔷㘳㡣ㄹ㍥㜵㜸㘳戶㝥晤㌷敢搷昷扡て晥扡㍤㌱㍥昶㔸㡢㉦㥥㜴〲愰攲搵〰搱㔸㌵㠸愱㈷晣㘳㑦晥捦扡㝤摣搲㔸攷晦つ㘳〷敤敥㔹ㅥ愹㠶㕥㍣慥晥㡤㘵换晦㝥敢㥥㈳晥攷戶昵敥晦㤷㠹攵挹ぢ挶㉡〶㤷㐶愰㘴扥㐱戱㠶㠲扢㠲晡ㄶ㥤扥㡡㤷搵㠶摥昶晢㡤慢〸扥敤搷㘲㈴㑡㜶㤹〶㡣㙦挰㈰挵搰㄰㜷ㅢ㘵㌲戰㘴㐴㔰摢㤷晣挴㤲㌱昵て㠰㜸㙥㐵捣晥㔰つ㘲㐸〸晦㝡攱摣㔸捦㜲㠳捥搵慣摢㐷㌱㙡愴㜳㙥㕤㈵攷㍥㜵ㄵ挱户昸㕡㔳㠰㈴捥㙤散㌸挷㤸㡦攳摣㌴㙣ㄹ㥢愰㔶㝥晣㔸㔴㝤㔸收摢㘶昴㡤愱ㅥ晣敢㠵㙦戳㍣换つ晢搶㌶㔶㌱ㅡ愴昳敤㥤㑡扥慤㜵ㄵ挱搷昳㕡っㅤ㠹㙦摢㌸扥㌱㕥攳昸㜶㌴戶㡣敤㔰㕢捦ㅦ㉥愳搶㤴戹㌶㠴慥㌱㠲㠳㝦扤㜰慤攴㔹㔶㜵㡤㐱ㅥ㥤㙢慦㔵㜲敤㉦慥㈲昸摡㕤㡢ㄱ㈱㜱㙤㐷挷㌵㠶㘱ㅣ搷㍡戱㘵散㡣㕡㘷㥦㑣挴搴㥦捡㥣摢㤵捥㌱㌴㠳㝦扤㜰㙥愹㘷戹㘱攷戰㑦㌲㝡愳㜳敥挵㑡捥晤慦慢〸扥㑥搷㘲愸㐷㥣㡢㍡捥㌱扥攲㌸㜷㍡戶㡣㌸㙡㘵㥦㡣㈷搴戳㘵扥㈵改ㅢ㐳㉥昸搷ぢ摦ㄸ㤷ㄱ换つ晢㘶㡦㔵㡣捡攸㝣㝢戲㤲㙦扦㜳ㄵ挱搷攴㕡っ攱㠸㙦愳ㅤ摦ㄸ㌷㜱㝣扢ち㕢挶㕥㥥㙦戱㤸㝡慣捣户扤改ㅢ㐳㈹昸搷ぢ摦ㄸ㙦ㄱ换つ晢㠶攳㡤搱ㄶ㥤㙦慢㉡昹昶㤰慢〸扥晦搶扡ㄹ㐸攲摢㐴挷㌷挶㐳ㅣ摦ㄸ㘹㌱㈶愳㔶㡥户慣扡扦捣戵晤攸ㅡ㈳㈴昸搷ぢ搷ㄸ㐶ㄱ换慡慥㌱㠸愲㜳敤慥㑡慥摤改㉡㠲敦戵戵ㄸ㜱ㄱ搷愶㍢慥㍤㡣戲攳ㅡ〳㈸挶っ搴㍡搳㘴㕣摤㔶收摢㑣晡挶挸〷晥昵挲㌷㠶㐷挴戲慡㙦っ㡥攸㝣扢戵㤲㙦户戸㡡攰ぢ㙢㉤㐶㔲挴户㐳ㅤ摦ㄸ扥㜰㝣㘳㘰挴㌸扣摢户㠴扡愹捣户㈳攸ㅢ㈳ㅡ昸搷ぢ摦ㄸ昶㄰换慡扥㌱攸愱昳敤扡㑡扥㉤㜷ㄵ挱㌷搱㕡㡣㤰㠸㙦㜹挷㌷㠶㈵ㅣ摦ㄸ昰㌰㡡愸㤵㕤㌲慤慥㉥㜳慤㐴搷ㄸ愸挰扦㕥戸挶㘸㠶㔸㔶㜵㡤戱っ㥤㙢㤷㔷㜲敤㌲㔷ㄱ㝣挳慣挵挰㠷戸搶攲戸挶㘸㠳攳ㅡ攳ㄸ㐶ㅢ㙡摤换㤲㠴扡愸捣戹〵㜴㡥ㄱ〸晣敢㠵㜳っ㔳㠸攵㠶㥤挳㈹㠰㐱ち㥤㜳攷㔶㜲敥ㅣ㔷ㄱ㝣㜳慣挵㠸㠶㌸户挸㜱㡥㘱〴挷㌹〶㈸㡣㈵㍤捥㐵搵ㄹ㘵捥ㅤ㐷攷ㄸ㕡攸㥤㜳㡣㍦昴捥㌹㐶ㅦ㐶㠰戰攰〵攵㈹㤵㥣晢戱慢〸扥ㄱ搶㘲愸㐲㥣㍢搹㜱㡥昱〱挷㌹㐶ㅥ㡣㔳扡㥤㑢㐴搵㠹㘵捥㥤㐶攷ㄸ㌳攸㥤㜳っ㉣昴捥㌹㠶ㄵ㐶㘸㥣㕢㔲挹戹挵慥㈲昸愶㔷㡢㌱〸㜱敥㙣挷㌹㉥晣㍢捥㌱愴㘰㥣㡢㕡㘷愶㑣慡捥㌲摦捥愷㙦㡣〵昴捥㌷〶っ㝡攱ㅢ㑥㜰っㄷ㡣搰昸搶㔶挹户㔶㔷ㄱ㝣㠳慢挵搸〲晢㌴㉦愵㙦㝤ㄴㄷ昴ㅤ摦ㄸ㉡㌰㉥㐷慤捣㈶㡤慡戹捣戵㉢愱㔰㡣〵㜸户〶㠳戸摥摦㍢㍦ㄹㄴ攸㥤㥦っ〹㡣搰昸㔹慣攴㘷挱㔵〴摦搴㙡㌱㝥㈰扦攱戵昴㜳㤰攲愲扤攳㈷挳〱挶㜵愸㜵愶㤶㜸㕡㌵㤵㜹扡〲慡㐱㕣挸敦㥤㜳㕣敤敦㠵㜳㤸㕡戸搶㍦㐲攳摣攱㤵㥣㍢捣㔵〴摦挰㙡㌱㌰㈰捥摤散㌸挷搵㜸挷㌹慥昳ㅢ户昶㌸㤷㔲㜳捡㥣㕢㐹攷戸㐲摦㍢攷戸㡣摦㍢攷戸㠸㍦㐲攳摣㡣㑡捥ㅤ攸㉡㠲㙦㔶戵戸攲㉦捥摤攱㌸挷㘵㜶挷㌹㉥攰ㅢ㜷㜵㍢㤷㑣慡〳捡㥣扢㠷捥㜱改扤㜷捥㜱㝤扥㜷捥㜱㜵㝥㠴挶戹挹㤵㥣㥢攴㉡㠲㙦㑣戵戸㤴㉦捥㍤攸㌸挷昵㜳挷㌹慥捣ㅢ慢扡㥤㑢㘴搵戸㌲攷ㅥ愶㜳㕣㔳敦㥤㜳㕣㜸敦㥤㜳㕣㜶ㅦ愱㜱㙥慦㑡捥敤改㉡㠲㙦㐲戵戸㐶㉦捥㍤攱㌸挷㠵㜱挷㌹㉥戹ㅢ㑦㜶㍢ㄷ捦慡㜴㤹㜳㑦搳㌹㉥㤶昷捥㌹慥愸昷捥㌹慥愷㡦搰㌸ㄷ慦攴㕣捣㔵〴摦㜰㙡㜱昱㕤㥣㝢挱㜱㡥㉢摥㡥㜳㕣㑢㌷㕥散㜶㉥㤱㔰扢㤷㌹昷㌲㥤攳㉡㜸敦㥣攳㔲㜹敦㥣㝢〴㤶㈳㌴捥敤㕣挹戹㥤㕣㐵昰捤愵ㄶ㔷搵挵戹㔷ㅤ攷戸㤴敤㌸挷㐵㜲攳戵㙥攷㤲㜱戵㐳㤹㜳㝦愵㜳㕣摥敥㥤㜳㕣〳敦㥤㜳㕣〱ㅦ愱㜱㙥扢㑡捥㙤敢㉡㠲㙦㈴戵戸㕣㉥捥扤敤㌸挷㌵㙡挷㌹慥㝥ㅢ敦㜴㍢㤷㠸慢㉤换㥣㝢㡦捥慤㠱㔱敦㥣攳攲㜶敦㥣攳搲昶〸㡤㜳㥢㔴㜲㙥戰慢〸扥㘹搴攲㍡戸㌸昷㠹攳ㅣㄷ愶ㅤ攷戸慣㙤慣敢㜱㉥慤〶㤵㌹昷ㄹ㥤攳㠲㜴敦㥣攳慡㜵敦㥣攳㥡昵〸㡤㜳㤱㑡捥㤹慥㈲昴〶㔱㉥㜰㔷㝢㠳愸敦捦㜹づ㐲愷昵㈵愶昱昷㉢㌹搵㝣挲〰捦㠳㌴户戴挸愳ㄴ晤昱慥扦づ晣㐱捤愹㜸慦㈵摥昰㠷扦㐵敦㍥ㄵ㠰昷㕤昲㠵㙡摥㍢收㑣㈹戱戱㔱㍡戰〳㉦㥤敢㕢㥡搲㠹昷㤱ㄶㅢ昰㐷〱扢扡昰昷敢晦ㅢ㕥〴㠸㠷㕢敡戸昶散扥戸戲㔶晢㕣〹ㅦㄸ搱㉥㜷㍢慦〸敤攱挳晢㍢㤹戵㝣㐵攰扦昷㙡㔲攳㙢散㔲㘵て慤ㄷ㝤㙦扥慣㔳㝤昹㍢㈳㠵㉣㔲㜳㜲捤㝡ㄹ㌸㤶搳捤㙦搱挸昸㈷〴晦搴㥤挴㔳㈰㈲收㜷愸㜱摥㌴挸昷㈴搵搴㜱挹㝤㐳换晤〸〵搶昴㙤㙤捡㜵㜴攴㤶㌶戴㌶戵搸㙤㜳扢收㌵㌴㉤㐲㜴〳慦摤挴㙢〶昱㐷㌰捤ㅦ〰㐲捡昸㔵つ㈸㜰て㌳㌹㙣㍣㉡愴ㅤㅤ晦㘴扤挹搱昵㡣慣て慢㌸㈸ㄱ㠸挰ㄱㄴ㕦戳ㅥ㡡㙥昴㡤㔱攳㐳晦收㙢㥤敦つ㘱昴㐸〰㥤㡢搴㠲摥摦㡦扥㑤㌹晡㘷㕡昴㐱㘱昴㡤〲攸㐳㍣昴挱㝥昴ㅤ换搱㍦搴愲㙦ㄶ㐶摦㈲㠰捥㠵㕡ㄹ晢㔶㝥昴㘸㌹晡摢㕡昴㙤挳攸摢〷搰戹㔴㉡攸㐳晤攸愳换搱㕦搷愲てて愳敦ㄸ㐰摦摢㐳摦搹㡦捥㘵㐱摦慦晡㐷㉤晡挸㌰晡敥〱昴晤㍣昴㍤晣攸㕣㤹昳愱㍦慦㐵㡦㠷搱㤳〱昴㤹ㅥ㝡捡㡦㝥㘸㌹晡㤳㕡昴㙣ㄸ㝤捦〰晡ㄱㅥ晡ㄸ㍦㝡扥ㅣ晤ㄱ㉤晡搸㌰晡昸〰㍡㤷慤攴㔷㥤攸㐷攷〲㤱㡦㤹〷戴攸晢㠶搱愷〴搰戹㙥㈴攸〷昸搱戹㐲攳㐳扦㔳㡢㍥㍤㡣㍥㈳㠰捥㠵ㅢ㐱㥦改㐷攷ㄲ㠹て㝤愵ㄶ㝤㑥ㄸ晤㤰〰㍡㔷㑥〴晤㌰㍦㍡搷㈸㝣攸㌷㘹搱㡦〸愳ㅦㄵ㐰攷摡㠵愰ㅦ敤㐷攷㉡〱搱㡤ㅣ㙡㌷㌰戵㕦慢敤戶㠰㐶㐶ㄱ愲㝣㙡户㔱攳㥦㐰戹戶㈰㕤捦㠵愲㝢〲扤戶摣戱㉢戴㍤ㅣ㐳愸昲改戹㈵㠰扥挲㐳攷㐹愰ㅢ晤收㜲昴ぢ戵攸挷㠶搱㍢〳攸扣愱㤶戱㉦昴愳摦㔱㡥㝥㤶ㄶ㝤㐹ㄸ晤戸〰㍡敦㘸〵晤〴㍦晡㠳攵攸愷㘸搱㤷㠵搱㝦ㅣ㐰攷㉤愵愰㥦敡㐷攷捤㥢㙦㠷㍡㕥㡢㝥㝡ㄸ晤捣〰㍡敦改〴晤㙣㍦㍡敦㥥㝣攸㕤㕡昴昳挲攸ㄷ〴搰㜹㔳㈵攸ㄷ昹搱㜹晢攲㐳㙦搵愲㕦ㅡ㐶扦㍣㠰捥扢ㅡ㐱扦搲㡦捥晢〷ㅦ㝡㐹㡢㝥㜵ㄸ晤㝦〲攸扣慤㄰昴攵㝥㜴㕥挰晢搰㥢戴攸㉢挲攸㌷〶搰㜹㕤㉦攸㍦昳愱搷昳㉡慢搷搷㠱㑣㝢ㄸ㡣㉢㘶晥搹㜹㕣㍣㡤挷㥢慦㐷戶攰㔲慥ㄷ㉦ㅡ晦㌹㍡㔵扣㜶㤳挴㤸㥢㔹㜲慦㥤〶昱攲㡢〵㍥〱㠹㘴て愸㌸㈸昳ㄶ摡昰㥡㑡㕡摣敡㙦挱ぢ慡㥥ㄶ扣㔸㤲ㄶ扦㘰㌵慦㤳愴挵㑡㜷㠳㠵㐱扣㐸敡㘹挱ぢ㈰㘹昱㑢㔶昳摡㐷㕡晣捡摤㤰ㄶ扣昰改㘹挱㡢ㅡ㘹㜱ㅢ慢㜹㍤㈳㉤㝥敤㙥㐸ぢ㕥捣昴戴攰㠵㡡戴戸㥤搵扣㐶㤱ㄶ㜷戸ㅢ搲㠲ㄷ㈸㍤㉤㜸昱㈱㉤敥㘴㌵慦㍢愴挵㕤敥㠶戴攰㐵㐷㑦ぢ㕥㔰㐸㡢扢㔹捤㙢〹㘹㜱㡦扢㈱㉤㜸㈱搱搳㠲ㄷ〹搲攲㕥㔶昳晡㐰㕡摣攷㙥㐸ぢ㕥ㅣ昴戴攰㠹㕦㕡摣捦㙡㥥昳愵挵〳敥㠶戴攰〹扦愷〵㑦收搲攲㌷慣收㜹㕣㕡㍣攸㙥㐸ぢ㥥挴㝢㕡昰〴㉤㉤ㅥ㘲㌵捦捤搲㘲㤵扢㈱㉤㜸㘲敥㘹挱㤳慥戴㔸捤㙡㥥㙦愵挵挳敥㠶戴攰挹戶愷〵㑦愴搲攲ㄱ㔶昳ㅣ㉡㉤ㅥ㜵㌷愴〵㑦愰㍤㉤㜸㜲㤴ㄶ㡦戱㥡攷㐵㘹昱㕢㜷㐳㕡昰愴搸搳㠲攷㌵㘹昱㌸慢㜹㍡㤳ㄶ㑦戸ㅢ搲㠲攷戲㥥ㄶ㍣㑦㐹㡢摦戱㥡愷㈸㘹昱愴扢㈱㉤㜸㝥敡㘹挱㜳㡦戴㜸㡡搵㍣敤㐸㡢愷摤つ㘹挱㜳㑥㑦ぢ㥥㑦愴挵敦㔹捤㔳㠹戴㜸挶摤㤰ㄶ㍣㡦昴戴攰㌹㐲㕡㍣换㙡㥥ㅥ愴挵㜳敥㠶戴攰戹愱愷〵攷㝤㘹昱㍣慢捦㜴㜵收ぢ敥㠶戴㌸摢㉤㌸挷㌹攷㜲㘹昱扦慣扥挰搵㤹㉦扡ㅢ搲攲㈲户攰戴攰晣㉣㉤㕥㘲㌵愷㘶ㅡ㤹㉦扢ㅢ搲㠲昳㌲㌷㥣ㄶ㥣㜳愵挵ㅦ㔸捤改㔶㕡晣搱摤㤰ㄶ㥣㙢㝢㕡㜰ㅥ㤵ㄶ㝦㘲㌵愷㔰㘹昱㡡扢㈱㉤㌸㝦昶戴㤰㠹㡤攳昸㌳慡扤㡦㜵㌳ち㕣ㄵ㌱㕦挵〶挲㈹㌲㤹戱㕣㘶㜵慢㘷昵㥡㘳㈵ㄳ㔸挸㡡ㄳ㤹㘰晤搵戱㤲㐹㉢㘴挵挹㑢慣摥㜰慣㘴愲ち㔹㜱挲ㄲ慢㌷ㅤ㉢㤹㥣㐲㔶㥣愴挴敡㙤挷㑡㈶愴㤰ㄵ㈷㈶戱㝡挷戱㤲㐹㈸㘴挵挹㐸慣摥㜳慣㘴攲〹㔹㜱〲ㄲ慢てㅣ㉢㤹㙣㐲㔶㥣㜴挴敡㈳挷㑡㈶㤸㤰ㄵ㈷ㅡ戱晡挴戱㤲㐹㈵㘴挵挹㐵慣搶㌹㔶㌲㤱㠴慣㌸愱㠸搵㘷㡥㤵㑣ㅥ㈱㉢㑥㈲㘲昵㠵㘳㈵ㄳ㐶挸㡡ㄳ㠷㔸㝤改㔸挹㈴㐱慢慦㔰昶㍥ㄶ㈷ぢ戱晡摡戱㤲㠹㠱㔶㘵㝢づ㈷〸戱晡搶戱㤲挹㈰㘴挵㐹㐱慣扥㜳慣㘴〲〸㔹㜱㈲㄰慢ㅦㅣ㉢㌹攸㐳㔶㍣昸挵慡愶㐱昶㘸㌹搰㐳㔶㍣攰挵慡搶戱㤲㠳㍢㘴挵㠳㕣慣敡ㅣ㉢㌹愰㐳㔶㍣戰挵捡㜰慣攴㈰づ㔹昱㘰ㄶ慢〶挷㑡づ摣㤰ㄵて㘰戱㡡㠸㤵攵㤱㔹捦攳㜳㑦㕤㤲慣戳づ收㝢戹挷挸㐹㑢扡昰㘷㙥散㈲㔶〳ㄷ㈰㐵㜵改㈴㈴㥣㉥攵㡤㐳ㅦ晣挵〹攷敦㌴搴搵㡥晥昷戰戸愶挸㍦挸挲㙦晤㍦扥㕡扦晥晦㠰挳戹愹㈷㌹㤵㠸攳昱㙤㔰㌵㡡搳っㅤ㔶㕦愰〷昶攲㈹㌸戳㠸攲昳㠰㠲㤳㠹㈸㍥ぢ㈸㌸㝦㠸攲敦〱〵愷っ㔱慣ぢ㈸㌸㑢㠸攲搳㠰㠲ㄳ㠳㈸㍥〹㈸㌸ㄷ㠸攲攳㠰㠲㠷扦㈸㍥ち㈸㜸挴㡢攲挳㠰㠲〷戹㈸㍥〸㈸㜸㕣㡢攲晤㠰㠲㠷戲㈸摥ぢ㈸㜸昴㡡攲摤㜲㠵攵ㅤ挶㡡㐷慥㔸扣㔳㙥愱扥昵ㄴ㙢〳ちㅥ㥦搲攲敤㠰㠲㠷愴㈸摥ち㈸㜸ㄴ㡡攲捤㠰㠲〷㥥㈸搶〴ㄴ㍣搶㐴昱㐶㐰挱挳㑢ㄴ㝦ぢ㈸㜸㐴㠹攲慦〱〵て㈲㔱扣㕥慥攸昷晦〰扢㉤搶攷</t>
  </si>
  <si>
    <t>㜸〱捤㝤〷㤸摣搴搵昶摥昵慥扣ㅡ摢慣挰㤸㙡挸摡搸㌴㠳㤹㤹㥤㙡㌰戸㘲っ㙥戸搰〲㔹愶㘸散挵㕢捣捥扡搱㘳〸㈴㤴搰〳㠴〴〸㉤㐰㈰㠴㑥攸㈵搴㄰攰〳㍥㐲㈸〹〶㑣て㜱〸㈱㠱〴晣扦敦㤱戴慢㤱敥㜸㌶昹昲㍦㑦挶㍢挷扡昷㥣晢敡㥥㔷搲㤵㜴捦㤱愶㑥搵搵搵㙤挰㠷晦昳搳挰㠵㤱ぢ㔶㤷㝢敤捥昱㔳扢㍢㍡散㐲㙦㝢㜷㔷㜹晣攴㥥㥥摣敡㔹敤攵摥㐱㌰㌰摡摡愱㉦㌷戶㤵摢㡦戱㥢摡㔶搸㍤㘵ㄸ㌵搶搵㌵㌵㤹昵搰㙦敤㝥㉤慦㘰戲㤵搹㐰〱慢㍡搳愰ㄸ㑣搱㐴㘱㔲㐴㈸㠶㔰っ愵ㄸ㐶戱〹㐵㌳㠵㐵戱㈹挵㘶ㄴ挳㈹㌶愷ㄸ㐱戱〵挵㤶ㄴ㕢㔱㜰晤收㌶ㄴ摢㐲っㅤ〹戱㜰敡㤴戹昹愳攰捤㠲摥敥ㅥ㝢户㤶㠳㥣㍥㑦㡣挵挶挷挶户㘶㌲㤹昱搱摤㕡愶㉥敦攸㕤摥㘳㑦散戲㤷昷昶攴㍡㜶㙢㤹户㍣摦搱㕥㌸挰㕥扤戰㝢愹摤㌵搱捥㐷㕢昳戹㐴㈶㤶㐸㈶㑢搹㙣㘶攸㜶㐰㥥㌳㜵捡扣ㅥ扢㔴晥㑦㘱㙥㑦捣戹㔳愷㡣㥦㘳昷晥愷㌰扦〱㑣㐰㑥敢敥捣戵㜷晤㠷㐰ㅢ戹㑤㤳搳散㐲㍢㌷扥㙤昷戴㜷㉤ㅥ㡦㙥㔷㄰㡤㔲㝡晣攴㜲㜹㜹攷㌲敥㐷㔳敤㡥㡥昹㜶㐹㌶㝡攷戴㜲敦扣㕣㑦㘷㜹㘸㈷昹戳㝢散慥㠲㕤摥愴㜳晡慡㠲摤攱ㅡ㤶㥢㍡て捡昵捣挹㜵摡つ㕣㘸敥㜴戶攱捣愲摤搵摢摥扢㝡㔸攷愲戲㍤㍦搷戵搸愶㐹㘳攷㡣攵敤㐵搵搰㠰扦扡㐱㍢改㝡㈶ㅢち晤改㥣扡㈴搷搳㉢㈵㙥挲㤸捥搶户扢㠸ㄷㄵ晤攲㉥搵ㄲ㘸挵㙤戶愰扤昳〰扢愷换敥攰㑡戸㈵挷〵㡣㠴㈰㘷㍢昴㌱攵戹挳慤愴㠶戸〷ㅦ㝤攱㕡㡣ㄶ㠸捤愷慦㕡〶㡥攱㌴昶捡昹戹㕥㝢㘲㍣㤳㌱㐷㐱㘳㡥愶捤づ㄰㠳昳搹〹戱㔸㙡㠲㌹㠶搵㘳㈱㔴挳慢㌸戴晤㠰㍣扣敡摢㜲昵㙤昹晡戶㐲㝤㕢戱扥捤慥㙦㉢搵户㉤慥㙦㕢㔲摦搶㕥摦㜶㔴㝤摢㔲搸㜸㥦愶挱㠳敢摤捦挷㍢ㄶ㤷ㅤㄷ㍤散㠰㙢て㠹ㅣ戸㜰晣㝥摤㡡㐷戳っ〶㍢㘱㈱摣挱㔸㉡㘳敥っ㡤戹ぢ㠴戱㉢〵㍡ㄸ㡦㑦㌰挷戱㜶㌷〸愵㕥㐴晦搸挷扡㥤て晢挹愰㐳㑥㥣㝡攷昰户昲㔷㕣㝤昶㙢㡡愳㠴㠰㡦挷㠲ㅥ㝣て挲㐴㈱㡣ㄸ〵挱搳ㄳ捣㌸㙢㕢㈱㤴㝡挶〵扦敡㤴挶愵㡦㡣ㅣ戶摦昷づ㝥晤昹摤昷扢敡㔸挵搱㐷挰㤳㔸搰㠳愷〸㤳㠶㌰㌲ㄴ〴〷戳㔹搶㑥㠰㔰敡㌱ㄷ㝣挵㥣ぢて晤挶㍥搷㑣晤挱ㅢ摢摥戲㐳晤㥢㥦㈹㡥㙡〲扥ㄷㄶ挲攰昱㐴搴㥣㐸㤸扤㈱㡣㝤㈸〰㥥捣㑥㌰㈷戱㜶㌲㠴㔲て戸攰晢㙣㜳㔵昴㤰攱㍢捣晣昱捤敦㕥晥挴〷ㄷ㜶㉢ㅥ㌸〲㍥ㄵぢ㘱㜰㜲㍥㡤㌰搳㈱㡣㝤㈹搸昳搶〹收っ搶敥〷愱搴㕤㉥昸ぢ㈷扦㜶摣㘱攷㍦㍢晢摥㘳㙥㔸戶收摤散っ挵㔱㔸挰昷挷㐲ㄸ㥣㍤㍦㠰㌰戳㈰㡣搹ㄴ〰㑦㐵㈷㤸㜳㔸㍢ㄷ㐲愹㕦戸攰㐷敥㤰ㅢ㜴晥㌹㜷敦㜷收㍢愷㌵㍦扥㙥扦㈳ㄴ㐷㜷〱㍦㄰ぢ㥢㠵㜶攷㤸㌹㥦㈰ぢ㈰㡣㠵㄰捥捥㥣㤹㘰㉥㘲昵㐱㄰㑡㕤敦㘲昷摥戸攰㤴㕤戳㉤搳㉦㍤晢㠷晦㜸昶攱愷ㅦ㔳㐳愰ㄶ散㐳戰愰改㜸㉡㘱ㅥ㑡㤸挳㈰㡣㙦㔲㤰㜲㙣捦挳㔹㝢〴㠴㔲㔷扡攰捦㑥ㅥ㜶㠵㝡收戸㐹㤷㥣㜶摣挵搷㌶㕣晡愶攲挹㐸挰摢戰愰敢昸㤱愸㌷㜳㄰㐶ㅥ㐲㍡ㅥ〷㈹〵㔶ㄷ㈱㤴扡搴挵㝥扥愵攵挸㐹扦㕡㌲晢收㌵㥢戶散㜶晦㐵㔷㉢㥥攳〴扢㠴〵㝤挷ㄷㄳ㘶〹㠴搱㑥挱㡥㈷㈶㤸㐷戱㜶㈹㠴㔲ㄷ戸攰㙢敡㥡㝦晢昸搶㍦㥥㝥摦㜷㡣㔱扦㑡㑣㥣慢㜸敥ㄴ昰㑥㉣攸挱扢〸搳つ㘱㉣愳㈰㌸づ愱愳㔹摢〳愱搴㔹㉥㜸昴㤸㐳㝥㜷㝥昳て㘷㕥晤攸敥㜷㕤㌸㘳搲摢㡡攷㘴〱敦挵㠲㡥㤵攵〴㔹〱㘱慣㠴㜰㌶㈷㜶昲㔵慣㕥つ愱搴愹㉥昶挹㈳ぢ㐷㝥昸㤳㘷昷扦晤搸慦㕥㔲捤换㔶㉢㥥敡〵晢㔸㉣㠴㍢捥㥤晣㌸挲ㅣて㘱㥣㐰㠱㡥挷挱捡㠹慣㍤〹㐲愹ㄳ㕤昰㡦攷晥㘳晢搹摢扦戹敦㝤㝦㤹晥昳㤹搷搴愷ㄴ㉦㈱〴㝣つㄶ挲攰ㅣ㔶㑦㠶挶㍣〵挲昸づ㠴搳㜵っ㕢愷戲晡㌴〸愵㔶戹攸㤷ㅦ扣搷㘷㑦慦戲昶㍦敦攵ㅦ㥦㌷昳搰挸〴挵㙢ㄳ㐱晦ㅥㄶ昴攸愷ㄳ收っ〸攳㑣〸〷㍤㌶挱㍣㡢搵摦㠷㔰敡㘸ㄷ㝤攸搱㙦ㅦ㌸㉣晤昵晥摦昹㔶㝡搶㕤慦慤愹㔳扣攸ㄱ昴㜳戰愰㐷㍦㤷㌰攷㐱ㄸ攷㐳㌸攸挹〹收〵慣扥㄰㐲愹愳㕣昴ㄵ㝢㡥ㅡ昳搷て戶㥢㜲搳㈹昷攷收㡤ㄸ昷㥡攲搵㤴愰㕦㠴〵つ㍡㡥愲㡢〹㜳〹㠴昱㐳ち敥㉦攸晡愵慣晤ㄱ㠴㔲〵ㄷ晣㡣昸收攷㕣戲㘱改攴㑢扥晤〳昵搱愲㐹㉤㙡〴搴〲㝥ㄹㄶ㌴攰愰晤㜲挲㕣〱㘱晣〴挲改㍡㌶敡㤵慣扥ち㐲愹挳㕤昴㘷㙥㍣㘲㕥摢晣㜷㘶摥㥣㤹戱昵㡤㑦㝣晣㠸攲攵㥦愰㕦㠳〵つ㍡扡㝥㉤㘱㝥ち㘱㕣㐷挱慥㘳㥢㕥捦摡ㅢ㈰㤴㕡攴㠲㡦㝢晢晡てㄷ㝦戵㙥捥㕤㤹晤攷㝦晥挰㥤攷㉢㕥㔶ち昸㡤㔸〸㠳㜳㜷扣㠹㌰㍦㠷㌰㙥愶攰敥㠸愱敢ㄷ慣扤〵㐲愹㌹ㅥ㉦㡢㝥㤱㕥昰攴㤲愹㌷て㍦㜵慢㈷ㅥ㍡改㐹戵ㄵ搴〲㝥ㅢㄶ挲攰摣ㅤ㙦㈷捣ㅤ㄰挶㥤㄰づ㉦ㄸ搱敦㘲昵摤㄰㑡捤㜰搱摢搷㡣㥥㤵摥攲愸挹ㄷ㉦摥收戰㙦㑥ㅦ㌵㔳㙤つ戵愰摦㠳〵つ㍡㐶昴㝢〹㜳ㅦ㠴㜱㍦〵㜹㐱搷ㅦ㘰敤㠳㄰㑡㑤㜲挱㍦晣搵㌷㐷㌴ㅦ搹㌳攳ㄷ搹㕤㑥㥤昲昲㝢㍦㔲摢㐰㉤攰て㘳㈱っ㑥㕥ㅥ㈱捣愳㄰挶慦㈸挸ぢ昶㤷挷㔸晢㌸㠴㔲㔹ㄷ晣㠹㙢捤㙦摥昴挹晡搹㘷扦晥搶㜶㕦敥㜱㑣㕣㙤ぢ戵㠰㍦㠹㠵㌰㜸ㅣ㕢昴㈹挲㍣つ㘱晣㥡㠲㍤〷㉤捦戰昶㌷㄰㑡挵㕤昰㍤㕥㙦㘸晦㜲收搹㤳㝥㕡摣㜷挳㔹搳㙥㝦㝡攸㜳㔰ㅦ攸㕥㘶㑤敢挹慤挴㠵㙢晦㌵㜱㝣㝣㤴晦㙡摦っ攰㕥愰㤴㉣愵㑢戱㔸㌱ㄹ捤戵收ㅡ㐷〱㜶愰㔷㥤ㅣ攳㠶㤶づ㙥敦㉡㜶慦㤴换搰㤱㔳㜲㘵扢晦慡㜴㥣慢㥢搲扤扣慢㔸摥㔶慦㕣搰㡢㉢挱㙤㠲扡㝥㤰㔰戳〵戸㐸户换戲扥敤㠳捤づ捡㜵㉣户㈷慦㙡㜷搴摢〵搴戸㐴敦捥㔷搷敥摢㘳ㅦ摤愷つ昵㘸㌲敥㈱㔷〸㜶挸㑢㐷攵昴慢㘵敡㤲敥戲摤㈵摤ㅢ搷㌹慦扤戰搴敥㔹㘰昳づ搴㉥㡡慢㈳愸㜲敦ㄳ挶捤敤㠲愳戸昲㉦㡥昶搷㤶愶慦敡戵扢㡡㜶ㄱ晤㕤㘶昷昴慥㕥㤸换㜷搸㕢㔴㤸㌸敢㠴㘲敢㡡敡㝤扢ぢ换换㔳扢扢㝡㝢扡㍢㉡㌵㤳㡢㉢㜲戸㌷㈹捥敥㉥摡戸戵㘸攰愷㑥搵つㅡ愴㔴摤慥扡敢㝢攲㤶挷换㠶昰㙤攲敤戰捤户慡摣敤挶捦㠷㜷昰愲挳收㍥㔹㍦愶〶㤸攰ㄲ㘶㤷敡㠶㍥㥦㜸扢㑥敢㥤慢㕢㑢ㅦ晢戶摣晦㕦攳晡晡攱慥昷搳㔷攰㔶㘶扦㕣㔷戱挳敥搹攸㘴㠳㘲㡦捣攷㈱ㅡ昷挰搱㕣㤵扤〶㔸愸㔵㙡㜵攳捡昶㘲敦ㄲ㘳㠹摤扥㜸〹慦㑣㌰㈱搱搴㐴㙡㐳ㅦ昳〵㔴㤹㉦㔲扣〴ㄱ㠹搴ㄹ晦㑢㈳㈳㠲㑦㕤攳㘸㉣晥敢㜷㠵昵㘸㘵捡㕤㈸愶っ捡㡤㥤晢㜶昷㤴〷つ搲㜹戸㕦慥扣愴㤷扢收挶㤵挴㝢㤹攲户㄰㡤㘳㈰㙡摥㜴㌶挳愸㠱昷搶挳㍡愷搹愵ㅣ㘶㌴攴挸㔶戹挶㑥攷㈶㜹㥡㕤㉥㤸扣㥢㥥㠹攳㘴㤵㠱㈵ㅣ昸㐳㍢戹攷摢慢㝡愷攵㝡㜳㠳㍢㜱㕦㡥㉤㘴挲㘸㥣戴㜲㤶搸㜲㤸搴㜹慤㈳㙥〹〸㤶㉣晡㔰㠶㐸㠵㠳㠴㠳〶挷㑡摤㈰㔷㙥摣〹昴㝤㝢㌸㘱〴㜷昲捡晢㙢摣昶ㄷ㘷搸㕤ぢ㔷㉦戳换㌴㙦㌲㌶㑡㘵昰搰㈲搸摣㐲㝥㔱㙦㝢㐷㜹㍣㝡㍡愳愷㝢昹戲晦㈴づ戱捣㔷㈰扣㑦攳㑥搸㠳〷敥ㄳ攸慡ㅢ扣㠲摢愶慤慤慥㠹㘸慣㌱㕥㘵㌵捥㜵㜲愷捦㍤ㄶ愰ㅢ昰㥦㝣捣搷昱㕦挴愴㡤愹搷㌵㡥㠵敥㕦㤹㤳㘸㠴晤搰㑥㌰戵戰挷㤶㔹㤶㈶㈹㠰昵㘱㥤〷㜷昷㉣捤㜷㜷㉦攵㝥戵㠹㤴捡㑢㙣扢㤷㌳ㄷ㐳摣㤹ㅡ㤹㤱㔱㙡搰愰㡡㔹〸摦ㄴ挷㌷㠰㙦扣〹㌱㙣㜲㐷㐷㡢㠷㔸㌶搶愲㙡㄰收㔰㡣户戰戰㉤敢㑢摤㍤〵扢㘵㘵㝢敦㤲㤶〳㤷摢换㌹摢戴慡愳扣㑡㙤〷〲㌸㠷戰攱晡㍦つ㥢扤攰㠱㐹㜷慦晤㍡㤵㍤㙦昵㈲㌵搲㔵㠴㘶㉥㜶〶攴㈸㝣捤㜵㄰㙡ㅢ㤸㜱㜰挱㜲攵挷㝣て㘵昳㝤㡡て㈰㌰㉣〸愹捥〸愱㜶㐱ㄵ㐷〹昳㈳㡡㡦㈱搴㌸〸ㅥ愳收ㅦ㈱扣㡦摡っ搸摣昴戲昹晥㠴㙡戹づ挲挵㘷㘸ぢ晤ㄹ捡㠸㐹㤳㉡㍡戵ㅢ㜴摣㠲收㥢ㄴ攴挸㈴㍦慡〹昸㕡づ〶扢㡡搰〴换ㅥ㘸㈶ㅣ㝣挹昶㡤㌰搳㜳昰㑦慥攳㉢㡡慦㈱〲ㅣ㐴㔱㈵ㅣ㜰摦㌴㜹㠴慢㌸慡㠴㠳㝡㤴扣㡦晡敡㙢ㅦ〷㥣㘳ㄶづ㜰慦ㄹ攲挰㠰㌲㘲搲愴㡡㑥戵〲㔵挷挱㕦戰づ㉤〷㥦扡㡡搰㍣㔰ち㐸愳昰㌵㥢戱㍡戵ㅥ㘶㝡づ㌶㘵㙦㌶愳ㄸづㄱ攰㈰つ〰攱㘰〴つ戶㠰㔰㔹㔴〹〷㕢愲攴㝤搴晢㝥づ戶㠶㐶㌸挰㉣㐴㠸㠳㙤愱㡣㤸㌴愹愲㔳ㄳ㠰慡攳攰昷搵㌸㜸挳㔵㠴愶慢㈶〲㘹ㄴ扥收ㄸ慣㑥扤㔶㤵㠳ㅤ搹㥢㥤㈸㜶㠶〸㜰戰㌷〰㠴㠳㕤㘹㌰づ㐲㑤㐲㤵㜰戰ㅢ㑡摥㐷扤攸攷㘰㍣㌴㜲搹㡥㜹㠱㄰〷㔱㈸㈳㈶㑤慡攸搴㘴愰敡㌸㜸慡ㅡ〷㑦扡㡡搰慣摡㌴㈰㡤挲搷捣㘲㜵敡昱慡ㅣ散挹摥散㐵㌱ㄱ㈲挰挱㜴〰〸〷晢搰㘰ㄲ㠴㥡㠱㉡攱㘰㌲㑡摥㐷㍤攰攷㘰㉡㌴戲ㅦ攰搶㈵挴挱㜴㈸㈳㈶㑤慡攸搴㝥㐰搵㜱㜰㝢㌵づ㙥㜳ㄵ愱挹扦〳㠰㌴ち㕦㜳づ㔶愷㙥愹捡挱㍣昶收㐰㡡昹㄰〱づ㘶〱㐰㌸㔸㐸㠳㐵㄰㙡づ慡㠴㠳㠳㔰昲㍥敡㝡㍦〷㠷㐰㐳づ㌸㤵ㄸ攲攰㌰㈸㈳㈶㑤慡攸搴㕣愰敡㌸戸扣ㅡ〷㤷戹㡡搰ㅣ攵㝣㈰㡤挲搷㉣㘰㜵敡㐷㔵㌹戰搹㥢ㄲ挵㘲㠸〰〷ぢ〰㈰ㅣ戴搳攰㈸〸戵〸㔵挲挱㔲㤴扣㡦扡挰捦㐱㈷㌴捥㘹ㅤ㜷摦㈱ㄲ扡愱㡤㤸戴愹愲㔳〷〱㔶㐷挲改搵㐸昸㥥慢〸㑤愶ㅥち愴㔱昸㥡慢戰㍡㜵㕡㔵ㄲ㡥㘱㙦㡥愵㌸づ㈲㐰挲㘱〰㄰ㄲ㑥愰挱㠹㄰敡㜰㔴〹〹㈷愱攴㝤搴㠹㝥ㄲ搶㐰㈳〳㠲㙥㔰㍣〵捡㠸㐹㤳㌰〷愲㔳㐷〰㔵挷挱昲㙡ㅣ昴扡㡡搰㥣敦㤱㐰ㅡ㠵慦㜹ㄶ㔶愷㝡慡㜲㜰㌶㝢㜳づ挵戹㄰〱づ㜲〰㄰づ捥愷挱〵㄰慡㠰㉡攱攰㐲㤴扣㡦㍡捡捦挱㐵搰挸㡥挰㌹攴搰㡥㜰〹戴ㄱ㤳㌶㔵㜴慡〸㔸ㅤ〹㐷㔶㈳愱捤㔵㠴㈶愷ㄷ〳㘹ㄴ扥收㤵㔸㥤㍡愲㉡〹㔷戳㌷搷㔰㕣ぢㄱ㈰㘱〹〰㠴㠴敢㘸㜰㍤㠴攲摣戵㤰㜰〳㑡摥㐷㉤昲㤳㜰㈳㌴戲㈳㘰晥㉦挴挱捦愱㡣㤸㌴愹愲㔳㑢㠱慡攳攰㠰㙡ㅣ散敦㉡㐲㜳攸㕤㐰ㅡ㠵慦㜹ㄷ㔶愷昶慢捡挱㉦搹㥢㝢㈸敥㠵〸㜰搰つ〰攱攰㝥ㅡ㍣〰愱㡥㐶㤵㜰昰㈰㑡摥㐷㑤昲㜳昰㌰㌴挲㠱敥㉡改㔱㈸㈳㈶㑤挲ㅣ㠸㑥昵〰㔵挷㐱慡ㅡ〷㐹㔷ㄱ㥡敡㕦づ愴㔱昸㥡捦㘰㜵慡戵㉡〷捦戲㌷捦㔱㍣てㄱ攰㘰〵〰㠴㠳ㄷ㘸昰㈲㠴㕡㠵㉡攱攰㈵㤴扣㡦ㅡ攷攷攰㘵㘸㥣㔱㔱㜷㠹昰ち戴ㄱ㤳㌶㘱ㄲ㐴愷㔶〳㔶㐷挲愸㙡㈴戴戸㡡㔰㑣攲㌸㈰㡤挲搷㕣㡢搵愹敤慢㤲昰㌶㝢昳づ挵㍡㠸〰〹挷〳㐰㐸㜸㡦〶敦㐳愸ㄳ㔱㈵㈴㝣㠰㤲昷㔱㕢昸㐹昸〸ㅡ敥〸㡣㜰㠴づ㠶㍦㐲ㄹ㌱㘹㔲㐵愷㑥〲慡㡥㠳愱搵㌸ㄸ攲㉡㐲愱㤳㤳㠱㌴ち㕦昳㜳慣㑥㤹㔵㌹昸㍢㝢昳〵挵㤷㄰〱づ㑥〱㠰㜰昰㑦ㅡ㝣〵愱ㄸ㔸ㄱづ扥㐶挹晢㈸攵攷愰慥摥摢ㄱ㜴昷㑤昵搰㐶㑣摡㠴㐹㄰㥤㍡つ戰㍡ㄲ晥昶㔵㤵㝢㠶捦㕤㐵㈸挲挳昰捤㈸㝣捤㈱㔸㥤晡っ㘶晡㝢㠶㘱散捤㈶ㄴ捤㄰〱ㄲ捥〰挰㘸㠲㙣㑡㠳捤㈰ㄴ攳㍦㐲挲㜰㤴扣㡦晡ㄸ昸㝤昷㡥㈳愰㜱㡥〶㑣愲㠷昶㠴㉤愱㡤㤸戴愹愲㔳摦〷慣㡥㠴户慡㤱戰搶㔵㠴〲㔱㡣㌲〹〹㉤㔸㥤晡㐳㔵ㄲ㐶戳㌷㍢㔰㡣㠱〸㤰㜰ㅥ㐰㐶攳㙢敥㐸㠳㥤㈰搴〵㈸ち〹㍢愳攴㝤搴㙦晤㈴散ち㡤㐳〲挲㕡㈱ㄲ㜶㠳㌶㘲搲愶㡡㑥㕤〸㔸ㅤ〹扦愹㐶挲㌳慥㈲ㄴ㉦扢ㄸ㐸㐲㐲ㄲ慢㔳㑦㔷㈵㈱捤摥㘴㈸戲㄰〱ㄲ㉥〱挸㘸㝣捤㍤㘹戰ㄷ㠴㘲㌸㑤㐸㤸㠸㤲昷㔱㡦昸㐹搸〷ㅡ㌹㌷攸㜶㠴挹㔰㐶㑣㥡㠴㌹㄰㥤晡ㄱ㔰㜵ㅣ摣㕤㡤㠳扢㕣㐵㈸慣㜷㌹㤰㠴㠳晤戱㍡㜵㐷㔵づ㘶戱㌷戳㈹收㐰〴㌸戸〲㈰愳昱㌵攷搱攰㐰〸㜵㈵㡡挲挱㝣㤴扣㡦扡挹捦挱㐲㘸㥣ㅤ㐱㌷㉥ㅥ〴㙤挴愴㑤㤸〴搱愹慢〰慢㈳攱慡㙡㈴㕣改㉡㐲搱㐷㠶ㄶ㠵㠴㌶慣㑥㕤㔱㤵㠴ㅣ㝢㤳愷㈸㐰〴㐸昸㈹㐰㐶攳㙢摡㌴㈸㐱㈸〶㈷㠵㠴挵㈸㜹ㅦ㜵戱㥦㠴㜶㘸㘴㐷搰つ㡢㑢愱㡣㤸㌴〹㜳㈰㍡挵挸愷㡥㠳敦㔷攳攰㉣㔷ㄱち㤲㌲〲㉡ㅣ昴㘲㜵敡㡣慡ㅣ慣㘰㙦㔶㔲慣㠲〸㜰昰㜳㠰㡣挶搷㍣㠶〶挷㐲㈸挶㔰㠵㠳攳㔰昲㍥敡㘴㍦〷㈷㐰㈳攷㐷摤㥤搳㐹㔰㐶㑣㥡㠴㌹㄰㥤㘲㠰㔶挷挱敡㙡ㅣ慣㜲ㄵ㘷〴㘳戹っ搴ち〷摦挳敡搴㡡慡ㅣ㥣挱摥㥣㐹㜱ㄶ㐴㠰㠳㍢〰㌲ㅡ㕦昳㙣ㅡ㥣〳愱ㄸ改ㄵづ捥㐵挹晢愸㉥㍦〷攷㐳攳ㅣっ扡㜹㠴ぢ愱㡤㤸戴〹㤳㈰㍡挵㌸戲㡥㠴㘲㌵ㄲち慥㈲ㄴ㜲㘶㍣㔹㐸戸っ慢㔳戹慡㈴㕣挱摥晣㠴攲㑡㠸〰〹昷〱㘴㌴扥收搵㌴戸〶㐲㍤㠰愲㤰㜰㉤㑡摥㐷ㅤ敡㈷攱㍡㘸攴㘰搰敤〸㌷㐰ㄹ㌱㘹ㄲ收㐰㜴敡㐱愰敡㌸㤸㕢㡤㠳㌹慥㈲ㄴㄹ㝦〴㐸挲挱㙤㔸㥤㥡㔵㤵㠳㍢搸㥢㍢㈹敥㠲〸㜰昰㈸㐰㐶攳㙢晥㤲〶昷㐰愸挷㔰ㄴづ敥㐵挹晢愸㘹㝥づ敥㠷㐶づ〶摤㤹攱㐱㈸㈳㈶㑤挲ㅣ㠸㑥㌱㉡慦攳㘰㐲㌵づ戲慥㈲ㄴ挰㘷㜴㕥㌸㜸ㄲ慢㔳改慡ㅣ㍣捤摥晣㥡攲ㄹ㠸〰〷㡣敥㡦挶搷㝣㤶〶捦㐱㈸挶昷㠵㠳攷㔱昲㍥㙡て㍦〷㉦㐰㈳晢㠱敥㔸㜸〹捡㠸㐹㤳㌰〷愲㔳㑣ㅥ搰㜱㌰戶ㅡ〷㘳㕣㐵㌰捦愰㤱㜱换㝦㈱㍥㍣〴收㘶改愰㜶㝢㈵㠳㕡㥢㤴㤰摢㍡㜵㜹戹户㕢㈲㜰挳㑡搳扡攷㜴昷㑥㙢㉦㉦敢挸慤ㅥ㕥㜲ㄷづ㕥㘲㜷㈱㌶摥㠳㄰㜹愰慥㝢搹㌲扢㘸㤶ㄶ㜴㉦㐷搸㘴收戴晦㠶搸戹㙣㉥挴㠲㤴慡慢㔷昸晣㝢攱攰㍡戴挴㡥㈲㘱摡ㄷ〰ㄹ㡣散㐹㠶慤㉦〲㉦㡢ㄶっ㥢晢ㄹ㕤搸摥摢㘱て㈹㐹昴㕢㤶㥢㑡㘰ㄱ〹〷挵挱愵㠵㑢㄰改㥡㌶慣㌴愳愷扤搸搱摥㘵㜳㘳㙣敥㤸捥戲ㄷ㈳戹㘰㕥㜷戹㥤挹捣挳㑡ぢ㝢㜲㕤攵㘵㡣㤵ㄶ㔶㙦㔶㔱㤲愰㙡㘳㘹㑡㝢㔷ㄹ慢㤱慤挸攵收搲㠲㈵摤㉢㤱㔷扦扣戳㙢㐶㙥㔹昹扦㘲慢㈸搹㉥ㄴ戲㘹㔴扤慡慦㔷㑤昵㑤晦敥昶㌱摥挰搱戵㤵㉦挵戳〵㍢㙢㙦㑦㝢㝥㌹㔹㤳㤵挵㈱ㅢ㈸㘴㐳搶㌵㌲づㅦっ㡤晡戶㘳㈰愷㠱ㅤ慥㐸ㅡ搷㠶搸晢㥥㔸搸づ收收敦搱愷愱㝦㠰搸㝦挶愲㤹晤搹㍥晦愷昴晦㐶㘶づっ㌸戹㘲〴㡣㌷㜱昶㈳㈶㕣㜰户挲攱㠹摤㠱愵攰扥ㄹ㈹㠹つ㜷搳㑤晡ㄷ昷㐵㡣㝥㘸㘹㔶㉥㙦㜷㈰戵愰㌳搷扢㠹㔳㘰㝥㐷㘷慥愳散敡愶㜶㜷㜶收戸摦㌱挹㝤㐱㈱搷㘱㌷㤵㈶㉦敦敤㥥摤摥㘵㤶㈰㘴攷㜴慢㜲慢㔰㤵㕢攵㈴〱㤴收㌳摤㐸㤶㠹搵扤㌸搷㠳㜰㙢㘷㝢愱㠹〵愶〴晤㔷散戰㌸つ㌴㠰㑣敦攳つ㈸挱慣〲㈷戶㡦捤㍤ㅥ㐹㌸愴㡥㥢ㅦ扢㜵扤㌲昰㑦晤㥢搹㈸ㄸ㝥攴捣㘱慥〵㕡㈳扥㌲ㅥ㐹㕦搶㑢㡣ㄷ㡢敢㌹攳㉤㈳㔴〳戳㌷㌶㥡㤸㌰ㄸ〶㤱㔹摤戹攲扥戹〲ㅥ㑤ㄹ散㍥㤸搲㠴㡤挸㤱愵挷㘲慡挸㔴㘴ㅥ㈱愳㘹㐵㝢搱敥㘹㘲挵〲㍣㜸搳挰㈴ㄳ挳搹㕡㍣㜶敢ㅡㅢ㠷㌴改搶㌵搳挳ㅡ攳〶摥晤て昶捣っ攱㝦㝣㘰㘶ㅦ㤳扤㡡挸ㄹ改㉤昸㘸扥つ愱㤸㠴㐲㝦〲〶敦搰㘰ㅤ㐴㈳搳ㅤ㠲㕢愱㌲㙢〳戹ㅤ㠴㙥㤰㐷㍡㤸㑦搲㠴摣ぢ㐹㐴㘹ㄴ㐷㠶昸ㄲ㐸っ㈷㜷愴挹㝢㑥挴㔸㠰晤搹㉥㐶㥣攱㤴㠹㉡㌸ㄱ搴搵搷㌷㘰愳ㅡ挱挴扢搰㙡〱搶戹挰㤶捣ㄲ挵㙣ち攳㕤昴戸㤹㠷〵昰摢慡㘵㔴㐴㈲收晢戰慢㡢愸搷㈱㍤攷户㘶㡤挳捥〷㜴晥㐳〸戵づ㤵㍣攳晢捥㑦敡㍤ㄴ㜹㡥慡㌳㌹㈶捡㈷㌰昴㈹收ㄷ㐸ㅡ搲挷〴昹〰㈵㡥㉡㝤㝢搹㈷愸慤戹㤷愹㡦搰挲敢㥣㙦搳晤〹㡤捤昵挴㘵㝥㠲挶攰捦㌴昸㤴〶㑣㔹攰收㌳晥㠲搲㈶㍥㕡昸挴㐶㜰㥥〵慣晣ㄵ㘶㘰㠵㈹ぢㅥ慥㡦㤵捦㠹晢㌷攲㌲扤㈰挸捡㍦㔱㔷㠳㤵慦㘰㈲慣㝣㐱㄰愶ㅥ㔴戰昲て搴搶㘶㠵㔹〹㕥攷㝣慣晣㤳㥤晢㡡戸摣㝦㌴〶㕦搳㘰〳つ㤸挴㈰慣㌰ㄹ戵㠲ㄵ捤慣㍣㔸愹㠷ㄹ㔸㘱ㄲ㠳㠷敢㘳〵㠷㈸ㅥ㠲㠳㔰㑣㌸〸戲挲㉣㠳ㅡ慣㌰〷㐱㔸㌱〸挲㘴㠴ち㔶㥡㔰㕢㥢ㄵ收㈹㜸㥤昳戱挲㐷昴捣〸㜱户搰ㅢっ愱挱㔰ㅡ㌰慤㐱㔸ㄹ㠶㔲〵㉢㥡挰ㅤ㔸㘹㠶ㄹ㔸㘱㕡㠳户攲㙤㔸攳ㅣ㐱ㄶ㜱㌷㈵敥ㄸㄸ〴㔹㘱摥㐱つ㔶㤸㤵㈰慣っ㈷〸搳ㄳ㉡㔸ㄹ㠱摡摡慣㌰㜳挱敢㥣㡦㤵㉤搸戹㉤㠹换慣〶㡤挱㔶㌴搸㥡〶㑣㜴㄰㔶戶㐱挹捦ちㅦ敥搱ㅣ㐱㈳㘱〶㔶㤸攸攰攱晡昶㤵敤㠸扢㍤㜱㤹㤴㄰㘴㠵㤹〸㌵㔸㘱㥥㠲戰搲㐲㄰㈶㉣㔴戰㌲ㅡ戵戵㔹搹〷捤扣捥昹㔸搹㠱㥤ㅢ㐳㕣收㌹㘸っ挶搲㘰㐷ㅡ㑣㠶㠱戰戲ㄳ㑡㝥㔶昸㔴㤲㠶㤵㕤㘰〶㔶㤸晡攰攱晡昶㤵㕤㠹㍢㡥戸㑣㔳〸戲挲摣㠴ㅡ慣㌰㜳㐱㔸搹㥤㈰㑣㘱愸㘰㘵て搴搶㘶㠵搹つ㕥攷㝣慣㐴搹戹ㄸ㜱㤹昹愰㌱㠸搳愰㤵〶〷挱㐰㔸㐹愰攴㘷㐵㤷〳㠱㈳㈸〵㌳戰挲㘴〸て搷挷㑡㥡戸ㄹ攲㌲㜱㈱挸ち戳ㄵ㙡戰挲㕣〶㘱㘵〲㐱㤸搴㔰挱捡㕥愸慤捤ち昳ㅤ扣捥昹㔸㤹挸捥敤㑤㕣收㐲㘸っ昶愱挱㈴ㅡ㌰㍤㐲㔸㤹㡣㔲攵愹㔹㌳愵〳㕡愶挲づ戴㌰㍤挲〳昶搱㌲㡤挰搳〹捣㔴㠶㈰㉤捣㕦愸㐱ぢ戳ㅢ㠴㤶ㄹ〴㘱㥡㐳〵㉤㌳㔱㕢㥢ㄶ㘶㐰㜸㥤昳搱戲㍦㍢㜷〰㜱㜹慤愸㌱㤸㐵㠳搹㌴㘰挲㠴搰㌲〷㈵晦捥挲㐷搸㌴㠷搰㍣㤸㠱ㄵ㈶㐵㜸戸扥㠱攵㐰攲捥㈷㉥㤳ㅢ㠲慣㌰愳愱〶㉢捣㜷㄰㔶ㄶㄲ㠴㠹てㄵ慣ㅣ㠴摡摡慣㌰㈷挲敢㥣㡦㤵㠳搹戹㐳㠸换㝣〹㡤挱愱㌴㌸㡣〶㑣愱㄰㔶扥㠹㔲挵捥愲换㥣挰捥㜲〴散㐰ぢ㔳㈸㍣㘰ㅦ㉤摦㈲㜰ㅢ㠱㤹敥㄰愴㠵㌹づ㌵㘸㘱〶㠴搰㤲㈳〸㔳㈱㉡㘸㈹愰戶㌶㉤捣㤲昰㍡攷愳愵挸捥搹挴㘵〶㠵挶愰㐴㠳挵㌴㘰㔲㠵搰戲〴愵㡡㥤㐵ㄳ㈶〱㉢㐷挱っ慣㌰愹挲挳昵戱戲㤴戸ㅤ挴㘵〲㐴㤰ㄵ㘶㍤搴㘰㠵㌹ㄱ挲㑡ㄷ㐱㤸ㅣ㔱挱捡㌲搴搶㘶㠵㜹ㄳ㕥攷㝣慣ㅣ捤捥昵㄰㤷㌹ㄵㅡ㠳㌲つ昸挲〲昵㈰っ㠴㤵攵㈸㔵戰愲扦㡥㕢〹㌳戰挲㔴ちて搷挷捡㉡攲慥㈶㉥㔳㈲㠲慣㌰て愲〶㉢捣㤲㄰㔶㡥㈵〸搳㈵㉡㔸㌹ㅥ戵戵㔹㘱㈶㠵搷㌹ㅦ㉢㈷戰㜳㈷ㄲ㤷㔹ㄶㅡ㠳㤳㘸昰㙤ㅡ㌰昱㐲㔸㔹㠳㔲挵㈱ㄴ搳㕦戲㥣〲㍢搰挲攴ちて搸㌷摥㝥㠷挰愷ㄲ㜸㉤っ㠲戴㌰㌳愲〶㉤捣㥢㄰㕡扥㑢㄰㈶㔰㔴搰㜲㍡㙡㙢搳挲摣ち慦㜳㍥㕡捥㘰攷捥㈴㉥昳㉥㌴〶㘷搱攰晢㌴㘰㉡㠶搰㜲㌶㑡晥㥤㐵㤷㠱㠱㐳攸㕣㤸㠱ㄵ愶㘲㜸戸扥㥤攵㍣攲㥥㑦㕣愶㑤〴㔹㘱慥㐴つ㔶㤸㐹㈱慣㕣㐸㄰愶㔴㔴戰㜲ㄱ㙡㙢戳挲㙣ぢ慦㜳㍥㔶㉥㘶攷㉥㈱㉥㌳㌱㌴〶㍦愴挱愵㌴㘰㜲㠶戰昲㈳㤴㉡㜷ㄶ晤ㅤ攲㘵戰〳㉤昵戸㡦昲㠰㝤戴㕣㑥攰㉢〸㍣〴〶㐱㕡㤸㍤㔱㠳ㄶ收㔶〸㉤㔷ㄲ㠴㐹ㄶㄵ戴㕣㡤摡摡戴㌰晦挲敢㥣㡦㤶㙢搸戹㙢㠹扢㤹摥攰愷㌴戸㡥〶挳㘱㈰戴㕣㡦㔲㈵㉤㥡㄰っ昶㤶㥦挱づ戴㙣改〳收挳㡥敥捤搰㡤〴扥㠹挰㑣慤〸搲㌲ㅡ㜵㌵㘸㘱戶㠵搰㜲㌳㐱㤸㜶㔱㐱换㉤愸慤㑤ぢ㌳㌲㌴戴摣捡捥摤㐶㕣㘶㙢㘸っ㙥愷挱ㅤ㌴搸ㄹ〶㐲换㥤㈸㔵搲愲挹摢〰㉤㜷挳づ戴散收〳昶つ㉤扦㈴昰㍤〴㑥挲㈰㐸㑢ㅡ㜵㌵㘸㘱晥㠵搰㜲ㅦ㐱㤸㠸㔱㐱换〳愸慤㑤ぢ㜳㌴㌴㕥㍦挸捥㍤㐴㕣收㙦㘸っㅥ愶挱㈳㌴㤸〸〳愱攵㔱㤴晣㐳ぢ㥦愳搶㕣捡㍤〶㌳戰㌲搹㠷敢㍢㠶ㅥ㈷敥ㄳ挴摤ㅦ〶㐱㔶㘶愱慥〶㉢捣挸㄰㔶㥥㈲〸㔳㌳㉡㔸昹㌵㙡㙢戳挲慣つ㡤搳捦戰㜳扦㈱㉥㌳㍡㌴〶捦搲攰㌹ㅡ捣㠷㠱戰昲㍣㑡㤵㍢㡢晥愲攵〵搸㠱ㄶ㈶㜲㜸挰㍥㕡㕥㈴昰㑢〴㙥㠳㐱㤰㤶ㅣ敡㙡搰㤲㠷㠹搰昲㌲㐱㤸慣㔱㐱换㉢愸慤㑤㡢㡤㘶㕥攷㝣㐳换敦搸戹㔷㠹换ㅣて㡤挱㙢㌴㜸㥤〶㑣晢㄰㕡摥㐰愹㘲㘷搱て戸㝦㠰ㄹ㔸㘱㙡㠷㠷敢㘳攵㑤攲慥㈵㉥㔳㌴㠲慣㌰㉦愳〶㉢㉢㘱㈲慣扣㑤㄰愶㙦㔴戰戲づ戵戵㔹㘱㘶㠷搷㌹ㅦ㉢敦戲㜳敦ㄱ㤷㔹ㅦㅡ㠳昷㘹昰〱つ㤸〸㈲慣㝣㠸㤲㥦ㄵ㍥㜲慦㌹㠴㍥㠶ㄹ㔸㘱戲㠷㠷敢㘳攵㡦挴晤㠴戸㑣摡〸戲挲㑣㡤ㅡ慣㥣〹ㄳ㘱㘵㍤㐱㤸搰㔱挱捡愷愸慤捤ち㜳㍤扣捥昹㔸昹ぢ㍢昷ㄹ㜱㤹〷愲㌱昸㉢つ㍥愷〱㔳㐳㠴㤵扦愱㔴㜹〸改攷㔹扥㠰ㅤ㘸㘱晡㠷〷散愳攵㑢〲晦㠳挰㑣攳〸搲挲摣㡤ㅡ戴晣〴㈶㐲换㔷〴戹ㄲ愵ち㕡㌶愰戶㌶㉤捣晥昰㍡攷愳愵づ挱ㅦ㤳ㄱ㈰㜵㡤摥〰ㄱ㠱㍡㜳㄰つ㤸㉣㈲戴攰㠱敤㡡㥤㠵㉦㌹搰散㉣〶捣挰ちㄳ㐲扣ㄵ晢㔸ㄹ㑣摣㈶攲㌲戱㈳挸ち戳㌹㙡戰挲㕣て㘱㈵㐲㤰扢㔰慡㘰㘵㈸㙡㙢戳挲㝣㄰慦㜳㍥㔶㠶戱㜳㥢㄰㤷戹㈲ㅡ㠳㘶ㅡ㔸㌴㘰晡㠸戰戲㈹㑡ㄵ㠷㤰晥㉣㌴ㅣ㘶㘰攵㐱ㅦ慥㡦㤵捤㠹㍢㠲戸㑣昵〸戲挲晣㡥ㅡ慣㌰晢㐳㔸搹㤲㈰捦愰㔴挱捡搶愸慤捤ち㌳㐴㌴㑥㙦挳捥㙤㑢㕣㘶㡦㘸っ㐶搲㘰㍢ㅡ㌰愱㐴㔸搹ㅥ㈵㍦㉢㝣慤㠴㘶㕦㘹㠱ㄹ㔸㘱搲㠸㠷敢扢㘲ㄹ㐵摣搱挴㘵攴ㄹ搷捥㐸㠴㘵〹ぢ晣㌶㌲㝡ㄸっ㤵㠵〲㤶戲㠶ㄲ㐳㤷ぢ㝡㔷㜷㈰㕣捣㐵㠶捥㥣㈵〶〱㈳㔲㠷㠰㕥㜷㑦㠳慡㙢〸㍥㈱摦搷昶㌹慣㜴挸收㠱户て㐸㌳㙡ㄸㄹ㙤㝣晤ㅦ攱㈷散晢摡戳搳晤㡦㈳戳つ㍦挶㔸㜴㜱昳搹敤㠵㥥敥㜲㜷愹户㘵〱昲㈱㕡昸㌶㠷㔲㕤㕤㜴㜲攳慢㐰搴慥㤳㡥㌵㜴昱㥤㙤㉢昸㠴㜳㘴㘹㔷昷捡㉥改㑤㘳㤹㉦戵㄰扥〶て收㙡㈲㕣て㍦㍢㠰㌸敢㉤㤷㑣㘳㈷㐰㡣㥤㍡㘵敡晣戶㘲戱㘴挷㌳愹㜴㉡㤱㐹㈷ち挹搶㙣㍥㔵㠸㤷ち慤挹㐲㉥㤱㑤㘵ㄲ㤶挴㉥〱㘰敥㡣㌶ㄶ愳㤵〲扦ぢ㑢敢扣ㄲ㜵㡤っ昵つ㌴㤰〸晢㍡㤵挷㡣㙢㔱搹つ㠳〷慢戱㠱㤷㉣㠴〲㤰㝤㑦慡ㅢ〶攳㡦㡤晦ぢ㜲〶搶愸㤲㝢㌶ㅥ㑡㜷㜶㐳ㄷ捣摤㈱㈲ㄶ愳㤰散㤰㌱ㅥ㜲搳愹㔳摡㉡摦㤳㘷散㠱敡捤㔰㡤〷慡扤㐷慣戹ㅢㄹ㔱搴て㐵扤挴㕥昱㘲扥戲ㄱ㐳捤㈶愸昱愵㕣㔸っ㙦愲扡捥㡣㐳㥡㙦㜱㘹㌴挵㈸〸昵㌱㤴挲㘷ち㑡㉥挸昷ㄳ搴㜲ㄷ㔷㑦挱㑢敥㔸㔰攰愵㜴㐴挱㡥愱㥥㐰つ㜷㡥捡㡤换㜰㈵㕢ㅢㄳ㘰攷㙥摣㕣㍣ㄵ㑤㤴ㄲ㤹㐲戱㤰㐸㘴ㄲ㤹搶㔸扡㄰㙢㉤愵敤㐴㌲㤱㡡攵㉤㠹㙥ㄲ㝢㑦戴戱ㄸ捦㤴捥挸挶㤵挰愶愷㔳㡣㔸㜲〳慢㐷戰㘲㤲㉦㈴敥㠳㘶收㈴㠸㠸挵愰㈵ㄶ敡㑣㤲㘸㤲㌲㤳晣㤸愴挴晡㥢愷㥣捥慡户㘸戶ぢ挵捥㄰㑡㠲㤴㉣捤㠴戲㡦〳〶㈹㠵㠳㍢戱戲㌰〷户愳㌶捣〱㠳㤳挲挱㙣㐰㌹ㅣ搸挵㘸扡㘴㐷㜳搱搶㐴㍥㤱㡢攵戲㤹㙣扣㌵㥤㐸㐴搳改㔲愶㔸㉣㔸ㄲ换攴敡攷戰愷㡣㕥昶㜳㈰㘱㑣㑦愷敡㜱摥ㄵづ㙥昶㜳㌰㥦㉥㉤㠰㠸㔸㠳㘰㠰〵㍤〷つ㥥昲㄰㌶㄰づ愲戴摤〳㐲ㄹ㔰捡㙡て㠷戲㡦㠳㈶搴ち〷㔷㘹㌹昸㠹㤶〳搳㠵㌲㡥〴㤴挳㐱㉡㕦㠸攲愵㥢戱㔸〲㐷㜴戶㠸㔷㜰ㄶ敤㜸扣㌵㥢捤挷㡡㔱ㅣ散㔶挴㕢㝤づ㙤慣㈱㕥㐹昶㠳愱㕥㠹㍡搵㡣㤲㜰昰㈳㍦〷㌶㔴㘶〹㈲㘲㔹㌰挰㠲㥥㠳㑤㍤攵㔲㌶㄰づ昸〴戸㤹㈲〷挳扤ㄵ㜵㐳搹挷挱〸搴ち〷攷㘸㌹昸扥㤶㠳㉤㕣㈸愳っ㈸㠷㠳㐲㈱捦㈳㈰㥡捤愷攳㠹㝣㈹㤶㉢㐵攳挹㜴㌴㘹㤷昲戹㔴愹㤸戰戶昴㔶摦㡢㌶搶㔶㕥㐹㌸搸摡㉢㔱愷㐶愲㈴ㅣ㝣捦捦挱㉡愸捣搵㄰ㄱ㙢㍢ㄸ㘰㐱捦挱昶㥥昲〴㌶㄰づ昶愶敤㐴㜲搰攲慤㘸つ㤴㝤ㅣ㡣㐶慤㜰㜰扣㤶㠳㘳戵ㅣ散攰㐲ㄹ愷〲捡攱㈰㕥㉣㘵攳搹㝣㉥㘶攷散〴昶㠱㙣㉡㥥㐸户收搲愹㘸㙢㈱摢ㅡ㉤㔸㘳扣搵㥦㠶㌶搶㔸慦㈴ㅣ散攸㤵愸㔳扢愰㈴ㅣ慣昰㜳㜰〶㔴收㤹㄰ㄱ㙢㔷ㄸ㘰㐱捦挱㌸㑦㜹㉥ㅢ〸〷搳㘹㍢㡤ㅣ散敥慤攸㐲㈸晢㌸搸〳戵挲挱㔱㕡づ㤶㘸㌹㠸扡㔰挶㈵㠰㜲㌹㐸㈷戲挹㘸㌶㠵㐳㍦㤵㠸挶ぢ搹㔲㍥㤶捣ㄴ㤲挹㘴㈱ㅤ㑢㐵㔳㔶捣㕢晤て搱挶㡡㝢㈵攱愰搵㉢㔱愷㔲㈸〹〷〵㍦〷㤷㐱㘵㕥づㄱ戱搲㌰挰㠲㥥㠳㡣愷扣㥡つ㠴㠳㔹戴㍤㠰ㅣ㑣昰㔶㜴ㅤ㤴㝤ㅣ散㠵㕡攱攰㘰㉤〷㡢戴ㅣ㑣㜴愱㡣ㅢ〱攵㜰㘰ㄷ戳昱㐲㉥ㄶ㑤㤶㙣㍢㠱㔳㐱㈶㥡㉢㈶㡢戱搶㜴㍥㤷㑤愷戳㔱㙢㙦㙦昵㌷愱㡤戵㡦㔷ㄲづ㈶㜹㈵敡搴㔴㤴㠴㠳㜹㝥づ㙥㠱捡扣ㄵ㈲㘲㑤㠳〱ㄶ昴ㅣ㑣昷㤴㜷戱㠱㜰戰㠰戶昳挹挱っ㙦㐵昷㐲搹挷挱㑣搴ち〷搳戴ㅣ㑣搱㜲戰扦ぢ㘵㍣〸㈸㠷㠳㔲慢㥤㠹攲慣㤸捥挵㜳㠹㘴㉡㥦换㜰慦挰戰㔰㈸㤶㜲昹搶㤲㜵㠰户晡㠷搰挶㥡攵㤵㠴㠳搹㕥㠹㍡㌵て㈵攱㘰愲㥦㠳㕦㐱㘵㍥〶ㄱ戱づ㠴〱ㄶ昴ㅣ捣昷㤴㑦戳㠱㜰㜰ㄸ㙤て㈵〷ぢ扤ㄵ㍤ぢ㘵ㅦ〷〷愱㔶㌸㠸㘹㌹搸㐳换挱挱㉥㤴昱〲愰ㅣづ㌲戱㌸㑥㠶愵㐲扥㤸㐸㈴昲愹㜸摥戶戳㠹搶㝣㌶㥤捤㘶愳㠹㕣挹㍡挴㕢晤㡢㘸㘳ㅤ敡㤵㠴㠳挳扣ㄲ㜵敡〸㤴㠴㠳㕤晤ㅣ晣ㄶ㉡昳ㄵ㠸㠸昵㉤ㄸ㘰㐱捦㐱㥢愷㝣㠳つ㠴㠳ㅣ㙤㡦㈴〷㌹㙦㐵㙢愱散攳愰㠰㕡攱㘰㝢㉤〷㈳戵ㅣㄴ㕤㈸㘳ㅤ愰ㅣづ搲㤹㕣戴㤴戴㤳㌹扢㘸㈷攲昱㙣㉥㡦慢愴㐲戲㔴㉡㘶敤㕣㌲㥦戳㙣㙦昵敦愲㡤㔵昲㑡挲挱㘲慦㐴㥤㍡ち㈵攱㘰㑢㍦〷ㅦ㐲㘵㝥〴ㄱ戱㤶挲〰ぢ㝡づ㍡㍣攵㝡㌶㄰づ昸晣户戹㤸ㅣ㐸〰㤰愵捦愰散攳㘰ㄹ㥡〸〷㐳戴ㅣ㤸㕡づ㡥㐶㈳㈲ㄸ㝦〷㤴挳㐱㉡㤳㑤㈶㌳愵㝣㈲㥢㡤㈵戲戱㜸扥㌵㡥㥢㠲㔲㈱〹㌲搲㜶摣戶㝡摣㌶收ㄷ㘸㘳㤵扤㤲㜰搰敢㤵愸㔳㉢㔱ㄲづㅡ晣ㅣ㝣〵㤵昹㌵㐴挴㕡〵〳㉣攸㌹㔸敤㈹〷㌵挲㐲㌸攸愶㉤昳㥥㤵㠴晢㔸ㅡっ㘵ㅦ〷挷愳㠹㜰昰昷㉦㜵搷㠹㥦愳㌶㝣㥤㜸〲ㅡ〹〷㐳〰攵㜰㤰捦㈷㜳挹㘸〹㙦㈸㡦挷㜱慤ㄴ捤愷㤲昹㘲㌴㤹挹愷愳改㔴㉣㤵戰㑥㜴摢㤸㐳搱挶㍡挹㉢〹〷摦昶㑡搴愹㔳㔰ㄲづ晥㡣㤵昷㕤㉢㕢㔰㤹㥢㐲㐴慣敦挰愰㉡〷愷㝡捡㉤搸㐰㌸㔸㐱慦㤷㤳〳㠹敤戱戴つ㔷挴ㅡ㝥㑦㐷ㄳ攱㘰㥤㤶㠳户戵ㅣ㥣㠱㐶挲挱昶㠰㜲㌸㐸挴㑡挹㜸㉡㘷㘷㕡㑢愹㐴㌱㔱挸搹昱㔲㈶㥢㈹㘶㜲慤挵㔲㌴㔶戲捥㜴摢㤸摦㐰ㅢ敢㉣慦㈴ㅣ㐸昴㡦㕤愳㑥㥤ぢ㥤㜰昰㝢㍦〷㍢㐰㘵㡥㠱㠸㔸攷挱愰㉡〷攷㝢捡㕤搸㐰㌸攰攳摦昲收㕡㈵㤱㍣㤶㜶攷㡡攸㍦扦ㄷ愱㠹㜰昰㠲㤶㠳攷戵ㅣ㕣㡣㐶挲㐱っ㔰づ〷搹㘸㍣ㅡ捤攳㥥愹ㄵㄷ捡搸ㄵ戲㜶㌱㤹㑦ㄷ㜲㠵㔲㉥㤵㉣㤶昲搶㈵㙥ㅢ㌳㡥㌶搶て扤㤲㜰㈰戱㍥㜶㡤㍡㜵ㄹ㜴挲挱慦晤ㅣ愴愰㌲搳㄰ㄱ敢㜲ㄸ㔴攵攰ち㑦戹ㄷㅢ〸〷愷㄰晡㘴㝡㉢㘱㍢㤶㈶㜱㐵慣攱昷㙡㌴ㄱづㅥ搴㜲㜰扦㤶㠳㙢搰㐸㌸㤸〶㈸㠷㠳㘲戴㤵捥㈶昳㔹ㅢ㘳㐲扣ㄵ攷㠹㜸㈶㥥捦ㄶ㤲改㘴㈱㥢㡦㕡搷扡㙤捣改㘸㘳晤搴㉢〹〷ㄲ搸㘳搷愸㔳㍦㠳㑥㌸戸摢捦挱㑣愸捣晤㈱㈲搶㡤㌰愸捡挱㑤㥥㜲㉥ㅢ〸〷㘷㄰晡㜴㝡㉢㌱㍡㤶ㄶ㜰㐵慣攱昷ㄶ㌴ㄱづ㙥搴㜲㜰㠳㤶㠳㕢搱㐸㌸㌸ㄸ㔰づ〷捥㐹戱㔰捣挵愳㈹㕣㈳㘱ㅦ㐸戶收㔳搱㔸㈶㤹㑡愴㔰㙢摤收戶㌱て㐱ㅢ敢㜶慦㈴ㅣ㐸ㄴ㡦㕤愳㑥摤つ㥤㜰㜰㡤㥦㠳挳愱㌲㡦㠰㠸㔸扦㠴㐱㔵づ敥昱㤴㜹㌶㄰づ捥㈳㌴ㅦ㈳㔷ㄲ㤰㘳愹挴ㄵ戱㠶摦〷搰㐴㌸戸㐴换挱㐵㕡づㅥ㐴㈳攱攰㈸㐰㌹ㅣ挴㡡㌹㥣〲搳㜹㍢㠷晢挷㘸〶㕥攷㜳愵㙣摥㉥㘵搲改㐲愹㌵㙤㍤攴戶㌱㤷愲㡤昵戰㔷ㄲづ㈴㘴挷慥㔱愷ㅥ㠳㑥㌸㌸捦捦㐱㌷㔴收㌲㠸㠸昵㌸っ慡㜲昰㠴愷㕣捥〶挲挱㈵㠴扥㤸摥㍥攵慤㜶㌵㔷挴ㅡ㝥㝦㡤㕡攱攰㔴㉤〷愷㘸㌹㜸挶㠵㌲㡥〷㤴挳㐱㍣㤵挹攵ち㜱扣挰㌴ㄹ㑦搸㜶ㄴ㠷㐴慡ㄸ㐵㑤㈶㕦㉣愶㌲㐹敢㌷摥敡㑦㐰ㅢ㡢㜱㌹慥摦ㄴづ㈴㐰挷ㄲ㜵敡〵攸㠴㠳ㄳ晤ㅣ慣㠱捡㍣ㄹ㈲㘲扤〸㠳慡ㅣ扣攴㈹扦换〶挲挱ㄵ㠴收㔳攴敡㘵㙦戵㘷㜲㐵慣攱昷ㄵ搴ち〷㘵㉤〷㐷㙢㌹昸㥤ぢ㘵㥣〳㈸㠷㠳㘴扥㠴戱㈰㔷㑡攷㤳〵ㅣち愹㕣戱戵㌵ㅦ㉢ㄵ㘳戸㠳㑥㤷搲〵敢㔵㙦昵攷愲㡤挵㈰㕣㍦〷ㄲ㡤㘳㐷愹㔳㝦㠰㑥㌸攸昰㜳㜰㈱㔴收て㈰㈲搶㥢㌰愸捡挱㕡㑦㜹㈹ㅢ〸〷㝣昴㕢摥㑦慤摥昶㔶㝢㌹㔷攴㜱戰づ戵挲挱㤱㕡づ扥愵攵攰㕤ㄷ捡戸ち㔰づ〷搹㔴戲㔰㑡挵㌱㘷搲㥡㐹㤴㕡愳㌹摣㌸ㄴ㡢㔹摣㌹换㤹㈱㘱扤攷慤晥㙡戴戱ㄸ㜲敢攷攰〳慦㐴㥤晡ㄸ㈵攱攰㔰㍦〷搷㐱㘵㕥てㄱ戱晥〸㠳慡ㅣ㌰摥㈶捡㥦戳㠱㜰挰㐷扦攵㌵摡㙡扤户愲㕢戹㈲㡦㠳㑦㔱㉢ㅣ捣搶㜲㜰㠰㤶㠳扦戸㔰挶㥤㠰㜲㌸攰㙤㈲㑥〸愵㘴〲㘳㘲ㅥ搳㈸慤戸㑥戶㔳㠵㔸㍡㤹捤㘵散㤲昵㤹户晡扢搰挶㘲㠰慤㥦㠳捦扤ㄲ㜵敡ぢ㤴㠴㠳㝤晤ㅣ摣ぢ㤵㜹ㅦ㐴挴晡ㄲ〶㔵㌹㘰㜰㑤㤴て戳㠱㜰㜰〷㌹戸㥤ㅥ㝦攵慤攸㌱慥挸攳㘰〳㙡㠵㠳〹㕡づ㌲㕡づ戸ㄲ㈲ㄸ㑦〱捡攱愰㘸㘷昲搸昶搹㜴㈲ㅤ㑢挴昲改㑣扡㌵㡡ㄹ挶㘴搱挶晣㜹㉥㕤戲㤴摢挶㝣ㅡ㙤㉣㐶搳晡㌹㤰戰ㅡ㍢㑡㥤㌲愰ㄳづ㕡晤ㅣ㍣ぢ㤵昹ㅣ㐴挴㘲挸っ㝦晡㙢㘵㠶搲㐴昹ㄲㅢ〸〷㝣昲㕢摥㐹慥㈴㐴挶搲㉢㕣ㄱㄶ攴换㄰㤹㜰戰㤳㤶㠳戱㕡づ㠶愱㤱㜰昰㍡愰ㅣづ戲㔹扢ㄴ㑢挵㜰㙤㠸ぢ愵㔲㌲㤶㉤攴ぢ改搶㔲戴ㄴ㉦㘶㤲〵㍢㙢㙤攲戶㌱摦㐰ㅢ㡢戱戳㝥づ㈴㠸挶慥㔱愷㠶㐳㈷ㅣ戴昸㌹㔸ぢ㤵昹ㄶ㐴挴㘲㠰っ㝦㝡づㄸ㌸ㄳ攵㝢搲㠰㘶㡦㔲㍣〲愱㈴㈰挶搲㐷㕣ㄱ㙢昸摤ㅡ昶挲挱收㕡づ㌶搳㜲挰㐰㤸㜰昰㈷㐰㌹ㅣ攴㜱㕥㈸ㄶ戲㜱㑣㈱㘱㡡㍤ㅦ换愶㘵㉥㈵ㅡ捦愴愳戶㥤㉣㔸ㄲ㌷攳敡搷愳㡤挵㐸㔹㍦〷ㄲ㌲昳㜴慡〵㍡攱㘰㤸㥦㠳捦攸搲㕦㈱㈲搶㈸ㄸ攰㑦捦〱挳㘴愲晣㤲つ㘴㍦㜸㥡戶㑦㐱㔸㡣㥡㔹㉣㝤つ攵戰收㐶〶㙡愲㠱㔸㡢㍣㉡扡戱摦敢㌱〰㌰愲㜳㘶ㄹ㈱づ晣敥搳挲敥挹㝤㍦ㅡ戴愹ㄷ晡ㄸ攷扤户㜹㙣㝦捤攴㝣ㄹ㡦敡昶摡㕥戳戹㍤㝤敤昰ㅥ㘴〴慥愰ㄸ挷户㍣㡦攸㉦昹ㅥ㘰摢戶扦㜶㘶㔷ㄹ㙦㈳户㡢ㅥ㘲ㄹてㅦ㌵搴て㔲摡愷㐷摤㥦〷攲ㄳ㙢㐴挳晢挸㘷ㄶ扦〱て戶搵㍣扥㌷愵扤㔷ㅥ㜴ㅤ〹扤㌲ㄹㄵ㌳昰慦㙥昰挴㌱戳挶挴攲搱挶つ㕦㙣搸㌰攰㤵㜰昳昶〷昹戸捡㝡㝣昱㔸ㄳ㄰ㄵ㉦〷㠸挶慡㘶挶㥥昰挷㔵昹㍦敢昷㜱㑢㤳㥣晦㥢㈶㌵敦敥㔹ㅥ愱㐶㥤㌷戹昱捤ㄳ㉦晦昳つ㝢㡥晤昱捤ㅢ摣晦㑦㜴㉣㝢㈶㈹㐶㤷挶愲㘴扥㐹戱㤶㠲晢㠲晡ㄲ㉢㝤ㄵ㉦愸つ扤攰昷ぢ㔷ㄱ㝣挱慦挵㔰㤴散㌳㑤攸摦戰㘶挵搸㄰昷ㅢ㘵㌲戲㘴㐴㔰㙢㤰愰㜸㑡晤ㄵㄸ㥥㔷ㄱ㜳㈸㌴捤っ〹攱㙦〰扥㑤昲㉣㌷敥㥢㍤㐹㌱㙡愴昳㙤㝤㌵摦晥攴㉡㠲㉦敥戵㘶〲㐹㝣摢捣昱㡤㌱ㅦ挷户搹㔸㌲㌶昷㝣㙢㡤愹㡦㉡㝣摢㠲扥㌱搴㠳扦〱昸戶挰戳慣改ㅢ愳㐱㍡摦摥慤收摢㍡㔷ㄱ㝣㈱慦挵搰㤱昸㌶搲昱㡤昱ㅡ挷户㈳戱㘴㙣摦攷㕢㔴慤慤昰慤㠵扥㌱㠴㠳扦〱昸㔶昲㉣㙢晡挶㈸㡦捥户搷慢昹昶㥡慢〸扥㘸搷㘲㐸㐸㝣摢搱昱㡤㜱ㄸ挷户㌲㤶㡣㥤㍤摦㔲慤敡户ㄵ扥敤㑡摦ㄸ㥡挱摦〰㝣㕢敤㔹㙥摣户慥㐹㡡搱ㅢ㥤㙦㉦㔴昳敤㝦㕣㐵昰〵扡ㄶ㐳㍤攲㕢搴昱㡤昱ㄵ挷户㔳戱㘴挴㍤摦攲㘹昵㥢ち摦ㄲ昴㡤㈱ㄷ晣つ挰㌷挶㘵挴㜲攳扥攱㜸㘳㔴㐶攷摢㤳搵㝣㝢挲㔵〴㕦㡣㙢㌱㠴㈳扥㑤㜰㝣㘳摣挴昱敤ㄲ㉣ㄹ㝢㜹扥愵ㄲ敡搱ち摦昶愶㙦っ愵攰㙦〰扥㌱摥㈲㤶ㅢ昷つ摢㡤搱ㄶ㥤㙦て㔴昳敤㝥㔷ㄱ㝣攱慤㜵ㅤ㤰挴户㘹㡥㙦㡣㠷㌸扥㌱搲㘲散㡢㕡昷㐴ㄲ㔷扦慣㜰㙥㍦㍡挷ㄸ〹晥〶攰ㅣ〳㈹㘲戹㜱攷搶敦愳ㄸ㐶搱㌹㜷㝢㌵攷㙥㜳ㄵ挱ㄷ搹㕡㡣戹㠸㜳㜳ㅣ攷ㅥ㐲搹㜱㡥㈱ㄴ㘳ㅥ㙡攵㈴㤰㡡慡㥢㉢㝣㥢㑦摦ㄸ晢挰摦〰㝣㘳㠰㐴㉣㌷敡摢㐹换㈶㈹㠶㐷㜴扥摤㔰捤户敢㕤㐵昰〵戵ㄶ㘳㈹攲摢㈱㡥㙦っ㘰㌸扥㌱㌴㘲ㅣ㠶㕡㜷挳㈵搴㌵ㄵ捥ㅤ㑥攷ㄸ搴挰摦〰㥣㘳攴㐳㉣㌷敡㕣ㅤ㌶ㅣ攳ㅥ㍡攷慥愸收摣攵慥㈲昸攲㔹㡢㐱ㄲ㜱㉥敦㌸挷挸㠴攳ㅣ㘳ㅥ㐶ㄱ戵戲攱㤲ㄹ㜵㘹㠵㙦㈵晡挶㘰〵晥〶攰ㅢ㈳ㅡ㘲戹㔱摦戸攱ㄸ捦搰昹昶㠳㙡扥㕤攸㉡㠲㉦㤴戵ㄸ晣㄰摦㍡ㅣ摦ㄸ㜱㜰㝣㘳㉣挳攸昲㝣㑢挵搴戹ㄵ扥㉤愳㙦っ㐲攰㙦〰扥㌱㔲㈱㤶㌵㝤㘳㥣㐲攷摢㤹搵㝣㍢挳㔵〴㕦ㄴ㙢㌱愸㈱扥慤㜰㝣㘳㈴挱昱㡤㌱ち㘳ㄵ㙡摤㥤戲㔵㥤㔶攱摣㌱㜴㡥搱㠵㠱㌹挷㄰㐴㙤攷戸㔳㌲〰㌱ㄶ㠴〵㉦㈹搷㔴㜳敥摢慥㈲昸〲㔸㡢搱ち㜱敥㈴挷㌹㠶〸ㅣ攷ㄸ㝣㌰搶愰搶戹愴捣愸攳㉢㝣㍢㠵扥㌱㙡㌰㌰摦ㄸ㕡ㄸ㠰㙦㌸挵㌱戰㌰㔶攳摢慡㙡扥慤㜴ㄵ挱ㄷ扢㕡㡣㐲㠸㙦愷㍢扥㜱敡摦昱㡤㐱〵攳㑣搴㍡ㅢ㉥㤶㔲攵ち攷扥㑦攷ㄸづㄸ㤸㜳㡣ㄹっ挰㌹摣ぢ㌰㘲㌰㔶攳㕣㔷㌵攷㍡㕤㐵昰㠵慤ㄶ挳ぢ攲摣〵㡥㜳㥣搳㜷㥣㘳戴挰昸㐱扦㜳㐹搵㕥攱摣挵㜴㡥昳晣〳㜳㡥挱㠰㠱㌹挷㔰挰㔸㡤㜳挵㙡捥ㄵ㕣㐵昰㐵慣ㄶ攳〶攲摣㘵㡥㜳㥣慣㜷㥣㘳ㄸ挰戸愲摦戹慣㙡慢㜰敥㑡㍡挷〹晣㠱㌹挷㔹晥㠱㌹挷㌹晥戱ㅡ攷づ慢收摣愱慥㈲昸㠲㔵㡢〱〱㜱敥㍡挷㌹捥挲㍢捥㜱㝥摦戸〱戵捥㜹㈰愹ㄶ㔵昸㜶㈳㝤攳挴晣挰㝣攳散㝤㙤摦㜸ㅥ攰摣晤㔸㡤㙦昳慡昹㌶搷㔵〴㕦㥣㙡㜱愲㕦㝣扢搵昱㡤戳敢㡥㙦㥣户㌷㙥㐷慤㝢挸㘵搴〱ㄵ捥摤㐹攷㌸攳㍥㌰攷㌸㉤㕦摢戹㍡ㅣ㜲㥣㤴ㅦ慢㜱㙥摦㙡捥㑤㜷ㄵ挱ㄷ愲㕡㥣挱ㄷ攷敥㜳㥣攳戴戹攳ㅣ㈷攴㡤〷㔰敢㙣戸㤴㥡㕣攱摢㐳昴㡤㌳改〳昳㡤搳敤戵㝤攳㠶攳㘴晢㔸㡤㙦㝢㔵昳㙤㑦㔷ㄱ㝣搱愹挵㤹㜹昱敤㜱挷㌷㑥㠷㍢扥㜱愲摤㜸搲昳慤㌵慥搲ㄵ扥㍤㑤摦㌸㐳㍥㌰摦㌸㡤㕥摢户㍡㥣〷㌸㠹㍥㔶攳㕢扣㥡㙦㌱㔷ㄱ㝣㠱愹挵ㄹ㜷昱敤㜹挷㌷㑥㜳㍢扥㜱〲摤㜸〱戵敥㑥㤹㔶扢㔷㌸昷ㄲ㥤攳搴昷挰㥣攳晣昸〰㥣挳㑥昹㌰㉣挷㙡㥣摢戹㥡㜳㍢戹㡡攰㡢㐹㉤㑥愵㡢㜳慦㍡捥㜱晥摡㜱㡥㌳攳挶敢愸㤵㥤㌲ㄵ㔷㍢㔴昸昶㝢晡挶㈹敤㠱昹挶㜹敦〱昸㠶晢㌸捥㝡㡦搵昸戶㝤㌵摦戶㜳ㄵ挱ㄷ㡥㕡㥣㈲ㄷ摦摥㜱㝣攳扣戴攳ㅢ㘷扣㡤㜷㍤摦攲㐹戵㜵㠵㙦敦搳户戵戰ㄹ㤸㙦㥣捦ㅥ㠰㙦搸㈹㌹㥢㍤㔶攳摢收搵㝣ㅢ敥㉡㠲㉦ㄲ戵㌸昵㉤扥㝤攲昸挶戹㘸挷㌷捥㘴ㅢ敢㍤摦㤲㘹搵㕣攱摢愷昴㡤㔳搰〳昳㡤昳搴戵㝤攳㘰挲㔹敡戱ㅡ摦㈲搵㝣㌳㕤㐵攸〵愱㥣搲慥昵㠲㔰摦㙦㜶㌶㘳愵㡤㈵㈶敥て㈹㌹搵㝣愶〰㑦㠰戴㜷㜴挸挳ㄳ㐳昱㉡扦ㅥ晣㙡收㉣扣戶ㄲ㉦昰挳㡦搱扢捦〱攰㜵㤶㝣㕦㥡昷ち㌹㔳㑡㙣㙣㤴收昶攰㥤㜲㠳㑢㌳换㜸摤㘸戱〹扦晣搷摢㡢ㅦ戰晦㙦㜸捦ㅦㅥ㘷㘹攰㘴戳晢㕥捡㝡敤㤳㈴㝣㐴㐴㍢扦敤扣〱戴㥦て敦挷㌰敢昹〶挰㝦敦捤愳挶摦戱㑢㔵扣搸戲攸㝢戱㘵㠳ㅡ捣敤㡣愴戱㐸摤㐹㜵ㅢ愴攳㤸㍦㌷扦攴ㅥ晡て〸晥㥣㥤㐴㔰㈰㈲收㍦㔱㈳㡦ㄵ㠹愸㙢攰ㅣ晢挶㈶昸ㄱ晣慢ㅢ摣搹㤶敢改挹慤㙥敡㙣敢戰扢ㄶ昷㉥㘹㙡㕢㠱㜸〶摥慡㠹户〸攲㤷㉥捤慦〱㐲捡昸㔵㑤㈸㜰て㌳搹㙤㍣ㅣ愴敤ㅤ㝦慦摥㘴敦晡㝢㌶㠸㔵㝣攰挹改㤹攲愴㌸㝢㘷㌶㐲搱㠷扥ㄹ㙡㝣攸㕦晣㕤攷㝢㔳ㄸ㍤ㄲ㐰攷戴戴愰て昵愳㡦慣㐴晦㔴㡢摥ㅣ㐶摦㌴㠰摥攲愱て昷愳敦㔸㠹晥㤱ㄶ㝤㡢㌰晡㔶〱㜴㑥捤㑡摦户昱愳㐷㉢搱摦搱愲㙦ㄷ㐶晦㐶〰㥤㤳愳㠲㍥捡㡦㍥愱ㄲ晤つ㉤晡㤸㌰晡㡥〱昴扤㍤昴㥤晤攸㥣〸昴㙤搵㤷戵攸攳挲攸扢〷搰昷昳搰昷昰愳㜳㈶捥㠷晥㥣ㄶ㍤ㅥ㐶㑦〴搰攷㝢攸㈹㍦晡㈱㤵攸㑦㙡搱戳㘱昴㍤〳攸㠷㝢攸ㄳ晤攸昹㑡昴㠷戵攸㤳挲攸㔳〲攸㥣愴㤲慤㍡捤㡦捥改㈰ㅦ㌳昷㘸搱㘷㠴搱㘷〶搰㌹㑤㈴攸〷昸搱㌹㈱攳㐳扦㑤㡢㍥㈷㡣㍥㉦㠰捥㜹ㅡ㐱㥦敦㐷攷㡣㠸て晤㐶㉤晡愲㌰晡挱〱㜴捥㤴〸晡愱㝥㜴捥㐹昸搰慦搱愲ㅦㅥ㐶晦㔶〰㥤㔳ㄵ㠲㝥愴ㅦ㥤㤳〲㍥昴换戴攸㠵㌰扡ㅤ㐰攷㕣㠱愰㉦昶愳㕦㔶㠹㝥㤱ㄶ晤愸㌰㝡㐷〰晤㑡て㥤攳㝣摦〸㝣㕤㈵晡㌹㕡昴愳挳攸攵〰㍡㙦㤷愵敦换晤攸户㔶愲㝦㑦㡢扥㉡㡣㝥㑣〰㥤昷慢㠲㝥㥣ㅦ晤扥㑡昴㌵㕡昴ㄳ挳攸摦づ愰昳㡥㔱搰㑦昶愳昳摥捣户㔵㡦搵愲㥦ㅡ㐶晦㙥〰㥤昷㙣㠲㝥扡ㅦ㥤㜷㐷㍥昴㕥㉤晡㔹㘱昴戳〳攸扣㘹ㄲ昴㜳晤攸扣㍤昱愱㜷㙡搱㉦〸愳晦㈰㠰捥摢ㄶ㐱扦搸㡦捥ㅢ〴ㅦ㝡㐹㡢㝥㘹ㄸ晤挷〱㜴摥㌸〸晡攵㝥㜴㕥愲晢搰摢戴攸㔷㠶搱慦づ愰昳搲㕤搰慦昵愱㌷昲㐲㙡挰㤷㝡㑣㘵ㄸ㡥㡢㘲晥㝣㍣慥㡦昸敥敡㜱ㅤ戸㕡ㅢ挰慢挲㝦㡡㤵㉡㕥㥥㐹戶换㜵㉣戹㤷㐷捤扣扥㘲㠱㡦㌵㈲㠳〳㉡㜶捡扣㥥㌶扣㙣㤲ㄶ㌷昸㕢昰㥡愹扦〵慦㠷愴挵捦㔸捤㑢㈱㘹㜱愳扢挰㐲㌳慦㠳晡㕢昰ㅡ㐷㕡摣挴㙡㕥摥㐸㡢㥦扢ぢ搲㠲搷㌶晤㉤㜸摤㈲㉤㙥㘶㌵㉦㔹愴挵㉦摣〵㘹挱敢㤵晥ㄶ扣ㄶ㤱ㄶ户戰㥡㤷㈱搲攲㔶㜷㐱㕡昰ㅡ愴扦〵慦㉦愴挵㙤慣收愵㠵戴戸摤㕤㤰ㄶ扣慥攸㙦挱㙢〶㘹㜱〷慢㜹戹㈰㉤敥㜴ㄷ愴〵慦ㄵ晡㕢昰㍡㐰㕡摣挵㙡㕥〲㐸㡢扢摤〵㘹挱昳㝦㝦ぢ㥥摢愵挵㉦㔹捤搳扡戴戸挷㕤㤰ㄶ㍣愷昷户攰昹㕡㕡摣换㙡㥥慡愵挵㝤敥㠲戴攰㜹扡扦〵捦挱搲攲㝥㔶昳昴㉢㉤ㅥ㜰ㄷ愴〵捦扤晤㉤㜸㕥㤵ㄶて戲㥡愷㔴㘹昱㤰扢㈰㉤㜸㍥敤㙦挱㜳愵戴㜸㤸搵㍣㑤㑡㡢㐷摣〵㘹挱㜳㘴㝦ぢ㥥晦愴挵愳慣收愹㑦㕡晣捡㕤㤰ㄶ㍣敦昵户攰㌹㑤㕡㍣挶㙡㥥捥愴挵攳敥㠲戴攰戹慣扦〵捦㔳搲攲〹㔶昳ㄴ㈵㉤㥥㜴ㄷ愴〵捦㑦晤㉤㜸敥㤱ㄶ㑦戱㥡愷ㅤ㘹昱戴扢㈰㉤㜸捥改㙦挱昳㠹戴昸㌵慢㜹㉡㤱ㄶ捦戸ぢ搲㠲攷㤱晥ㄶ㍣㐷㐸㡢摦戰㥡愷〷㘹昱慣扢㈰㉤㜸㙥攸㙦挱㜱㕦㕡㍣挷敡敦扡㍡昳㜹㜷㐱㕡㥣敥ㄶ㥣攳㥣㘳戹戴昸ㅦ㔶㥦敤敡捣ㄷ摣〵㘹㜱慥㕢㜰㕡㜰㝣㤶ㄶ㉦戲㥡㐳㌳㡤捣㤷摣〵㘹挱㜱㤹ぢ㑥ぢ㡥戹搲攲㝦㔹捤攱㔶㕡扣散㉥㐸ぢ㡥戵晤㉤㌸㡥㑡㡢摦戲㥡㐳愸戴㜸挵㕤㤰ㄶㅣ㍦晢㕢挸挰挶㝥晣づ搵摥挷扡づ〵㑥㝣㤸慦㘲㘱搸㈰㈵㠳ㄹ换ㄵ㔶㌷㜸㔶慦㍢㔶㌲㠰㠵慣㌸㤰〹搶敦ㅤ㉢ㄹ戴㐲㔶ㅣ扣挴敡㑤挷㑡〶慡㤰ㄵ〷㉣戱㝡换戱㤲挱㈹㘴挵㐱㑡慣摥㜱慣㘴㐰ち㔹㜱㘰ㄲ慢㜷ㅤ㉢ㄹ㠴㐲㔶ㅣ㡣挴敡㝤挷㑡〶㥥㤰ㄵ〷㈰戱晡搰戱㤲挱㈶㘴挵㐱㐷慣㍥㜶慣㘴㠰〹㔹㜱愰ㄱ慢㑦ㅣ㉢ㄹ㔴㐲㔶ㅣ㕣挴㙡扤㘳㈵〳㐹挸㡡〳㡡㔸㝤敡㔸挹攰ㄱ戲攲㈰㈲㔶㥦㌹㔶㌲㘰㠴慣㌸㜰㠸搵攷㡥㤵っㄲ㈱㉢づㄶ㘲昵㜷挷㑡〶㠶㤰ㄵ〷〸戱晡搲戱㤲挱㈰㘴挵㐱㐱慣晥改㔸挹〰㄰戲攲㐰㈰㔶㕦㍢㔶㜲搰㠷慣㜸昰㡢㔵㕤㤳散搱㜲愰㠷慣㜸挰㡢㔵扤㘳㈵〷㜷挸㡡〷戹㔸㌵㌸㔶㜲㐰㠷慣㜸㘰㡢㤵攱㔸挹㐱ㅣ戲攲挱㉣㔶㑤㡥㤵ㅣ戸㈱㉢ㅥ挰㘲ㄵㄱ㉢换㍢っㅢ㜹㝣敥愹换㝣㜵愶扡㝣㙦散ㄸ㌷㝤㔵㉦㝥愸挶㉥㘲挲㙦ㄹ昲㑥㔷㑦㐷ㄶ改㙡摥㌸っ挲㙦㐶㌸扦戴搰㔰㍦攱摦挳攲戴㈱㝦㔲㠵摦挶扦晥㙤挳㠶晦〳づ挷愶晥㠴㔳㈲㑥挱户㐹搵㈹づ㌳㜴㔸㝤㠶㌵㜰㉤㥥㠲㈳㡢㈸晥ㄲ㔰㜰㌰ㄱ挵愷〱〵挷て㔱晣㌹愰攰㤰㈱㡡昵〱〵㐷〹㔱晣㈹愰攰挰㈰㡡㑦〲ち㡥〵愲昸㘳㐰挱挳㕦ㄴㅦ〷ㄴ㍣攲㐵昱㔱㐰挱㠳㕣ㄴㅦ〶ㄴ㍣慥㐵昱㐱㐰挱㐳㔹ㄴ敦〷ㄴ㍣㝡㐵昱㕥㐰挱〳㔶ㄴ敦〶ㄴ㕦㝡㡡㜵〱〵て㑢㘹昱㑥㐰挱㈳㔱ㄴ㙦〷ㄴ㍣昸㐴昱㔶㐰挱攳㑤ㄴ㙢〳ちㅥ㘲愲㜸㌳愰攰㔱㈵㡡㍦〴ㄴ㍣㤰㐴昱晢㠰㠲挷㡥㈸摥愸㔴っ昹㝦扢㌷㤸㈹</t>
  </si>
  <si>
    <t>㜸〱敤㕣㕢㙣ㅣ搵ㄹ摥㔹敦慥㜷㙣㙦扣挴㐹㈰㕣捤晤攲㘸㠹㠱㤴㔰㤴〶㕦㜰〸攴攲挴㑥㈸愲㜴ㄹ敦㥥戱㠷散捣㥡㤹㔹㈷〶ち愹㑡ぢ愸ㄷ㉥㝤㈹㠸戶〸㔵愸㝤愹搴㍥㔴搰搲㠷㑡㤵㡡㕡愸㉡ㄵ㔵攲愱ㄲ㐵㔵晢搰慡㡡搴ㄷㅥ㤰攸昷㥤㌳戳㍢扢敢ㅤ㥢つ戴愶昲㐹昶攴捣戹捤㌹晦晤晣晦㤹㈴戴㐴㈲昱㈱ㄲ晦㘵㑡戱㜰攱捣戲攷ぢ扢㌰㔱慤㔴㐴挹户慡㡥㔷ㄸ㜳㕤㘳昹㠰攵昹㍤攸㤰㈹㕡㘸昷搲㐵捦㝡㐸㘴㡢㑢挲昵搰㈹㥤㐸㘴戳㝡ㄲ敤㥣㠴扦㝣昸愰㜳搴㐰ち搹散挴昸攱戹〷㌰敢㡣㕦㜵挵㡥攱攳㙡散㥥搱搱挲㘸攱挶摤扢㜷ㄷ㜶敥ㄸ㥥愸㔵晣㥡㉢昶㌸愲收扢㐶㘵挷昰㜴㙤慥㘲㤵敥ㄲ换戳搵ㄳ挲搹㈳收㜶摥㌸㘷摣戴㝢昴愶㕤扢捣㕢㙥搹㍤㠰㔷㈷づ㑤㡣㑦扢挲昴㍥愶㌹搳㕣昲㑤㤳愲㘴㜱㙦㐲戸㤶㌳㕦㤸ㄸ挷摦挸晡昱㜴㜳㘱㘶㐱〸㥦慦ㄶ慥㜰㑡挲搳㌱戰摦ㅥ昳扣㥡扤㐸攰改昶ㄴ戶㕡㌲㍣㍦㙤㑦㠸㑡㐵户挳㔹戳昶㘱挰慥㘲㉣て搸㌳挲昱㉣摦㕡戲晣攵㡣㍤㡢㠹捡㌹晢㤸㈷㡥ㅡ捥扣㌸㘴搸㈲㙤敦慢㔹攵㤴㑡㠹㥥慢挳㈹愲ぢ㤳摢㉦㡣㜹昶挴㠲攱捡ㄵ㜹〴㑣㑣摦㈹户搴摣昷昲捥昳㜲改昲つ㥣昳捡捥晤搰㜲摣㜰敢㍤㐷㍡昷っ㌶摦扣㠲敢㍢昷㡦挰愸㜹捣戵㥤挷㐸㔰㌶昷搶晡〳晡㤶㄰挵㘶昴っ戳㕥㘶㔹㘶㐴愰摥挷慣㥦搹〰㌲㉤昵㙦㜰㐹㜴㈰㥢㤲㐵㈳㔹㥣㑢ㄶ㑢挹㘲㌹㔹ㄴ挹愲㤹㉣捥㈷㡢ぢ挹愲㤵㉣㍥㤰㉣㥥㐰㥦㌰㘵㝢㝢㤳㐱扡昶攱㘷戶㍥昹挷愷愶㕥㝤攳㜷摢扥昵搴㍢ㄳ〳㥢搰改㐸戰愸㐹搷㌸〹㔲㙢㔰昱つ㠵㥤晣戳㍡㔷㠰㈹捣㕤收捤收攸㘸㜹搷㑥攳㐶㈳捤㙤挵㈰扦㠹㔰昲攸㍢㘰摥㙤㌹攵敡㐹㠹扢ぢ挷つ㑦㌴〰㌷ㄲ戴㡤㔷㙢㑥搹扢㘰攵挶ㄹ摦昰挵昹慤㙤㡤㐹摡㠶捤㠰慤㠴㈷摦㜷㜱敢戰攳㐶愵㈶挶㑥㔹慡昹愲㤶㘶㝢摡慤捥㜵㙥㥤㜲挵㠳昵搶戶ㄵ㡤㐱愸㉤挹戹摢㜶愹㥡搴扡㠶㈷ㄶ慡㥥㜰攴昲㐶散㘹慢㜴㐲戸㌳㠲㈲㔱㤴攵㔶户戲㈹攰晡㤱挳づ㌶ち㙥㉤㕦ㄶ慤㌵㙦㍦攵㠳㤹㐵ㄹ敢㕤ㄴ慥扦㍣㙢捣㔵挴戶愶㉥敡㥤㘸搸摥㔴㍤㔵㉤搵扣㠹慡攳扢搵㑡㜳换㔸㜹挹㠰愴㈹ㅦ慣㤶㐵㉡㤵㤰㐲〱〲户愷㐷搳ㄲ搷㜵收〵㠹㠸〸㡡挹挸攷㌵㤳㕤攱㈸㜶㠷㕤㔴〴㘹㌲㜹挵㉡㤳㜱扤㔲挶挴㜰㘰㘴㑦搴ㅦ㝣改㌵慢㑣㕢挷摣㈷摢㌹㤹ㅣち㜶㝦晢㤲㜰晣㍢っ愷㕣ㄱ㙥慣昶搳戸㈲㝤㄰㔹晡っ〴㐲㐷攸㔱搵㘹愷戴攵昴㐹慢散㉦㘴ㄶ㠴㌵扦攰愳づㅡ㌲㥢㈵㘸摢㤲㝥づ慡昴捤捣㠶㤰昵昵㈵㌲㕢搸㈹搳㠷㤴㐸㔳㍡挵昰㜲㤳㈰攷戸㈶㕥ㅥ㌰愷慣㡡㉦㤴㔰ㅥ㌴㠱ㄱ愵搵㈴晡㜲㈴㔱搷㈸㈹㠵戱挵㥣〰㤵ㅡ㤶攳㉦㌷昸戶㡤㑢ㄴㄱ㙤挸㠲㜵㈷ぢ㈸ち㥡攵㐱っ慦㠱㘸㕡愴㐱㝣攷〸ㄱ㤱つ㘲㌴㍢㘶㙥㈶㌲昶㡦㤱ㄱ攸ㅦ㈵㐲昶摥搹㔹㐶㤰搸摢㠹㤴㠳㍡昲攳㠶㌴㕢挹㤶㔷搲㙣㉢〰愷㙦㘳㜶㉥戳昳㤸㙤㐷愶晤つㄲ㡥㔲づ攵收愴㕦㠰㘷晤㐲㘶ㄷ㈱㠳㝣搲㈹㜳〲㔱㐵ㅢ㙡㉤㜶㈴晢攵㘰㈷㑢愳㔸㠹㈲㕡挶㜵㍢㌳㘷㑢㐴〷㔶攷晡搰戵㈹愹㘳慦敡㑣㥢搱敤㤰㈲㘳扡㐶昷扡㑡搷㈸㈰搸戵㑢扤㜵〹㠶敡挳捣㉥㐵愶ㄴぢ㡤摤戵㔹昳㌴㈷㍦ㄵ㈶㤱㌲㠴扡㔴敥〱ㄱ搳晣㡦ㄱ㜰㙤㐷㤷つ晢㤹愶攰㠸昹愹户㥦㜷㜴收敤〰改㉤㍡㜳㐳攷搰㔷昴ㄱ㉤攸换挰㕥摡㥦㍢敡㤷㉢搰慣㕦挹散㉡㘴㉤晡㠵㈷敦㡦敡㈵㤰㈶戱ㅤ挱摣㘶㝡㕣愴㠵㍢扢扣㈸愴昶ㄹ㌰㘷つ㜷㕥昸昰㕥散㥦㠴ㅤ㕣㜵㕤㔱挱㠱戶㉣㉢㜸㜶㌹户戹搲㥢㜲慢㌶敢㌷散㘳敦㔳愱ㄸ㔲愹㘴㑦愲挵㍥㡥戱㌳㈳晥愶〸攵㔰晦摥搸㔹㐸㐴〶㌵㤳ㄷ挷挵㥦㉤㌷㈴㐹ㄷ㤲攴ㅡ㠰㔵扦ㄶㄹ愴㠴昶愷㡥ㄲ㘵㠴摤㜶挸㙥捤搶㉡扤㝢㌱㈷㤳ㄶ晦㘱㥢ㅣ改㔷捥摡㜱昸づ扣㥣㍤㘳搹㜵㘱搱㙦㑦ぢ户〴扦㠲㔵ㄱ㝤捡㈵㑢㔱戳㈱㉢㍥㈵戲愲愷愷敤㉣ㅤ攳㕢㤳㜴搲㈲㈵㘲戹㍤戶㌱收ㅣ摥㈰㉡扡㈰㈹㔴㘲摣㐲㜵〹㐴捡㘳摦つㄱ搳㠵㠸㈹〰㜰晡昵捣㜶㌲ㅢ㐵㤶晥㍤㈴捤㕡〱捦㔰㔸敦ㄲ摤搹挵㘲㈲㑢㌴㐸昷攰㕢ㅤ㠵搵㑤㝣捤㉥㘶㥦㐱搶㘲晥搰昹ㄸ㐳㠸ㄲ攵ㄱ㐲愴戵愴㥢挷㉤㜱㤲㌴戰挹㐴㔰㘹愲收昹㔵㥢㔱愵㥣㌹㔹㍤㔴昵㈷㉤㙦ㄱ㔱愸㈱㌳㈸摣扤㈰ㅣ㔰㤷ぢ摢愷愵慥扡戸㈸捡扡㌹㔳慤㐱戴敤㥦㕣て㠷㜲散て戶愴㍣㤷㈷㌵愴敥捥挶㤸㐲㤳㈷㘲昸㕡改㠹㕤㤳攷㥢㠷扥挱〶㐴㘷㉤扦㈲晡㑤挵㜴㉣㘷㑤㐰ㄱ㔱㠳㜲慦㌹扢攰ち㌱㤹㌳昷戹㔶戹㘲㌹㠲挸㠰㡤挹㐰摤〱㌱㡦〸挱㜴㤵昱扦慡㤳㌳㘷㕤挳昱ㄶつ〶ㄳ㤷㌷㌷㍤挹㤰㐸摡ㅣ户ㅣて慦㤱㔸㘴㜹搰㥣㔹愸㥥㐴戴戶㘶㍢晢㡣㐵㙦㕤㘰㠵㐴慦㤲㐴㡤㤶搴㤲㐹㉤㥢捣㜶㡢ㅦㅥ挸ㄳ㠹ㅢ昰㑢㌱㤳戸㑡愴改㉦㡦搱摥戴敢㠳昸っ敤㜴慥㘹〰㤱愳㝡㘵㑦慣ㄴ㈶愷敡扢㌹收ㄶ㘴㜷敥㍢戶扦ㄱ㤵㍢慢㜸㜵㥡ㅥ晥ㄸㄹ㉦挹愲ㅥ〴愱㝦㙥㤳㈲ㄵ搶㤱㜲挰㠱挰㌸㥦㕡挹慦捦㤴㝤㐸㝤㥢ㅡ挵㈹㐴㤱〶捣〳挶㥣愸㈰ㄶ㙤ㅢ晥㈶昵㐰㌳搶㌶㉡㕥搰㌶㔱戵㙤㠳愴㐵戲㥣㈹ㄹ愴攰戱㥡㕦㍤㘸㌹扡㠹㑣搲㕦㔰㘵㥣㐲㤵㜱㑡㔶つ㤸㐷ㄹㄶ㤴㘵捥㔵㥤㌷㕣换㕦戰慤㔲㤶てっ摤慤ぢ㥡〴㤳㔳昲㠶㈹㤴ㄹ挳㉤搶晣㌱㤸㙣㕥〱攸㉥㐰㡥ㄲ㜴㐴㍦㈸㌷愹㘵昰㐷敢搲戱〴〱㈳扤愴晡慤㤸㉤㉤㙦㐶㐰攴挸㜴㈶扣㝦㜱收㌱搴㈸扦ㅣ戱ㅥ㐳㈲昰〸㐶㠴㍣摤摢ㄹ昳㤸㘳昹挰ㅥ㌱㌶㘵昹㤳ㅥ㔰㡥っ㐵㜹扣㍤㕦㘲㌵㌲㘸愴慥ㄵ㉥㘹㙦㙡㔲ㄳㄷ户户㐷昵挶ㄵ㉢㌴㉢㡤ㄲ㔱㈴慢㜵㤲㥡㘵㠵㌵慥㈷㔵愳㐹挵ㅤ㙡ㅢ㉤捥㙤摡㠰㍢愵挸㔹㈸㈶㐹㌳〹㝤㡦㈴ㄴ〴㜹㐹ㅤ搰㔱昴搷挷㤳㐷㈴㕡㐳ㅢ愰㡦㝡㑡搵攵㠲㜰攰㝥㕣㌹㈹㡢扥攰〹晣扤㈹㈸ㅥ慥昹㑤㉤挶愹愱愰㘵慣㔲㌹散挰㑡㈸ㄹ㙥㜹㥤戰㌴昶愶㌴㡣攴捥㙥戵扦〲㙦㠴ㄱ〳㌶㘴㐸㈴挶てっ㌶〴㜳㐵愲愹戴捥㜲〴㜵扤㍡换愷㠳挲㜰㈴〶㘶晣昲愴㔸㤲㘶㔸挳㤲ㅦ㤲〳敡愷㐵㈹㐷㜵㜳㙣捥㠳㑡昷㈹挷㠳㤲㘴㜰摤㍣㑡户ㄴ㉥㌰㐰散〶愵改㤲㡦戰㙥㝤〲㥥っ搶て㜶〰ㄱㄵ㌶愱㜵㐶〹㥡㠹㈱摣收㑤㤰㜷扡挴㈸〴愹㈹搳扦昶㙡㉦㍣捦昴愳扤㠹戰㄰㌰ㄱ㐳㕤㌱搶〳㤰ㅢ㡤㑡㤲㡢㠶挲㘰戹㤲㙣㔲㘸つ㠴㜵㌴㌱㜲㌴昹㕣ㅦ㌷㜸ㄸ挷ㅡ㈴摢㔴㜰挷捤户愰㑤㉢换㥢捣晤㑥愹㔲㉢ぢ愹㡡㐳㔹㉤㌵昲扡挰㤷扣晥愷戸㈹〶㉥〱㔰昶攳㈸挵㉤ㄳ㐹摤摢摤晡攷㌰㕣ち㌹捣愱㘴ㅢ㠳㡦㌱㙥㌹ㄹっ㙢扢愳㐰晢㜰㜳攳昲㠲扣㌸〷㤱搶㔶㐵㔹㜶〰㜷昱敡ㄱ㘴挹㙤㤱㙥〷慡〷慡戴搹㈳㔵㜷㔸慡㙡㕤攰〸晢㔴〲㉦㤳㠱㌱搲㈵㜷㜰㤲挴㤹㈰戲㝢收㌱昹㤸㌸戳㌷㌰㍥㌴挶㜷㜹ち㑡〰慡㘰㈴ㅡ摣挹㠶搵慤㌱昲㑢换㕢扦つ㤹挶㄰㌰つ㕡昴㔴〶捥㌸捡慢ㅢ㌸っ㐶挶㐴㐷愳㠱㔴挶㈸㠷攰戰〷搲挰㑤㍣㐸捦㔶愱㠴晣㉤昲㔲㔸㜸㉦㜱挴挶ㄱ愸敡㙥㙢愹㥣㌶㝣㕣㝤㜱戶户㔴㡦㤵换㌴㜷攱㥦㕢ㄷ㔸挵戵つ㘵㡥㙥㘹戹㤰㈵昷㐴晢敥昲㤶㠶攰愲攰つ㤳㠵㍢っ扦戴㌰攳㉦慢㑢㕢摤㤲㐴晡㤷昰㐷慣昸㜶摡捣㈹㠷㤷㔰㤷〸晢扥ㄳ㑥昵愴㈳搷㤵昶㜸攳㡦㔶慣摥摢换㐵昶㈵㍥挴ㅦ㤹㤲㠹昴敢㤸㜱㉤换收〴つ〷〹攷㤱㐹㐹㠳㘱㤴㘳攸〴戶㝢晤挶〰改㘴㑢ぢ㥤㐸㐱戰㐱㈸捥晣挷㐶㈸摡㉦㠰㔶ㄲ㡢㍡㤲〳收慦㠰昵戵㥦愳㠶〸挷㜳㈰㐶搲㤷愲ㄴ㠳㍡㈹挸㠳敢ㅤ扣っ昲晦㠳愵㤰㥢㔷㘴愷晦〲㌳㙢慦戵愲攸㘲愲攸搵㜶ㄴ㌱㄰晢㤱㐲摥㕣晤挶㔱昳ㄳ扦搶晢㍦㍣㙡摥〹っ㌳㐹㙢っ㐱㌵〶攳敢挶㐰戲捤ㄸ戸ㄲ捤搲ㄸ戸㡢㘳ㄸ慦㔷挶㐰攰敤㌸㠸㡡搵㡤〱㐶昱㘲㑣扥㐸㔰㌵攲挰攰㔹㙢㥢㑤㑦搸ㅤ戸㕥㉢㍣㐴敥愱㥥扣〹昸㥥捥㙤慦㥥㌶㕣挳摥㉥敢昷戹〲㙡换㥤挵㝤㙤㌹㠴㈳捥㕦戱㐵づ㕡挱㉢ㄱ晡搳㌷㍣㈷㙢扢愵づ㑣愹愴ㅣ昵㕡㔶换㥣㠵㑦㐴攳〹㈱昱昰㤶ㅦ敦晢换㐳㡦敦攵扤戴㠰㔶搳っ〴㜷ㄳ㥣愷攵㠰昰㙤攴㑡挸㔶㝥㝥㜳㄰ㅦ㈲㔹㡢ㄵ㌱㙥戸搲摥昱㜴㍢㉣㉡挲㡢㄰愶㈲扥昵㘰㑣攲㠶㠳㌲㈶ぢ㉤㡥㑤昹昹㤲㜴〶ㄶ㈲ぢ㤷摥扢㌰㐰愸㜵㔴㔹㕤摡㤵改㥦㐲改㝣挴㠵㌴摢㠳㍣㕦㌲㘹摡㑦㕡戵摡㉥㙡㌵㘹㈶㙡㈳攸ㄱ㑡㈹㐴ㅡ㐸㈱搱㈳ぢ㐳晦㔲㑡㑤愳㤰㉥㈰㡢㠹愱戵〶㜳㜹昲摦㄰〲愲㝥扤慦换㑦㔵〰㐵㘰㌱昴扡㜷㝢㜶愵搵ㄹ慡㈶〶㘵攵改攳〸ち昲㤸挲ち㐶㘹㘵敤㔱ㄴ挲㤴ㅥ㐵㘹捤㡥㈷扥㈴㘷慢㄰㥢㘲散戴㑤慦㕡㥦㝤扢㔳挳ㅤて攸㤹㡣㔴ㄸ捥㘶㔶攳攸㈹愳㜱慡㙢㥦慡㘲㍥愸㡡昵㐱晤㐱ㄳ㜴㤶戳ㅤ攷㑦㠴昹昸㍤㄰摢㐷ㅡ㔳㙦㙤㙤愱㡥㜳㝡戱㐱晥㘰㝦㕤ㅣ挳搸㜸㉢㌹〶ㄲ㜶㑤扤戲敡ㄲ昸っ㠶㐸㝢㕥搳ㅢ㐵扥㑢搳ㄸ㡤づ㌹慢愷㕤晦㌳㑥㉤㌹㙢㤶扤ㄹ戰㙥搲晦挷㔱戱慡晥搷ㄸ㘵㤳㈸扢㍢㈸昰㈱捤㐸挹慡挱ㄹ㐲〴㍥㙣㠴㘹攴ㄱ㔸㤷㐵〶户㔵㘹〶㥦愸慡㘶㈹挱攱攱㑡戵㕥㠲愸㡦愵㙤摢摦㔱〰㌲ち㤴晥㈱㐴㔰挷昱㕣㜴晢㌹㌶㜳て慡户ㅣ戴㑡㙥搵慢㥡晥昰っ挲扢挳晣挲捣㠴捤㌳愶扤搲㉡搴㉥〷㈴〶敥挵㤸㐳㠷㈱戰て〹晦攳㡡㍡㌲㠶戰戶㤸〵扦㌶捡㐷〲㐹搴づ摥㌹收㤱㥡㔱挱〷慡㠷攱搵昴㔹戵㉥㤴㥤昲㉤户摥挵㈰攸㜰ㅢ敢㉥㜸㝥㐴愵㠰㌰㤸摣挲扤昷ㄱ慥慤㌰㘸敥ㅢ散捤㘳捦敥扣㙢㝤改ㅦ〰愷㙢㝢㑢㌳挹昰㥤晣敥戸㑦扦㡦㌹攲㍣昴㡥慥摤ㄵ换搹㠶㐰攷挱㘷摢㜴㜹㡤㔴攰㈸㕢㐳㥣晢㡢ㄸ慡摤挶っ㍦扤ㄸㄴ昸愰搱㥦㜷㉢ぢ㉦㘱㕢㘴〰㤴ㄳㄹ〳㔹㘷慡晥摥㑡㔴慤昱㘸㐱㉡散搳扥㡢㜶㐲㐹敤戶捣㍡ㅣ㌵攴ㄱ〲㘵㕤㈰ぢ㤳挶㈳㠴㝣晦ぢㄸ㔰㝦晦㍣㙡㍢扦晦㍢㉢扥㥦捡㕦敥捦ち㈷挷扦昹㔰㜹攸て攰㐹㍦挱慣挲捣㘶㘳愸㐳〶㈹ㄶ㈹㙢㌲㉡㠸昰摡㕥㤴㤱晥㄰晣晢敥摥户摥㘴晡攷㕥㑤ち㐲㌴改㡥散愱㌲㡤㠲㔰敥攲搹攸㉥ㄶ㔱摢㜹ㄷ㑦慦戴㡢㍣㘵㘴ㅥ㍦摤㐵㤶ㅢ搴㐸㉢㜲㔷㕥㔰㤰㔸㤳〸㘵㉦ㅦ㔹㤸昲㐴慣ㅣ㕢㐳〱㘳〹㜹㌹㜶㈹㈸昰㈱㑦昰戳㔷㉥㥦㈷愴㔴㌱㑤昰挴㝣搸㈳慤㈶㕥㠴愴㉦㈷愳㥣戱ㄹ愵㉢戳㜶攰㠵㕤ㄷㄲ㈳昰㥦㜷ㄴ昴㤹㉥㈳晣摡㔳慤攸扡ㄲ戰慤㤳㡢戲㔳㐹㕥〴愴昶㘴㙢攷〷㈵㈲搰㐴㥡㔲㥤㐹㠶戲昳ㄳ慤㥤㕦慥㜷㝥㌷散㑣㜲㤵㥤扦搶摡昹㕥㜴づ愹㔳捤㥣㈷㘹〶㘸㈵ㄵ挵ㄸ挳昲㜸㄰昹㔰㥢愷敥戴㐹〵摢㙦慡㙡㡡㔶ㄹ㐵慥㐸ㄵ㍢㠰㝢㈱㉥㍥㤵㍥㠰㙢㑥戸つ〲㈹慣晥挷㠴晤戸晥㌴㘹昸〶扥㠴㕥㐲摣搹搵攵ㄳ〷㘷捣挳㉥㉡㝡捤晤ㅥづ㕤攵㜵㐵㉤戰ㄷ㔲扣慣ㄱ㄰㑤戲㈳搵挴搸㤶つ㜸㠴昱戲㈴慦㤳㜴愷㕤㘴㡣㈵愵㍤㕥㐷昲改㠶挷㕤晦ㄲ搶〹㌹㉡搷ぢ㉤昲㈸ち㉡㈶戳㠵㔵㜹ち〸捡㌰晤㌴戲㕣㑦㥥愲㐱㔱㠱㐶㜹㐰㑡挸㝣ㄹ搹㘰昸㍦㔶っ㉦㐹㤷㑡㔲㝢㌴㝣摤㍦㙥搸㉥攵㍦㡥㔷〹晤㉢ㅣ昰㌸戲ㅥ昸㜲㌵〵㈶扣昶慢愸㠹扥㤶戲㐵扥昶〹ㄴ㜲㍤㘹慥㜲捤攰攲㘶扡搴㘹㑦㘲愸㐶ㄸ㜰づ晤愹愰挰㠷昴㘹㘴户㜶戶愲㜹㐸づ㍦散㐷戸戳改ぢ晥摢昱㐵晥㌲昷摡㠳晦㤰㈴㉤㑤晥㔴昲戳摤捤㐵敡愷戵㉥㝦㑢㠰昱㔹捣挳㝤㌵慣㑦捥㐸搵愴㝦ㅤ㤹㐶㐴ㄱ敡晡㌷昸㐴晣㐸㤰㝣㌳㈸昰㐱㈳㜲㑥戳攰㘲ㅤ㕣㡢ㅣ晥㌴㙢㈴㈰㔱搰㥦㐱ㄶ愶㍣〱㉡搱晡㉣ち戹㥥㐱扥㠹扡㈹㜹㑡㉢摤㕦扥晦晥昷〷㔳挳攷愷㍥㝦摢挰昳敦晥昶扤攷摥晥挲㥥扦㝦昰攲㡢㙦晦昵戹㌷㍦㜸㝤㙥捦㙦㕥㝥昹搷㜷㝥晦捤昷㌶㥢㉦㈵㝦昶晥㠱㤷ㅥㄹ㍤昱挸㠳收戱敢昶㍤㜲捦〳㐷㐶愷捦ㄹ改改改敤扤㝡攸㡤昳慥挹㥦㝥昰㔵敤㔷敦㥣敢㘸㜲昱㜸㠱晥ㅣ戲㌰攵戹〹戹㡣㙦愳㠰㘵㜰挵㥦攴㌲昲㈱㄰㌴敥晢㌴㝥㕡㈵㠰搸㌸ㅥ戲㕡㈲捦昵〵㝣挵㐵㥤挶㑦㍢搱摣愷晦㍦㌷㐸㡢挲</t>
  </si>
  <si>
    <t>㜸〱敤㕡㝢㡣㕣㔵ㄹ摦㌳戳㜳㘷敥散㙥㝢ぢ戶挸㐳ㄸ戰戵㘰㥢改㍣敥散捥㄰戶㌲㍢扢慤ぢ敤㙥摢摤戶㍣㠴换㥤戹㘷扡搳捥㘳㤹㝢㘷改㐲慢㌴㠸ち㔶挴挴㈸㈲ち㌶〵ㅢ〳㈶ち〸㔶〳昸昸㐳挰挴㍦ㄴㅢ㌴愸扣ㄲ㔴㌴〶㠹㤲〸搶敦㜷敥扤㌳户扢㌳㕢㘸ㅡㄲ㠲户摤㙦捦昹捥㜷扥昳㥤昳㍤敦戹摢挵扡扡扡㡥搲㠳摦㜸扡搱㌸㙢㘲搶戴㜸㈵㥡慢㤵换扣㘰㤵㙡㔵㌳㥡慤搷昵搹つ㈵搳昲ㄳ㠱愴㤵㘸摣っ㘸㘶改㝡ㅥ搲㘶㜸摤㈴愲㐰㔷㔷㈸㈴晢挰挵昹㔱摣㡥㡣㔹㌲搰㌲㔱㜵挹ㄲ㠱摥㈰㠱挹摣搰㜸㝥㈷㉤㌲㘱搵敡㝣㜵㘴㥢捤㙡㌰ㅥ㡦挶愳挹㜴㍡ㅤ㡤慤㡥攴ㅡ㘵慢㔱攷㠳㔵摥戰敡㝡㜹㜵㘴㔳㈳㕦㉥ㄵ㉥攵戳㤳戵㕤扣㍡挸昳戱㘴㕥㔷搳㜱㌵㤵㉡㘶㌲改摥㄰㜱ㅥㅢ捦つ㐵挷戸㜵㤲㜸〶戰㠳搸㌰㉦㤴戰㔵捥敢愵敡㡥㈸慤㜰㡣晣搱昱㘹㉢㍡㍥㤱愳〳㈳㐱㑢㔵ぢ㕢散搵㌶搵㜹㤱搷㜹戵挰捤㐵摡挸敥〲㉦攷㜸戹扣㠵ㄷ捤ㅥ㙤㝤扤搶㤸ㅥ慤ㅡ㝣㜷户戶㑤慦㠷戴昵㡤㤲戱㔱㥦敥慢㙣㌵昹ㄶ扤扡㠳㡦改ㄵㅥ愸〰敤敢敥敡昶㜷昹攳挷㤳㈲㌷㌴㄰㍤㘶ㄹ㠸ㄱ㡡捣㤹㠶昳㈱㜹㉦攵昵㉡㉦㤳慥慢㌸戵㜶慡晦戸㙥㑥㔹㝡扥捣㔹㡦㘳ㄸ㄰〶㍣挳戲㑣㄰㡦ㅣ〶攸㈱挰扡㕦㈷㝢昲㔲〲敢搳㜴㥦㤶昷㘹〵㥦㘶昸㌴敥搳㡡㍥㙤㠷㑦㥢昲㘹㈵㥦戶搳愷敤㈲ㅡ昷〹〵㠳㍥攷㤹戹昳搰㐳㑦晣㝣昲攲㥢戴㈳捦ㄵ㍥摤㜸㈵〰ㄳ㍡敥晥㙤㉤㙣攱搷㌶㑡㜵㕥攱敦㈵㌵㤰搰㈷愲㠶㍥攷散攴㐵搴㤰ㄷㄳ㘰散ㅦ愴〶愸愲昷㥣晤㙢㜷㘴㕦㕡㝦搳摤㌳㠷㉢㉦㍣㝡㕤〰ㅥ戸㘶㡥㌱㜴戰㘴摢㌷㑢㌳晣扤㘳挸㈴昲㠹㥣攰ㄲ昷〴㑦挱〹㥥㉡㑥昰㔵攷〴慤㝢捡愵散㙤㘷㡦ㅤ戸扡㝦攰换㍦晢摤㜳っ攱ぢ昱㈰㉣㉦㈵㠸㐷㕥〶㜰ㅡ〱挶㕥㜱愶ㅤ晡改㙦ㄷ慤㍢㜰晥昰ㅤ㠹昰㙢摢摦晣㠳ㄱ㠰戳ㅣ搷㜸攷㌹㉦㘲愸㉣晣㥦〲㥥ㄹ愸慣慢搵㑤扦㝦㐱㐷㕤㜰㄰慡㤴㑦〷㌸㠳㐰〰㡥㝢摣搰㠰㡤㠵㉢戹ㅡ㉦ㄶ㤱〳挲㤵㤱ㄹ扤摣搰㈹㘶〷㉢㕢愶捣㙤㝡㌹㔸㈱慦摢戸愳ㅥ愸搸昱㙡㤸㥢〵戹㐲ㄱ㑤挴㌶㠹㕡攵〶敦㈵ㄶ㔵㡢敦戶㠶㜵㑢て㔶㌶改ㄴㄴ慤㐵㌴㤱攸㔶㌹っ㝡摤㉥昸㌴㍢㘰愷戸㈳㉥搷扥ㄶ㠲㤸㥦敡昶㍣㙢㌴㜹摢㑢挹㘲ㅤ㌰戶㕢攰摡㈷㜰㉥换戰搳㈳㝥㡡㘸㝡㤸昵〸㠴捤挹㑦愱㤸㔱慥昴㜷㍢扦散捥㠲〷扦㜲㡥捦ㅤㅢ㠰㥢㈷㙡挲㝣愵て㉦㐸㑣㕢愵戳〶㘱㐸㕡㜰捤攵敤搸ㄴ昲㕢慤㔲搹㡣搲㝥㐴晡〱㥦㜷㝢扤㤳㈵㌷㘴㤷捦㈴㄰㜸㠹摣敥敤ㅥ㌱慡㥣㈰㑣㤸㙢ㅡㄵ㉤搴昳㍥㘱改㐳搴㕤散㑤攴ㄷ㈶㉥㤴捥〶㡤㕢㈸愱㉤㥦㐳㈰ㅣ㤶㐱㉤㘳㜴晥攰㐲㘳摤㐸㡣ぢ㙡㑦攴搸つ㌵摤㔸愷ㄷ攰㙢㑥㜵ㄴ捡搵㉡搳攴㍢㜵〵愹㌹㔷㌳昸愶㝡㙤愶㘴昰㝡〸㠸〹㉡捡扡ㄱ㉢㈴攱㜴㈶㔹愹扦㉢㄰攸〹戵㕢㙢搴攵戵扣㑤搱㌷㍡㡦晦慢㥢搳ㅦㄳ㤱㉦っ攱攵㡦〰慣挴捥㤱㠱㄰摦攴昳〱㉥㈰㄰㐰㉥㕡㌸戲㔰戶㐳摣㘴㍡换扦捦攲〷㉡敤昹攱㐳晡扦摢ㅦ㕢㘰㡢㄰搹㉥㕣戵㕣昶㡤愳㘴㐱昴扣㜱㌴㉣㝤㤴㝥昷㡤㑦㜸㉡㍦攱㤶㘲摣〱昲㙡㙡㤰捦㠲戴挳攰㐲㘳っ戵ㄵ㑣㝦㡥㈳㈴挱㑥㈵挰㔰㐸〸㐷㐸愱搱㑦㈰㠰㤲㘲㘱㐷愰愲攵㝤敡〸摤㙥〲㍤㈶㡦㕥搰㉥㙤㌵摦㔵㥡㔵改扡㠶㜸㘹㔹昵昶愸㈷㘷愷戹㐸慥敦㜶慥㝢户搷㍢㤹戹㌵ㅣ㜸㤲昲敡㍢㌹攱昹戹ㄵㄵ㙣㔸㑡ㄳ散ㄹ㥦㘸㉡㙦扥昷㕤〸扡戰っ挲づ㠳ぢ㡤㌱ㄴ敤㙤㕣㌳ぢ㜶㐳〴ㄸ㡡㜵攱㥡㌹㌴㠶㠱㠲搷㠹㔷搷ㄱ昴づ搳㔶㔱㐶㔰扢昹㠴愵昵搴敥昵ㄶ〳昳㠵ㅢ㈵ㄲ㤲ㅣ㤴ㅤ〶ㄷㅡ㘳㈸慦摢㐸扥〹散㌶ㄳ㘰㈸搷㕤〲扣〲㠷敤昴扢〵〴ㄳ㈰㐰㈹摦㠶㘰ㄲ〴㕢㐱㠰ㄲ挹㈵愰愶换㘱ㅢ㌵攵敤〴ㄸ㙡ㄹ㤷㐰㘹ㄱ㕣〶㠲换〹㈸挸昵㐸晤愱㄰昴ㄹち㐱捦㜶改愴愰〲挰㤰㝣〵挰㤵〰㥦㈰挰㔰ぢ戸㍣㐱敥㠸㝤ㄵ〸慥〶〱敡㠴㌶〴ㅡ〸慥〱〱愲戵㑢攰㤱㑡〷㐱㥥㠰㠲挰敢㤱㐴㠴㘰っㄶ㠰㐷〸㜶㘷㝢搶㌷㐰挰㐱㠰昰摣㠶愰〸㠲ㅤ㈰㠰㐹扡〴戰㉦㘷〷㔳㈰㈸ㄱ㔰戲〴㍣敢ぢ㍢挳攰㑥攰㘱㘷敥㙣㡦摡㜶㠱愰っ〲搸㘰ㅢ㠲ち〸慡㈰㠰㔹扡〴搴㜴搷慦㔱㔳㥥㈶挰㘰㜹㉥㠱攷㠰慥〵㐱㥤㠰戲㠹㐰〷戵挱戴㠴摡㑣㔰㕢〰つ〲ち捣ち攲㑡㌳〴㔶攴㠶㜲㕢㌴㍤挵㡤㤴愱ㅢ挶㐰㍣愳ㅡ〹㌵㔳㔰昵㘴㍣愱㈶㔲㙡扣㤸㉣㜰改㍡て㈹㡤攸改㔴㌱㤹㉣慡㠹ㄸ捦挷搵㜸摥挸㜰㍤㤳㑣昷挷昵愴戴扢㐹㕡㔴晢㔳戱㔸㐱㡤ㄵ㡤戴慡慢㐶㕥㈷捥晤㜴㠳㔷愰扢扣愲捡愵搹㈶㘹㉣㥤㔴ㄳ㍣愶愷改扦㥡㌲攲改愲㕥㉣挶搲〳改㔸㈱ㄱ㉢愶〶ㄴ戸〱㠴㤶慦〷戸〱㘰て挰㕥〲ち晣㐰っ㝥ㄲ愸㑦〱摣〸戰㡦㠰〲晦㄰㠳㠲㕥捣挴㈴挱㐸㠱㠳攰㔱攰㈴㜸ㄴ㜸㐴㤰㝥愴捦㄰㔸㥣ㅢ搲攸㘵㡣摥ㄲ㡤ㄲ㉥㑡愵捦ㄲ㜲ㄱ㈱㠷㑢收㜴㔹㥦挵扢愶昴㌹挲㉤〱愱戸改ㅣ㌵攸愵户㘴捤㑡户㌸愴㌴㝦㠲敥慡㜰㍦㈸摤㑡戸愰㌶㜲㉤ㄵ昴搳搲攷愹搳攷㉥㔰挱㐵㤶戴扦㠵愲ㅢ扥㜲挳攰ち㥣㔳挸昳〵㙡昸㉥ㅡ㤴㙥愳摦㤹つ㝣㠶㤷㈳昱挸㈴摤㌴搲㥤㙡㘴㔵挴挶㈴收㘱㤲㑤捣㐵㠳㤱㔴㐴晥㈲㑤户扤㕢扡㥤㥡㙢㔶㕥戹扤㔶摦㔵慣搵ぢ㍣㜲㕤挹㥡㡡㙣㙥昰〶㙥㍦㜷㤷捤慢戰搳散㘴㔶㕢㜹敥昲愱攵昱㔸㉣愶㠶㈹㌰〴ㄱ〷㠴㕢㈰㔴昸扤㤷㠱慣㐶昱ㄵ搷㔲㉦㥥晥晡㥦㡥摣㝣昹㈵㜷ㅤ㕣昹㐴晦挵捦㝣㥢㔵㥤〱攵摣扦摣㝡㐱搷戳ㅢ昷晦攴㤱㡤晤扤摦㝤㉡㠸㜸搲㠱㔹挵㤹昳㥤ㄵ晦捥㠷摦㝡㝣晣摥㠳㝣晢㉢㡦㍥㌸捣捡㥤㤸㈱㉥㜵㘰戶换㤹戳晢㠱晤敢て慣戸㜳散攱㉦㔵づ㕤搱㜳昳㌲戶戳〳㌳〵㠱っ捥㉦㝤㤵㠰攳㈸〵慥てㄴㄲㄹ㈳捤攳㙡㌲㥦㐸敢㐹㠳㉣㥢㘷ち㤹㜸㑣攵㐵㐵挴㍤㈲㤷敦㈰愰㈰搲㠱㠳晣㌵昴慥㜱㝢㘲㑣愷㥥㜰挳慦㔳愳㡤晤摣㐵㘸㤸㥡搷㝥扥㐱㌸挷㘴戲挶捣㠴愵㕢搲㌷〹攵㥡㤴㠲㤸㈹㙣晤㙥㙡搸㕡ㄶ〹㑢晡ㄶ昵㡤ㅢ昶㙣愹搵慣㍤㜴挳挴ぢ扡㘹㤹㝢㍡㙢㝥捦㐴愳㔲搱敢戳㝢挶改昶㕦㉦㤷㈳敢敡昴㡥㑡ㅥ㄰㔹ㅢ㤹㥣慡㜳㜳慡㔶㌶愲敢㐶挷戲ㅢ戶㘵㌷㙣ㅤ搹ㅢ㈱敢㡡㐵㘳昱㈰㈲㜳〷つ㕣敤ㅣ昴扥㈵攷扤㝣搶㠱㈵攳㡦ㅤ扤晤昰㤱㘷㤳扦㘴㔷㜵搲㠰攱昰㤲づ㔲挳搶㠰㘱攴㌹挵愸捣㠰㥥㔷搵㜴㈱愵愷搲㈹ち㉣㘹捥㘳ㄴ㝦㔲慡㈲㈲㍦㤱换昷ㄲ㔰㄰敢㠵〶敥㐳㑦〴晤收ㄸ挲扣㌸㉤㥣愱っ㌵挸㌸㜴ㄹ愷慣㈰晣㘳㔰扡㥦挰㠶ㄳ㌹扡挹㥡愵㤷ㅤ敦㡢攴㙡㜴攰搱㡤㈳搹戱扤昲〳挴搱愳㥣㈰㤲㐹㠷㈳摢散㥣捣㉤㌷㥤㤷㌹敦㤲愷㐷ㅥ㡦晥敡戱〷㡢ㅢ昶戱㑤㥤㡥㙣ㄷ昱ㄲ㜲㝦㡦ㅡ昶㤱㈵っ慥收搵搴㐰摡ㄸ㐸愸㠶㤱挸昳㐲扥㕦㑦づ搰扦㔴扦㥥ㄸ㤰扥摦㈴㡤ㄹ晤㌱ち捤〳ㄹ慥挶搴㐴扦㑥㔱摤㐸攵つ戵㍦㤳㈷㈳㡦㘵愴〷㥢愴㜹㈳慦愶㘳愹扣㍡㘰挴搵㑣㌱㤱㑥愷搴晥晥㝣㍣㐱攱㍤㤵挸挴愴㠷㥡愴戴㐸㍣㥤㌴ち扡㥡㈸慡㘹㈳㥤㠹ㄷ㐸愶㤸㤱㉡づ愴㐸㘹慡㠲㙣㈹㌴昱㌰㌵攴ㅦ〰㍣〲昰㈸〱〵改㔲っ晥㄰愸挳〰㍦〲昸㌱〱〵㘹戴㌵ㄳ昴慤改ち昲㈸ㅥ〵戹ㄴ㡦㠲挴㠹㘸㉡㈳扡换㠸收㌲挲户㡣㘰㉤㈳㍡换㠸捡㌲攲戰㠲晣㉡㈲敦㉦愸攱㕢㍢㈸㍤㐹扦㑦㈸昲慥ㅤ愴㔰㉤㍦㐵搳敤㡡㑡㝡㥡㥡敦㌰昲㈶㐵攴㐵㉡敦㘰㉡慡㘳ㄱ昳㈲㙦戲㠳愹〴㔱ㄲ㜴㘰㤶㜰收捣㡢扣昱㑥捣㔰㕡㜴㘰ㄶ㜳收捣㡢扣㙢㍡㌰ぢ㈰挹ㅦ昷㙢摣摣慢㜴㠹㈶㉤慤㡣㥡昴攵㡤㔲攲㘴㉤摢晣扥戶㐴摣㤴ㄱ㝥㤵㝢搱扥愲㠵挹收捤㕡戹㘱㜱㜷摡㜸扤㌹㡦㉥㡦改づ㔱捣愳愰戹戴搵昳㕣ㅢ㥦搹挲㡥㔶㑤㕥户戸攱㜲㌴改㙢㐱户捦捦㔲㜳㕥㘰㍢㝤㡤戱㉦捡摤㡦㠷㌰扤㌳摢摣摡つ㤵㉣昱戵ㄶ攳㑣㐶つ㈷晤㥡㠰㍣戸㍣㙢愷攸挰㙡㍡搶ㄳ㕢ㄳ㤱戲㜵㜱㡡ㄵ昰㠴攵㘷〸戲ㅢ〸㐰㌱㑣㐶㌵㈸ㅤ㈱㐰㡢收散㐵搹昹戴㈸ㄶ㐶㐹㄰㤶㥦〵摤ㅥ〲昶㠴摤搴㤲㝥㑦㠰㈶っ㍢ㄳ㤶㍢ㄳ㔰愲㠶攵攷〸戲扤〴散〹戳搴㤲晥㐸㠰㈶㌸㤵〷㡢㌸ㄳ㈰㘴㔸㝥㥥㈰㐳扤㠷㐵挱㠳愱敥㜳㈵㘰㌷㍡ㅤ㄰戳㝤㑥㠷㝥㜵昵扥㐰㠰㉥㥥㠶㙢ㄵ晡㠴㝢戲㍥ㅦ愳慡㥡晢ㄶ㉤搴㙣㉦搳晣㡥散㔶㠷〱㐸㔲ㄹ㉦攴㈷敢㕣㝣〲づ㠹づ㕤㘱昴㔵㤰㤵昳戵摡㉥ㄴ㤷㡢㐴捦㥣攲摣挲㔷搹㥥㡡㕤㘴愲捤ㄸ昳ㅦ㔳㝢㜹敢㌰㙣㔲㝡㤱㐰㕦㤶㤲户换搱㤴㕥㈲㤴㥦慣㔷㝡㤹ㅡ㘷㜴捥晦散っ㍡㔵搴㜱户ㅣ戶搲㙢敥晦捤搸㝤㤷摤㜳攵㔷捣晢づ戱搳㥤㠱戹摦㙥ㄹ㡡ㅡ㕢㜹㈸㤷愴㍦ㄳ㘸摡㘴㠲㉤愳㘹㔰づ㘱㐹㜹㝦㈵挸㔰ㄳ戹㈸㠶㠲〵㠷㈸扤㑡㘰㡥搰㝦㈳㤴㥦㙥晤愴扦㔳㘳㈱愱㤷㌸戲捤ㄳ㕡㜱〶收㝥㉣㘵愸ㄱ㙣愱て㔲㑢㝡㡤㐰㔳攸㌸敢㍢㐶攸搷㘹㤰愱㡣㘸ち㡤㐴づ愱㘵〸㉤晤㡢㠰㥦昴㈳㐳㑣ㄶ敡㈴㑢搰ㄹ㤸昷搹ㄱ戹捦㤶〵愹㕢晡て㠱愶扢㈴㔹户㈳㡢敤㉥㙦㘱〹攴㐹㝢〲ㄲ戸㠴戳㙤扡㑢㤲攱て㍦㈰愹敤㉥戸㡥㘶挸愹昶〴愴㜱挹㑦戸收㙥㤳散捤晦㝡㔵ㄴ挰〴攴㔳㝢〲㤲戹ㄴ戴㈷搸㉥㥦㘴㙦㌸ㄳ㙣㤷㤷㌱〱㈹ㅡ㡢ち㠷㍣散㜴㌰捥㤰戲㕤㜱ㄸ㔲㜷昳ㄴ㤱ㄷ挵㈹挲㕥㘵㔸愸っ敢㘴晦㈴昶㙤㑤昰㌵㘷㘰敥ㄷ搸㙥㠴愹㠵㐲㈶愴ち㔶㌴ㅤ㝦散ㄲ慡㘸㘵㕥摤㘱㑤㌵晦挰㠵挲㕤㠸晥挲㘵㌱敤〳ㄲ攳㘱㠸㘳攰㉡㉢㕥㉣㠲㤵挰㉥昱㘲㥦㜷戱愷㜸戱㌰㜵㐱㝢慡ㄷぢ㕢ㄲ搸て㜸戱搰慡挰㉥昵㘲愱㍡㠱㕤收挵㐲㍦〲㝢㥡ㄷぢ㈵〸散〷㍤搸挵搸ㄲ晤敦ち搱㑦搷㘲㙣愵搵挳ㄶ㕡㍤㠸摥敡㐱攴㔶て愲戶㝡㄰戱搵㠳㘸慤ㅥ㐴㙡昵㈰㑡戳搷昳㍦ㅢ㜸搱挱</t>
  </si>
  <si>
    <t>㜸〱搵㕣〹㤸㕣㔵㤵慥㕢摤昵扡㙥昵㔶㔹搸ㄱ㥡㤰〰㈶搰愶戳㤱〰㠱㈴摤㔹㍡㘴㕦搸㑣攸慥慥㝡㤵慥愴㤶㔰㔵㥤㜴ㄴ〷㄰〳戲㡡攸㉣㈰挸㌲㠰挸㈷愸㈰〸㠸㠴㡣㠸㡡攸㌸摦攸㈰㉡㡡㉣㠲㠲㈳戳〸㡣〳㤳昹晦昳敥慢㝡㔵昵慡㘹㘳㌲㕦收㜵搷愹㝢捦㌹㜷㍢攷摣㜳搷㔷〱ㄵ〸〴昶攰攱㌷㥦㐶〶㡥㕣扢愳㔰戴㌳㥤摤戹㜴摡㡥ㄷ㔳戹㙣愱㜳㝥㍥ㅦ摢戱㉣㔵㈸㌶㠰挱敡㑢㠱㕥〸昵ㄵ㔲ㅦ戱挳㝤摢散㝣〱㑣愱㐰㈰ㅣ搶㐱搰㥢捤㈷敡㐶㌴㔳改㐶〲㜰〵戴㐵搰㐴㄰㈶搰〴ㄱ〲愶搴㉤〴慤〰㉤㙤〰敢扡ㄷ慣ㅣ搸㡣㝡慣㉤收昲昶㠹ㅤ㘷㌹愵捤敤敡敡散敡㥣㍥㝢昶散捥愹㈷㜶㜴て愵㡢㐳㜹㝢㙥搶ㅥ㉡收㘳改ㄳ㍢㔶つつ愴㔳昱㌳敤ㅤ敢㜲㕢散散㕣㝢㘰敡昴㠱搸㡣搹㕤㌳㘶捥㑣捥㤹㌳扢愵ㅤ㌹慦攸㕥戰㉡㙦㈷ぢ晢㉡捦㈸昳㕣搹扤愰㜳㠵㕤摣㔷㜹㡥㐱㥥挸戲㈷㤷㠹愵戲晢㈸搳㄰戵㌱扤挷㡥愷愸㌶摢捥愷戲㥢㍡㔱敤ち㐱㈳㜶㜲攷㈲㐸㍣ㅥ㉢ㄴ扢敤㜴㝡㡤㥤愴挶㕡㌲㤴㤹㥤户戳㜱扢搰㤶㔹㌸ㅣ户搳㠶㕣〸㘷捥㡡攵㔷挴㌲㜶㈳〳敤ㄹ㐷㙦扤〹㍢㕢㑣ㄵ㜷戴㘶搶ㄷ散㌵戱散㈶㥢㉣愱捣攲愱㔴愲戱㔱㌵㌶〶ㅡ㡥昷慢㡣攸愶㜳㔱㍥摥㍤ㄸ换ㄷ㈵㐶慤㜵昹昱㝡㉣㐴㉡㕥㔱㉤㕡㔱㐷㔵㉡慡㘹㙤㉡㜳愶㥤捦摡㘹ㄶ㐲攵㑤愹㘲ㄲ㤹㌸愲㉦〹挷㙤つㄵ愳㥡㑤㑦㘱㔳㔸㡡ㅥ㑢㌰づ挰ㅡて搰戲㍣㌶㥣捡っ㘵㍡捥㡥愵㡡晡㈰搲づ〶㔰㡤扦㐵㤷昳愶愵搹〷晢㘲挱扥㠱㘰㕦㍣搸㤷〸昶搹挱扥㘴戰㙦㔳戰㙦㌰搸㤷ち昶㙤づ昶㙤〱㡦晢㠴㥢㥡㠲收戹慤攱㥤㘷㝦㝦㕡攰捣摢㕦戸昷㥡㥦戶摦扦㈴挴㕥㌶㉡ㄹ愱戱搰㤲搱ㅤ晢㘱ㅢㄵ搴㍤㔴㈸收㌲搴搰扥搵㜴挰愸㕡㑤昲ㄳ戲愳㙢愷㐶㝦愱愶㡦慤捡㥦㥡㕥戹戵㘸㌴敤ㄴ戱㑦㤴慤昴愱㄰㥡㍥っ挰㍡ㅣ愰㝤㤹扤捤㑥㜷㜴㜵慣㐳㙦㠱㤳搲㐷㤰㝣㈴㠰㔲㉦㐱攱㔴晡昰扤㔷㉦扥㝤搲㡤㉢ㅥ晣㜴收敥昳㥡㜷ㅥ慣攸づ挵㌹ㅥ㐵收愳〱慣づ㠰昱㙢户愲㝢挶搲ㅤ挹㕣㍥㌳㤴㡥㜵愰㤷愵昵㌱攴㤹〰愰搴昳㈶挳㐵㌳㡦摥㜰攵戸换㤶敥㍡攱摥㜹㡢て昹慢〷ㄴ㕤慢㘴㌸㤱捣㤳〰慣攳〰挶慥换ㄵ㤱㥤㔳戵㡥敥㕣愱㔸搰挷㤳攳〴〰愵㥥㌵搹㕤㜱改㠴㌹ㄳ㤶㝥㝦攱慥捥㝦㝣晣㠱攴戲㑢ㄴ扢扣㘴㌷㤹捣㔳〰慣ㄳ〱づ㕦㤷㘷敤ㄶ攵㘳㌲㍥㜴㥣摥戱㙥㌰㙦ㄷ〶㜳改㠴㍥㠹㥣㥤〰㑡晤㤳挹昶㥦㜷慦㝦改㤳㍦㝢㜸搱扤ぢ扥㤱扤㙤摢昳㥦㔶㌴㌷ㅡ慡搲㔳挹摤〵㘰㑤〳㌰㌲㥣㔶㤲攱㜴㤲㘷〰㈸昵㝤㤳搹㍤㤳摥ㅥ㠸扣户㙢攵㥤㜷搸㘷扦昶昰〳㍤㡡挳㠷搴㜱ㄶ㤹㑦〶戰㘶〳戴㍢㑤㜶っ㥡晡㤸㐳昲㈹〰㑡㝤摢攴昵挷〷摦㤹㜳挹愱㝦㕡昶㡤搰㙤昳㡦戸昴慡晦㔱ㅣ㠵㥣㡡㥤㐶敥戹〰搶改〰愶㘲搳㑢ㄵ㍢㠳攴㜹〰㑡敤㌲㤹扤㜴搸㝦扥昰散捥㜳㤷摥㜴挷昱㑦捣㥡昷㤳㉦㈸㜶㙢愹搸〲㌲㜷〳㔸㍤〰㘳攷㙦摢搴㠹㈱㡢ㅤ捤捥㍢捥㘱㈱㌹ㄶ〱㈸昵㠸挹㙥捥㐱㘳昵摣摤慦㉥戹昲㉢愱搷ㅦ㜹攳㤱㤰攲戸㈸搹㉤㈱㜳㉦㠰戵ㄴ攰挸㤵ㄸ㠰㘳改㍡摡㌸㤳扣换〰㤴㝡挰㘴㝣挹㤸〹慦ㅣ㜹晢㤸㤵㡦敦戹敥搱㘷㥦㥢晥㡣攲㔸㉢ㄹ慦㈰昳㑡〰㙢ㄵ挰㔸扡慤挲㠷㝡㘲㍢愰摦㤹ㅤ㤹㔴戶㔳慦㈶挷ㅡ〰愵敥㌵搹㍤ㅦ㝥敡㤶ㅢ㔷摦扣昸戶换ㄷ㍥㌹昱搷㤷㌴户慣〳㜹戵昱㡣㍤昹搸㜶っ㉦攵㤱㙢㕡攷㔴晥扤晦㤰㡤ㄱ㍢㌹㌳㜹㜲戲慢㉢㌱㜳㙡㙣㝡㉣㐴摦㍡摡㠱㐲扣㙦昲散㔴㌶㤱摢㉥晥愴㈵戹㈸㤵㉥摡㜹挷戹㈴昱攵㡣㝥ㄲ㙦㑤㉥ㅣ挶戴㈱敥っ㌲攳㤳摤㜶扥㠸攱戶戸愳㍣昲ㅣ戹㈰〶摦㔸ㅡ㠸愶㤸扣ㄷ攴㠶戲㠹挲ㄱ晥挴戵挵㔸搱㍥扣㥡㔶捥愴㈶搹㕡っ挵㜶㐱慡㜴㔴㜵戲戳㘲改㈱㝢晥㜰捡㈱㝦愰㡡㡣㐱㌹㌷㔰㥦扡㈸㙦㕦㔰愲搶搴㘸㍥晡昰㌶挹扢愶㤵づ挹愹㔷㐷昷㘰慥㘰㘷愵㝡㔳㌲慢㔲昱㉤㜶㝥慤捤ㄹ愲㥤㤰愶ㅥ㐴㤲㤹ㄹ㑣㔹㤹㐵㐳㌱搶㈷㈶㜸戱ㄴ戴㥤㑤搸〹搴㜷㉢愴扣㘳㕤㙣㈰㙤ㅦ㕣挱攲㤴〹挲㘱ㄵ攸㐵戹昸㔰愱㍢㤷㉤收㜳改㑡捡晣挴戶ㄸ㘶㈳㠹攵戹㠴摤㈸て〶ㅢ㍣〱ㄵ㘸㘸㔰㉡㜰㐲搵㠸㈰挳㍡昳㉥㜰攰昷ㄸ〹愷ㄷ㈳㌳㝢㡤〸捣扥ㄳ㠶㔲捥〸㜸㡣㡣㤹㝦㜰挴㥡㜸㡤㤰摣㔳㐷攴昶㌱㔲㈶㍡戴戲攳㜵慥㠱㝥愰㠷戴捤㕥ㄹ㥣㔸㍦换戲㕤扥㑦㑤㍤㕡攱㠲㠰摣㈳〸㑤戲㉤搹摥晥㘵づ〶挷㤹搶㉦摣㠶㌹攷㤲㔸㌶㠱㠱㜸挴攵㡣㘲㡤昴㝡㠲戳〸捥㈶㌸㠷攰㕣㠰搰㕤昰㜱㜵㈵㉡攳挴戰摡ㄱ摡㥥㑡ㄴ〷慤㐱㍢戵㘹戰㠸㔴㔸〶㠵挳ㄴ㜷捤愳㍦っ㤴摥㐰戰ㄱ㈰ㄲ〹㔸攷㤳挹㡡攸㍥㈷ㅥ攲攴㜱㔴搳户㡡㈹㉥ㄷ㕡㕡㘶搴㔸昲ㄴ㐲ㄹ㑣摣ぢつつ㝥㉤㕦ㄲ㉢っㄶ搹改㐶㈴捡㘴戶㥦㤹挶〰㕡〶〰㔶㉣戱搳攸戲晢㙡戵ㄴ攲㜴昸㝤㘷攵昴昹〷㘷搶敥挸挶〷昳戹㉣㔶㥢㍤戱㘲㙣㝥ㅣ㑢㡦㠲㡡㔹㤹㘵戹敥愱愲㤵㔹㤲挲㔷㑢㘶㡤扤搵㡥ㄵ扢攱㤲㡢慤㤹㘵㔸戶㠸捦散㑤っ㠷㘴㍥ㅢ捡昴搸㠵戸收搲愴ㄷ㉥㘸搸㐲〸㍥戵㈵㐳愷㘲てㄷ㤹㜵㔳㘶㔵っ㑢㥢愲〶搳ㄴ㐹攵㠴㤸戲㔵㜰㙥敡㠸㠹㈱㠷愸〴㍤戹㌴ぢ挲挹㐹㘶ㄳㄸ㉤㌱挲㌶ㅡ㔸摤㕢搶ㄷ㔳改㐲愷ㄱ㙦㘷㑦づ㑢㔷㕢搶摢ㄴ扢㘵挱㤸慣ㄱ㤵㔵摤愹㘵挶ㅢㅦ㜰戲㐵㔵ㄶ攷㜳㐳㕢㌹攵摤㔷昹㌰慦㠰㡥〳摣昲㙦昷㥣㍡改收㉦敦㌱摦ㄷ愱扢挸㘳㈵㐰慣㕣晥搰搰㐹挳㤷㍣㍡㠹慦㠸㈶愳昶愷㠵戸㔸昲㜵戱㜵搶㘴㥣㑣户㘴㔶挶〷搶攵㙤㔹㘴㠶㈵戲㘳慢摤㥡㌹㍢㤷摦㌲㤰换㙤攱捡愶㑤㘲㠵㐱摢㉥㜲攵搶㙣ㄶ慡っ㉢愵ㅡㅡ㉡㤶㘶㥥㈵ㅥ搷㝣搶㘶㠰搶昹㤸㙥戹㌹ㄶ慣㉤㐰㌵㘰㈸戱搲〸ㅣ㐱㍣愶敤㜱扢㘳㝢慡㌸搸戱㝡挸ㅥ攲〲㝢㌸㕤ㄸ㔶㥦㠱〰戸づ㠸ㅥ昳扢㉢㍦ㄸ㜸㙥昹搵扢扦扥㝣㔶换㝤㑦慢敢つ愱㘶㌹挷㌵挶攸㤶㑣㥣昹晦扦ㄸ愳㥤㔱㜹㉦㝤戵ㄵ挱ㄳ㔰㕣㜵搱㔵敡ㅣ挱㔶㠰㄰㤷㕢愳㔹晣㌱愹㡡愹〱ㄵ㔷〹㘵㌷㘵戰㌸㕣扥㈹晦攷晢㠸㌶㈴㤴㡥敥㘴搰攲㐶㘵敤散㐶攸㌸愲㙥〴摣攲㜹㕡换〸戸㡦㜱㙥捣攳㐱㑡㜹敦㜳㜷㠴挶㘳㤷㑦摣㤱敢㡦㈴㘲昱ㄹ㔹㝣愸㈷〴戵㉦ㅤ挹晦㜵㜹晢搴〱㔲㤲攵㘷㥥ㄳㅣ㙦扥摦攴晡㄰㑦㜸㕥挴扡〰摦㌵㥢〳㌵㉥慦〰慥㐸㐴㤳戹搶ㅦち㜱㈴㥡攲㍥〳晤愵愶㝦戲㍥㑡㠰戹ㅥ㉣㑥搳㈹愹㑢敢㌹㥥㡦ㅢ㐲捤捥挴㔱㐸挶攱㔷㕦㐴㜰㌱挱㈵〴ㅦ㈷戸ㄴ㐰㕤㠸愴㥣㈰㈱㕣昹攸㥤㠸敢换〸㉥〷㐰㝦㤵ㄶ㘱㤶㜳〵愲搶㤵〰敤敥搶㘲㠷㌳晦㡥㈸㜵㌴搰搲愵慦㐲㐰㕦つ愰㡥〱攰㍣㈱愰慦〱愸㌷搸攸づ㜲搴〸昴㍡㘰㈳㈳搱搴〴㜰㤴㘴愶改挵ㅤ㘱愵敡〹㙢搰㄰㙡㜶㕤㈶㈲慤〸敢〶㘶㜲㈳挱攷〸㙥㈲戸ㄹ㐰つㄸ㘱㉤㐰㠴㤳捣攳㠲㠱挰愷搰昳〲晡ㄶ㠲㕢〹㙥〳昰〸敢敦㥤愸攲㈶㡥〸收づ㌲摤〹愰戸㜵攳〸收㉥㠴敡〹挶晡〲㠸㝥㍢㍦㌵戲晡㈲ㄸ㈳㥡散戵㜲ㄴ㥡㍡〱㌴㍦㔹慤慡㈷慢㤵㠶㔰戳愵㌴㤹㤵㘲㐹昷ㄳ㍣㐰昰㌵㠲〷〹ㅥ〲㔰扤㐶㔶㥦㐰攴㍥㝣捡戲㝡㤸㍣㡦㄰㍣ち攰㤱搵㘳㠸㕡摦〴昰㌱慣㈹㐰㡢晣ㅥ㐷㐰敦〲㔰摣愳㜲攴昷〴㐲㜵攵户ㅢ挴㤱戶扡㙡攴昸㉤㈴㠸㘸㈶慢㤵愳搰ㄴ㌷挶晣攴㌸慢㥥ㅣ㘷ㅡ㐲捤ㅥ摡㔴攴挴搹㠱ㄹㄱ扢㄰㤴㔶㍥㠳㠰晥〱㠰㥡づ挰㔱戱昲〹捦㜳攲攳捤户搷㔵晤㄰愴㥡㍤戸㥡㔶晥〸㕣㜰㔵㘴慥㙤愶㄰㐷愲愹ㄹ㐸㔷ㄶ〱㕤㤵搳敤㡥慢㈷㠲㐹㠶㔰戳昳㌷ぢ㘹挵㤴㝥挱㑣㥥㈷昸㈵挱慦〸㕥〰㔰㐷㈳㈹㝤ㄴ㠵昵つ㝣㤶㌶〴〲摦㤳㙥昷㈲㘲晡㈵㠲㤷〱㍣愶昴ㅢ㐴慤㔷〱㝣㑣㠹㥢㡢㈲攴搷㄰搰扦〵㔰㜳〰ㅣ㔳晡ㅤ㐲㜵㑤改㜵㄰㙢㜶㈴㙢㈴晢㝢㜰㐵㌴㜹㙢〵㉢㌴挵晤换戲昰捡㍥慢挵挸愸㘶㘶搹㙣〸㌵㕢㥤愷㈱㈷㡦晤捣㐵㔴㥡昶ㄶ㑢㝦ㅢ㐰㥤〱㔰㙢㍦㐰捡㌳㝥㥥昳敤戵㥦㜷㠰慡搹㉡慤㘹攵㥦挰〵晢㈱㜳㙤㌳㠵㌸ㄲ㑤捤㐳扡戲〸捡昶昳敥晦搴㤹㕣晦户㈱搴㙣搰搲ㄹ㡢晤㔸㌰〹摤㐴㄰㈶搰〴ㄱ〰昵㐷㈴愵晤戰扣て攰㔳㜶㐵㉤攴㘹㈵㘸〳昰搸㑦ㄴ㔱㙢っ㐰愸㠳晢ㅥㄸ搹扡㤱㔰㐴㍢㤶散攳〰搴㐲愰ㅣ慢ㄹ㡦㘸㕤慢㌹〸㐴扦敤攲ㅡ㤱ㅥ〲挶㠸㈶㝢慤㐴㠵愶ㄶ愱挴戲搴捡㠶昳㘲㍤愹晤摡㄰㙡昶愱㤷㈰㈷㤱㕡〷㡢㍢㠶㘰〲挱戱〴ㄳ〱搴捦㡤搴挰㔸昹攸攳挸㜳㍣挱〹〰ㅥ愹㑤㈶㡥づㅣ昲敡挵㤷挸敢㐴㈲㑦〲㔰㘷〲攵挸慢ㄳ搱扡昲晡㄰㠸㈳敦㠷搷㐸慥ぢ㐹㈲㥡〹㙢㈵㈷㌴戵っ㘵晢㐹敥扢昵㈴昷ㅤ㐳愸搹㘸㕦㠱㥣㐴㜲愷戰戸㔳〹㑥㈳㤸㑢㜰㍡㠰摡㙤㈴㜷て愶〷昷㠳扢㙣㙦昳挸㌳㥦㘰〱㠰㐷㜲㍤㠸㕡ぢ〱㕡收てㄵ㜳ㅤ㘶ㄷㄱ㘲㕣㠹昴㈲挶㐵㑣戵ㄸ㐰慤〶捡ㄱ攳ㄲ㐴敢㡡戱ㄷ㐴扦摤晦ㅡ攱㥤〹挶㠸㈶㝢慤昰㠴愶搶愰㐴㍦攱摤㔷㑦㜸昷ㅡ㐲昵戱㐲㘸㍤㜲慡摥㍡愹扢㤵摢〶㘶㉢戹㍥㡢〳㡣收㈴攵戲㈸㔵散㈹ㄴ㕢㤲〰〸捡ㅥ敤攱戲㌷改搹晦㥤㤲㍣㉢㘵㙦㕦㠷晤㠲愳㙢㐹ㄵ㘷愳㐷搵搲㝢㜲㉢㜲挵㥥㔴㘱㙢㍡戶㘳愲て搹愱㥣㍤㘸㘷戱㔹㥥挷㥥昹晢㌱攵戶㙥戵ㄳ㍥㜵㕣㥢ㅢ挲收㐲㙦捦㠱戰摤慥㥣敤慤〰㌶㑤戰愶ㅣ昱㙣户㉣㜷㙥戹〶戱搱愲昶㜲户㤶㔶㠸㍤㕢ㄸ㥤散慢㜱㐳㈰ㄲ〸㥤㠵攸挸收攱搹扣㙦〶㜳㈴〹㤵㍡戸㔶㜳㍡搴㥢㉤愴ㄲ㜶挴挴㤶愷戲㙤㈶戸㜲愸㔸㐱㠹つ㡦㌳ㄴ散〴慤捣㐲敤昱㔸㍥㜱㈰㘸〴つ挳攳愸㐳㔹昸摢㍢㈱〷㈸㕤㍣㙦敥㜱扥〳㙦㕥愴ㅣ㌹㜳昱攲扢㈹㌷挲戹㐷㉢㐵㕤㍡づ〹㌳戶摣㡥㘵㐵〳㙢㡢㠹ㅥ㝢㕢㥢㜰搸㌰㙣摣ㄵ㐹摢攳㉡愳戲㔱慢㤳昳〷ち戹昴㔰搱㙥㉢㠵愴㠳敢攴ㅡ㍢ㅤ攳ㄹ㔶㑢㈹戴㉡㕥㙣㑦慥㉡攵挷昳愹〳㐷㍢㤰㘰愳搱㤰ㄲㅤ㔹㈳ㄸ㙥㘵㈳搸㜷昶㕥愳㐹㜹晥昵っ愵扡㡥㍡㜶挳昸晦㍡㍤㜰攳つ㝣扥㜸㠶改㐴攷㈰晢搱ㅦ㔲戱ㄷ㡤㜳捦㑥ㅤ捦㈶㑥慢挵挵昱㝣愸㌵㈹晥づ㕢愰扣㙡搲捥㙥㤳挶ㅤ慥㘲㉡㡥㌳敢ㅤ㙤挹摥㙣㍣㍤㤴戰㤷挵〶散戴敢慢㜱改攱〰搱㤷㕣㠸㜳㜴㌵㠲㕣捣㤸摢㡢㕢㜱敥㤱搸㕥扢㌷ㅣ㐴戹挳㈹昲㠸攸㜳㄰愳㝦㍢ㄷ挲晥戳㑦〴㈳㐸㌴戶㝣㥥㉤户慦攰搶㙡㔰昴㘷㍣㌱㈹ㅤ㉡㑡㡦昳戰㉤换㉤换攱挰㌷攱㐱㉤㐹㌹愸〳愶㕦㠹㥡戰㡢戹户〳ぢ㘴㠵挷昵㜸㙦㕥㘴攲㔸〵㌹㥥敦挳㐰㔴㥦戵㜸㈶㈰㌲收㡢ㄳ㡣㠲戱㥤ㅥ捣戹攳戱㉥㔵㑣摢捤㐹愱㑢㌸捣㉥㐱㘹㌶㈵㜹㙤挶敥㘹㑤㉥捥愷ㄲ改㔴搶收攴〳ㄷ㄰㜸搱㘰㤹扤〹㐷攵慢㜲㠵ㄴ慦㘰戶㈶搷攵㘳搹挲㔶ㅥ㑦挵㜷㡣慤㠸㠹戲㐲挹〵愹㉣㍡㤰㔳㈶挳敤挹戵㠳戹敤戸挵㌹㤴挹㉥㡥㙤㉤ㅣ㄰㡡㌲攳ち㈴攴昴慡愰ち〶㔵㌸ㄸ摥摢㜱ちㄶ㡥㉣愷㈱扦㈰㠱㔱搵〶㠴㐶攸慦搴㤲戹愸挰晥捡㍡㔵摣㜶昳㍤㌹㉤㕤㠱愵て搶攷㈲㔱换㜹〰㑢ㄷ慦敦㉤㕦㙦昹㡢㙥愵㠶㌶㈲攷ㄱ㠶〲㌱㡢搲㔹㍡攷昱㙤㡥愹㄰㐷换搱愲㜱挶慡捤㉦㤲ㄴㅥ㕡㈲㐶㑦戲㌳戸〸㈷㥦㉤攸昸㜰扤搸㡦㠵捦㙤㜳㈲扣㈵㤰㠹愵ぢ㠶搶㥤换㘴㘲㌴㉤㥡攵㕡昸㙤㍢㉣㜳㙡㜸ㄲ㥤〴㄰晢㌳愸搸㌰㔰戱㘱㐱㘱㌸收晤ㄸ〹㌳慦摣愶㔸ㅥ㐷㘲㤹㔴㍣捣〸敦戰ㅣ㄰㌶〹ㄳ㙡㠴㌰摤㐷っㄳㄳ搴敡搳㘹攷㐰ㄵ敡敥挴㥡㠱愲愳晡㘱戹㐱ㄹ挳搵㕥ㅥ㘸挱㝣㘵敤愴㌷㈰户㄰㤶㝤捥慣㤶摦㙦扡昷戲挵ㄷ㠹ㄳ㔲㝤愴攳愳㌷ㄲ㥡愷戱ㅦ㠱ㄱ捦㠸㥢挰㄰㔹㤶㡢㈵ㄶ攱㥡㔳㉥摦㘴㙥㔱㠷愱㕡扡㤴㝣㤴昷〲扡㜱㠱〶ㄷ㜳戶㘱づ㥣てㄳ戱ㄶ㈷敥㡤扣㔱㘰㌹㍡㘴愷つ㠴㐲捤㘱扦戲㝡摤扣㈶㥡㈳㔳敦晤昱摥㥡晣摦㔸㍤ㅢ㥥㤵ㅤ㤶搳〸㝤㍥㥡愳晢〰㔴っ搱㝥㝣慡ㄸ晡挹㄰〳〸挵㐱慣敥㈵㜵捦搰ㅢ挰㡣㤳㝦㥣敤㠷㌳㙣づ愶ㅢㄶ㑥晣㜱㐷〰㈲戱㥡挳〳愰敢〱㘴晢㠳㘷㥥攱ㄶ㔸㐰㈵〱晡昱㘱昹摣晤㌲ㄵ㡣戳晣〴㠰捡㜹ㄸ㄰㜴ㄹ㙣㌲㈴挹戰搵㥦㘱ㄳㄹ〶挹㔰昰㌰㜰晦搰ㄴ㤱㈲挳㘶㌲㜰散攱㝡㔷㉣〳摢愳挰㘱慤愳挰㠸㈷愰㉥㐶㤴敢ㅤ昷昱ㅡ㡡挳㜱〹㐸㥣愹搳㔶㑡戳㍥㜷戲㔷㌵敢㔳ㅦ〷ㅦ㘷㝥戸㐲〲㜶㈹㔳愶ㅥ㌹挴㔸摣愵㈰㜱晡攱㍣㜵〷㐸戵ㄳっㅣ㈴〳扥㑥㔹㕤〶ちㅤ戳摥㡡㝣搵攵〸搱摦㤵散㍦て慣搸㍦ㅢ㉡㡦愷㔹㔲ㄳ搶攵ち㐹㠱㑣ち㐰戱搷昲愳慥〲攸挷愷捡㘶攸搹昵㄰㠰攲㜱㤲て挳㌶㌲㙣㈷挳㌵㘰㠸攳愳㠷ㄱ㉢搹挲㜵㥥㘴昴户㐶㔱㍢㤸散㈳㑣㜶〳㤰ㅥ㐵㕤〸㥣㘷㔱慡㙥㐴㔴ㄴ㐵㍣ㅥ㔷㜶愵攵㤴晡ㅣ戰㌵㡡ㄲ摥㌷㥥㥣㔷慤愸㥢㐰㜰ㄴ昵㌱搶㠰ぢ㘱㔱搴㐵㠸㔱㌸㌷〳㌱ㅡ㐵摤〲㍥㔱㤴㜵㌱㔲晡㥣㄰㈱㕦㘷㔰㙤㉣て慡敡㔶愴ㄲ晤㕤〲愲扡つ戱ち晤㕤ち㙣〸㐸㌱㔴㝥晢晡慦扦㈷〳㍥ㄵ晥㑢摤〱㑣㍦㍥㔵晡摢〹㑥㝤ㄹ㠰扡搳㥦攱㜲㌲㝣㤲っ㜷㠱㐱昴㜷〵㘲㈵晤昱散慡ㅦ㥦慡扥㝣㈵㤳㕤挵㘴昷㠳攸搱摦㌵挰㜹昵昷〰愲㈳敢㡦㐷㔷㌵晡慢戳扣㔲て㠲搹搱摦戵慣㐱㐹㝦搷㈱㐶晤㍤〴晡㘸昴昷㌰昸㐴㝦㜲搴㠴ㅡ搷捣㠰搴㈳㘰ㄱ㘵㕤て愲㝡ㄴ戱ち㘵㝤ㄶ㔸㔱㤶戴ㄶ㔴㕦㘵㍤〶㍣ㄸ〳晡慦㤹㠹㠹愸挷ㄱ攸挷愷㑡㔹㝦〳〶晤户㘴摣攵捦昰㜷㘴戸㠱っ㑦㠰㐱㤴㜵㈳㘲㈵㘵㝤换㤳散㜰㠴㑤㘷晢ㅣ㤳摤挴㘴㍣搹敡挷愷慡攰㥢挹昰㜹㌲昰搴换㠷攱ㄶ㌲摣㑡㠶ㅦ㜹ㄸ㑥㐵搸ㄴ㜱ㅢㄹ㙥㈷挳㉦㠰昴搸挳ㅤ挰愱攱㜴扣晡㑥㠴愹愴攷㠱ㅡ搹㈶㝥〹㡥㔱摢挴慦挰㑣㥢㔰晡㉥ㄴ㘰㝤〱愰㜱敥搲慥改㉣㑤摦㙤捡㝣〱っ愳㌱㡣ㄷ挱攷ㄸ挶敢〸戱敡㌲㌵㜶㠰㌳㌲扣〴戴ㄸ挶㍤㈰慡㤷ㄱ慢㌰㡣㉦〱晢晥㠶昱ㅢ㈷敦㠰扥搷戰㌳㠹攲愱㔸㍦㍥搴て〷㜵㈳摤晢挰愳扦捣搲㜸㘰收挳昰ㄵ㌲㝣㤵っ㍣㐲㡢攳愳敦㐷慣㘴ㄸ㍣昹㜲㤳㜹っ攳〱㈶晢ㅡ㤳扤攵㘱㐰搰㉤昸㐱㌲㍣㐴㠶户晤ㄹ扥㑥㠶㠷挹昰㈷て挳㈹攵ㅣㅥ㈱挳愳㘴戰〰㍣㠶昱ㄸ愲㕥㐷搱㠴昸挸㐶ㄱ〶挷愸㡤㐲㠳搹㌱㡡㙦㈲㘴㍤づ搰㌰㜷改ㅣ㝣㐵昴㉥㐲搸㘱〴摦愳戱〹ㅥ㔴㌹捥晥〹㠴㝣㑥㤳搰㤰㕡晦搱ち㥣㤸挹㙥〴ㄴ㡦戸㉡捣攴㕢㐰㌴扣敦㘴㤵㐷㘱昸慦㜲昶㍣〵敢〷戶捡㑣扥つ戴㝥㡡㈹㜸㐲收挳昰ㅤ㌲㝣㤷っ攳〱挴㑣扥㠷㐰挹㑣㜸捥攵㈶晢〰昲㌷收昷㌴搰晡晢〰慡〳挰愳挳ㅦ㈰敡搵攱㌱㠸㍢㍡㌴〷㈳㥣㠵昱㜹㜳ㄷ昲愲挸㈷㠰愳㐶㠷づ捦昸㜹㠱㡦㡥扦㙦昱慦㍦昲㔹戳㤷愶㜸ㅣ收㌸晢ㅦ㈲㔴㜶昶㍦㐲㡣㤹㑤挴昷㘸昴㜷ㅣ昸㐴㝦晥戳慡攳㐱ㄶ㐵晤ㄳ〲敡〴㠰ち㐵晤㌳㄰㈱㝣㥣㤶昲摢㌳慢㐲捣㘹搸㘴愶㐵慣㜲㔴收昱㕢㍦戰㔵晥昶㈷㐰敢㝦㘱㡡㤳晣ㄹ㥥㈵挳㑦挹搰〹㈰㡡㝡づ㠱㤲愲㜸慣收收㝢㈴昲㌷㡡晡ㄹ搰晡攷〰敡ㄴ〰㡦愲㥥㐷搴慢㈸ㅥ㥣㡤摣搹㑥〳㐷㡤愲敡㡤捡㜳挱散㜴戶㕦㈲㘴晤ち㠰ㅥ㜸ㅡ扥㈳晡〵㐲㘸敢㜴㝣㡦㐶㕢昳挰攷㜸攰㕥㠴㔰敤摡慥㌵ㅦ㌸搱搸㡢〸愸〵〰ㄵㅡ㝢㤹㔸㜶㉤扦㜹㌰搰㡥挶㝡挸㠵㤸㝥挵〴ㄸ㔱㡢〰晢ㄱ愸敡㕡扦〱㕡扦㑡挶挵晥っ慦㤱攱户㘴㔸〲㈰ㅡ晢ㅤ〲㈵㡤昱㉣捦捤昷〸攴㙦㌴昶㍡搰晡つ㠰搰㝡㠰㤱慥愹㤶㑦㝦戸ㄲ㡤㝡㡥攴戸㙦㔱ㄸ㤳㕣㍤ㄴ㑢攳㈵搱㤵搸ㅦ㉥ㄲ㜵㈰㙣っ㌴㍡扢昴搵㉦ㅤ㔵扥㍢㡡〳㐵㘹挲㠷㌷㜲摢慦㕡〶㤵扣愶㙤〵㜲敥摤㉥㝥㈴㌴づ攷愳愳㉢〵㉡〹㌴㙤攳ㅤ昷扥扥㐰㤸㘵㌶攰ㄳ搱晦ち〲㑣㍡㜴ㄶ扥㐷搸㈴慢摡搴㘶㙥攳捡㑢㝡㙥摥㑣㐹昳㠵㜰扦扤㠰㡡扤戲㠸㍡〷㠹㤹㕥晦㠱搰㍣敡㕣ㄷ晢愶〹戰㝡愱つ㠸扣敦捥ぢㄷ㝤㌸愶挳ㅥ捣摡攲㡥㌴昶扤ㄸ攴挵㕢㈷挴㠵扥㐳㐶㠵㜳昹㐶ㅣ㔳㔶扦挵㔱㑡换ㄷ㌵㥡挷㔷扤㌵㈳挹㐸㌹て戵〹戵㐳攴㜵搳㠳挱㈳㘵愶攱㘳晤㍢昰攳㤷愷攲昹㕣㈱㤷㉣㜶慣挵摥㙤〷摦愳㑡㘲ㄷ㝦㝥愸ㄵ㌹晡㤶挹㠶㌵㘶昹㝥戴㈸㉥戲㈵㥢摢㥥㤵摡㠴ち㝣㥤㡣愵改愶㈶ㄶ㠳攱挰㜹㡥㠵㙣愳ㅢ㐹挱ㄳ㍤摦つ昴戹㠱㝥㌷㄰㌳㠱昶〱〴㤸摣㤲㈴晢㄰㐴戹㑢㐲㌵㕡晦㠹挰㤸敥〵㝤㤵敦㠰㕢㝦〴扡〵㘸搹㑦㕡㠳㔷戰慣户㠰㘹〳挶戳㈷ㅢ㑤㤸㕣昴摢〸挸晢搴昲㘶㜵㔴㥡㡦摣愳㐹攰昹㐴㌷戹㠱㐱㌷㤰㐲㠰敤戲晥㠴㐰ㄴㄹ㤷昶攱㘹ㅦ搶㝦〳摢摡攷㙣㤲㍢㥢㕡㥡㔵搵慣㤸㘶㕤慣㍤〰捤㝤捥攵㔹昶散攸㘶㘲㤱㘳㤸挷㌱〱㜸㘶㜹攷㔷摥晥つ㠷㐱ぢ愸㌴㈰㍤㘰㐴扤昷摥㥥㍤散愱㑥㑦㙢〴㌳〷㡦っ㘸散㙤㥡晢ㅢ㡡摢㉡昸挷捦㈰㈰㠶㝦昹愸慤㉥戶㠹㍣挰㌲ぢ㤵㐷㠸㍤㐲扤㠳㡣㘹㠷㐰〶㉣晥捡㐲㕤攳㔲㙦㠱㤵〶㔶㘹㈰〵攴㐲敢搲捤㐸慣㕢〸㕡〹摡〰愲㐵ㄶ㠸㈷㍡攴〶戶戹㠱敤㈶搰㍥㡣挰晥㌱㥡ㅤ挸㔹㡣愶ㅤ㜵昱㌱ㅡ晥㡥㐴愵搱㡣〱愶摡㘸㍥㘲㜲搱㘳㐱㤴㔷愹昵㔱㘸㤲扡㄰㜸㐷㌹慦㔷㈸攷㘰戰㔱㌹ㅦ〳㥤捡㠹愸㡢〰昱㕦攵愶㉥㜱戱㠷㈲〱挹愲ㄸ敥㜶㠸㘲㕥昵㈸㐶戳搷戳㠳慢㔷㝣㜵戰㔳挸㄰昳㘵㙥攰㜲㌷昰㐹ㄳ㘸扦〲㠱晤㈳收㉢㤱㌳敢㕥㘵昰㔱㙥㠴〸晥㘸ち㙥ㄲ㌹㈶〲愸㙢㠰㜷〴昷换ち挱ㅤ㙢〴㜷㉤攸㘲搵ㄳ㈹㤸敢㄰挳㝦㤵昰慥㜷戱扣挸㐴戲〸敦戳〸㠹昰㥥昳ㄵ摥戳扥挲晢㙢㈴ㄲ〳㥥㡣慣㕡ㅢ愲㝦挳散昰㐴晦搶つ晣㥤ㅢ戸挱〴摡㙦㐴㘰晦〸㤳扢ㄲ㝥挲扣挹挵㜷愲㤶昲挲扣㥥捣㑡摥㙣慡ㄴ晤扣ㅢ戸挵つ摣敡〶㙥㐳㠰㡥㐶搳㜵㘹㝡慡㉡㔵㘹晡愶攸敤㠶㑤晣搱挹㉣㠶㜷㝦攵㑤㝡攳㡦敥〰㠷愳戹愷㉡㌴㜷㉡㤸㘹昲㜷㠲㡥晦㉡㕤摤〵㤴攸㜳㉥搸搴摤㉥捦改㠸攱摦昱㔲昷戸搸㌳挸〳慣攸昳㑢〸㠹㍥㥦昰搵攷攳扥晡扣ㄷ㠹㌸㈹搱摤挸㑡昷㄰㉣㈴㔸㐴戰ㄸ愰戵㌹㝡㥦㈹捥㕡㠲昸愴敥〵摤㙢晡㤲㠹㜸㉣㌹㌰搰㌵攳攴慥㠱ㄹ搳收捣㥥摤㤵〰㙡挶昴㜸㝣晡戴㔸㌲㜶㜲㔴㜶ㅡ㤸㙦㉦搲㐴扦㘲㜲搰㑢ㄹ㤳㑤〶㤷搶㝥㍦㘸晢挷㍡戸㌵攱㘷ㅤ㕦㜳昱㉢㔱ㅢ昹愹〲㍤ぢ搵㠹㍥〸㍣㥦攸㐳㙥攰敢㙥攰㘱㌷昰〸〲愳戰㡥㐷つ㥢㔸挷㌹㉣㘶㉥㌲搶愷〱ㄸ敢㜸っㅣ㡥㜵摣㔹㘱ㅤㅢ挰㑣敢昸㈶攸㘲〷ㅢ㠱㔰扢㄰挳㝦㤵慤散㜶戱㝤攴〱㔹㌶㠰戸㉢㈰㜶㜰慢慦ㅤ㝣摥搷づ扥㙤戲戲攲挸捡搱㜱㔷搲㥥㌱㍤㌱㌵ㄶ㥦㤵㤸㡡㕦散㠱㤲愷捥㑥㑥敤㥡㘳㑦㥤ㄹ㥦㌶㜵捥慣攸㔳㙥昱〹愴㠹㝥挷㡤搹㡣㝤搷㡤㤱搶晥㍤挴昶㡦㡥㥦㐶捥㝥㍡收㔶㠳攰㌷愳㝣昹搵〷扤〰〲㔲㍦〰摥ㄱ晢㘷㉡挴㥥〵ㅢ挵晥㐳搰㐵散㌹㈰搴㡦㄰挳㝦㤵搸㘵㡤㑦散〵攴㐱㐰扡ㅦ搷昸㈲昶㙢㝤挵㝥戵慦搸㝦挲攴㜸愲晦攲〶㥥㜵〳㍦㌵㠱昶攷㄰搸㍦挲晢ㄹ㜲昶ㄳ摥捦㕤晣㌰ㅡ㈸扦㜱愱㜹摤㔸㍤て扣㈳扣㥤ㄵ挲扢搰〸㡦㉢㜷ㄱ摥挷㈸㤸ㄷ㄰挳㝦㤵昰㘴戹㑤散㐵㕥攱扤っ㐶ㄱ摥挵扥挲晢㉢㕦攱扤㠲㐴㌲ㄶ㕤㡡慣㌰ㄶ晤挶ㄴ㘸㝤〲㜱挷㠶㘷挶攳挹㔸㍣㌱㜵摡㐰㍣㌹㘳晡㡣㌹戳〷ㄲ戳扡㘶攳挷愷㘶㜴挵ㄳ戳攳㠹攸慢㈶㡤摥㠹㌴搱搷摣搸㘵㡣挹㔲㥣㔵㈵慤晤㜷愰敤ㅦ㌵㜰〱敦愷〶慥改〵㝦ㄵ捡㤷㕦〴搱扣扢慣戸㜴挴㝦㐰㕦ぢ㍣〳晣㐴摤㔵㕤昴㑤㐴挵愵㝦ち攴搶㜶昵㌶攲〷㤳㝤㌳挱ㄶ㠲㌴㠰捡㐰愸扥慦挱愶つ愱晡㌵㔸挵搱愷㥣搳㐷㑢㌹つ搶换㘹㤳㈱搴扣搷搶㘸㙡慥㙦昴㌴㐱㠵㕣散攷㄰攰挳慦㈸㈷攸愲收㥢㄰搰㌷〳戴〶愳㥣㥦ぢ昲昳㡣㌷㠴㌸㥦㍥戵晥敦㉡㜸搶㌵㔳戰愴慥昸昵㡢㠵昸㌵㡢ㅤ㐸ㅥ㘸挰㈱㝢㐸㤶㈳㡤挱㔳昶㉥㉦㉥㔵㜸㌳㠵㥦㔰っ慤晦ぢ昲愱㔶换㍢〷捣㤱㌳㘹㡣㈸㡡敢〶㌶㔸昵愳〴㤶挲㡢搶㘱づ㑢㜸摥搹愳戸愴㄰㝡㥦愱㌳戱㠷捥搵㠶搰捦㌷㜴敥㈶㜹攸㥣扢㤷昵㕣戶㤸昳挰敥㙢㌱攷ㅡ㐲捤㉢㜹㥣摥戳ㅤ晡㙥ㄳ㘰㈴捡㌹扣㔸攸ㄷㄱ㠰㠵㜲捡敢㔷摥摡㝡攵慤㌱㠴㥡搷摡㌸㉢㤶昲扥㙣〲㡣愸㠹㉥昶㉢〸昰攱㔷㤴㤳㘱愹挵㔷ㄱ㐰㉤㌸愳ㄵ愹慣㐰敥㤴敡搱攰搲て〰慢㌸㡤昴慢㘰㙦扤ち㉥㌱㠴㥡昷挵㌸㔳㉣攷㔴敥㐲㍤昵㜲敡㌶㠴㥡搷慥㌸㡤㤴愶㍥㙥〲搲㔴㤹㌵戲摥扢っ㤶㉥㉢捡搹愳㌴昵〹〴昴㙥㠰搶戶攸ㄹ㉥昲ㅦㄸ㙦㔷㥣〱㑡晢攷愲挸㔲晢㥦〴㔶昵戸愴㔳つ挹戵挴㠵㉥攱ㄴ㐳愸戲㐴㑥㈳㈵捦㌹㠶㕥㘵㠹㥣㘱ち㝤戶愱㔷㕡㘲㠸戳㐷摦晢㤶㈳晤搶ㅣ㍢挲㐱㤹摥〲㜶㌶昰㔳ㄹ敢㜲昳㑢扦㜷㌷挶摤昱㤸攲晥㑣挷愴㌲挶扤搸散㈶㕢㤹㉦愵挳慦㑥㘰〳て㠴㈹晣㔱㡦㠳捡㌱捦摢攲㐷㤴戱戸挱㡥扢戵㜶挲捤戱㠰㕤攴挶㘰㠳㍡愹扥㔳挱てㄷ㤸慤㍥㌷㥢〲㐵㜵㠴捦㉤㥥〵愹愲散散㔱搴㑡㜳㑥㙥㍤㑤㌰㜷攲搲㠹㕤搳㐳㌳㈱挹㍦慦㈰ㅡ㑥愵愳〱〲㕢㤴捦㈰㔷挵ㄹ㍢戳㈴㑡㜱挲㕣戶摥戲㘳㤸ち〶㕦挷昰㈱㐳愸㜹敦㡤㜳攲㜲㑥攵㝥㌰愵㕥㑥㤳つ愱收昵㌱㑥㤸愵ㅦ㍣㙢〲搲て㘴搶㡣㉡敢㥦ㅡ㉣㡤㈲摡㠷㠸昴㠳攷㄰㠰挹㈷昰㐵ㄳ㔳㥡搳㕥敢攷〰㈱㡡㜱㡥㥡㠸攲摣㘶㐷昴昳攴戱〱㕣㤴攲戴戲㕣晦戲㈴㡥慥㔷晦愳っ愱收㐵㉥捥㍣愵晥㉦㤹㠰搴㕦愶㥦慣晦换挰昲㈱㌶捡〹愷搴晦ㄵ〴㔰㝦捥捦晣㙡㜱㐸扤㕡ㅣ㙣〸㌵㉦㐵㜱ち㈷戵㜸摤〴愴ㄶㅦ㜳戱㙦㤸㠰㐸昱㈲㐴愴ㄶ扦㐷〰戵戸ㄴ㕦搲㠹挷㈲昷㤲攳昸〳㤳散〴㜰〴晣〹㠴慣㝦㈳㄰㍢㥤愶摡挰散㡡㌳愲晦㠳摣㥣㜵戹㈸㜵ㄵ㈲㝥㙤搳昵摡ㄶ㌶㠴敡㜷㤶愲㥣㈶挹㕣攱扦㄰挰㕣攱㔳昸㥡㕣扦㉢㍡ㄷ㉣换扦〲挶㝥ㄸ㑡㜲摦戲㌹改晣〸ㄷ㐷㜹㜹㍦㈵㉤㥢挲㉤戸㙢㤹挷敦㜰㉤挳搵㘱摣戰挴㉦㕡㥡晤㔶㕣㈹收㥤㌷昷㌶㥦㤶ㄸㄳ㕢挹㤵㜹㕣敦㙢㑡昶ㄶ戰㌱㥡〸攳〷㙦㡡昸㕤戴散㠱㜰摥㠲㙤晡㐶〸〸㡦㜳〵搳㜷㠷㥣㕢摦搵户晦㍣户戰换昲㜰㙦攲〷㜹㐵㜳敦㑥㕢攴搰㌶愸㐲㔰慦㙣愸扥㍥敤㌰昱㐶ㅣ挶昵扢愸㙡㐴づ敡㔰愳㠸㝥て㔱攱ㄷ㄰㠸㜲㝡㈹慡摦㠳〰㤶〸敥挴㔲㜱㉥㈹㌶ㅢ㐰戶戴㔹㥡㕡ㄸ㤷㑣㙥㜶〹㝢摥㜵〸㠷㤰㄰挶摢愷㝢ㄴ攷㥡㌴ㅥ㉢㠸㘹㜹昹挵攴㙤ㅣㅣち㐱昵ㅥ㔲搴搶戰ㄱ扣ㄶ㝦敤㤵㍦㑥攳搴ㄴ㌷㔹戴〵㡣户愶㥣㈰㐹㑤挳㈰戴㌶㈸㑥㡤愴㉣晥㙣㙦㙤㔹㙦昹㤶搵っ㕥慢〵愰戲慣㔶㘰扣㘵㝤搹㉤慢ㅤ〴㐸㠵搳㈲㜶攸搶愸攲㕣㐸㡡㡤㠲㔴㕢散ㅦ㝣㡢ㅤぢ㕥㙢ㅣ㐰㘵戱攳㠱昱ㄴㅢ攲㔴慡摡㥡㜸㐸挴㐹㐲愰敡昷扢㥡㥢㘹㘲敢㙦㜸㜴㕥㘰挶挶昹㔱捥㜱㐴㍡〷㈳㑦搴㜸ㄷ攲攲㠲づ㘱扣㕤㜱㕥㈳敡㝣捤㘸捤㔵㈷攷㍡㐲㜸搵㄰㍣敡攴扣㐷摡㝡㌸㌲愹㙤敢㉢扥㙤㍤㤲㡤愲扦㉦慢昲㈸愲捥〷㑡㐰㐰㍤㠹㝣搹搶㜵愸晤㝢搳㌷捥㙦攴㐰㍡搲㐸㡥昴㠱愶㑣㕦㡣㍦敦ㅣ捥昴愵敤散愶攲㘰改㈷㥤㜱㔶㡢㕦㥦搲ㅤ攰㐲㍥昲㠹㜲慣ㄳ㜹ㅣ〳㉣攴挱㔱㑥攴㌱㠱昱㜶挵昱㡤㑤搳戴㥥愰晡㠵㙦㔳㈶㠱㘶ㅤ〷㔰愹戶攳㠱昱㌶㠷㠳ㅦ㕢愰㍦挸扣摣ㅡ㜰戴㤲ㅡ㑣〶ㄶ㌵攰㌸㘵㙣㠸㠳㤳挸㜵ち㐸戵㜲晤戱㙦㘵㑥〲慦搵〹㔰㔹㤹て〱攳愹㑣昴㜵户搸㉥㄰㔰㉣〷㈶㘹昸㌴挶摢ㄵ㠷㈴㘹㌸敤㌷愸㥥昱㉤㙢㈶㌳愵扤㤶㜵㜸㌲㔱ㅥㅤ晥〱昹㔰㠷慥〵㉡づ㔰㈲㠵㌹捣搸㐸㐱㜱㐴ㄱ昳㝡ち〵搱㡤㥣〱㡡㍥ㄵ㉣㈱㝡愶㔱扢㐸㡥戶㝢㜷慥慢㑦㘳㍢攸昷㘴昸㥥换ㄸ㌲㤳て㥤㥥搴敥ㅦ扣戵㍢㠳㉣昴㑡慣愱㥥挷ㄸ㥤㤱㈴㥦㙦〲㤲㥣㥥㐸㤲㍦敥㑤摥㑤ㄶ㍡ㅡ㐹摥挳ㄸ晤㡢㈴㕦㘸〲㤲㥣捥㐵㤲㍦敡㑤扥㤸㉣㜴ㄸ㤲㝣〹㘳昴ㄳ㤲扣搷〴㈴㌹㝢扡㈴㝦挸㥢晣㑣㘰㐳散昴搵愷敦㥥搱挷㜳㘶ㅥ愶㍡㌲㝣昱㤰〳㔱㈴戳㌰㍢攴晣攰㥣㤵攱㙢㌹搹㌱㠶㜷㑡㠹㘷㙣〹㔳攲㙤㉢愱㈴捤㘱捥ㄵ㝢晥㝣ㅦ㔹愶㤴㌳㍤愸㥡㈲晣攸㈵散㈸㠱〹昵愷ㅣ㙥〵㘵㜵愴㐶捤ㄸ㜶㝥㌸㜱ㄹ挴〱㔵㘲ㄶ㕢ち㐹㔴搱㔷㠹㤸㤷㈳愰攸愶㐴捣㉢っ㍦㤹摡改㔶㠸愵戲〳㡡敥㐴㠴晥㔵慦搰㔷㤱㠷㥥㠵㠲搷慢ㄹ㤳攲㑡㈱㠹㉡晡ㄳ㈹㙥つ㌹攸㐶愴戸戵㉥㍦㡢愳て㈹ㄷ㐷摦㈱挵㝤挹㕢摣㝡昲搰ㅦ㐸㘶㘷㌱㐶㌷㈰㤹㥤㙤〲㔲㈲㝤㠰㈴扦摢㥢晣㕣戲搰ㅤ㐸㙤捦㐳挰ㄱ㑥㈹攴〸㠷㑥㐰ち昸㌰昹㑦㈶㐰〵昵〶ㄳ㘰愴㥤㝤㥤〱ㄱ㑥㍢扢㌵敦㌳〵㠷㔵扣㍦搱摦晦㑥㝢㘳挷攱㡤攷捣㙢戹攱㠵愷㕦扣晥挷ㅢ收扥晡敥㑤㌷晤昸攵敢㥦㜹昷戱㠱戹摦戹晤昶㈷㤷摥昲捣㡢㘳㤳户〶ㅦ㝡㘷搹慤ㄷ㜶㙤戹昰㠲攴晡挹㡢㉦㍣㜷昳敡慥㔵㘳愶㌴㌴㌴㌵ㅤ㍦敥扢㠷㥥㄰扤昸㠲㠷搵敥攷づ挹㉡改捡慣挴㐶㤴攴㍥㔱㜶㘹昱戴攷㈳搰摡搰捥晥扢㕦慢㈱㉥㠱搵㜰㘷㑢慣㑡㤴慥㐱慡搱敦㔴㠳㝥㘰扦㔶㐳㕣ぢ慢ㄱ㐳㐹敥ㄳ愵㡢㤱㙡っ㌸搵愰㍦搹慦搵㄰ㄷ挵㙡挴扤搵愰慢㤲㙡㈴㥣㙡搰㉦敤捦㙡㠴搸戵㐷攱ㄸ㘸慤㝢㌷㤰㐴㤴㜸〹戶搴㐶㔹敥ㄳ愵户㤰ㄱ㌶㠹㠰摥〴搰摡搶㑥㡦戰㍦㥢慢攸㕡搸攴㠸ㄲ㘷挲㕡つ㈲捡㠷㑤㡣搲愹㠸晣㔳〸愰㔳搰㘷散搷ち㠹ㅢ㐲挹㝡戳愹〶慢ㄲ愵㍢㤲㙡㙣㜱慡㐱摦戳㕦慢㐱㈷收挸㐵摣ㄶ㉢㤴〶捡㝤愲㜴㕦㔲愱っ〲㤸ㅦ搱㤳㤸㘹ㄹ摤㠷㜸换敢㡤户㕣㠰㔴㕣昲戰㐳ぢ攱搳㤵㠴㈸㍢㥥㐹捣摥㈶㍣搷㔵昱戰㔷ㄸㅥ㜶〵攱昹㔴ㄵて敤挹昰搰㠸㠴攷㕡挳㐳扣㉥〰慢㘸㕡㐲扡扡㉡㌹ㄵ㙦㤲㔳摢挲㜳㔵ㄵて戵㘲㜸愸ち攱戹戲㡡㠷㠲㌲㍣㤴㡥昰㕣㔱挹愳㔸ㄳ㡥ち㤱收晦〵扥戶㔱㜲</t>
  </si>
  <si>
    <t>Crystal Ball Team</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</si>
</sst>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_)"/>
    <numFmt numFmtId="165" formatCode="0_)"/>
    <numFmt numFmtId="166" formatCode="0.0000_)"/>
    <numFmt numFmtId="167" formatCode="0.000_)"/>
    <numFmt numFmtId="168" formatCode="0.000"/>
    <numFmt numFmtId="169" formatCode="0.0"/>
    <numFmt numFmtId="170" formatCode="&quot;$&quot;#,##0"/>
    <numFmt numFmtId="171" formatCode="0.0%"/>
  </numFmts>
  <fonts count="21" x14ac:knownFonts="1">
    <font>
      <sz val="12"/>
      <name val="Arial"/>
    </font>
    <font>
      <sz val="11"/>
      <color theme="1"/>
      <name val="Calibri"/>
      <family val="2"/>
      <scheme val="minor"/>
    </font>
    <font>
      <sz val="10"/>
      <name val="Arial"/>
      <family val="2"/>
    </font>
    <font>
      <sz val="10"/>
      <name val="Arial"/>
      <family val="2"/>
    </font>
    <font>
      <sz val="8"/>
      <name val="Arial"/>
      <family val="2"/>
    </font>
    <font>
      <b/>
      <sz val="12"/>
      <name val="Arial"/>
      <family val="2"/>
    </font>
    <font>
      <sz val="10"/>
      <name val="MS Sans Serif"/>
      <family val="2"/>
    </font>
    <font>
      <sz val="11"/>
      <color theme="0"/>
      <name val="Calibri"/>
      <family val="2"/>
      <scheme val="minor"/>
    </font>
    <font>
      <sz val="11"/>
      <name val="Calibri"/>
      <family val="2"/>
      <scheme val="minor"/>
    </font>
    <font>
      <sz val="18"/>
      <color rgb="FF1F497D"/>
      <name val="Cambria"/>
      <family val="1"/>
      <scheme val="major"/>
    </font>
    <font>
      <b/>
      <sz val="11"/>
      <name val="Calibri"/>
      <family val="2"/>
      <scheme val="minor"/>
    </font>
    <font>
      <sz val="11"/>
      <color indexed="9"/>
      <name val="Calibri"/>
      <family val="2"/>
      <scheme val="minor"/>
    </font>
    <font>
      <b/>
      <sz val="18"/>
      <color rgb="FF1F497D"/>
      <name val="Cambria"/>
      <family val="1"/>
      <scheme val="major"/>
    </font>
    <font>
      <u/>
      <sz val="10"/>
      <color theme="10"/>
      <name val="MS Sans Serif"/>
      <family val="2"/>
    </font>
    <font>
      <u/>
      <sz val="10"/>
      <color rgb="FFFF0000"/>
      <name val="Calibri"/>
      <family val="2"/>
      <scheme val="minor"/>
    </font>
    <font>
      <sz val="16"/>
      <color theme="9" tint="-0.249977111117893"/>
      <name val="Cambria"/>
      <family val="1"/>
      <scheme val="major"/>
    </font>
    <font>
      <sz val="11"/>
      <color rgb="FFC15B07"/>
      <name val="Calibri"/>
      <family val="2"/>
      <scheme val="minor"/>
    </font>
    <font>
      <i/>
      <sz val="11"/>
      <name val="Calibri"/>
      <family val="2"/>
      <scheme val="minor"/>
    </font>
    <font>
      <sz val="18"/>
      <color theme="9" tint="-0.249977111117893"/>
      <name val="Cambria"/>
      <family val="1"/>
      <scheme val="major"/>
    </font>
    <font>
      <u/>
      <sz val="10"/>
      <color rgb="FF0070C0"/>
      <name val="Calibri"/>
      <family val="2"/>
      <scheme val="minor"/>
    </font>
    <font>
      <sz val="11"/>
      <color theme="1" tint="0.249977111117893"/>
      <name val="Calibri"/>
      <family val="2"/>
      <scheme val="minor"/>
    </font>
  </fonts>
  <fills count="9">
    <fill>
      <patternFill patternType="none"/>
    </fill>
    <fill>
      <patternFill patternType="gray125"/>
    </fill>
    <fill>
      <patternFill patternType="solid">
        <fgColor indexed="15"/>
        <bgColor indexed="9"/>
      </patternFill>
    </fill>
    <fill>
      <patternFill patternType="solid">
        <fgColor indexed="11"/>
        <bgColor indexed="64"/>
      </patternFill>
    </fill>
    <fill>
      <patternFill patternType="solid">
        <fgColor indexed="15"/>
        <bgColor indexed="64"/>
      </patternFill>
    </fill>
    <fill>
      <patternFill patternType="solid">
        <fgColor indexed="13"/>
        <bgColor indexed="6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4" tint="0.59999389629810485"/>
        <bgColor indexed="64"/>
      </patternFill>
    </fill>
  </fills>
  <borders count="25">
    <border>
      <left/>
      <right/>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medium">
        <color theme="0" tint="-0.24994659260841701"/>
      </left>
      <right/>
      <top style="medium">
        <color theme="0" tint="-0.24994659260841701"/>
      </top>
      <bottom/>
      <diagonal/>
    </border>
    <border>
      <left/>
      <right/>
      <top style="medium">
        <color theme="0" tint="-0.24994659260841701"/>
      </top>
      <bottom/>
      <diagonal/>
    </border>
    <border>
      <left/>
      <right style="medium">
        <color theme="0" tint="-0.24994659260841701"/>
      </right>
      <top style="medium">
        <color theme="0" tint="-0.24994659260841701"/>
      </top>
      <bottom/>
      <diagonal/>
    </border>
    <border>
      <left style="medium">
        <color theme="0" tint="-0.24994659260841701"/>
      </left>
      <right/>
      <top/>
      <bottom/>
      <diagonal/>
    </border>
    <border>
      <left/>
      <right style="medium">
        <color theme="0" tint="-0.24994659260841701"/>
      </right>
      <top/>
      <bottom/>
      <diagonal/>
    </border>
    <border>
      <left style="medium">
        <color theme="0" tint="-0.24994659260841701"/>
      </left>
      <right/>
      <top/>
      <bottom style="medium">
        <color theme="0" tint="-0.24994659260841701"/>
      </bottom>
      <diagonal/>
    </border>
    <border>
      <left/>
      <right/>
      <top/>
      <bottom style="medium">
        <color theme="0" tint="-0.24994659260841701"/>
      </bottom>
      <diagonal/>
    </border>
    <border>
      <left/>
      <right style="medium">
        <color theme="0" tint="-0.24994659260841701"/>
      </right>
      <top/>
      <bottom style="medium">
        <color theme="0" tint="-0.24994659260841701"/>
      </bottom>
      <diagonal/>
    </border>
    <border>
      <left style="medium">
        <color theme="0" tint="-0.24994659260841701"/>
      </left>
      <right style="thin">
        <color theme="0" tint="-0.24994659260841701"/>
      </right>
      <top style="medium">
        <color theme="0" tint="-0.24994659260841701"/>
      </top>
      <bottom style="thin">
        <color theme="0" tint="-0.24994659260841701"/>
      </bottom>
      <diagonal/>
    </border>
    <border>
      <left style="thin">
        <color theme="0" tint="-0.24994659260841701"/>
      </left>
      <right style="thin">
        <color theme="0" tint="-0.24994659260841701"/>
      </right>
      <top style="medium">
        <color theme="0" tint="-0.24994659260841701"/>
      </top>
      <bottom style="thin">
        <color theme="0" tint="-0.24994659260841701"/>
      </bottom>
      <diagonal/>
    </border>
    <border>
      <left style="thin">
        <color theme="0" tint="-0.24994659260841701"/>
      </left>
      <right style="medium">
        <color theme="0" tint="-0.24994659260841701"/>
      </right>
      <top style="medium">
        <color theme="0" tint="-0.24994659260841701"/>
      </top>
      <bottom style="thin">
        <color theme="0" tint="-0.24994659260841701"/>
      </bottom>
      <diagonal/>
    </border>
    <border>
      <left style="medium">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14996795556505021"/>
      </top>
      <bottom/>
      <diagonal/>
    </border>
    <border>
      <left/>
      <right/>
      <top style="thin">
        <color theme="0" tint="-0.14996795556505021"/>
      </top>
      <bottom/>
      <diagonal/>
    </border>
    <border>
      <left/>
      <right style="thin">
        <color theme="0" tint="-0.24994659260841701"/>
      </right>
      <top style="thin">
        <color theme="0" tint="-0.14996795556505021"/>
      </top>
      <bottom/>
      <diagonal/>
    </border>
    <border>
      <left style="thin">
        <color theme="0" tint="-0.24994659260841701"/>
      </left>
      <right/>
      <top/>
      <bottom/>
      <diagonal/>
    </border>
    <border>
      <left/>
      <right style="thin">
        <color theme="0" tint="-0.24994659260841701"/>
      </right>
      <top/>
      <bottom/>
      <diagonal/>
    </border>
    <border>
      <left/>
      <right style="thin">
        <color theme="0" tint="-0.24994659260841701"/>
      </right>
      <top style="thin">
        <color theme="0" tint="-0.24994659260841701"/>
      </top>
      <bottom/>
      <diagonal/>
    </border>
  </borders>
  <cellStyleXfs count="6">
    <xf numFmtId="0" fontId="0" fillId="0" borderId="0"/>
    <xf numFmtId="0" fontId="6" fillId="0" borderId="0"/>
    <xf numFmtId="9" fontId="3" fillId="0" borderId="0" applyFont="0" applyFill="0" applyBorder="0" applyAlignment="0" applyProtection="0"/>
    <xf numFmtId="0" fontId="1" fillId="6" borderId="0" applyNumberFormat="0" applyBorder="0" applyAlignment="0" applyProtection="0"/>
    <xf numFmtId="0" fontId="7" fillId="7" borderId="0" applyNumberFormat="0" applyBorder="0" applyAlignment="0" applyProtection="0"/>
    <xf numFmtId="0" fontId="13" fillId="0" borderId="0" applyNumberFormat="0" applyFill="0" applyBorder="0" applyAlignment="0" applyProtection="0"/>
  </cellStyleXfs>
  <cellXfs count="121">
    <xf numFmtId="0" fontId="0" fillId="0" borderId="0" xfId="0"/>
    <xf numFmtId="0" fontId="5" fillId="0" borderId="0" xfId="0" applyFont="1"/>
    <xf numFmtId="0" fontId="8" fillId="0" borderId="0" xfId="0" applyFont="1" applyAlignment="1">
      <alignment horizontal="center"/>
    </xf>
    <xf numFmtId="0" fontId="8" fillId="0" borderId="0" xfId="0" applyFont="1"/>
    <xf numFmtId="20" fontId="8" fillId="0" borderId="0" xfId="0" applyNumberFormat="1" applyFont="1"/>
    <xf numFmtId="165" fontId="8" fillId="0" borderId="0" xfId="0" applyNumberFormat="1" applyFont="1" applyAlignment="1" applyProtection="1">
      <alignment horizontal="center"/>
    </xf>
    <xf numFmtId="20" fontId="8" fillId="3" borderId="0" xfId="0" applyNumberFormat="1" applyFont="1" applyFill="1" applyAlignment="1" applyProtection="1">
      <alignment horizontal="center"/>
    </xf>
    <xf numFmtId="20" fontId="8" fillId="0" borderId="0" xfId="0" applyNumberFormat="1" applyFont="1" applyAlignment="1" applyProtection="1">
      <alignment horizontal="center"/>
    </xf>
    <xf numFmtId="0" fontId="8" fillId="0" borderId="0" xfId="0" applyFont="1" applyAlignment="1" applyProtection="1">
      <alignment horizontal="center"/>
    </xf>
    <xf numFmtId="0" fontId="9" fillId="0" borderId="0" xfId="0" applyFont="1" applyAlignment="1">
      <alignment horizontal="left"/>
    </xf>
    <xf numFmtId="0" fontId="0" fillId="0" borderId="0" xfId="0" quotePrefix="1"/>
    <xf numFmtId="0" fontId="8" fillId="5" borderId="0" xfId="0" applyFont="1" applyFill="1" applyBorder="1"/>
    <xf numFmtId="170" fontId="8" fillId="0" borderId="0" xfId="0" applyNumberFormat="1" applyFont="1" applyBorder="1"/>
    <xf numFmtId="0" fontId="8" fillId="0" borderId="0" xfId="0" applyFont="1" applyBorder="1"/>
    <xf numFmtId="0" fontId="8" fillId="0" borderId="0" xfId="0" applyFont="1" applyFill="1" applyBorder="1"/>
    <xf numFmtId="20" fontId="8" fillId="4" borderId="0" xfId="0" applyNumberFormat="1" applyFont="1" applyFill="1" applyBorder="1" applyAlignment="1" applyProtection="1">
      <alignment horizontal="center"/>
    </xf>
    <xf numFmtId="20" fontId="8" fillId="0" borderId="0" xfId="0" applyNumberFormat="1" applyFont="1" applyBorder="1"/>
    <xf numFmtId="20" fontId="8" fillId="2" borderId="0" xfId="0" applyNumberFormat="1" applyFont="1" applyFill="1" applyBorder="1" applyAlignment="1" applyProtection="1">
      <alignment horizontal="center"/>
    </xf>
    <xf numFmtId="0" fontId="8" fillId="4" borderId="0" xfId="0" applyFont="1" applyFill="1" applyBorder="1" applyAlignment="1">
      <alignment horizontal="center"/>
    </xf>
    <xf numFmtId="1" fontId="8" fillId="4" borderId="0" xfId="0" applyNumberFormat="1" applyFont="1" applyFill="1" applyBorder="1" applyAlignment="1">
      <alignment horizontal="center"/>
    </xf>
    <xf numFmtId="0" fontId="8" fillId="0" borderId="0" xfId="0" applyFont="1" applyBorder="1" applyAlignment="1">
      <alignment horizontal="center"/>
    </xf>
    <xf numFmtId="164" fontId="8" fillId="0" borderId="0" xfId="0" applyNumberFormat="1" applyFont="1" applyFill="1" applyAlignment="1" applyProtection="1">
      <alignment horizontal="left"/>
    </xf>
    <xf numFmtId="0" fontId="9" fillId="0" borderId="0" xfId="0" applyFont="1"/>
    <xf numFmtId="0" fontId="8" fillId="0" borderId="3" xfId="0" applyFont="1" applyBorder="1"/>
    <xf numFmtId="0" fontId="8" fillId="0" borderId="4" xfId="0" applyFont="1" applyBorder="1"/>
    <xf numFmtId="0" fontId="8" fillId="0" borderId="6" xfId="0" applyFont="1" applyBorder="1"/>
    <xf numFmtId="0" fontId="8" fillId="5" borderId="7" xfId="0" applyFont="1" applyFill="1" applyBorder="1"/>
    <xf numFmtId="170" fontId="8" fillId="0" borderId="7" xfId="0" applyNumberFormat="1" applyFont="1" applyBorder="1"/>
    <xf numFmtId="0" fontId="8" fillId="0" borderId="7" xfId="0" applyFont="1" applyBorder="1"/>
    <xf numFmtId="0" fontId="8" fillId="0" borderId="7" xfId="0" applyFont="1" applyFill="1" applyBorder="1"/>
    <xf numFmtId="20" fontId="8" fillId="0" borderId="7" xfId="0" applyNumberFormat="1" applyFont="1" applyBorder="1"/>
    <xf numFmtId="0" fontId="8" fillId="0" borderId="8" xfId="0" applyFont="1" applyBorder="1"/>
    <xf numFmtId="170" fontId="8" fillId="2" borderId="9" xfId="0" applyNumberFormat="1" applyFont="1" applyFill="1" applyBorder="1"/>
    <xf numFmtId="0" fontId="8" fillId="0" borderId="9" xfId="0" applyFont="1" applyBorder="1"/>
    <xf numFmtId="0" fontId="8" fillId="0" borderId="10" xfId="0" applyFont="1" applyBorder="1"/>
    <xf numFmtId="0" fontId="8" fillId="0" borderId="3" xfId="0" applyFont="1" applyBorder="1" applyAlignment="1">
      <alignment horizontal="left"/>
    </xf>
    <xf numFmtId="20" fontId="8" fillId="0" borderId="5" xfId="0" applyNumberFormat="1" applyFont="1" applyBorder="1" applyAlignment="1">
      <alignment horizontal="center"/>
    </xf>
    <xf numFmtId="0" fontId="8" fillId="0" borderId="6" xfId="0" applyFont="1" applyBorder="1" applyAlignment="1" applyProtection="1">
      <alignment horizontal="left"/>
    </xf>
    <xf numFmtId="20" fontId="8" fillId="0" borderId="7" xfId="0" applyNumberFormat="1" applyFont="1" applyBorder="1" applyAlignment="1" applyProtection="1">
      <alignment horizontal="center"/>
    </xf>
    <xf numFmtId="0" fontId="8" fillId="0" borderId="8" xfId="0" applyFont="1" applyBorder="1" applyAlignment="1" applyProtection="1">
      <alignment horizontal="left"/>
    </xf>
    <xf numFmtId="20" fontId="8" fillId="0" borderId="10" xfId="0" applyNumberFormat="1" applyFont="1" applyBorder="1" applyAlignment="1">
      <alignment horizontal="center"/>
    </xf>
    <xf numFmtId="0" fontId="8" fillId="0" borderId="5" xfId="0" applyFont="1" applyBorder="1" applyAlignment="1">
      <alignment horizontal="center"/>
    </xf>
    <xf numFmtId="0" fontId="11" fillId="0" borderId="7" xfId="0" applyFont="1" applyBorder="1" applyAlignment="1">
      <alignment horizontal="center"/>
    </xf>
    <xf numFmtId="1" fontId="8" fillId="0" borderId="7" xfId="0" applyNumberFormat="1" applyFont="1" applyBorder="1" applyAlignment="1">
      <alignment horizontal="center"/>
    </xf>
    <xf numFmtId="9" fontId="8" fillId="4" borderId="9" xfId="0" applyNumberFormat="1" applyFont="1" applyFill="1" applyBorder="1" applyAlignment="1">
      <alignment horizontal="center"/>
    </xf>
    <xf numFmtId="171" fontId="8" fillId="4" borderId="10" xfId="0" applyNumberFormat="1" applyFont="1" applyFill="1" applyBorder="1" applyAlignment="1">
      <alignment horizontal="center"/>
    </xf>
    <xf numFmtId="20" fontId="8" fillId="0" borderId="6" xfId="0" applyNumberFormat="1" applyFont="1" applyBorder="1" applyAlignment="1">
      <alignment horizontal="center"/>
    </xf>
    <xf numFmtId="0" fontId="8" fillId="0" borderId="7" xfId="0" applyFont="1" applyBorder="1" applyAlignment="1">
      <alignment horizontal="center"/>
    </xf>
    <xf numFmtId="0" fontId="8" fillId="0" borderId="8" xfId="0" applyFont="1" applyBorder="1" applyAlignment="1">
      <alignment horizontal="center"/>
    </xf>
    <xf numFmtId="0" fontId="8" fillId="0" borderId="9" xfId="0" applyFont="1" applyBorder="1" applyAlignment="1">
      <alignment horizontal="center"/>
    </xf>
    <xf numFmtId="0" fontId="8" fillId="0" borderId="10" xfId="0" applyFont="1" applyBorder="1" applyAlignment="1">
      <alignment horizontal="center"/>
    </xf>
    <xf numFmtId="0" fontId="10" fillId="0" borderId="6" xfId="0" applyFont="1" applyBorder="1"/>
    <xf numFmtId="0" fontId="10" fillId="0" borderId="8" xfId="0" applyFont="1" applyBorder="1"/>
    <xf numFmtId="0" fontId="10" fillId="0" borderId="0" xfId="1" applyFont="1" applyAlignment="1">
      <alignment wrapText="1"/>
    </xf>
    <xf numFmtId="0" fontId="8" fillId="0" borderId="0" xfId="1" applyFont="1"/>
    <xf numFmtId="0" fontId="8" fillId="0" borderId="0" xfId="1" applyFont="1" applyAlignment="1">
      <alignment wrapText="1"/>
    </xf>
    <xf numFmtId="0" fontId="8" fillId="0" borderId="0" xfId="1" applyNumberFormat="1" applyFont="1" applyAlignment="1">
      <alignment wrapText="1"/>
    </xf>
    <xf numFmtId="0" fontId="8" fillId="0" borderId="0" xfId="1" quotePrefix="1" applyFont="1" applyAlignment="1">
      <alignment wrapText="1"/>
    </xf>
    <xf numFmtId="0" fontId="8" fillId="0" borderId="0" xfId="1" quotePrefix="1" applyNumberFormat="1" applyFont="1" applyAlignment="1">
      <alignment wrapText="1"/>
    </xf>
    <xf numFmtId="0" fontId="12" fillId="0" borderId="0" xfId="1" applyFont="1" applyAlignment="1">
      <alignment wrapText="1"/>
    </xf>
    <xf numFmtId="0" fontId="9" fillId="0" borderId="0" xfId="1" applyFont="1"/>
    <xf numFmtId="0" fontId="14" fillId="0" borderId="0" xfId="5" applyFont="1" applyAlignment="1">
      <alignment horizontal="center" vertical="center"/>
    </xf>
    <xf numFmtId="0" fontId="15" fillId="0" borderId="0" xfId="0" applyFont="1"/>
    <xf numFmtId="0" fontId="16" fillId="0" borderId="0" xfId="0" applyFont="1"/>
    <xf numFmtId="0" fontId="8" fillId="0" borderId="0" xfId="0" applyFont="1" applyProtection="1"/>
    <xf numFmtId="164" fontId="10" fillId="0" borderId="0" xfId="0" applyNumberFormat="1" applyFont="1" applyFill="1" applyProtection="1"/>
    <xf numFmtId="0" fontId="8" fillId="0" borderId="0" xfId="0" applyFont="1" applyFill="1" applyProtection="1"/>
    <xf numFmtId="164" fontId="8" fillId="0" borderId="0" xfId="0" applyNumberFormat="1" applyFont="1" applyFill="1" applyAlignment="1" applyProtection="1">
      <alignment horizontal="center"/>
    </xf>
    <xf numFmtId="164" fontId="8" fillId="0" borderId="0" xfId="0" applyNumberFormat="1" applyFont="1" applyFill="1" applyProtection="1"/>
    <xf numFmtId="0" fontId="8" fillId="0" borderId="0" xfId="0" applyFont="1" applyFill="1"/>
    <xf numFmtId="164" fontId="8" fillId="0" borderId="0" xfId="0" applyNumberFormat="1" applyFont="1" applyAlignment="1" applyProtection="1">
      <alignment horizontal="center"/>
    </xf>
    <xf numFmtId="164" fontId="8" fillId="0" borderId="0" xfId="0" applyNumberFormat="1" applyFont="1" applyProtection="1"/>
    <xf numFmtId="166" fontId="8" fillId="0" borderId="0" xfId="0" applyNumberFormat="1" applyFont="1" applyAlignment="1" applyProtection="1">
      <alignment horizontal="center"/>
    </xf>
    <xf numFmtId="167" fontId="8" fillId="0" borderId="0" xfId="0" applyNumberFormat="1" applyFont="1" applyProtection="1"/>
    <xf numFmtId="169" fontId="8" fillId="0" borderId="0" xfId="0" applyNumberFormat="1" applyFont="1" applyProtection="1"/>
    <xf numFmtId="1" fontId="8" fillId="0" borderId="0" xfId="0" applyNumberFormat="1" applyFont="1" applyAlignment="1" applyProtection="1">
      <alignment horizontal="center"/>
    </xf>
    <xf numFmtId="166" fontId="8" fillId="0" borderId="0" xfId="0" applyNumberFormat="1" applyFont="1" applyProtection="1"/>
    <xf numFmtId="168" fontId="8" fillId="0" borderId="0" xfId="0" applyNumberFormat="1" applyFont="1" applyProtection="1"/>
    <xf numFmtId="9" fontId="8" fillId="0" borderId="0" xfId="2" applyFont="1" applyProtection="1"/>
    <xf numFmtId="0" fontId="17" fillId="0" borderId="0" xfId="0" applyFont="1"/>
    <xf numFmtId="166" fontId="8" fillId="0" borderId="0" xfId="0" applyNumberFormat="1" applyFont="1" applyFill="1" applyProtection="1"/>
    <xf numFmtId="9" fontId="8" fillId="0" borderId="0" xfId="2" applyFont="1" applyFill="1" applyProtection="1"/>
    <xf numFmtId="0" fontId="1" fillId="6" borderId="11" xfId="3" applyBorder="1"/>
    <xf numFmtId="0" fontId="1" fillId="6" borderId="12" xfId="3" applyBorder="1" applyAlignment="1">
      <alignment horizontal="center"/>
    </xf>
    <xf numFmtId="0" fontId="1" fillId="6" borderId="13" xfId="3" applyBorder="1" applyAlignment="1">
      <alignment horizontal="center"/>
    </xf>
    <xf numFmtId="0" fontId="1" fillId="6" borderId="14" xfId="3" applyBorder="1"/>
    <xf numFmtId="0" fontId="1" fillId="6" borderId="15" xfId="3" applyBorder="1" applyAlignment="1">
      <alignment horizontal="center"/>
    </xf>
    <xf numFmtId="0" fontId="1" fillId="6" borderId="16" xfId="3" applyBorder="1" applyAlignment="1">
      <alignment horizontal="center"/>
    </xf>
    <xf numFmtId="0" fontId="1" fillId="6" borderId="11" xfId="3" applyBorder="1" applyAlignment="1">
      <alignment horizontal="center"/>
    </xf>
    <xf numFmtId="0" fontId="18" fillId="0" borderId="0" xfId="0" applyFont="1"/>
    <xf numFmtId="0" fontId="1" fillId="6" borderId="17" xfId="3" applyBorder="1" applyAlignment="1">
      <alignment horizontal="center" vertical="center"/>
    </xf>
    <xf numFmtId="164" fontId="1" fillId="6" borderId="17" xfId="3" applyNumberFormat="1" applyBorder="1" applyAlignment="1" applyProtection="1">
      <alignment horizontal="center" vertical="center"/>
    </xf>
    <xf numFmtId="164" fontId="1" fillId="6" borderId="18" xfId="3" applyNumberFormat="1" applyBorder="1" applyAlignment="1" applyProtection="1">
      <alignment horizontal="center" vertical="center"/>
    </xf>
    <xf numFmtId="0" fontId="19" fillId="0" borderId="0" xfId="5" applyFont="1" applyAlignment="1">
      <alignment horizontal="center" vertical="center"/>
    </xf>
    <xf numFmtId="0" fontId="9" fillId="0" borderId="0" xfId="1" applyFont="1" applyAlignment="1">
      <alignment wrapText="1"/>
    </xf>
    <xf numFmtId="0" fontId="8" fillId="0" borderId="0" xfId="0" applyFont="1" applyFill="1" applyAlignment="1" applyProtection="1">
      <alignment horizontal="center"/>
    </xf>
    <xf numFmtId="0" fontId="20" fillId="8" borderId="1" xfId="4" applyFont="1" applyFill="1" applyBorder="1" applyAlignment="1">
      <alignment horizontal="center"/>
    </xf>
    <xf numFmtId="164" fontId="20" fillId="8" borderId="1" xfId="4" applyNumberFormat="1" applyFont="1" applyFill="1" applyBorder="1" applyAlignment="1" applyProtection="1">
      <alignment horizontal="center"/>
    </xf>
    <xf numFmtId="164" fontId="20" fillId="8" borderId="2" xfId="4" applyNumberFormat="1" applyFont="1" applyFill="1" applyBorder="1" applyAlignment="1" applyProtection="1">
      <alignment horizontal="center"/>
    </xf>
    <xf numFmtId="1" fontId="20" fillId="8" borderId="2" xfId="4" applyNumberFormat="1" applyFont="1" applyFill="1" applyBorder="1" applyAlignment="1" applyProtection="1">
      <alignment horizontal="center"/>
    </xf>
    <xf numFmtId="165" fontId="10" fillId="0" borderId="0" xfId="0" applyNumberFormat="1" applyFont="1" applyAlignment="1" applyProtection="1">
      <alignment horizontal="center"/>
    </xf>
    <xf numFmtId="20" fontId="20" fillId="0" borderId="0" xfId="0" applyNumberFormat="1" applyFont="1" applyAlignment="1" applyProtection="1">
      <alignment horizontal="center"/>
    </xf>
    <xf numFmtId="0" fontId="20" fillId="0" borderId="0" xfId="0" applyFont="1" applyAlignment="1">
      <alignment horizontal="center"/>
    </xf>
    <xf numFmtId="20" fontId="20" fillId="0" borderId="0" xfId="0" applyNumberFormat="1" applyFont="1" applyAlignment="1">
      <alignment horizontal="center"/>
    </xf>
    <xf numFmtId="1" fontId="20" fillId="0" borderId="0" xfId="0" applyNumberFormat="1" applyFont="1" applyAlignment="1">
      <alignment horizontal="center"/>
    </xf>
    <xf numFmtId="164" fontId="20" fillId="0" borderId="0" xfId="0" applyNumberFormat="1" applyFont="1" applyAlignment="1" applyProtection="1">
      <alignment horizontal="center"/>
    </xf>
    <xf numFmtId="166" fontId="20" fillId="0" borderId="0" xfId="0" applyNumberFormat="1" applyFont="1" applyAlignment="1" applyProtection="1">
      <alignment horizontal="center"/>
    </xf>
    <xf numFmtId="165" fontId="20" fillId="0" borderId="0" xfId="0" applyNumberFormat="1" applyFont="1" applyAlignment="1" applyProtection="1">
      <alignment horizontal="center"/>
    </xf>
    <xf numFmtId="1" fontId="20" fillId="0" borderId="0" xfId="0" applyNumberFormat="1" applyFont="1" applyAlignment="1" applyProtection="1">
      <alignment horizontal="center"/>
    </xf>
    <xf numFmtId="0" fontId="20" fillId="0" borderId="19" xfId="0" applyFont="1" applyBorder="1" applyAlignment="1">
      <alignment horizontal="center"/>
    </xf>
    <xf numFmtId="0" fontId="20" fillId="0" borderId="20" xfId="0" applyFont="1" applyBorder="1" applyAlignment="1">
      <alignment horizontal="center"/>
    </xf>
    <xf numFmtId="0" fontId="20" fillId="0" borderId="21" xfId="0" applyFont="1" applyBorder="1" applyAlignment="1">
      <alignment horizontal="center"/>
    </xf>
    <xf numFmtId="0" fontId="20" fillId="0" borderId="22" xfId="0" applyFont="1" applyBorder="1" applyAlignment="1">
      <alignment horizontal="center"/>
    </xf>
    <xf numFmtId="0" fontId="20" fillId="0" borderId="0" xfId="0" applyFont="1" applyBorder="1" applyAlignment="1">
      <alignment horizontal="center"/>
    </xf>
    <xf numFmtId="0" fontId="20" fillId="0" borderId="23" xfId="0" applyFont="1" applyBorder="1" applyAlignment="1">
      <alignment horizontal="center"/>
    </xf>
    <xf numFmtId="0" fontId="8" fillId="4" borderId="15" xfId="0" applyFont="1" applyFill="1" applyBorder="1"/>
    <xf numFmtId="164" fontId="8" fillId="0" borderId="24" xfId="0" applyNumberFormat="1" applyFont="1" applyFill="1" applyBorder="1" applyAlignment="1" applyProtection="1">
      <alignment horizontal="center"/>
    </xf>
    <xf numFmtId="164" fontId="8" fillId="0" borderId="23" xfId="0" applyNumberFormat="1" applyFont="1" applyBorder="1" applyAlignment="1" applyProtection="1">
      <alignment horizontal="center"/>
    </xf>
    <xf numFmtId="165" fontId="10" fillId="0" borderId="23" xfId="0" applyNumberFormat="1" applyFont="1" applyBorder="1" applyAlignment="1" applyProtection="1">
      <alignment horizontal="center"/>
    </xf>
    <xf numFmtId="164" fontId="10" fillId="0" borderId="24" xfId="0" applyNumberFormat="1" applyFont="1" applyFill="1" applyBorder="1" applyAlignment="1" applyProtection="1">
      <alignment horizontal="center"/>
    </xf>
    <xf numFmtId="164" fontId="10" fillId="0" borderId="23" xfId="0" applyNumberFormat="1" applyFont="1" applyBorder="1" applyAlignment="1" applyProtection="1">
      <alignment horizontal="center"/>
    </xf>
  </cellXfs>
  <cellStyles count="6">
    <cellStyle name="40% - Accent1" xfId="3" builtinId="31"/>
    <cellStyle name="60% - Accent1" xfId="4" builtinId="32"/>
    <cellStyle name="Hyperlink" xfId="5" builtinId="8"/>
    <cellStyle name="Normal" xfId="0" builtinId="0"/>
    <cellStyle name="Normal_Reliability" xfId="1"/>
    <cellStyle name="Percent" xfId="2" builtinId="5"/>
  </cellStyles>
  <dxfs count="4">
    <dxf>
      <font>
        <color theme="6" tint="-0.499984740745262"/>
      </font>
      <fill>
        <patternFill>
          <bgColor theme="6" tint="0.59996337778862885"/>
        </patternFill>
      </fill>
    </dxf>
    <dxf>
      <font>
        <condense val="0"/>
        <extend val="0"/>
        <color indexed="9"/>
      </font>
    </dxf>
    <dxf>
      <font>
        <color theme="9" tint="-0.499984740745262"/>
      </font>
      <fill>
        <patternFill>
          <bgColor theme="9" tint="0.59996337778862885"/>
        </patternFill>
      </fill>
    </dxf>
    <dxf>
      <font>
        <condense val="0"/>
        <extend val="0"/>
        <color indexed="9"/>
      </font>
    </dxf>
  </dxfs>
  <tableStyles count="0" defaultTableStyle="TableStyleMedium9" defaultPivotStyle="PivotStyleLight16"/>
  <colors>
    <mruColors>
      <color rgb="FFC15B0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26</xdr:row>
      <xdr:rowOff>171451</xdr:rowOff>
    </xdr:from>
    <xdr:to>
      <xdr:col>5</xdr:col>
      <xdr:colOff>66674</xdr:colOff>
      <xdr:row>30</xdr:row>
      <xdr:rowOff>66676</xdr:rowOff>
    </xdr:to>
    <xdr:sp macro="" textlink="">
      <xdr:nvSpPr>
        <xdr:cNvPr id="2" name="Rounded Rectangular Callout 1" descr="dff37549-92c3-448f-a81c-cebde047c78d"/>
        <xdr:cNvSpPr/>
      </xdr:nvSpPr>
      <xdr:spPr bwMode="auto">
        <a:xfrm>
          <a:off x="762000" y="5572126"/>
          <a:ext cx="4419599" cy="666750"/>
        </a:xfrm>
        <a:prstGeom prst="wedgeRoundRectCallout">
          <a:avLst>
            <a:gd name="adj1" fmla="val -20817"/>
            <a:gd name="adj2" fmla="val 46680"/>
            <a:gd name="adj3" fmla="val 16667"/>
          </a:avLst>
        </a:prstGeom>
        <a:solidFill>
          <a:schemeClr val="accent3">
            <a:lumMod val="40000"/>
            <a:lumOff val="60000"/>
          </a:schemeClr>
        </a:soli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lIns="0" tIns="0" rIns="0" bIns="0" rtlCol="0" anchor="ctr" upright="1"/>
        <a:lstStyle/>
        <a:p>
          <a:pPr algn="ctr"/>
          <a:r>
            <a:rPr lang="en-US" sz="1050" b="0" i="1">
              <a:solidFill>
                <a:sysClr val="windowText" lastClr="000000"/>
              </a:solidFill>
            </a:rPr>
            <a:t>* Note: this model is not compatible with Extreme Speed due to the large number of strings used in formulas.  The special formula cell below will cause a dialog to display asking you to "downshift" into Normal Speed.</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9525</xdr:colOff>
      <xdr:row>0</xdr:row>
      <xdr:rowOff>9525</xdr:rowOff>
    </xdr:to>
    <xdr:pic>
      <xdr:nvPicPr>
        <xdr:cNvPr id="4117" name="CB_00000000000000000000000000000000" hidden="1"/>
        <xdr:cNvPicPr>
          <a:picLocks noGrp="1"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9525</xdr:colOff>
      <xdr:row>0</xdr:row>
      <xdr:rowOff>9525</xdr:rowOff>
    </xdr:to>
    <xdr:pic>
      <xdr:nvPicPr>
        <xdr:cNvPr id="4118" name="CB_00000000000000000000000000000001" hidden="1"/>
        <xdr:cNvPicPr>
          <a:picLocks noGrp="1"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9525</xdr:colOff>
      <xdr:row>0</xdr:row>
      <xdr:rowOff>9525</xdr:rowOff>
    </xdr:to>
    <xdr:pic>
      <xdr:nvPicPr>
        <xdr:cNvPr id="7171" name="CB_00000000000000000000000000000000" hidden="1"/>
        <xdr:cNvPicPr>
          <a:picLocks noGrp="1"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9525</xdr:colOff>
      <xdr:row>0</xdr:row>
      <xdr:rowOff>9525</xdr:rowOff>
    </xdr:to>
    <xdr:pic>
      <xdr:nvPicPr>
        <xdr:cNvPr id="7172" name="CB_00000000000000000000000000000001" hidden="1"/>
        <xdr:cNvPicPr>
          <a:picLocks noGrp="1"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9525</xdr:colOff>
      <xdr:row>0</xdr:row>
      <xdr:rowOff>9525</xdr:rowOff>
    </xdr:to>
    <xdr:pic>
      <xdr:nvPicPr>
        <xdr:cNvPr id="8195" name="CB_00000000000000000000000000000000" hidden="1"/>
        <xdr:cNvPicPr>
          <a:picLocks noGrp="1"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9525</xdr:colOff>
      <xdr:row>0</xdr:row>
      <xdr:rowOff>9525</xdr:rowOff>
    </xdr:to>
    <xdr:pic>
      <xdr:nvPicPr>
        <xdr:cNvPr id="8196" name="CB_00000000000000000000000000000001" hidden="1"/>
        <xdr:cNvPicPr>
          <a:picLocks noGrp="1"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9525</xdr:colOff>
      <xdr:row>0</xdr:row>
      <xdr:rowOff>9525</xdr:rowOff>
    </xdr:to>
    <xdr:pic>
      <xdr:nvPicPr>
        <xdr:cNvPr id="9219" name="CB_00000000000000000000000000000000" hidden="1"/>
        <xdr:cNvPicPr>
          <a:picLocks noGrp="1"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9525</xdr:colOff>
      <xdr:row>0</xdr:row>
      <xdr:rowOff>9525</xdr:rowOff>
    </xdr:to>
    <xdr:pic>
      <xdr:nvPicPr>
        <xdr:cNvPr id="9220" name="CB_00000000000000000000000000000001" hidden="1"/>
        <xdr:cNvPicPr>
          <a:picLocks noGrp="1"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9525</xdr:colOff>
      <xdr:row>0</xdr:row>
      <xdr:rowOff>9525</xdr:rowOff>
    </xdr:to>
    <xdr:pic>
      <xdr:nvPicPr>
        <xdr:cNvPr id="10243" name="CB_00000000000000000000000000000000" hidden="1"/>
        <xdr:cNvPicPr>
          <a:picLocks noGrp="1"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9525</xdr:colOff>
      <xdr:row>0</xdr:row>
      <xdr:rowOff>9525</xdr:rowOff>
    </xdr:to>
    <xdr:pic>
      <xdr:nvPicPr>
        <xdr:cNvPr id="10244" name="CB_00000000000000000000000000000001" hidden="1"/>
        <xdr:cNvPicPr>
          <a:picLocks noGrp="1"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B1:C46"/>
  <sheetViews>
    <sheetView showGridLines="0" showRowColHeaders="0" workbookViewId="0"/>
  </sheetViews>
  <sheetFormatPr defaultColWidth="7.109375" defaultRowHeight="15" x14ac:dyDescent="0.25"/>
  <cols>
    <col min="1" max="1" width="7.109375" style="54"/>
    <col min="2" max="2" width="95.109375" style="55" customWidth="1"/>
    <col min="3" max="16384" width="7.109375" style="54"/>
  </cols>
  <sheetData>
    <row r="1" spans="2:3" ht="22.5" x14ac:dyDescent="0.3">
      <c r="B1" s="94" t="s">
        <v>77</v>
      </c>
      <c r="C1" s="60"/>
    </row>
    <row r="2" spans="2:3" ht="17.25" customHeight="1" x14ac:dyDescent="0.3">
      <c r="B2" s="59"/>
      <c r="C2" s="60"/>
    </row>
    <row r="3" spans="2:3" x14ac:dyDescent="0.25">
      <c r="B3" s="53" t="s">
        <v>78</v>
      </c>
    </row>
    <row r="4" spans="2:3" x14ac:dyDescent="0.25">
      <c r="B4" s="55" t="s">
        <v>142</v>
      </c>
    </row>
    <row r="6" spans="2:3" x14ac:dyDescent="0.25">
      <c r="B6" s="53" t="s">
        <v>79</v>
      </c>
    </row>
    <row r="7" spans="2:3" ht="90" x14ac:dyDescent="0.25">
      <c r="B7" s="56" t="s">
        <v>80</v>
      </c>
    </row>
    <row r="8" spans="2:3" x14ac:dyDescent="0.25">
      <c r="B8" s="56"/>
    </row>
    <row r="9" spans="2:3" x14ac:dyDescent="0.25">
      <c r="B9" s="53" t="s">
        <v>119</v>
      </c>
    </row>
    <row r="10" spans="2:3" x14ac:dyDescent="0.25">
      <c r="B10" s="53"/>
    </row>
    <row r="11" spans="2:3" x14ac:dyDescent="0.25">
      <c r="B11" s="53" t="s">
        <v>81</v>
      </c>
    </row>
    <row r="12" spans="2:3" ht="45" x14ac:dyDescent="0.25">
      <c r="B12" s="56" t="s">
        <v>82</v>
      </c>
    </row>
    <row r="13" spans="2:3" x14ac:dyDescent="0.25">
      <c r="B13" s="56"/>
    </row>
    <row r="14" spans="2:3" ht="45" x14ac:dyDescent="0.25">
      <c r="B14" s="56" t="s">
        <v>83</v>
      </c>
    </row>
    <row r="15" spans="2:3" x14ac:dyDescent="0.25">
      <c r="B15" s="56"/>
    </row>
    <row r="16" spans="2:3" ht="60" x14ac:dyDescent="0.25">
      <c r="B16" s="56" t="s">
        <v>84</v>
      </c>
    </row>
    <row r="17" spans="2:2" x14ac:dyDescent="0.25">
      <c r="B17" s="56"/>
    </row>
    <row r="18" spans="2:2" ht="45" x14ac:dyDescent="0.25">
      <c r="B18" s="56" t="s">
        <v>85</v>
      </c>
    </row>
    <row r="19" spans="2:2" ht="30" x14ac:dyDescent="0.25">
      <c r="B19" s="57" t="s">
        <v>99</v>
      </c>
    </row>
    <row r="20" spans="2:2" ht="45" x14ac:dyDescent="0.25">
      <c r="B20" s="58" t="s">
        <v>100</v>
      </c>
    </row>
    <row r="21" spans="2:2" ht="30" x14ac:dyDescent="0.25">
      <c r="B21" s="57" t="s">
        <v>101</v>
      </c>
    </row>
    <row r="22" spans="2:2" x14ac:dyDescent="0.25">
      <c r="B22" s="57"/>
    </row>
    <row r="23" spans="2:2" x14ac:dyDescent="0.25">
      <c r="B23" s="53" t="s">
        <v>86</v>
      </c>
    </row>
    <row r="24" spans="2:2" ht="45" x14ac:dyDescent="0.25">
      <c r="B24" s="56" t="s">
        <v>87</v>
      </c>
    </row>
    <row r="25" spans="2:2" x14ac:dyDescent="0.25">
      <c r="B25" s="56"/>
    </row>
    <row r="26" spans="2:2" ht="30" x14ac:dyDescent="0.25">
      <c r="B26" s="55" t="s">
        <v>88</v>
      </c>
    </row>
    <row r="28" spans="2:2" ht="60" x14ac:dyDescent="0.25">
      <c r="B28" s="56" t="s">
        <v>89</v>
      </c>
    </row>
    <row r="29" spans="2:2" x14ac:dyDescent="0.25">
      <c r="B29" s="56"/>
    </row>
    <row r="30" spans="2:2" ht="45" x14ac:dyDescent="0.25">
      <c r="B30" s="56" t="s">
        <v>90</v>
      </c>
    </row>
    <row r="31" spans="2:2" x14ac:dyDescent="0.25">
      <c r="B31" s="56"/>
    </row>
    <row r="32" spans="2:2" ht="45" x14ac:dyDescent="0.25">
      <c r="B32" s="56" t="s">
        <v>91</v>
      </c>
    </row>
    <row r="33" spans="2:2" x14ac:dyDescent="0.25">
      <c r="B33" s="56"/>
    </row>
    <row r="34" spans="2:2" x14ac:dyDescent="0.25">
      <c r="B34" s="53" t="s">
        <v>92</v>
      </c>
    </row>
    <row r="35" spans="2:2" ht="30" x14ac:dyDescent="0.25">
      <c r="B35" s="55" t="s">
        <v>93</v>
      </c>
    </row>
    <row r="37" spans="2:2" x14ac:dyDescent="0.25">
      <c r="B37" s="53" t="s">
        <v>94</v>
      </c>
    </row>
    <row r="38" spans="2:2" ht="90" x14ac:dyDescent="0.25">
      <c r="B38" s="56" t="s">
        <v>95</v>
      </c>
    </row>
    <row r="39" spans="2:2" x14ac:dyDescent="0.25">
      <c r="B39" s="56"/>
    </row>
    <row r="40" spans="2:2" ht="60" x14ac:dyDescent="0.25">
      <c r="B40" s="56" t="s">
        <v>96</v>
      </c>
    </row>
    <row r="41" spans="2:2" x14ac:dyDescent="0.25">
      <c r="B41" s="56"/>
    </row>
    <row r="42" spans="2:2" ht="90" x14ac:dyDescent="0.25">
      <c r="B42" s="56" t="s">
        <v>97</v>
      </c>
    </row>
    <row r="43" spans="2:2" x14ac:dyDescent="0.25">
      <c r="B43" s="56"/>
    </row>
    <row r="44" spans="2:2" ht="60" x14ac:dyDescent="0.25">
      <c r="B44" s="56" t="s">
        <v>98</v>
      </c>
    </row>
    <row r="45" spans="2:2" x14ac:dyDescent="0.25">
      <c r="B45" s="56"/>
    </row>
    <row r="46" spans="2:2" ht="75" x14ac:dyDescent="0.25">
      <c r="B46" s="53" t="s">
        <v>120</v>
      </c>
    </row>
  </sheetData>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Q828"/>
  <sheetViews>
    <sheetView showGridLines="0" tabSelected="1" workbookViewId="0"/>
  </sheetViews>
  <sheetFormatPr defaultRowHeight="15" outlineLevelRow="1" x14ac:dyDescent="0.25"/>
  <cols>
    <col min="1" max="1" width="4.6640625" style="3" customWidth="1"/>
    <col min="2" max="2" width="7.21875" style="2" customWidth="1"/>
    <col min="3" max="3" width="11" style="2" customWidth="1"/>
    <col min="4" max="4" width="8.21875" style="2" bestFit="1" customWidth="1"/>
    <col min="5" max="10" width="6.77734375" style="2" bestFit="1" customWidth="1"/>
    <col min="11" max="11" width="7.21875" style="2" bestFit="1" customWidth="1"/>
    <col min="12" max="12" width="15.33203125" style="2" customWidth="1"/>
    <col min="13" max="13" width="7.77734375" style="2" bestFit="1" customWidth="1"/>
    <col min="14" max="14" width="10.44140625" style="2" bestFit="1" customWidth="1"/>
    <col min="15" max="15" width="10.6640625" style="2" bestFit="1" customWidth="1"/>
    <col min="16" max="16" width="15.77734375" style="2" bestFit="1" customWidth="1"/>
    <col min="17" max="16384" width="8.88671875" style="3"/>
  </cols>
  <sheetData>
    <row r="1" spans="2:17" ht="22.5" x14ac:dyDescent="0.3">
      <c r="B1" s="9" t="s">
        <v>77</v>
      </c>
      <c r="C1" s="3"/>
      <c r="L1" s="93" t="s">
        <v>127</v>
      </c>
      <c r="N1" s="61" t="s">
        <v>121</v>
      </c>
    </row>
    <row r="2" spans="2:17" ht="24.75" customHeight="1" x14ac:dyDescent="0.25"/>
    <row r="3" spans="2:17" x14ac:dyDescent="0.25">
      <c r="B3" s="96"/>
      <c r="C3" s="97" t="s">
        <v>56</v>
      </c>
      <c r="D3" s="97" t="s">
        <v>1</v>
      </c>
      <c r="E3" s="97" t="s">
        <v>4</v>
      </c>
      <c r="F3" s="97" t="s">
        <v>4</v>
      </c>
      <c r="G3" s="97" t="s">
        <v>4</v>
      </c>
      <c r="H3" s="97" t="s">
        <v>4</v>
      </c>
      <c r="I3" s="97" t="s">
        <v>4</v>
      </c>
      <c r="J3" s="97" t="s">
        <v>18</v>
      </c>
      <c r="K3" s="97" t="s">
        <v>19</v>
      </c>
      <c r="L3" s="97" t="s">
        <v>22</v>
      </c>
      <c r="M3" s="97" t="s">
        <v>0</v>
      </c>
      <c r="N3" s="97" t="s">
        <v>27</v>
      </c>
      <c r="O3" s="97" t="s">
        <v>54</v>
      </c>
      <c r="P3" s="97" t="s">
        <v>28</v>
      </c>
      <c r="Q3" s="4"/>
    </row>
    <row r="4" spans="2:17" x14ac:dyDescent="0.25">
      <c r="B4" s="98" t="s">
        <v>0</v>
      </c>
      <c r="C4" s="98" t="s">
        <v>57</v>
      </c>
      <c r="D4" s="98" t="s">
        <v>2</v>
      </c>
      <c r="E4" s="99">
        <v>1</v>
      </c>
      <c r="F4" s="99">
        <v>2</v>
      </c>
      <c r="G4" s="99">
        <v>3</v>
      </c>
      <c r="H4" s="99">
        <v>4</v>
      </c>
      <c r="I4" s="99">
        <v>5</v>
      </c>
      <c r="J4" s="98" t="s">
        <v>12</v>
      </c>
      <c r="K4" s="98" t="s">
        <v>4</v>
      </c>
      <c r="L4" s="98" t="s">
        <v>23</v>
      </c>
      <c r="M4" s="98" t="s">
        <v>25</v>
      </c>
      <c r="N4" s="98" t="s">
        <v>25</v>
      </c>
      <c r="O4" s="98" t="s">
        <v>25</v>
      </c>
      <c r="P4" s="98" t="s">
        <v>58</v>
      </c>
      <c r="Q4" s="4"/>
    </row>
    <row r="5" spans="2:17" outlineLevel="1" x14ac:dyDescent="0.25">
      <c r="B5" s="100">
        <v>1</v>
      </c>
      <c r="C5" s="6">
        <v>2.8881132523331052E-3</v>
      </c>
      <c r="D5" s="101">
        <f>C5+Summary!H4</f>
        <v>0.37788811325233312</v>
      </c>
      <c r="E5" s="109">
        <f>IF(D5=TEXT("Closed",0),"",IF(Summary!$C$21&gt;=E$4,VLOOKUP($D5,'Teller 1'!$E$8:$G$207,3),""))</f>
        <v>0</v>
      </c>
      <c r="F5" s="110">
        <f>IF(Summary!$C$21&gt;=F$4,VLOOKUP($D5,'Teller 2'!$E$8:$G$207,3),"")</f>
        <v>0</v>
      </c>
      <c r="G5" s="110">
        <f>IF(Summary!$C$21&gt;=G$4,VLOOKUP($D5,'Teller 3'!$E$8:$G$207,3),"")</f>
        <v>0</v>
      </c>
      <c r="H5" s="110">
        <f>IF(Summary!$C$21&gt;=H$4,VLOOKUP($D5,'Teller 4'!$E$8:$G$207,3),"")</f>
        <v>0</v>
      </c>
      <c r="I5" s="111">
        <f>IF(Summary!$C$21&gt;=I$4,VLOOKUP($D5,'Teller 5'!$E$8:$G$207,3),"")</f>
        <v>0</v>
      </c>
      <c r="J5" s="102">
        <f t="shared" ref="J5:J68" si="0">IF(D5=TEXT("Closed",0),"",IF(E5=K5,1,IF(F5=K5,2,IF(G5=K5,3,IF(H5=K5,4,IF(I5=K5,5))))))</f>
        <v>1</v>
      </c>
      <c r="K5" s="102">
        <f>IF(D5=TEXT("Closed",0),"",MIN(E5:I5))</f>
        <v>0</v>
      </c>
      <c r="L5" s="102">
        <f>Summary!$I$18</f>
        <v>240</v>
      </c>
      <c r="M5" s="103">
        <f>IF(D5=TEXT("Closed",0),"",MAX('Teller 1'!K8,'Teller 2'!K8,'Teller 3'!K8,'Teller 4'!K8,'Teller 5'!K8))</f>
        <v>0</v>
      </c>
      <c r="N5" s="103">
        <f>IF(D5=TEXT("Closed",0),"",AVERAGE($M$5:M5))</f>
        <v>0</v>
      </c>
      <c r="O5" s="103">
        <f>IF(D5=TEXT("Closed",0),"",MAX($M$5:M5))</f>
        <v>0</v>
      </c>
      <c r="P5" s="104">
        <f>IF(D5=TEXT("Closed",0),"",COUNTIF($M$5:M5,"&gt;"&amp;TEXT(Summary!$H$6,"0.0000")))</f>
        <v>0</v>
      </c>
      <c r="Q5" s="4"/>
    </row>
    <row r="6" spans="2:17" outlineLevel="1" x14ac:dyDescent="0.25">
      <c r="B6" s="100">
        <v>2</v>
      </c>
      <c r="C6" s="6">
        <v>2.8935185185185188E-3</v>
      </c>
      <c r="D6" s="101">
        <f>IF(D5=TEXT("Closed",0),TEXT("Closed",0),IF(D5+C6&gt;Summary!$H$5,TEXT("Closed",0),D5+C6))</f>
        <v>0.38078163177085167</v>
      </c>
      <c r="E6" s="112">
        <f ca="1">IF(D6=TEXT("Closed",0),"",IF(Summary!$C$21&gt;=E$4,VLOOKUP($D6,'Teller 1'!$E$8:$G$207,3),""))</f>
        <v>1</v>
      </c>
      <c r="F6" s="113">
        <f>IF(Summary!$C$21&gt;=F$4,VLOOKUP($D6,'Teller 2'!$E$8:$G$207,3),"")</f>
        <v>0</v>
      </c>
      <c r="G6" s="113">
        <f>IF(Summary!$C$21&gt;=G$4,VLOOKUP($D6,'Teller 3'!$E$8:$G$207,3),"")</f>
        <v>0</v>
      </c>
      <c r="H6" s="113">
        <f>IF(Summary!$C$21&gt;=H$4,VLOOKUP($D6,'Teller 4'!$E$8:$G$207,3),"")</f>
        <v>0</v>
      </c>
      <c r="I6" s="114">
        <f>IF(Summary!$C$21&gt;=I$4,VLOOKUP($D6,'Teller 5'!$E$8:$G$207,3),"")</f>
        <v>0</v>
      </c>
      <c r="J6" s="102">
        <f t="shared" ca="1" si="0"/>
        <v>2</v>
      </c>
      <c r="K6" s="102">
        <f t="shared" ref="K6:K69" ca="1" si="1">IF(D6=TEXT("Closed",0),"",MIN(E6:I6))</f>
        <v>0</v>
      </c>
      <c r="L6" s="102">
        <f>IF(D5=TEXT("Closed",0),1,Summary!$I$18)</f>
        <v>240</v>
      </c>
      <c r="M6" s="103">
        <f ca="1">IF(D6=TEXT("Closed",0),"",MAX('Teller 1'!K9,'Teller 2'!K9,'Teller 3'!K9,'Teller 4'!K9,'Teller 5'!K9))</f>
        <v>0</v>
      </c>
      <c r="N6" s="103">
        <f ca="1">IF(D6=TEXT("Closed",0),"",AVERAGE($M$5:M6))</f>
        <v>0</v>
      </c>
      <c r="O6" s="103">
        <f ca="1">IF(D6=TEXT("Closed",0),"",MAX($M$5:M6))</f>
        <v>0</v>
      </c>
      <c r="P6" s="104">
        <f ca="1">IF(D6=TEXT("Closed",0),"",COUNTIF($M$5:M6,"&gt;"&amp;TEXT(Summary!$H$6,"0.0000")))</f>
        <v>0</v>
      </c>
      <c r="Q6" s="4"/>
    </row>
    <row r="7" spans="2:17" outlineLevel="1" x14ac:dyDescent="0.25">
      <c r="B7" s="100">
        <v>3</v>
      </c>
      <c r="C7" s="6">
        <v>2.8881132523331052E-3</v>
      </c>
      <c r="D7" s="101">
        <f>IF(D6=TEXT("Closed",0),TEXT("Closed",0),IF(D6+C7&gt;Summary!$H$5,TEXT("Closed",0),D6+C7))</f>
        <v>0.38366974502318479</v>
      </c>
      <c r="E7" s="112">
        <f ca="1">IF(D7=TEXT("Closed",0),"",IF(Summary!$C$21&gt;=E$4,VLOOKUP($D7,'Teller 1'!$E$8:$G$207,3),""))</f>
        <v>0</v>
      </c>
      <c r="F7" s="113">
        <f ca="1">IF(Summary!$C$21&gt;=F$4,VLOOKUP($D7,'Teller 2'!$E$8:$G$207,3),"")</f>
        <v>1</v>
      </c>
      <c r="G7" s="113">
        <f ca="1">IF(Summary!$C$21&gt;=G$4,VLOOKUP($D7,'Teller 3'!$E$8:$G$207,3),"")</f>
        <v>0</v>
      </c>
      <c r="H7" s="113">
        <f ca="1">IF(Summary!$C$21&gt;=H$4,VLOOKUP($D7,'Teller 4'!$E$8:$G$207,3),"")</f>
        <v>0</v>
      </c>
      <c r="I7" s="114">
        <f ca="1">IF(Summary!$C$21&gt;=I$4,VLOOKUP($D7,'Teller 5'!$E$8:$G$207,3),"")</f>
        <v>0</v>
      </c>
      <c r="J7" s="102">
        <f t="shared" ca="1" si="0"/>
        <v>1</v>
      </c>
      <c r="K7" s="102">
        <f t="shared" ca="1" si="1"/>
        <v>0</v>
      </c>
      <c r="L7" s="102">
        <f>IF(D6=TEXT("Closed",0),1,Summary!$I$18)</f>
        <v>240</v>
      </c>
      <c r="M7" s="103">
        <f ca="1">IF(D7=TEXT("Closed",0),"",MAX('Teller 1'!K10,'Teller 2'!K10,'Teller 3'!K10,'Teller 4'!K10,'Teller 5'!K10))</f>
        <v>0</v>
      </c>
      <c r="N7" s="103">
        <f ca="1">IF(D7=TEXT("Closed",0),"",AVERAGE($M$5:M7))</f>
        <v>0</v>
      </c>
      <c r="O7" s="103">
        <f ca="1">IF(D7=TEXT("Closed",0),"",MAX($M$5:M7))</f>
        <v>0</v>
      </c>
      <c r="P7" s="104">
        <f ca="1">IF(D7=TEXT("Closed",0),"",COUNTIF($M$5:M7,"&gt;"&amp;TEXT(Summary!$H$6,"0.0000")))</f>
        <v>0</v>
      </c>
      <c r="Q7" s="4"/>
    </row>
    <row r="8" spans="2:17" outlineLevel="1" x14ac:dyDescent="0.25">
      <c r="B8" s="100">
        <v>4</v>
      </c>
      <c r="C8" s="6">
        <v>2.8881132523331052E-3</v>
      </c>
      <c r="D8" s="101">
        <f>IF(D7=TEXT("Closed",0),TEXT("Closed",0),IF(D7+C8&gt;Summary!$H$5,TEXT("Closed",0),D7+C8))</f>
        <v>0.38655785827551792</v>
      </c>
      <c r="E8" s="112">
        <f ca="1">IF(D8=TEXT("Closed",0),"",IF(Summary!$C$21&gt;=E$4,VLOOKUP($D8,'Teller 1'!$E$8:$G$207,3),""))</f>
        <v>1</v>
      </c>
      <c r="F8" s="113">
        <f ca="1">IF(Summary!$C$21&gt;=F$4,VLOOKUP($D8,'Teller 2'!$E$8:$G$207,3),"")</f>
        <v>0</v>
      </c>
      <c r="G8" s="113">
        <f ca="1">IF(Summary!$C$21&gt;=G$4,VLOOKUP($D8,'Teller 3'!$E$8:$G$207,3),"")</f>
        <v>0</v>
      </c>
      <c r="H8" s="113">
        <f ca="1">IF(Summary!$C$21&gt;=H$4,VLOOKUP($D8,'Teller 4'!$E$8:$G$207,3),"")</f>
        <v>0</v>
      </c>
      <c r="I8" s="114">
        <f ca="1">IF(Summary!$C$21&gt;=I$4,VLOOKUP($D8,'Teller 5'!$E$8:$G$207,3),"")</f>
        <v>0</v>
      </c>
      <c r="J8" s="102">
        <f t="shared" ca="1" si="0"/>
        <v>2</v>
      </c>
      <c r="K8" s="102">
        <f t="shared" ca="1" si="1"/>
        <v>0</v>
      </c>
      <c r="L8" s="102">
        <f>IF(D7=TEXT("Closed",0),1,Summary!$I$18)</f>
        <v>240</v>
      </c>
      <c r="M8" s="103">
        <f ca="1">IF(D8=TEXT("Closed",0),"",MAX('Teller 1'!K11,'Teller 2'!K11,'Teller 3'!K11,'Teller 4'!K11,'Teller 5'!K11))</f>
        <v>0</v>
      </c>
      <c r="N8" s="103">
        <f ca="1">IF(D8=TEXT("Closed",0),"",AVERAGE($M$5:M8))</f>
        <v>0</v>
      </c>
      <c r="O8" s="103">
        <f ca="1">IF(D8=TEXT("Closed",0),"",MAX($M$5:M8))</f>
        <v>0</v>
      </c>
      <c r="P8" s="104">
        <f ca="1">IF(D8=TEXT("Closed",0),"",COUNTIF($M$5:M8,"&gt;"&amp;TEXT(Summary!$H$6,"0.0000")))</f>
        <v>0</v>
      </c>
      <c r="Q8" s="4"/>
    </row>
    <row r="9" spans="2:17" outlineLevel="1" x14ac:dyDescent="0.25">
      <c r="B9" s="100">
        <v>5</v>
      </c>
      <c r="C9" s="6">
        <v>2.8881132523331052E-3</v>
      </c>
      <c r="D9" s="101">
        <f>IF(D8=TEXT("Closed",0),TEXT("Closed",0),IF(D8+C9&gt;Summary!$H$5,TEXT("Closed",0),D8+C9))</f>
        <v>0.38944597152785104</v>
      </c>
      <c r="E9" s="112">
        <f ca="1">IF(D9=TEXT("Closed",0),"",IF(Summary!$C$21&gt;=E$4,VLOOKUP($D9,'Teller 1'!$E$8:$G$207,3),""))</f>
        <v>0</v>
      </c>
      <c r="F9" s="113">
        <f ca="1">IF(Summary!$C$21&gt;=F$4,VLOOKUP($D9,'Teller 2'!$E$8:$G$207,3),"")</f>
        <v>0</v>
      </c>
      <c r="G9" s="113">
        <f ca="1">IF(Summary!$C$21&gt;=G$4,VLOOKUP($D9,'Teller 3'!$E$8:$G$207,3),"")</f>
        <v>0</v>
      </c>
      <c r="H9" s="113">
        <f ca="1">IF(Summary!$C$21&gt;=H$4,VLOOKUP($D9,'Teller 4'!$E$8:$G$207,3),"")</f>
        <v>0</v>
      </c>
      <c r="I9" s="114">
        <f ca="1">IF(Summary!$C$21&gt;=I$4,VLOOKUP($D9,'Teller 5'!$E$8:$G$207,3),"")</f>
        <v>0</v>
      </c>
      <c r="J9" s="102">
        <f t="shared" ca="1" si="0"/>
        <v>1</v>
      </c>
      <c r="K9" s="102">
        <f t="shared" ca="1" si="1"/>
        <v>0</v>
      </c>
      <c r="L9" s="102">
        <f>IF(D8=TEXT("Closed",0),1,Summary!$I$18)</f>
        <v>240</v>
      </c>
      <c r="M9" s="103">
        <f ca="1">IF(D9=TEXT("Closed",0),"",MAX('Teller 1'!K12,'Teller 2'!K12,'Teller 3'!K12,'Teller 4'!K12,'Teller 5'!K12))</f>
        <v>0</v>
      </c>
      <c r="N9" s="103">
        <f ca="1">IF(D9=TEXT("Closed",0),"",AVERAGE($M$5:M9))</f>
        <v>0</v>
      </c>
      <c r="O9" s="103">
        <f ca="1">IF(D9=TEXT("Closed",0),"",MAX($M$5:M9))</f>
        <v>0</v>
      </c>
      <c r="P9" s="104">
        <f ca="1">IF(D9=TEXT("Closed",0),"",COUNTIF($M$5:M9,"&gt;"&amp;TEXT(Summary!$H$6,"0.0000")))</f>
        <v>0</v>
      </c>
      <c r="Q9" s="4"/>
    </row>
    <row r="10" spans="2:17" outlineLevel="1" x14ac:dyDescent="0.25">
      <c r="B10" s="100">
        <v>6</v>
      </c>
      <c r="C10" s="6">
        <v>2.8881132523331052E-3</v>
      </c>
      <c r="D10" s="101">
        <f>IF(D9=TEXT("Closed",0),TEXT("Closed",0),IF(D9+C10&gt;Summary!$H$5,TEXT("Closed",0),D9+C10))</f>
        <v>0.39233408478018417</v>
      </c>
      <c r="E10" s="112">
        <f ca="1">IF(D10=TEXT("Closed",0),"",IF(Summary!$C$21&gt;=E$4,VLOOKUP($D10,'Teller 1'!$E$8:$G$207,3),""))</f>
        <v>0</v>
      </c>
      <c r="F10" s="113">
        <f ca="1">IF(Summary!$C$21&gt;=F$4,VLOOKUP($D10,'Teller 2'!$E$8:$G$207,3),"")</f>
        <v>0</v>
      </c>
      <c r="G10" s="113">
        <f ca="1">IF(Summary!$C$21&gt;=G$4,VLOOKUP($D10,'Teller 3'!$E$8:$G$207,3),"")</f>
        <v>0</v>
      </c>
      <c r="H10" s="113">
        <f ca="1">IF(Summary!$C$21&gt;=H$4,VLOOKUP($D10,'Teller 4'!$E$8:$G$207,3),"")</f>
        <v>0</v>
      </c>
      <c r="I10" s="114">
        <f ca="1">IF(Summary!$C$21&gt;=I$4,VLOOKUP($D10,'Teller 5'!$E$8:$G$207,3),"")</f>
        <v>0</v>
      </c>
      <c r="J10" s="102">
        <f t="shared" ca="1" si="0"/>
        <v>1</v>
      </c>
      <c r="K10" s="102">
        <f t="shared" ca="1" si="1"/>
        <v>0</v>
      </c>
      <c r="L10" s="102">
        <f>IF(D9=TEXT("Closed",0),1,Summary!$I$18)</f>
        <v>240</v>
      </c>
      <c r="M10" s="103">
        <f ca="1">IF(D10=TEXT("Closed",0),"",MAX('Teller 1'!K13,'Teller 2'!K13,'Teller 3'!K13,'Teller 4'!K13,'Teller 5'!K13))</f>
        <v>0</v>
      </c>
      <c r="N10" s="103">
        <f ca="1">IF(D10=TEXT("Closed",0),"",AVERAGE($M$5:M10))</f>
        <v>0</v>
      </c>
      <c r="O10" s="103">
        <f ca="1">IF(D10=TEXT("Closed",0),"",MAX($M$5:M10))</f>
        <v>0</v>
      </c>
      <c r="P10" s="104">
        <f ca="1">IF(D10=TEXT("Closed",0),"",COUNTIF($M$5:M10,"&gt;"&amp;TEXT(Summary!$H$6,"0.0000")))</f>
        <v>0</v>
      </c>
      <c r="Q10" s="4"/>
    </row>
    <row r="11" spans="2:17" outlineLevel="1" x14ac:dyDescent="0.25">
      <c r="B11" s="100">
        <v>7</v>
      </c>
      <c r="C11" s="6">
        <v>2.8881132523331052E-3</v>
      </c>
      <c r="D11" s="101">
        <f>IF(D10=TEXT("Closed",0),TEXT("Closed",0),IF(D10+C11&gt;Summary!$H$5,TEXT("Closed",0),D10+C11))</f>
        <v>0.39522219803251729</v>
      </c>
      <c r="E11" s="112">
        <f ca="1">IF(D11=TEXT("Closed",0),"",IF(Summary!$C$21&gt;=E$4,VLOOKUP($D11,'Teller 1'!$E$8:$G$207,3),""))</f>
        <v>0</v>
      </c>
      <c r="F11" s="113">
        <f ca="1">IF(Summary!$C$21&gt;=F$4,VLOOKUP($D11,'Teller 2'!$E$8:$G$207,3),"")</f>
        <v>0</v>
      </c>
      <c r="G11" s="113">
        <f ca="1">IF(Summary!$C$21&gt;=G$4,VLOOKUP($D11,'Teller 3'!$E$8:$G$207,3),"")</f>
        <v>0</v>
      </c>
      <c r="H11" s="113">
        <f ca="1">IF(Summary!$C$21&gt;=H$4,VLOOKUP($D11,'Teller 4'!$E$8:$G$207,3),"")</f>
        <v>0</v>
      </c>
      <c r="I11" s="114">
        <f ca="1">IF(Summary!$C$21&gt;=I$4,VLOOKUP($D11,'Teller 5'!$E$8:$G$207,3),"")</f>
        <v>0</v>
      </c>
      <c r="J11" s="102">
        <f t="shared" ca="1" si="0"/>
        <v>1</v>
      </c>
      <c r="K11" s="102">
        <f t="shared" ca="1" si="1"/>
        <v>0</v>
      </c>
      <c r="L11" s="102">
        <f>IF(D10=TEXT("Closed",0),1,Summary!$I$18)</f>
        <v>240</v>
      </c>
      <c r="M11" s="103">
        <f ca="1">IF(D11=TEXT("Closed",0),"",MAX('Teller 1'!K14,'Teller 2'!K14,'Teller 3'!K14,'Teller 4'!K14,'Teller 5'!K14))</f>
        <v>0</v>
      </c>
      <c r="N11" s="103">
        <f ca="1">IF(D11=TEXT("Closed",0),"",AVERAGE($M$5:M11))</f>
        <v>0</v>
      </c>
      <c r="O11" s="103">
        <f ca="1">IF(D11=TEXT("Closed",0),"",MAX($M$5:M11))</f>
        <v>0</v>
      </c>
      <c r="P11" s="104">
        <f ca="1">IF(D11=TEXT("Closed",0),"",COUNTIF($M$5:M11,"&gt;"&amp;TEXT(Summary!$H$6,"0.0000")))</f>
        <v>0</v>
      </c>
      <c r="Q11" s="4"/>
    </row>
    <row r="12" spans="2:17" outlineLevel="1" x14ac:dyDescent="0.25">
      <c r="B12" s="100">
        <v>8</v>
      </c>
      <c r="C12" s="6">
        <v>2.8881132523331052E-3</v>
      </c>
      <c r="D12" s="101">
        <f>IF(D11=TEXT("Closed",0),TEXT("Closed",0),IF(D11+C12&gt;Summary!$H$5,TEXT("Closed",0),D11+C12))</f>
        <v>0.39811031128485042</v>
      </c>
      <c r="E12" s="112">
        <f ca="1">IF(D12=TEXT("Closed",0),"",IF(Summary!$C$21&gt;=E$4,VLOOKUP($D12,'Teller 1'!$E$8:$G$207,3),""))</f>
        <v>1</v>
      </c>
      <c r="F12" s="113">
        <f ca="1">IF(Summary!$C$21&gt;=F$4,VLOOKUP($D12,'Teller 2'!$E$8:$G$207,3),"")</f>
        <v>0</v>
      </c>
      <c r="G12" s="113">
        <f ca="1">IF(Summary!$C$21&gt;=G$4,VLOOKUP($D12,'Teller 3'!$E$8:$G$207,3),"")</f>
        <v>0</v>
      </c>
      <c r="H12" s="113">
        <f ca="1">IF(Summary!$C$21&gt;=H$4,VLOOKUP($D12,'Teller 4'!$E$8:$G$207,3),"")</f>
        <v>0</v>
      </c>
      <c r="I12" s="114">
        <f ca="1">IF(Summary!$C$21&gt;=I$4,VLOOKUP($D12,'Teller 5'!$E$8:$G$207,3),"")</f>
        <v>0</v>
      </c>
      <c r="J12" s="102">
        <f t="shared" ca="1" si="0"/>
        <v>2</v>
      </c>
      <c r="K12" s="102">
        <f t="shared" ca="1" si="1"/>
        <v>0</v>
      </c>
      <c r="L12" s="102">
        <f>IF(D11=TEXT("Closed",0),1,Summary!$I$18)</f>
        <v>240</v>
      </c>
      <c r="M12" s="103">
        <f ca="1">IF(D12=TEXT("Closed",0),"",MAX('Teller 1'!K15,'Teller 2'!K15,'Teller 3'!K15,'Teller 4'!K15,'Teller 5'!K15))</f>
        <v>0</v>
      </c>
      <c r="N12" s="103">
        <f ca="1">IF(D12=TEXT("Closed",0),"",AVERAGE($M$5:M12))</f>
        <v>0</v>
      </c>
      <c r="O12" s="103">
        <f ca="1">IF(D12=TEXT("Closed",0),"",MAX($M$5:M12))</f>
        <v>0</v>
      </c>
      <c r="P12" s="104">
        <f ca="1">IF(D12=TEXT("Closed",0),"",COUNTIF($M$5:M12,"&gt;"&amp;TEXT(Summary!$H$6,"0.0000")))</f>
        <v>0</v>
      </c>
    </row>
    <row r="13" spans="2:17" outlineLevel="1" x14ac:dyDescent="0.25">
      <c r="B13" s="100">
        <v>9</v>
      </c>
      <c r="C13" s="6">
        <v>2.8881132523331052E-3</v>
      </c>
      <c r="D13" s="101">
        <f>IF(D12=TEXT("Closed",0),TEXT("Closed",0),IF(D12+C13&gt;Summary!$H$5,TEXT("Closed",0),D12+C13))</f>
        <v>0.40099842453718354</v>
      </c>
      <c r="E13" s="112">
        <f ca="1">IF(D13=TEXT("Closed",0),"",IF(Summary!$C$21&gt;=E$4,VLOOKUP($D13,'Teller 1'!$E$8:$G$207,3),""))</f>
        <v>0</v>
      </c>
      <c r="F13" s="113">
        <f ca="1">IF(Summary!$C$21&gt;=F$4,VLOOKUP($D13,'Teller 2'!$E$8:$G$207,3),"")</f>
        <v>0</v>
      </c>
      <c r="G13" s="113">
        <f ca="1">IF(Summary!$C$21&gt;=G$4,VLOOKUP($D13,'Teller 3'!$E$8:$G$207,3),"")</f>
        <v>0</v>
      </c>
      <c r="H13" s="113">
        <f ca="1">IF(Summary!$C$21&gt;=H$4,VLOOKUP($D13,'Teller 4'!$E$8:$G$207,3),"")</f>
        <v>0</v>
      </c>
      <c r="I13" s="114">
        <f ca="1">IF(Summary!$C$21&gt;=I$4,VLOOKUP($D13,'Teller 5'!$E$8:$G$207,3),"")</f>
        <v>0</v>
      </c>
      <c r="J13" s="102">
        <f t="shared" ca="1" si="0"/>
        <v>1</v>
      </c>
      <c r="K13" s="102">
        <f t="shared" ca="1" si="1"/>
        <v>0</v>
      </c>
      <c r="L13" s="102">
        <f>IF(D12=TEXT("Closed",0),1,Summary!$I$18)</f>
        <v>240</v>
      </c>
      <c r="M13" s="103">
        <f ca="1">IF(D13=TEXT("Closed",0),"",MAX('Teller 1'!K16,'Teller 2'!K16,'Teller 3'!K16,'Teller 4'!K16,'Teller 5'!K16))</f>
        <v>0</v>
      </c>
      <c r="N13" s="103">
        <f ca="1">IF(D13=TEXT("Closed",0),"",AVERAGE($M$5:M13))</f>
        <v>0</v>
      </c>
      <c r="O13" s="103">
        <f ca="1">IF(D13=TEXT("Closed",0),"",MAX($M$5:M13))</f>
        <v>0</v>
      </c>
      <c r="P13" s="104">
        <f ca="1">IF(D13=TEXT("Closed",0),"",COUNTIF($M$5:M13,"&gt;"&amp;TEXT(Summary!$H$6,"0.0000")))</f>
        <v>0</v>
      </c>
    </row>
    <row r="14" spans="2:17" outlineLevel="1" x14ac:dyDescent="0.25">
      <c r="B14" s="100">
        <v>10</v>
      </c>
      <c r="C14" s="6">
        <v>2.8881132523331052E-3</v>
      </c>
      <c r="D14" s="101">
        <f>IF(D13=TEXT("Closed",0),TEXT("Closed",0),IF(D13+C14&gt;Summary!$H$5,TEXT("Closed",0),D13+C14))</f>
        <v>0.40388653778951666</v>
      </c>
      <c r="E14" s="112">
        <f ca="1">IF(D14=TEXT("Closed",0),"",IF(Summary!$C$21&gt;=E$4,VLOOKUP($D14,'Teller 1'!$E$8:$G$207,3),""))</f>
        <v>0</v>
      </c>
      <c r="F14" s="113">
        <f ca="1">IF(Summary!$C$21&gt;=F$4,VLOOKUP($D14,'Teller 2'!$E$8:$G$207,3),"")</f>
        <v>0</v>
      </c>
      <c r="G14" s="113">
        <f ca="1">IF(Summary!$C$21&gt;=G$4,VLOOKUP($D14,'Teller 3'!$E$8:$G$207,3),"")</f>
        <v>0</v>
      </c>
      <c r="H14" s="113">
        <f ca="1">IF(Summary!$C$21&gt;=H$4,VLOOKUP($D14,'Teller 4'!$E$8:$G$207,3),"")</f>
        <v>0</v>
      </c>
      <c r="I14" s="114">
        <f ca="1">IF(Summary!$C$21&gt;=I$4,VLOOKUP($D14,'Teller 5'!$E$8:$G$207,3),"")</f>
        <v>0</v>
      </c>
      <c r="J14" s="102">
        <f t="shared" ca="1" si="0"/>
        <v>1</v>
      </c>
      <c r="K14" s="102">
        <f t="shared" ca="1" si="1"/>
        <v>0</v>
      </c>
      <c r="L14" s="102">
        <f>IF(D13=TEXT("Closed",0),1,Summary!$I$18)</f>
        <v>240</v>
      </c>
      <c r="M14" s="103">
        <f ca="1">IF(D14=TEXT("Closed",0),"",MAX('Teller 1'!K17,'Teller 2'!K17,'Teller 3'!K17,'Teller 4'!K17,'Teller 5'!K17))</f>
        <v>0</v>
      </c>
      <c r="N14" s="103">
        <f ca="1">IF(D14=TEXT("Closed",0),"",AVERAGE($M$5:M14))</f>
        <v>0</v>
      </c>
      <c r="O14" s="103">
        <f ca="1">IF(D14=TEXT("Closed",0),"",MAX($M$5:M14))</f>
        <v>0</v>
      </c>
      <c r="P14" s="104">
        <f ca="1">IF(D14=TEXT("Closed",0),"",COUNTIF($M$5:M14,"&gt;"&amp;TEXT(Summary!$H$6,"0.0000")))</f>
        <v>0</v>
      </c>
    </row>
    <row r="15" spans="2:17" outlineLevel="1" x14ac:dyDescent="0.25">
      <c r="B15" s="100">
        <v>11</v>
      </c>
      <c r="C15" s="6">
        <v>2.8881132523331052E-3</v>
      </c>
      <c r="D15" s="101">
        <f>IF(D14=TEXT("Closed",0),TEXT("Closed",0),IF(D14+C15&gt;Summary!$H$5,TEXT("Closed",0),D14+C15))</f>
        <v>0.40677465104184979</v>
      </c>
      <c r="E15" s="112">
        <f ca="1">IF(D15=TEXT("Closed",0),"",IF(Summary!$C$21&gt;=E$4,VLOOKUP($D15,'Teller 1'!$E$8:$G$207,3),""))</f>
        <v>1</v>
      </c>
      <c r="F15" s="113">
        <f ca="1">IF(Summary!$C$21&gt;=F$4,VLOOKUP($D15,'Teller 2'!$E$8:$G$207,3),"")</f>
        <v>0</v>
      </c>
      <c r="G15" s="113">
        <f ca="1">IF(Summary!$C$21&gt;=G$4,VLOOKUP($D15,'Teller 3'!$E$8:$G$207,3),"")</f>
        <v>0</v>
      </c>
      <c r="H15" s="113">
        <f ca="1">IF(Summary!$C$21&gt;=H$4,VLOOKUP($D15,'Teller 4'!$E$8:$G$207,3),"")</f>
        <v>0</v>
      </c>
      <c r="I15" s="114">
        <f ca="1">IF(Summary!$C$21&gt;=I$4,VLOOKUP($D15,'Teller 5'!$E$8:$G$207,3),"")</f>
        <v>0</v>
      </c>
      <c r="J15" s="102">
        <f t="shared" ca="1" si="0"/>
        <v>2</v>
      </c>
      <c r="K15" s="102">
        <f t="shared" ca="1" si="1"/>
        <v>0</v>
      </c>
      <c r="L15" s="102">
        <f>IF(D14=TEXT("Closed",0),1,Summary!$I$18)</f>
        <v>240</v>
      </c>
      <c r="M15" s="103">
        <f ca="1">IF(D15=TEXT("Closed",0),"",MAX('Teller 1'!K18,'Teller 2'!K18,'Teller 3'!K18,'Teller 4'!K18,'Teller 5'!K18))</f>
        <v>0</v>
      </c>
      <c r="N15" s="103">
        <f ca="1">IF(D15=TEXT("Closed",0),"",AVERAGE($M$5:M15))</f>
        <v>0</v>
      </c>
      <c r="O15" s="103">
        <f ca="1">IF(D15=TEXT("Closed",0),"",MAX($M$5:M15))</f>
        <v>0</v>
      </c>
      <c r="P15" s="104">
        <f ca="1">IF(D15=TEXT("Closed",0),"",COUNTIF($M$5:M15,"&gt;"&amp;TEXT(Summary!$H$6,"0.0000")))</f>
        <v>0</v>
      </c>
    </row>
    <row r="16" spans="2:17" outlineLevel="1" x14ac:dyDescent="0.25">
      <c r="B16" s="100">
        <v>12</v>
      </c>
      <c r="C16" s="6">
        <v>2.8881132523331052E-3</v>
      </c>
      <c r="D16" s="101">
        <f>IF(D15=TEXT("Closed",0),TEXT("Closed",0),IF(D15+C16&gt;Summary!$H$5,TEXT("Closed",0),D15+C16))</f>
        <v>0.40966276429418291</v>
      </c>
      <c r="E16" s="112">
        <f ca="1">IF(D16=TEXT("Closed",0),"",IF(Summary!$C$21&gt;=E$4,VLOOKUP($D16,'Teller 1'!$E$8:$G$207,3),""))</f>
        <v>0</v>
      </c>
      <c r="F16" s="113">
        <f ca="1">IF(Summary!$C$21&gt;=F$4,VLOOKUP($D16,'Teller 2'!$E$8:$G$207,3),"")</f>
        <v>1</v>
      </c>
      <c r="G16" s="113">
        <f ca="1">IF(Summary!$C$21&gt;=G$4,VLOOKUP($D16,'Teller 3'!$E$8:$G$207,3),"")</f>
        <v>0</v>
      </c>
      <c r="H16" s="113">
        <f ca="1">IF(Summary!$C$21&gt;=H$4,VLOOKUP($D16,'Teller 4'!$E$8:$G$207,3),"")</f>
        <v>0</v>
      </c>
      <c r="I16" s="114">
        <f ca="1">IF(Summary!$C$21&gt;=I$4,VLOOKUP($D16,'Teller 5'!$E$8:$G$207,3),"")</f>
        <v>0</v>
      </c>
      <c r="J16" s="102">
        <f t="shared" ca="1" si="0"/>
        <v>1</v>
      </c>
      <c r="K16" s="102">
        <f t="shared" ca="1" si="1"/>
        <v>0</v>
      </c>
      <c r="L16" s="102">
        <f>IF(D15=TEXT("Closed",0),1,Summary!$I$18)</f>
        <v>240</v>
      </c>
      <c r="M16" s="103">
        <f ca="1">IF(D16=TEXT("Closed",0),"",MAX('Teller 1'!K19,'Teller 2'!K19,'Teller 3'!K19,'Teller 4'!K19,'Teller 5'!K19))</f>
        <v>0</v>
      </c>
      <c r="N16" s="103">
        <f ca="1">IF(D16=TEXT("Closed",0),"",AVERAGE($M$5:M16))</f>
        <v>0</v>
      </c>
      <c r="O16" s="103">
        <f ca="1">IF(D16=TEXT("Closed",0),"",MAX($M$5:M16))</f>
        <v>0</v>
      </c>
      <c r="P16" s="104">
        <f ca="1">IF(D16=TEXT("Closed",0),"",COUNTIF($M$5:M16,"&gt;"&amp;TEXT(Summary!$H$6,"0.0000")))</f>
        <v>0</v>
      </c>
    </row>
    <row r="17" spans="2:16" outlineLevel="1" x14ac:dyDescent="0.25">
      <c r="B17" s="100">
        <v>13</v>
      </c>
      <c r="C17" s="6">
        <v>2.8881132523331052E-3</v>
      </c>
      <c r="D17" s="101">
        <f>IF(D16=TEXT("Closed",0),TEXT("Closed",0),IF(D16+C17&gt;Summary!$H$5,TEXT("Closed",0),D16+C17))</f>
        <v>0.41255087754651604</v>
      </c>
      <c r="E17" s="112">
        <f ca="1">IF(D17=TEXT("Closed",0),"",IF(Summary!$C$21&gt;=E$4,VLOOKUP($D17,'Teller 1'!$E$8:$G$207,3),""))</f>
        <v>1</v>
      </c>
      <c r="F17" s="113">
        <f ca="1">IF(Summary!$C$21&gt;=F$4,VLOOKUP($D17,'Teller 2'!$E$8:$G$207,3),"")</f>
        <v>1</v>
      </c>
      <c r="G17" s="113">
        <f ca="1">IF(Summary!$C$21&gt;=G$4,VLOOKUP($D17,'Teller 3'!$E$8:$G$207,3),"")</f>
        <v>0</v>
      </c>
      <c r="H17" s="113">
        <f ca="1">IF(Summary!$C$21&gt;=H$4,VLOOKUP($D17,'Teller 4'!$E$8:$G$207,3),"")</f>
        <v>0</v>
      </c>
      <c r="I17" s="114">
        <f ca="1">IF(Summary!$C$21&gt;=I$4,VLOOKUP($D17,'Teller 5'!$E$8:$G$207,3),"")</f>
        <v>0</v>
      </c>
      <c r="J17" s="102">
        <f t="shared" ca="1" si="0"/>
        <v>3</v>
      </c>
      <c r="K17" s="102">
        <f t="shared" ca="1" si="1"/>
        <v>0</v>
      </c>
      <c r="L17" s="102">
        <f>IF(D16=TEXT("Closed",0),1,Summary!$I$18)</f>
        <v>240</v>
      </c>
      <c r="M17" s="103">
        <f ca="1">IF(D17=TEXT("Closed",0),"",MAX('Teller 1'!K20,'Teller 2'!K20,'Teller 3'!K20,'Teller 4'!K20,'Teller 5'!K20))</f>
        <v>0</v>
      </c>
      <c r="N17" s="103">
        <f ca="1">IF(D17=TEXT("Closed",0),"",AVERAGE($M$5:M17))</f>
        <v>0</v>
      </c>
      <c r="O17" s="103">
        <f ca="1">IF(D17=TEXT("Closed",0),"",MAX($M$5:M17))</f>
        <v>0</v>
      </c>
      <c r="P17" s="104">
        <f ca="1">IF(D17=TEXT("Closed",0),"",COUNTIF($M$5:M17,"&gt;"&amp;TEXT(Summary!$H$6,"0.0000")))</f>
        <v>0</v>
      </c>
    </row>
    <row r="18" spans="2:16" outlineLevel="1" x14ac:dyDescent="0.25">
      <c r="B18" s="100">
        <v>14</v>
      </c>
      <c r="C18" s="6">
        <v>2.8881132523331052E-3</v>
      </c>
      <c r="D18" s="101">
        <f>IF(D17=TEXT("Closed",0),TEXT("Closed",0),IF(D17+C18&gt;Summary!$H$5,TEXT("Closed",0),D17+C18))</f>
        <v>0.41543899079884916</v>
      </c>
      <c r="E18" s="112">
        <f ca="1">IF(D18=TEXT("Closed",0),"",IF(Summary!$C$21&gt;=E$4,VLOOKUP($D18,'Teller 1'!$E$8:$G$207,3),""))</f>
        <v>0</v>
      </c>
      <c r="F18" s="113">
        <f ca="1">IF(Summary!$C$21&gt;=F$4,VLOOKUP($D18,'Teller 2'!$E$8:$G$207,3),"")</f>
        <v>0</v>
      </c>
      <c r="G18" s="113">
        <f ca="1">IF(Summary!$C$21&gt;=G$4,VLOOKUP($D18,'Teller 3'!$E$8:$G$207,3),"")</f>
        <v>0</v>
      </c>
      <c r="H18" s="113">
        <f ca="1">IF(Summary!$C$21&gt;=H$4,VLOOKUP($D18,'Teller 4'!$E$8:$G$207,3),"")</f>
        <v>0</v>
      </c>
      <c r="I18" s="114">
        <f ca="1">IF(Summary!$C$21&gt;=I$4,VLOOKUP($D18,'Teller 5'!$E$8:$G$207,3),"")</f>
        <v>0</v>
      </c>
      <c r="J18" s="102">
        <f t="shared" ca="1" si="0"/>
        <v>1</v>
      </c>
      <c r="K18" s="102">
        <f t="shared" ca="1" si="1"/>
        <v>0</v>
      </c>
      <c r="L18" s="102">
        <f>IF(D17=TEXT("Closed",0),1,Summary!$I$18)</f>
        <v>240</v>
      </c>
      <c r="M18" s="103">
        <f ca="1">IF(D18=TEXT("Closed",0),"",MAX('Teller 1'!K21,'Teller 2'!K21,'Teller 3'!K21,'Teller 4'!K21,'Teller 5'!K21))</f>
        <v>0</v>
      </c>
      <c r="N18" s="103">
        <f ca="1">IF(D18=TEXT("Closed",0),"",AVERAGE($M$5:M18))</f>
        <v>0</v>
      </c>
      <c r="O18" s="103">
        <f ca="1">IF(D18=TEXT("Closed",0),"",MAX($M$5:M18))</f>
        <v>0</v>
      </c>
      <c r="P18" s="104">
        <f ca="1">IF(D18=TEXT("Closed",0),"",COUNTIF($M$5:M18,"&gt;"&amp;TEXT(Summary!$H$6,"0.0000")))</f>
        <v>0</v>
      </c>
    </row>
    <row r="19" spans="2:16" outlineLevel="1" x14ac:dyDescent="0.25">
      <c r="B19" s="100">
        <v>15</v>
      </c>
      <c r="C19" s="6">
        <v>2.8881132523331052E-3</v>
      </c>
      <c r="D19" s="101">
        <f>IF(D18=TEXT("Closed",0),TEXT("Closed",0),IF(D18+C19&gt;Summary!$H$5,TEXT("Closed",0),D18+C19))</f>
        <v>0.41832710405118229</v>
      </c>
      <c r="E19" s="112">
        <f ca="1">IF(D19=TEXT("Closed",0),"",IF(Summary!$C$21&gt;=E$4,VLOOKUP($D19,'Teller 1'!$E$8:$G$207,3),""))</f>
        <v>0</v>
      </c>
      <c r="F19" s="113">
        <f ca="1">IF(Summary!$C$21&gt;=F$4,VLOOKUP($D19,'Teller 2'!$E$8:$G$207,3),"")</f>
        <v>0</v>
      </c>
      <c r="G19" s="113">
        <f ca="1">IF(Summary!$C$21&gt;=G$4,VLOOKUP($D19,'Teller 3'!$E$8:$G$207,3),"")</f>
        <v>0</v>
      </c>
      <c r="H19" s="113">
        <f ca="1">IF(Summary!$C$21&gt;=H$4,VLOOKUP($D19,'Teller 4'!$E$8:$G$207,3),"")</f>
        <v>0</v>
      </c>
      <c r="I19" s="114">
        <f ca="1">IF(Summary!$C$21&gt;=I$4,VLOOKUP($D19,'Teller 5'!$E$8:$G$207,3),"")</f>
        <v>0</v>
      </c>
      <c r="J19" s="102">
        <f t="shared" ca="1" si="0"/>
        <v>1</v>
      </c>
      <c r="K19" s="102">
        <f t="shared" ca="1" si="1"/>
        <v>0</v>
      </c>
      <c r="L19" s="102">
        <f>IF(D18=TEXT("Closed",0),1,Summary!$I$19)</f>
        <v>168</v>
      </c>
      <c r="M19" s="103">
        <f ca="1">IF(D19=TEXT("Closed",0),"",MAX('Teller 1'!K22,'Teller 2'!K22,'Teller 3'!K22,'Teller 4'!K22,'Teller 5'!K22))</f>
        <v>0</v>
      </c>
      <c r="N19" s="103">
        <f ca="1">IF(D19=TEXT("Closed",0),"",AVERAGE($M$5:M19))</f>
        <v>0</v>
      </c>
      <c r="O19" s="103">
        <f ca="1">IF(D19=TEXT("Closed",0),"",MAX($M$5:M19))</f>
        <v>0</v>
      </c>
      <c r="P19" s="104">
        <f ca="1">IF(D19=TEXT("Closed",0),"",COUNTIF($M$5:M19,"&gt;"&amp;TEXT(Summary!$H$6,"0.0000")))</f>
        <v>0</v>
      </c>
    </row>
    <row r="20" spans="2:16" outlineLevel="1" x14ac:dyDescent="0.25">
      <c r="B20" s="100">
        <v>16</v>
      </c>
      <c r="C20" s="6">
        <v>2.8881132523331052E-3</v>
      </c>
      <c r="D20" s="101">
        <f>IF(D19=TEXT("Closed",0),TEXT("Closed",0),IF(D19+C20&gt;Summary!$H$5,TEXT("Closed",0),D19+C20))</f>
        <v>0.42121521730351541</v>
      </c>
      <c r="E20" s="112">
        <f ca="1">IF(D20=TEXT("Closed",0),"",IF(Summary!$C$21&gt;=E$4,VLOOKUP($D20,'Teller 1'!$E$8:$G$207,3),""))</f>
        <v>1</v>
      </c>
      <c r="F20" s="113">
        <f ca="1">IF(Summary!$C$21&gt;=F$4,VLOOKUP($D20,'Teller 2'!$E$8:$G$207,3),"")</f>
        <v>0</v>
      </c>
      <c r="G20" s="113">
        <f ca="1">IF(Summary!$C$21&gt;=G$4,VLOOKUP($D20,'Teller 3'!$E$8:$G$207,3),"")</f>
        <v>0</v>
      </c>
      <c r="H20" s="113">
        <f ca="1">IF(Summary!$C$21&gt;=H$4,VLOOKUP($D20,'Teller 4'!$E$8:$G$207,3),"")</f>
        <v>0</v>
      </c>
      <c r="I20" s="114">
        <f ca="1">IF(Summary!$C$21&gt;=I$4,VLOOKUP($D20,'Teller 5'!$E$8:$G$207,3),"")</f>
        <v>0</v>
      </c>
      <c r="J20" s="102">
        <f t="shared" ca="1" si="0"/>
        <v>2</v>
      </c>
      <c r="K20" s="102">
        <f t="shared" ca="1" si="1"/>
        <v>0</v>
      </c>
      <c r="L20" s="102">
        <f>IF(D19=TEXT("Closed",0),1,Summary!$I$19)</f>
        <v>168</v>
      </c>
      <c r="M20" s="103">
        <f ca="1">IF(D20=TEXT("Closed",0),"",MAX('Teller 1'!K23,'Teller 2'!K23,'Teller 3'!K23,'Teller 4'!K23,'Teller 5'!K23))</f>
        <v>0</v>
      </c>
      <c r="N20" s="103">
        <f ca="1">IF(D20=TEXT("Closed",0),"",AVERAGE($M$5:M20))</f>
        <v>0</v>
      </c>
      <c r="O20" s="103">
        <f ca="1">IF(D20=TEXT("Closed",0),"",MAX($M$5:M20))</f>
        <v>0</v>
      </c>
      <c r="P20" s="104">
        <f ca="1">IF(D20=TEXT("Closed",0),"",COUNTIF($M$5:M20,"&gt;"&amp;TEXT(Summary!$H$6,"0.0000")))</f>
        <v>0</v>
      </c>
    </row>
    <row r="21" spans="2:16" outlineLevel="1" x14ac:dyDescent="0.25">
      <c r="B21" s="100">
        <v>17</v>
      </c>
      <c r="C21" s="6">
        <v>2.8881132523331052E-3</v>
      </c>
      <c r="D21" s="101">
        <f>IF(D20=TEXT("Closed",0),TEXT("Closed",0),IF(D20+C21&gt;Summary!$H$5,TEXT("Closed",0),D20+C21))</f>
        <v>0.42410333055584853</v>
      </c>
      <c r="E21" s="112">
        <f ca="1">IF(D21=TEXT("Closed",0),"",IF(Summary!$C$21&gt;=E$4,VLOOKUP($D21,'Teller 1'!$E$8:$G$207,3),""))</f>
        <v>0</v>
      </c>
      <c r="F21" s="113">
        <f ca="1">IF(Summary!$C$21&gt;=F$4,VLOOKUP($D21,'Teller 2'!$E$8:$G$207,3),"")</f>
        <v>0</v>
      </c>
      <c r="G21" s="113">
        <f ca="1">IF(Summary!$C$21&gt;=G$4,VLOOKUP($D21,'Teller 3'!$E$8:$G$207,3),"")</f>
        <v>0</v>
      </c>
      <c r="H21" s="113">
        <f ca="1">IF(Summary!$C$21&gt;=H$4,VLOOKUP($D21,'Teller 4'!$E$8:$G$207,3),"")</f>
        <v>0</v>
      </c>
      <c r="I21" s="114">
        <f ca="1">IF(Summary!$C$21&gt;=I$4,VLOOKUP($D21,'Teller 5'!$E$8:$G$207,3),"")</f>
        <v>0</v>
      </c>
      <c r="J21" s="102">
        <f t="shared" ca="1" si="0"/>
        <v>1</v>
      </c>
      <c r="K21" s="102">
        <f t="shared" ca="1" si="1"/>
        <v>0</v>
      </c>
      <c r="L21" s="102">
        <f>IF(D20=TEXT("Closed",0),1,Summary!$I$19)</f>
        <v>168</v>
      </c>
      <c r="M21" s="103">
        <f ca="1">IF(D21=TEXT("Closed",0),"",MAX('Teller 1'!K24,'Teller 2'!K24,'Teller 3'!K24,'Teller 4'!K24,'Teller 5'!K24))</f>
        <v>0</v>
      </c>
      <c r="N21" s="103">
        <f ca="1">IF(D21=TEXT("Closed",0),"",AVERAGE($M$5:M21))</f>
        <v>0</v>
      </c>
      <c r="O21" s="103">
        <f ca="1">IF(D21=TEXT("Closed",0),"",MAX($M$5:M21))</f>
        <v>0</v>
      </c>
      <c r="P21" s="104">
        <f ca="1">IF(D21=TEXT("Closed",0),"",COUNTIF($M$5:M21,"&gt;"&amp;TEXT(Summary!$H$6,"0.0000")))</f>
        <v>0</v>
      </c>
    </row>
    <row r="22" spans="2:16" outlineLevel="1" x14ac:dyDescent="0.25">
      <c r="B22" s="100">
        <v>18</v>
      </c>
      <c r="C22" s="6">
        <v>2.8881132523331052E-3</v>
      </c>
      <c r="D22" s="101">
        <f>IF(D21=TEXT("Closed",0),TEXT("Closed",0),IF(D21+C22&gt;Summary!$H$5,TEXT("Closed",0),D21+C22))</f>
        <v>0.42699144380818166</v>
      </c>
      <c r="E22" s="112">
        <f ca="1">IF(D22=TEXT("Closed",0),"",IF(Summary!$C$21&gt;=E$4,VLOOKUP($D22,'Teller 1'!$E$8:$G$207,3),""))</f>
        <v>1</v>
      </c>
      <c r="F22" s="113">
        <f ca="1">IF(Summary!$C$21&gt;=F$4,VLOOKUP($D22,'Teller 2'!$E$8:$G$207,3),"")</f>
        <v>0</v>
      </c>
      <c r="G22" s="113">
        <f ca="1">IF(Summary!$C$21&gt;=G$4,VLOOKUP($D22,'Teller 3'!$E$8:$G$207,3),"")</f>
        <v>0</v>
      </c>
      <c r="H22" s="113">
        <f ca="1">IF(Summary!$C$21&gt;=H$4,VLOOKUP($D22,'Teller 4'!$E$8:$G$207,3),"")</f>
        <v>0</v>
      </c>
      <c r="I22" s="114">
        <f ca="1">IF(Summary!$C$21&gt;=I$4,VLOOKUP($D22,'Teller 5'!$E$8:$G$207,3),"")</f>
        <v>0</v>
      </c>
      <c r="J22" s="102">
        <f t="shared" ca="1" si="0"/>
        <v>2</v>
      </c>
      <c r="K22" s="102">
        <f t="shared" ca="1" si="1"/>
        <v>0</v>
      </c>
      <c r="L22" s="102">
        <f>IF(D21=TEXT("Closed",0),1,Summary!$I$19)</f>
        <v>168</v>
      </c>
      <c r="M22" s="103">
        <f ca="1">IF(D22=TEXT("Closed",0),"",MAX('Teller 1'!K25,'Teller 2'!K25,'Teller 3'!K25,'Teller 4'!K25,'Teller 5'!K25))</f>
        <v>0</v>
      </c>
      <c r="N22" s="103">
        <f ca="1">IF(D22=TEXT("Closed",0),"",AVERAGE($M$5:M22))</f>
        <v>0</v>
      </c>
      <c r="O22" s="103">
        <f ca="1">IF(D22=TEXT("Closed",0),"",MAX($M$5:M22))</f>
        <v>0</v>
      </c>
      <c r="P22" s="104">
        <f ca="1">IF(D22=TEXT("Closed",0),"",COUNTIF($M$5:M22,"&gt;"&amp;TEXT(Summary!$H$6,"0.0000")))</f>
        <v>0</v>
      </c>
    </row>
    <row r="23" spans="2:16" outlineLevel="1" x14ac:dyDescent="0.25">
      <c r="B23" s="100">
        <v>19</v>
      </c>
      <c r="C23" s="6">
        <v>2.8881132523331052E-3</v>
      </c>
      <c r="D23" s="101">
        <f>IF(D22=TEXT("Closed",0),TEXT("Closed",0),IF(D22+C23&gt;Summary!$H$5,TEXT("Closed",0),D22+C23))</f>
        <v>0.42987955706051478</v>
      </c>
      <c r="E23" s="112">
        <f ca="1">IF(D23=TEXT("Closed",0),"",IF(Summary!$C$21&gt;=E$4,VLOOKUP($D23,'Teller 1'!$E$8:$G$207,3),""))</f>
        <v>0</v>
      </c>
      <c r="F23" s="113">
        <f ca="1">IF(Summary!$C$21&gt;=F$4,VLOOKUP($D23,'Teller 2'!$E$8:$G$207,3),"")</f>
        <v>1</v>
      </c>
      <c r="G23" s="113">
        <f ca="1">IF(Summary!$C$21&gt;=G$4,VLOOKUP($D23,'Teller 3'!$E$8:$G$207,3),"")</f>
        <v>0</v>
      </c>
      <c r="H23" s="113">
        <f ca="1">IF(Summary!$C$21&gt;=H$4,VLOOKUP($D23,'Teller 4'!$E$8:$G$207,3),"")</f>
        <v>0</v>
      </c>
      <c r="I23" s="114">
        <f ca="1">IF(Summary!$C$21&gt;=I$4,VLOOKUP($D23,'Teller 5'!$E$8:$G$207,3),"")</f>
        <v>0</v>
      </c>
      <c r="J23" s="102">
        <f t="shared" ca="1" si="0"/>
        <v>1</v>
      </c>
      <c r="K23" s="102">
        <f t="shared" ca="1" si="1"/>
        <v>0</v>
      </c>
      <c r="L23" s="102">
        <f>IF(D22=TEXT("Closed",0),1,Summary!$I$19)</f>
        <v>168</v>
      </c>
      <c r="M23" s="103">
        <f ca="1">IF(D23=TEXT("Closed",0),"",MAX('Teller 1'!K26,'Teller 2'!K26,'Teller 3'!K26,'Teller 4'!K26,'Teller 5'!K26))</f>
        <v>0</v>
      </c>
      <c r="N23" s="103">
        <f ca="1">IF(D23=TEXT("Closed",0),"",AVERAGE($M$5:M23))</f>
        <v>0</v>
      </c>
      <c r="O23" s="103">
        <f ca="1">IF(D23=TEXT("Closed",0),"",MAX($M$5:M23))</f>
        <v>0</v>
      </c>
      <c r="P23" s="104">
        <f ca="1">IF(D23=TEXT("Closed",0),"",COUNTIF($M$5:M23,"&gt;"&amp;TEXT(Summary!$H$6,"0.0000")))</f>
        <v>0</v>
      </c>
    </row>
    <row r="24" spans="2:16" outlineLevel="1" x14ac:dyDescent="0.25">
      <c r="B24" s="100">
        <v>20</v>
      </c>
      <c r="C24" s="6">
        <v>2.8881132523331052E-3</v>
      </c>
      <c r="D24" s="101">
        <f>IF(D23=TEXT("Closed",0),TEXT("Closed",0),IF(D23+C24&gt;Summary!$H$5,TEXT("Closed",0),D23+C24))</f>
        <v>0.43276767031284791</v>
      </c>
      <c r="E24" s="112">
        <f ca="1">IF(D24=TEXT("Closed",0),"",IF(Summary!$C$21&gt;=E$4,VLOOKUP($D24,'Teller 1'!$E$8:$G$207,3),""))</f>
        <v>1</v>
      </c>
      <c r="F24" s="113">
        <f ca="1">IF(Summary!$C$21&gt;=F$4,VLOOKUP($D24,'Teller 2'!$E$8:$G$207,3),"")</f>
        <v>0</v>
      </c>
      <c r="G24" s="113">
        <f ca="1">IF(Summary!$C$21&gt;=G$4,VLOOKUP($D24,'Teller 3'!$E$8:$G$207,3),"")</f>
        <v>0</v>
      </c>
      <c r="H24" s="113">
        <f ca="1">IF(Summary!$C$21&gt;=H$4,VLOOKUP($D24,'Teller 4'!$E$8:$G$207,3),"")</f>
        <v>0</v>
      </c>
      <c r="I24" s="114">
        <f ca="1">IF(Summary!$C$21&gt;=I$4,VLOOKUP($D24,'Teller 5'!$E$8:$G$207,3),"")</f>
        <v>0</v>
      </c>
      <c r="J24" s="102">
        <f t="shared" ca="1" si="0"/>
        <v>2</v>
      </c>
      <c r="K24" s="102">
        <f t="shared" ca="1" si="1"/>
        <v>0</v>
      </c>
      <c r="L24" s="102">
        <f>IF(D23=TEXT("Closed",0),1,Summary!$I$19)</f>
        <v>168</v>
      </c>
      <c r="M24" s="103">
        <f ca="1">IF(D24=TEXT("Closed",0),"",MAX('Teller 1'!K27,'Teller 2'!K27,'Teller 3'!K27,'Teller 4'!K27,'Teller 5'!K27))</f>
        <v>0</v>
      </c>
      <c r="N24" s="103">
        <f ca="1">IF(D24=TEXT("Closed",0),"",AVERAGE($M$5:M24))</f>
        <v>0</v>
      </c>
      <c r="O24" s="103">
        <f ca="1">IF(D24=TEXT("Closed",0),"",MAX($M$5:M24))</f>
        <v>0</v>
      </c>
      <c r="P24" s="104">
        <f ca="1">IF(D24=TEXT("Closed",0),"",COUNTIF($M$5:M24,"&gt;"&amp;TEXT(Summary!$H$6,"0.0000")))</f>
        <v>0</v>
      </c>
    </row>
    <row r="25" spans="2:16" outlineLevel="1" x14ac:dyDescent="0.25">
      <c r="B25" s="100">
        <v>21</v>
      </c>
      <c r="C25" s="6">
        <v>2.8881132523331052E-3</v>
      </c>
      <c r="D25" s="101">
        <f>IF(D24=TEXT("Closed",0),TEXT("Closed",0),IF(D24+C25&gt;Summary!$H$5,TEXT("Closed",0),D24+C25))</f>
        <v>0.43565578356518103</v>
      </c>
      <c r="E25" s="112">
        <f ca="1">IF(D25=TEXT("Closed",0),"",IF(Summary!$C$21&gt;=E$4,VLOOKUP($D25,'Teller 1'!$E$8:$G$207,3),""))</f>
        <v>0</v>
      </c>
      <c r="F25" s="113">
        <f ca="1">IF(Summary!$C$21&gt;=F$4,VLOOKUP($D25,'Teller 2'!$E$8:$G$207,3),"")</f>
        <v>0</v>
      </c>
      <c r="G25" s="113">
        <f ca="1">IF(Summary!$C$21&gt;=G$4,VLOOKUP($D25,'Teller 3'!$E$8:$G$207,3),"")</f>
        <v>0</v>
      </c>
      <c r="H25" s="113">
        <f ca="1">IF(Summary!$C$21&gt;=H$4,VLOOKUP($D25,'Teller 4'!$E$8:$G$207,3),"")</f>
        <v>0</v>
      </c>
      <c r="I25" s="114">
        <f ca="1">IF(Summary!$C$21&gt;=I$4,VLOOKUP($D25,'Teller 5'!$E$8:$G$207,3),"")</f>
        <v>0</v>
      </c>
      <c r="J25" s="102">
        <f t="shared" ca="1" si="0"/>
        <v>1</v>
      </c>
      <c r="K25" s="102">
        <f t="shared" ca="1" si="1"/>
        <v>0</v>
      </c>
      <c r="L25" s="102">
        <f>IF(D24=TEXT("Closed",0),1,Summary!$I$19)</f>
        <v>168</v>
      </c>
      <c r="M25" s="103">
        <f ca="1">IF(D25=TEXT("Closed",0),"",MAX('Teller 1'!K28,'Teller 2'!K28,'Teller 3'!K28,'Teller 4'!K28,'Teller 5'!K28))</f>
        <v>0</v>
      </c>
      <c r="N25" s="103">
        <f ca="1">IF(D25=TEXT("Closed",0),"",AVERAGE($M$5:M25))</f>
        <v>0</v>
      </c>
      <c r="O25" s="103">
        <f ca="1">IF(D25=TEXT("Closed",0),"",MAX($M$5:M25))</f>
        <v>0</v>
      </c>
      <c r="P25" s="104">
        <f ca="1">IF(D25=TEXT("Closed",0),"",COUNTIF($M$5:M25,"&gt;"&amp;TEXT(Summary!$H$6,"0.0000")))</f>
        <v>0</v>
      </c>
    </row>
    <row r="26" spans="2:16" outlineLevel="1" x14ac:dyDescent="0.25">
      <c r="B26" s="100">
        <v>22</v>
      </c>
      <c r="C26" s="6">
        <v>2.8881132523331052E-3</v>
      </c>
      <c r="D26" s="101">
        <f>IF(D25=TEXT("Closed",0),TEXT("Closed",0),IF(D25+C26&gt;Summary!$H$5,TEXT("Closed",0),D25+C26))</f>
        <v>0.43854389681751416</v>
      </c>
      <c r="E26" s="112">
        <f ca="1">IF(D26=TEXT("Closed",0),"",IF(Summary!$C$21&gt;=E$4,VLOOKUP($D26,'Teller 1'!$E$8:$G$207,3),""))</f>
        <v>1</v>
      </c>
      <c r="F26" s="113">
        <f ca="1">IF(Summary!$C$21&gt;=F$4,VLOOKUP($D26,'Teller 2'!$E$8:$G$207,3),"")</f>
        <v>0</v>
      </c>
      <c r="G26" s="113">
        <f ca="1">IF(Summary!$C$21&gt;=G$4,VLOOKUP($D26,'Teller 3'!$E$8:$G$207,3),"")</f>
        <v>0</v>
      </c>
      <c r="H26" s="113">
        <f ca="1">IF(Summary!$C$21&gt;=H$4,VLOOKUP($D26,'Teller 4'!$E$8:$G$207,3),"")</f>
        <v>0</v>
      </c>
      <c r="I26" s="114">
        <f ca="1">IF(Summary!$C$21&gt;=I$4,VLOOKUP($D26,'Teller 5'!$E$8:$G$207,3),"")</f>
        <v>0</v>
      </c>
      <c r="J26" s="102">
        <f t="shared" ca="1" si="0"/>
        <v>2</v>
      </c>
      <c r="K26" s="102">
        <f t="shared" ca="1" si="1"/>
        <v>0</v>
      </c>
      <c r="L26" s="102">
        <f>IF(D25=TEXT("Closed",0),1,Summary!$I$19)</f>
        <v>168</v>
      </c>
      <c r="M26" s="103">
        <f ca="1">IF(D26=TEXT("Closed",0),"",MAX('Teller 1'!K29,'Teller 2'!K29,'Teller 3'!K29,'Teller 4'!K29,'Teller 5'!K29))</f>
        <v>0</v>
      </c>
      <c r="N26" s="103">
        <f ca="1">IF(D26=TEXT("Closed",0),"",AVERAGE($M$5:M26))</f>
        <v>0</v>
      </c>
      <c r="O26" s="103">
        <f ca="1">IF(D26=TEXT("Closed",0),"",MAX($M$5:M26))</f>
        <v>0</v>
      </c>
      <c r="P26" s="104">
        <f ca="1">IF(D26=TEXT("Closed",0),"",COUNTIF($M$5:M26,"&gt;"&amp;TEXT(Summary!$H$6,"0.0000")))</f>
        <v>0</v>
      </c>
    </row>
    <row r="27" spans="2:16" outlineLevel="1" x14ac:dyDescent="0.25">
      <c r="B27" s="100">
        <v>23</v>
      </c>
      <c r="C27" s="6">
        <v>2.8881132523331052E-3</v>
      </c>
      <c r="D27" s="101">
        <f>IF(D26=TEXT("Closed",0),TEXT("Closed",0),IF(D26+C27&gt;Summary!$H$5,TEXT("Closed",0),D26+C27))</f>
        <v>0.44143201006984728</v>
      </c>
      <c r="E27" s="112">
        <f ca="1">IF(D27=TEXT("Closed",0),"",IF(Summary!$C$21&gt;=E$4,VLOOKUP($D27,'Teller 1'!$E$8:$G$207,3),""))</f>
        <v>0</v>
      </c>
      <c r="F27" s="113">
        <f ca="1">IF(Summary!$C$21&gt;=F$4,VLOOKUP($D27,'Teller 2'!$E$8:$G$207,3),"")</f>
        <v>1</v>
      </c>
      <c r="G27" s="113">
        <f ca="1">IF(Summary!$C$21&gt;=G$4,VLOOKUP($D27,'Teller 3'!$E$8:$G$207,3),"")</f>
        <v>0</v>
      </c>
      <c r="H27" s="113">
        <f ca="1">IF(Summary!$C$21&gt;=H$4,VLOOKUP($D27,'Teller 4'!$E$8:$G$207,3),"")</f>
        <v>0</v>
      </c>
      <c r="I27" s="114">
        <f ca="1">IF(Summary!$C$21&gt;=I$4,VLOOKUP($D27,'Teller 5'!$E$8:$G$207,3),"")</f>
        <v>0</v>
      </c>
      <c r="J27" s="102">
        <f t="shared" ca="1" si="0"/>
        <v>1</v>
      </c>
      <c r="K27" s="102">
        <f t="shared" ca="1" si="1"/>
        <v>0</v>
      </c>
      <c r="L27" s="102">
        <f>IF(D26=TEXT("Closed",0),1,Summary!$I$19)</f>
        <v>168</v>
      </c>
      <c r="M27" s="103">
        <f ca="1">IF(D27=TEXT("Closed",0),"",MAX('Teller 1'!K30,'Teller 2'!K30,'Teller 3'!K30,'Teller 4'!K30,'Teller 5'!K30))</f>
        <v>0</v>
      </c>
      <c r="N27" s="103">
        <f ca="1">IF(D27=TEXT("Closed",0),"",AVERAGE($M$5:M27))</f>
        <v>0</v>
      </c>
      <c r="O27" s="103">
        <f ca="1">IF(D27=TEXT("Closed",0),"",MAX($M$5:M27))</f>
        <v>0</v>
      </c>
      <c r="P27" s="104">
        <f ca="1">IF(D27=TEXT("Closed",0),"",COUNTIF($M$5:M27,"&gt;"&amp;TEXT(Summary!$H$6,"0.0000")))</f>
        <v>0</v>
      </c>
    </row>
    <row r="28" spans="2:16" outlineLevel="1" x14ac:dyDescent="0.25">
      <c r="B28" s="100">
        <v>24</v>
      </c>
      <c r="C28" s="6">
        <v>2.8881132523331052E-3</v>
      </c>
      <c r="D28" s="101">
        <f>IF(D27=TEXT("Closed",0),TEXT("Closed",0),IF(D27+C28&gt;Summary!$H$5,TEXT("Closed",0),D27+C28))</f>
        <v>0.4443201233221804</v>
      </c>
      <c r="E28" s="112">
        <f ca="1">IF(D28=TEXT("Closed",0),"",IF(Summary!$C$21&gt;=E$4,VLOOKUP($D28,'Teller 1'!$E$8:$G$207,3),""))</f>
        <v>1</v>
      </c>
      <c r="F28" s="113">
        <f ca="1">IF(Summary!$C$21&gt;=F$4,VLOOKUP($D28,'Teller 2'!$E$8:$G$207,3),"")</f>
        <v>0</v>
      </c>
      <c r="G28" s="113">
        <f ca="1">IF(Summary!$C$21&gt;=G$4,VLOOKUP($D28,'Teller 3'!$E$8:$G$207,3),"")</f>
        <v>0</v>
      </c>
      <c r="H28" s="113">
        <f ca="1">IF(Summary!$C$21&gt;=H$4,VLOOKUP($D28,'Teller 4'!$E$8:$G$207,3),"")</f>
        <v>0</v>
      </c>
      <c r="I28" s="114">
        <f ca="1">IF(Summary!$C$21&gt;=I$4,VLOOKUP($D28,'Teller 5'!$E$8:$G$207,3),"")</f>
        <v>0</v>
      </c>
      <c r="J28" s="102">
        <f t="shared" ca="1" si="0"/>
        <v>2</v>
      </c>
      <c r="K28" s="102">
        <f t="shared" ca="1" si="1"/>
        <v>0</v>
      </c>
      <c r="L28" s="102">
        <f>IF(D27=TEXT("Closed",0),1,Summary!$I$19)</f>
        <v>168</v>
      </c>
      <c r="M28" s="103">
        <f ca="1">IF(D28=TEXT("Closed",0),"",MAX('Teller 1'!K31,'Teller 2'!K31,'Teller 3'!K31,'Teller 4'!K31,'Teller 5'!K31))</f>
        <v>0</v>
      </c>
      <c r="N28" s="103">
        <f ca="1">IF(D28=TEXT("Closed",0),"",AVERAGE($M$5:M28))</f>
        <v>0</v>
      </c>
      <c r="O28" s="103">
        <f ca="1">IF(D28=TEXT("Closed",0),"",MAX($M$5:M28))</f>
        <v>0</v>
      </c>
      <c r="P28" s="104">
        <f ca="1">IF(D28=TEXT("Closed",0),"",COUNTIF($M$5:M28,"&gt;"&amp;TEXT(Summary!$H$6,"0.0000")))</f>
        <v>0</v>
      </c>
    </row>
    <row r="29" spans="2:16" outlineLevel="1" x14ac:dyDescent="0.25">
      <c r="B29" s="100">
        <v>25</v>
      </c>
      <c r="C29" s="6">
        <v>2.8881132523331052E-3</v>
      </c>
      <c r="D29" s="101">
        <f>IF(D28=TEXT("Closed",0),TEXT("Closed",0),IF(D28+C29&gt;Summary!$H$5,TEXT("Closed",0),D28+C29))</f>
        <v>0.44720823657451353</v>
      </c>
      <c r="E29" s="112">
        <f ca="1">IF(D29=TEXT("Closed",0),"",IF(Summary!$C$21&gt;=E$4,VLOOKUP($D29,'Teller 1'!$E$8:$G$207,3),""))</f>
        <v>0</v>
      </c>
      <c r="F29" s="113">
        <f ca="1">IF(Summary!$C$21&gt;=F$4,VLOOKUP($D29,'Teller 2'!$E$8:$G$207,3),"")</f>
        <v>1</v>
      </c>
      <c r="G29" s="113">
        <f ca="1">IF(Summary!$C$21&gt;=G$4,VLOOKUP($D29,'Teller 3'!$E$8:$G$207,3),"")</f>
        <v>0</v>
      </c>
      <c r="H29" s="113">
        <f ca="1">IF(Summary!$C$21&gt;=H$4,VLOOKUP($D29,'Teller 4'!$E$8:$G$207,3),"")</f>
        <v>0</v>
      </c>
      <c r="I29" s="114">
        <f ca="1">IF(Summary!$C$21&gt;=I$4,VLOOKUP($D29,'Teller 5'!$E$8:$G$207,3),"")</f>
        <v>0</v>
      </c>
      <c r="J29" s="102">
        <f t="shared" ca="1" si="0"/>
        <v>1</v>
      </c>
      <c r="K29" s="102">
        <f t="shared" ca="1" si="1"/>
        <v>0</v>
      </c>
      <c r="L29" s="102">
        <f>IF(D28=TEXT("Closed",0),1,Summary!$I$19)</f>
        <v>168</v>
      </c>
      <c r="M29" s="103">
        <f ca="1">IF(D29=TEXT("Closed",0),"",MAX('Teller 1'!K32,'Teller 2'!K32,'Teller 3'!K32,'Teller 4'!K32,'Teller 5'!K32))</f>
        <v>0</v>
      </c>
      <c r="N29" s="103">
        <f ca="1">IF(D29=TEXT("Closed",0),"",AVERAGE($M$5:M29))</f>
        <v>0</v>
      </c>
      <c r="O29" s="103">
        <f ca="1">IF(D29=TEXT("Closed",0),"",MAX($M$5:M29))</f>
        <v>0</v>
      </c>
      <c r="P29" s="104">
        <f ca="1">IF(D29=TEXT("Closed",0),"",COUNTIF($M$5:M29,"&gt;"&amp;TEXT(Summary!$H$6,"0.0000")))</f>
        <v>0</v>
      </c>
    </row>
    <row r="30" spans="2:16" outlineLevel="1" x14ac:dyDescent="0.25">
      <c r="B30" s="100">
        <v>26</v>
      </c>
      <c r="C30" s="6">
        <v>2.8881132523331052E-3</v>
      </c>
      <c r="D30" s="101">
        <f>IF(D29=TEXT("Closed",0),TEXT("Closed",0),IF(D29+C30&gt;Summary!$H$5,TEXT("Closed",0),D29+C30))</f>
        <v>0.45009634982684665</v>
      </c>
      <c r="E30" s="112">
        <f ca="1">IF(D30=TEXT("Closed",0),"",IF(Summary!$C$21&gt;=E$4,VLOOKUP($D30,'Teller 1'!$E$8:$G$207,3),""))</f>
        <v>1</v>
      </c>
      <c r="F30" s="113">
        <f ca="1">IF(Summary!$C$21&gt;=F$4,VLOOKUP($D30,'Teller 2'!$E$8:$G$207,3),"")</f>
        <v>0</v>
      </c>
      <c r="G30" s="113">
        <f ca="1">IF(Summary!$C$21&gt;=G$4,VLOOKUP($D30,'Teller 3'!$E$8:$G$207,3),"")</f>
        <v>0</v>
      </c>
      <c r="H30" s="113">
        <f ca="1">IF(Summary!$C$21&gt;=H$4,VLOOKUP($D30,'Teller 4'!$E$8:$G$207,3),"")</f>
        <v>0</v>
      </c>
      <c r="I30" s="114">
        <f ca="1">IF(Summary!$C$21&gt;=I$4,VLOOKUP($D30,'Teller 5'!$E$8:$G$207,3),"")</f>
        <v>0</v>
      </c>
      <c r="J30" s="102">
        <f t="shared" ca="1" si="0"/>
        <v>2</v>
      </c>
      <c r="K30" s="102">
        <f t="shared" ca="1" si="1"/>
        <v>0</v>
      </c>
      <c r="L30" s="102">
        <f>IF(D29=TEXT("Closed",0),1,Summary!$I$19)</f>
        <v>168</v>
      </c>
      <c r="M30" s="103">
        <f ca="1">IF(D30=TEXT("Closed",0),"",MAX('Teller 1'!K33,'Teller 2'!K33,'Teller 3'!K33,'Teller 4'!K33,'Teller 5'!K33))</f>
        <v>0</v>
      </c>
      <c r="N30" s="103">
        <f ca="1">IF(D30=TEXT("Closed",0),"",AVERAGE($M$5:M30))</f>
        <v>0</v>
      </c>
      <c r="O30" s="103">
        <f ca="1">IF(D30=TEXT("Closed",0),"",MAX($M$5:M30))</f>
        <v>0</v>
      </c>
      <c r="P30" s="104">
        <f ca="1">IF(D30=TEXT("Closed",0),"",COUNTIF($M$5:M30,"&gt;"&amp;TEXT(Summary!$H$6,"0.0000")))</f>
        <v>0</v>
      </c>
    </row>
    <row r="31" spans="2:16" outlineLevel="1" x14ac:dyDescent="0.25">
      <c r="B31" s="100">
        <v>27</v>
      </c>
      <c r="C31" s="6">
        <v>2.8881132523331052E-3</v>
      </c>
      <c r="D31" s="101">
        <f>IF(D30=TEXT("Closed",0),TEXT("Closed",0),IF(D30+C31&gt;Summary!$H$5,TEXT("Closed",0),D30+C31))</f>
        <v>0.45298446307917978</v>
      </c>
      <c r="E31" s="112">
        <f ca="1">IF(D31=TEXT("Closed",0),"",IF(Summary!$C$21&gt;=E$4,VLOOKUP($D31,'Teller 1'!$E$8:$G$207,3),""))</f>
        <v>0</v>
      </c>
      <c r="F31" s="113">
        <f ca="1">IF(Summary!$C$21&gt;=F$4,VLOOKUP($D31,'Teller 2'!$E$8:$G$207,3),"")</f>
        <v>1</v>
      </c>
      <c r="G31" s="113">
        <f ca="1">IF(Summary!$C$21&gt;=G$4,VLOOKUP($D31,'Teller 3'!$E$8:$G$207,3),"")</f>
        <v>0</v>
      </c>
      <c r="H31" s="113">
        <f ca="1">IF(Summary!$C$21&gt;=H$4,VLOOKUP($D31,'Teller 4'!$E$8:$G$207,3),"")</f>
        <v>0</v>
      </c>
      <c r="I31" s="114">
        <f ca="1">IF(Summary!$C$21&gt;=I$4,VLOOKUP($D31,'Teller 5'!$E$8:$G$207,3),"")</f>
        <v>0</v>
      </c>
      <c r="J31" s="102">
        <f t="shared" ca="1" si="0"/>
        <v>1</v>
      </c>
      <c r="K31" s="102">
        <f t="shared" ca="1" si="1"/>
        <v>0</v>
      </c>
      <c r="L31" s="102">
        <f>IF(D30=TEXT("Closed",0),1,Summary!$I$19)</f>
        <v>168</v>
      </c>
      <c r="M31" s="103">
        <f ca="1">IF(D31=TEXT("Closed",0),"",MAX('Teller 1'!K34,'Teller 2'!K34,'Teller 3'!K34,'Teller 4'!K34,'Teller 5'!K34))</f>
        <v>0</v>
      </c>
      <c r="N31" s="103">
        <f ca="1">IF(D31=TEXT("Closed",0),"",AVERAGE($M$5:M31))</f>
        <v>0</v>
      </c>
      <c r="O31" s="103">
        <f ca="1">IF(D31=TEXT("Closed",0),"",MAX($M$5:M31))</f>
        <v>0</v>
      </c>
      <c r="P31" s="104">
        <f ca="1">IF(D31=TEXT("Closed",0),"",COUNTIF($M$5:M31,"&gt;"&amp;TEXT(Summary!$H$6,"0.0000")))</f>
        <v>0</v>
      </c>
    </row>
    <row r="32" spans="2:16" outlineLevel="1" x14ac:dyDescent="0.25">
      <c r="B32" s="100">
        <v>28</v>
      </c>
      <c r="C32" s="6">
        <v>2.8881132523331052E-3</v>
      </c>
      <c r="D32" s="101">
        <f>IF(D31=TEXT("Closed",0),TEXT("Closed",0),IF(D31+C32&gt;Summary!$H$5,TEXT("Closed",0),D31+C32))</f>
        <v>0.4558725763315129</v>
      </c>
      <c r="E32" s="112">
        <f ca="1">IF(D32=TEXT("Closed",0),"",IF(Summary!$C$21&gt;=E$4,VLOOKUP($D32,'Teller 1'!$E$8:$G$207,3),""))</f>
        <v>0</v>
      </c>
      <c r="F32" s="113">
        <f ca="1">IF(Summary!$C$21&gt;=F$4,VLOOKUP($D32,'Teller 2'!$E$8:$G$207,3),"")</f>
        <v>1</v>
      </c>
      <c r="G32" s="113">
        <f ca="1">IF(Summary!$C$21&gt;=G$4,VLOOKUP($D32,'Teller 3'!$E$8:$G$207,3),"")</f>
        <v>0</v>
      </c>
      <c r="H32" s="113">
        <f ca="1">IF(Summary!$C$21&gt;=H$4,VLOOKUP($D32,'Teller 4'!$E$8:$G$207,3),"")</f>
        <v>0</v>
      </c>
      <c r="I32" s="114">
        <f ca="1">IF(Summary!$C$21&gt;=I$4,VLOOKUP($D32,'Teller 5'!$E$8:$G$207,3),"")</f>
        <v>0</v>
      </c>
      <c r="J32" s="102">
        <f t="shared" ca="1" si="0"/>
        <v>1</v>
      </c>
      <c r="K32" s="102">
        <f t="shared" ca="1" si="1"/>
        <v>0</v>
      </c>
      <c r="L32" s="102">
        <f>IF(D31=TEXT("Closed",0),1,Summary!$I$19)</f>
        <v>168</v>
      </c>
      <c r="M32" s="103">
        <f ca="1">IF(D32=TEXT("Closed",0),"",MAX('Teller 1'!K35,'Teller 2'!K35,'Teller 3'!K35,'Teller 4'!K35,'Teller 5'!K35))</f>
        <v>0</v>
      </c>
      <c r="N32" s="103">
        <f ca="1">IF(D32=TEXT("Closed",0),"",AVERAGE($M$5:M32))</f>
        <v>0</v>
      </c>
      <c r="O32" s="103">
        <f ca="1">IF(D32=TEXT("Closed",0),"",MAX($M$5:M32))</f>
        <v>0</v>
      </c>
      <c r="P32" s="104">
        <f ca="1">IF(D32=TEXT("Closed",0),"",COUNTIF($M$5:M32,"&gt;"&amp;TEXT(Summary!$H$6,"0.0000")))</f>
        <v>0</v>
      </c>
    </row>
    <row r="33" spans="2:16" outlineLevel="1" x14ac:dyDescent="0.25">
      <c r="B33" s="100">
        <v>29</v>
      </c>
      <c r="C33" s="6">
        <v>2.8881132523331052E-3</v>
      </c>
      <c r="D33" s="101">
        <f>IF(D32=TEXT("Closed",0),TEXT("Closed",0),IF(D32+C33&gt;Summary!$H$5,TEXT("Closed",0),D32+C33))</f>
        <v>0.45876068958384603</v>
      </c>
      <c r="E33" s="112">
        <f ca="1">IF(D33=TEXT("Closed",0),"",IF(Summary!$C$21&gt;=E$4,VLOOKUP($D33,'Teller 1'!$E$8:$G$207,3),""))</f>
        <v>1</v>
      </c>
      <c r="F33" s="113">
        <f ca="1">IF(Summary!$C$21&gt;=F$4,VLOOKUP($D33,'Teller 2'!$E$8:$G$207,3),"")</f>
        <v>0</v>
      </c>
      <c r="G33" s="113">
        <f ca="1">IF(Summary!$C$21&gt;=G$4,VLOOKUP($D33,'Teller 3'!$E$8:$G$207,3),"")</f>
        <v>0</v>
      </c>
      <c r="H33" s="113">
        <f ca="1">IF(Summary!$C$21&gt;=H$4,VLOOKUP($D33,'Teller 4'!$E$8:$G$207,3),"")</f>
        <v>0</v>
      </c>
      <c r="I33" s="114">
        <f ca="1">IF(Summary!$C$21&gt;=I$4,VLOOKUP($D33,'Teller 5'!$E$8:$G$207,3),"")</f>
        <v>0</v>
      </c>
      <c r="J33" s="102">
        <f t="shared" ca="1" si="0"/>
        <v>2</v>
      </c>
      <c r="K33" s="102">
        <f t="shared" ca="1" si="1"/>
        <v>0</v>
      </c>
      <c r="L33" s="102">
        <f>IF(D32=TEXT("Closed",0),1,Summary!$I$20)</f>
        <v>240</v>
      </c>
      <c r="M33" s="103">
        <f ca="1">IF(D33=TEXT("Closed",0),"",MAX('Teller 1'!K36,'Teller 2'!K36,'Teller 3'!K36,'Teller 4'!K36,'Teller 5'!K36))</f>
        <v>0</v>
      </c>
      <c r="N33" s="103">
        <f ca="1">IF(D33=TEXT("Closed",0),"",AVERAGE($M$5:M33))</f>
        <v>0</v>
      </c>
      <c r="O33" s="103">
        <f ca="1">IF(D33=TEXT("Closed",0),"",MAX($M$5:M33))</f>
        <v>0</v>
      </c>
      <c r="P33" s="104">
        <f ca="1">IF(D33=TEXT("Closed",0),"",COUNTIF($M$5:M33,"&gt;"&amp;TEXT(Summary!$H$6,"0.0000")))</f>
        <v>0</v>
      </c>
    </row>
    <row r="34" spans="2:16" outlineLevel="1" x14ac:dyDescent="0.25">
      <c r="B34" s="100">
        <v>30</v>
      </c>
      <c r="C34" s="6">
        <v>2.8881132523331052E-3</v>
      </c>
      <c r="D34" s="101">
        <f>IF(D33=TEXT("Closed",0),TEXT("Closed",0),IF(D33+C34&gt;Summary!$H$5,TEXT("Closed",0),D33+C34))</f>
        <v>0.46164880283617915</v>
      </c>
      <c r="E34" s="112">
        <f ca="1">IF(D34=TEXT("Closed",0),"",IF(Summary!$C$21&gt;=E$4,VLOOKUP($D34,'Teller 1'!$E$8:$G$207,3),""))</f>
        <v>0</v>
      </c>
      <c r="F34" s="113">
        <f ca="1">IF(Summary!$C$21&gt;=F$4,VLOOKUP($D34,'Teller 2'!$E$8:$G$207,3),"")</f>
        <v>0</v>
      </c>
      <c r="G34" s="113">
        <f ca="1">IF(Summary!$C$21&gt;=G$4,VLOOKUP($D34,'Teller 3'!$E$8:$G$207,3),"")</f>
        <v>0</v>
      </c>
      <c r="H34" s="113">
        <f ca="1">IF(Summary!$C$21&gt;=H$4,VLOOKUP($D34,'Teller 4'!$E$8:$G$207,3),"")</f>
        <v>0</v>
      </c>
      <c r="I34" s="114">
        <f ca="1">IF(Summary!$C$21&gt;=I$4,VLOOKUP($D34,'Teller 5'!$E$8:$G$207,3),"")</f>
        <v>0</v>
      </c>
      <c r="J34" s="102">
        <f t="shared" ca="1" si="0"/>
        <v>1</v>
      </c>
      <c r="K34" s="102">
        <f t="shared" ca="1" si="1"/>
        <v>0</v>
      </c>
      <c r="L34" s="102">
        <f>IF(D33=TEXT("Closed",0),1,Summary!$I$20)</f>
        <v>240</v>
      </c>
      <c r="M34" s="103">
        <f ca="1">IF(D34=TEXT("Closed",0),"",MAX('Teller 1'!K37,'Teller 2'!K37,'Teller 3'!K37,'Teller 4'!K37,'Teller 5'!K37))</f>
        <v>0</v>
      </c>
      <c r="N34" s="103">
        <f ca="1">IF(D34=TEXT("Closed",0),"",AVERAGE($M$5:M34))</f>
        <v>0</v>
      </c>
      <c r="O34" s="103">
        <f ca="1">IF(D34=TEXT("Closed",0),"",MAX($M$5:M34))</f>
        <v>0</v>
      </c>
      <c r="P34" s="104">
        <f ca="1">IF(D34=TEXT("Closed",0),"",COUNTIF($M$5:M34,"&gt;"&amp;TEXT(Summary!$H$6,"0.0000")))</f>
        <v>0</v>
      </c>
    </row>
    <row r="35" spans="2:16" outlineLevel="1" x14ac:dyDescent="0.25">
      <c r="B35" s="100">
        <v>31</v>
      </c>
      <c r="C35" s="6">
        <v>2.8881132523331052E-3</v>
      </c>
      <c r="D35" s="101">
        <f>IF(D34=TEXT("Closed",0),TEXT("Closed",0),IF(D34+C35&gt;Summary!$H$5,TEXT("Closed",0),D34+C35))</f>
        <v>0.46453691608851228</v>
      </c>
      <c r="E35" s="112">
        <f ca="1">IF(D35=TEXT("Closed",0),"",IF(Summary!$C$21&gt;=E$4,VLOOKUP($D35,'Teller 1'!$E$8:$G$207,3),""))</f>
        <v>0</v>
      </c>
      <c r="F35" s="113">
        <f ca="1">IF(Summary!$C$21&gt;=F$4,VLOOKUP($D35,'Teller 2'!$E$8:$G$207,3),"")</f>
        <v>0</v>
      </c>
      <c r="G35" s="113">
        <f ca="1">IF(Summary!$C$21&gt;=G$4,VLOOKUP($D35,'Teller 3'!$E$8:$G$207,3),"")</f>
        <v>0</v>
      </c>
      <c r="H35" s="113">
        <f ca="1">IF(Summary!$C$21&gt;=H$4,VLOOKUP($D35,'Teller 4'!$E$8:$G$207,3),"")</f>
        <v>0</v>
      </c>
      <c r="I35" s="114">
        <f ca="1">IF(Summary!$C$21&gt;=I$4,VLOOKUP($D35,'Teller 5'!$E$8:$G$207,3),"")</f>
        <v>0</v>
      </c>
      <c r="J35" s="102">
        <f t="shared" ca="1" si="0"/>
        <v>1</v>
      </c>
      <c r="K35" s="102">
        <f t="shared" ca="1" si="1"/>
        <v>0</v>
      </c>
      <c r="L35" s="102">
        <f>IF(D34=TEXT("Closed",0),1,Summary!$I$20)</f>
        <v>240</v>
      </c>
      <c r="M35" s="103">
        <f ca="1">IF(D35=TEXT("Closed",0),"",MAX('Teller 1'!K38,'Teller 2'!K38,'Teller 3'!K38,'Teller 4'!K38,'Teller 5'!K38))</f>
        <v>0</v>
      </c>
      <c r="N35" s="103">
        <f ca="1">IF(D35=TEXT("Closed",0),"",AVERAGE($M$5:M35))</f>
        <v>0</v>
      </c>
      <c r="O35" s="103">
        <f ca="1">IF(D35=TEXT("Closed",0),"",MAX($M$5:M35))</f>
        <v>0</v>
      </c>
      <c r="P35" s="104">
        <f ca="1">IF(D35=TEXT("Closed",0),"",COUNTIF($M$5:M35,"&gt;"&amp;TEXT(Summary!$H$6,"0.0000")))</f>
        <v>0</v>
      </c>
    </row>
    <row r="36" spans="2:16" outlineLevel="1" x14ac:dyDescent="0.25">
      <c r="B36" s="100">
        <v>32</v>
      </c>
      <c r="C36" s="6">
        <v>2.8881132523331052E-3</v>
      </c>
      <c r="D36" s="101">
        <f>IF(D35=TEXT("Closed",0),TEXT("Closed",0),IF(D35+C36&gt;Summary!$H$5,TEXT("Closed",0),D35+C36))</f>
        <v>0.4674250293408454</v>
      </c>
      <c r="E36" s="112">
        <f ca="1">IF(D36=TEXT("Closed",0),"",IF(Summary!$C$21&gt;=E$4,VLOOKUP($D36,'Teller 1'!$E$8:$G$207,3),""))</f>
        <v>0</v>
      </c>
      <c r="F36" s="113">
        <f ca="1">IF(Summary!$C$21&gt;=F$4,VLOOKUP($D36,'Teller 2'!$E$8:$G$207,3),"")</f>
        <v>0</v>
      </c>
      <c r="G36" s="113">
        <f ca="1">IF(Summary!$C$21&gt;=G$4,VLOOKUP($D36,'Teller 3'!$E$8:$G$207,3),"")</f>
        <v>0</v>
      </c>
      <c r="H36" s="113">
        <f ca="1">IF(Summary!$C$21&gt;=H$4,VLOOKUP($D36,'Teller 4'!$E$8:$G$207,3),"")</f>
        <v>0</v>
      </c>
      <c r="I36" s="114">
        <f ca="1">IF(Summary!$C$21&gt;=I$4,VLOOKUP($D36,'Teller 5'!$E$8:$G$207,3),"")</f>
        <v>0</v>
      </c>
      <c r="J36" s="102">
        <f t="shared" ca="1" si="0"/>
        <v>1</v>
      </c>
      <c r="K36" s="102">
        <f t="shared" ca="1" si="1"/>
        <v>0</v>
      </c>
      <c r="L36" s="102">
        <f>IF(D35=TEXT("Closed",0),1,Summary!$I$20)</f>
        <v>240</v>
      </c>
      <c r="M36" s="103">
        <f ca="1">IF(D36=TEXT("Closed",0),"",MAX('Teller 1'!K39,'Teller 2'!K39,'Teller 3'!K39,'Teller 4'!K39,'Teller 5'!K39))</f>
        <v>0</v>
      </c>
      <c r="N36" s="103">
        <f ca="1">IF(D36=TEXT("Closed",0),"",AVERAGE($M$5:M36))</f>
        <v>0</v>
      </c>
      <c r="O36" s="103">
        <f ca="1">IF(D36=TEXT("Closed",0),"",MAX($M$5:M36))</f>
        <v>0</v>
      </c>
      <c r="P36" s="104">
        <f ca="1">IF(D36=TEXT("Closed",0),"",COUNTIF($M$5:M36,"&gt;"&amp;TEXT(Summary!$H$6,"0.0000")))</f>
        <v>0</v>
      </c>
    </row>
    <row r="37" spans="2:16" outlineLevel="1" x14ac:dyDescent="0.25">
      <c r="B37" s="100">
        <v>33</v>
      </c>
      <c r="C37" s="6">
        <v>2.8881132523331052E-3</v>
      </c>
      <c r="D37" s="101">
        <f>IF(D36=TEXT("Closed",0),TEXT("Closed",0),IF(D36+C37&gt;Summary!$H$5,TEXT("Closed",0),D36+C37))</f>
        <v>0.47031314259317852</v>
      </c>
      <c r="E37" s="112">
        <f ca="1">IF(D37=TEXT("Closed",0),"",IF(Summary!$C$21&gt;=E$4,VLOOKUP($D37,'Teller 1'!$E$8:$G$207,3),""))</f>
        <v>1</v>
      </c>
      <c r="F37" s="113">
        <f ca="1">IF(Summary!$C$21&gt;=F$4,VLOOKUP($D37,'Teller 2'!$E$8:$G$207,3),"")</f>
        <v>0</v>
      </c>
      <c r="G37" s="113">
        <f ca="1">IF(Summary!$C$21&gt;=G$4,VLOOKUP($D37,'Teller 3'!$E$8:$G$207,3),"")</f>
        <v>0</v>
      </c>
      <c r="H37" s="113">
        <f ca="1">IF(Summary!$C$21&gt;=H$4,VLOOKUP($D37,'Teller 4'!$E$8:$G$207,3),"")</f>
        <v>0</v>
      </c>
      <c r="I37" s="114">
        <f ca="1">IF(Summary!$C$21&gt;=I$4,VLOOKUP($D37,'Teller 5'!$E$8:$G$207,3),"")</f>
        <v>0</v>
      </c>
      <c r="J37" s="102">
        <f t="shared" ca="1" si="0"/>
        <v>2</v>
      </c>
      <c r="K37" s="102">
        <f t="shared" ca="1" si="1"/>
        <v>0</v>
      </c>
      <c r="L37" s="102">
        <f>IF(D36=TEXT("Closed",0),1,Summary!$I$20)</f>
        <v>240</v>
      </c>
      <c r="M37" s="103">
        <f ca="1">IF(D37=TEXT("Closed",0),"",MAX('Teller 1'!K40,'Teller 2'!K40,'Teller 3'!K40,'Teller 4'!K40,'Teller 5'!K40))</f>
        <v>0</v>
      </c>
      <c r="N37" s="103">
        <f ca="1">IF(D37=TEXT("Closed",0),"",AVERAGE($M$5:M37))</f>
        <v>0</v>
      </c>
      <c r="O37" s="103">
        <f ca="1">IF(D37=TEXT("Closed",0),"",MAX($M$5:M37))</f>
        <v>0</v>
      </c>
      <c r="P37" s="104">
        <f ca="1">IF(D37=TEXT("Closed",0),"",COUNTIF($M$5:M37,"&gt;"&amp;TEXT(Summary!$H$6,"0.0000")))</f>
        <v>0</v>
      </c>
    </row>
    <row r="38" spans="2:16" outlineLevel="1" x14ac:dyDescent="0.25">
      <c r="B38" s="100">
        <v>34</v>
      </c>
      <c r="C38" s="6">
        <v>2.8881132523331052E-3</v>
      </c>
      <c r="D38" s="101">
        <f>IF(D37=TEXT("Closed",0),TEXT("Closed",0),IF(D37+C38&gt;Summary!$H$5,TEXT("Closed",0),D37+C38))</f>
        <v>0.47320125584551165</v>
      </c>
      <c r="E38" s="112">
        <f ca="1">IF(D38=TEXT("Closed",0),"",IF(Summary!$C$21&gt;=E$4,VLOOKUP($D38,'Teller 1'!$E$8:$G$207,3),""))</f>
        <v>0</v>
      </c>
      <c r="F38" s="113">
        <f ca="1">IF(Summary!$C$21&gt;=F$4,VLOOKUP($D38,'Teller 2'!$E$8:$G$207,3),"")</f>
        <v>0</v>
      </c>
      <c r="G38" s="113">
        <f ca="1">IF(Summary!$C$21&gt;=G$4,VLOOKUP($D38,'Teller 3'!$E$8:$G$207,3),"")</f>
        <v>0</v>
      </c>
      <c r="H38" s="113">
        <f ca="1">IF(Summary!$C$21&gt;=H$4,VLOOKUP($D38,'Teller 4'!$E$8:$G$207,3),"")</f>
        <v>0</v>
      </c>
      <c r="I38" s="114">
        <f ca="1">IF(Summary!$C$21&gt;=I$4,VLOOKUP($D38,'Teller 5'!$E$8:$G$207,3),"")</f>
        <v>0</v>
      </c>
      <c r="J38" s="102">
        <f t="shared" ca="1" si="0"/>
        <v>1</v>
      </c>
      <c r="K38" s="102">
        <f t="shared" ca="1" si="1"/>
        <v>0</v>
      </c>
      <c r="L38" s="102">
        <f>IF(D37=TEXT("Closed",0),1,Summary!$I$20)</f>
        <v>240</v>
      </c>
      <c r="M38" s="103">
        <f ca="1">IF(D38=TEXT("Closed",0),"",MAX('Teller 1'!K41,'Teller 2'!K41,'Teller 3'!K41,'Teller 4'!K41,'Teller 5'!K41))</f>
        <v>0</v>
      </c>
      <c r="N38" s="103">
        <f ca="1">IF(D38=TEXT("Closed",0),"",AVERAGE($M$5:M38))</f>
        <v>0</v>
      </c>
      <c r="O38" s="103">
        <f ca="1">IF(D38=TEXT("Closed",0),"",MAX($M$5:M38))</f>
        <v>0</v>
      </c>
      <c r="P38" s="104">
        <f ca="1">IF(D38=TEXT("Closed",0),"",COUNTIF($M$5:M38,"&gt;"&amp;TEXT(Summary!$H$6,"0.0000")))</f>
        <v>0</v>
      </c>
    </row>
    <row r="39" spans="2:16" outlineLevel="1" x14ac:dyDescent="0.25">
      <c r="B39" s="100">
        <v>35</v>
      </c>
      <c r="C39" s="6">
        <v>2.8881132523331052E-3</v>
      </c>
      <c r="D39" s="101">
        <f>IF(D38=TEXT("Closed",0),TEXT("Closed",0),IF(D38+C39&gt;Summary!$H$5,TEXT("Closed",0),D38+C39))</f>
        <v>0.47608936909784477</v>
      </c>
      <c r="E39" s="112">
        <f ca="1">IF(D39=TEXT("Closed",0),"",IF(Summary!$C$21&gt;=E$4,VLOOKUP($D39,'Teller 1'!$E$8:$G$207,3),""))</f>
        <v>1</v>
      </c>
      <c r="F39" s="113">
        <f ca="1">IF(Summary!$C$21&gt;=F$4,VLOOKUP($D39,'Teller 2'!$E$8:$G$207,3),"")</f>
        <v>0</v>
      </c>
      <c r="G39" s="113">
        <f ca="1">IF(Summary!$C$21&gt;=G$4,VLOOKUP($D39,'Teller 3'!$E$8:$G$207,3),"")</f>
        <v>0</v>
      </c>
      <c r="H39" s="113">
        <f ca="1">IF(Summary!$C$21&gt;=H$4,VLOOKUP($D39,'Teller 4'!$E$8:$G$207,3),"")</f>
        <v>0</v>
      </c>
      <c r="I39" s="114">
        <f ca="1">IF(Summary!$C$21&gt;=I$4,VLOOKUP($D39,'Teller 5'!$E$8:$G$207,3),"")</f>
        <v>0</v>
      </c>
      <c r="J39" s="102">
        <f t="shared" ca="1" si="0"/>
        <v>2</v>
      </c>
      <c r="K39" s="102">
        <f t="shared" ca="1" si="1"/>
        <v>0</v>
      </c>
      <c r="L39" s="102">
        <f>IF(D38=TEXT("Closed",0),1,Summary!$I$20)</f>
        <v>240</v>
      </c>
      <c r="M39" s="103">
        <f ca="1">IF(D39=TEXT("Closed",0),"",MAX('Teller 1'!K42,'Teller 2'!K42,'Teller 3'!K42,'Teller 4'!K42,'Teller 5'!K42))</f>
        <v>0</v>
      </c>
      <c r="N39" s="103">
        <f ca="1">IF(D39=TEXT("Closed",0),"",AVERAGE($M$5:M39))</f>
        <v>0</v>
      </c>
      <c r="O39" s="103">
        <f ca="1">IF(D39=TEXT("Closed",0),"",MAX($M$5:M39))</f>
        <v>0</v>
      </c>
      <c r="P39" s="104">
        <f ca="1">IF(D39=TEXT("Closed",0),"",COUNTIF($M$5:M39,"&gt;"&amp;TEXT(Summary!$H$6,"0.0000")))</f>
        <v>0</v>
      </c>
    </row>
    <row r="40" spans="2:16" outlineLevel="1" x14ac:dyDescent="0.25">
      <c r="B40" s="100">
        <v>36</v>
      </c>
      <c r="C40" s="6">
        <v>2.8881132523331052E-3</v>
      </c>
      <c r="D40" s="101">
        <f>IF(D39=TEXT("Closed",0),TEXT("Closed",0),IF(D39+C40&gt;Summary!$H$5,TEXT("Closed",0),D39+C40))</f>
        <v>0.4789774823501779</v>
      </c>
      <c r="E40" s="112">
        <f ca="1">IF(D40=TEXT("Closed",0),"",IF(Summary!$C$21&gt;=E$4,VLOOKUP($D40,'Teller 1'!$E$8:$G$207,3),""))</f>
        <v>0</v>
      </c>
      <c r="F40" s="113">
        <f ca="1">IF(Summary!$C$21&gt;=F$4,VLOOKUP($D40,'Teller 2'!$E$8:$G$207,3),"")</f>
        <v>1</v>
      </c>
      <c r="G40" s="113">
        <f ca="1">IF(Summary!$C$21&gt;=G$4,VLOOKUP($D40,'Teller 3'!$E$8:$G$207,3),"")</f>
        <v>0</v>
      </c>
      <c r="H40" s="113">
        <f ca="1">IF(Summary!$C$21&gt;=H$4,VLOOKUP($D40,'Teller 4'!$E$8:$G$207,3),"")</f>
        <v>0</v>
      </c>
      <c r="I40" s="114">
        <f ca="1">IF(Summary!$C$21&gt;=I$4,VLOOKUP($D40,'Teller 5'!$E$8:$G$207,3),"")</f>
        <v>0</v>
      </c>
      <c r="J40" s="102">
        <f t="shared" ca="1" si="0"/>
        <v>1</v>
      </c>
      <c r="K40" s="102">
        <f t="shared" ca="1" si="1"/>
        <v>0</v>
      </c>
      <c r="L40" s="102">
        <f>IF(D39=TEXT("Closed",0),1,Summary!$I$20)</f>
        <v>240</v>
      </c>
      <c r="M40" s="103">
        <f ca="1">IF(D40=TEXT("Closed",0),"",MAX('Teller 1'!K43,'Teller 2'!K43,'Teller 3'!K43,'Teller 4'!K43,'Teller 5'!K43))</f>
        <v>0</v>
      </c>
      <c r="N40" s="103">
        <f ca="1">IF(D40=TEXT("Closed",0),"",AVERAGE($M$5:M40))</f>
        <v>0</v>
      </c>
      <c r="O40" s="103">
        <f ca="1">IF(D40=TEXT("Closed",0),"",MAX($M$5:M40))</f>
        <v>0</v>
      </c>
      <c r="P40" s="104">
        <f ca="1">IF(D40=TEXT("Closed",0),"",COUNTIF($M$5:M40,"&gt;"&amp;TEXT(Summary!$H$6,"0.0000")))</f>
        <v>0</v>
      </c>
    </row>
    <row r="41" spans="2:16" outlineLevel="1" x14ac:dyDescent="0.25">
      <c r="B41" s="100">
        <v>37</v>
      </c>
      <c r="C41" s="6">
        <v>2.8881132523331052E-3</v>
      </c>
      <c r="D41" s="101">
        <f>IF(D40=TEXT("Closed",0),TEXT("Closed",0),IF(D40+C41&gt;Summary!$H$5,TEXT("Closed",0),D40+C41))</f>
        <v>0.48186559560251102</v>
      </c>
      <c r="E41" s="112">
        <f ca="1">IF(D41=TEXT("Closed",0),"",IF(Summary!$C$21&gt;=E$4,VLOOKUP($D41,'Teller 1'!$E$8:$G$207,3),""))</f>
        <v>0</v>
      </c>
      <c r="F41" s="113">
        <f ca="1">IF(Summary!$C$21&gt;=F$4,VLOOKUP($D41,'Teller 2'!$E$8:$G$207,3),"")</f>
        <v>0</v>
      </c>
      <c r="G41" s="113">
        <f ca="1">IF(Summary!$C$21&gt;=G$4,VLOOKUP($D41,'Teller 3'!$E$8:$G$207,3),"")</f>
        <v>0</v>
      </c>
      <c r="H41" s="113">
        <f ca="1">IF(Summary!$C$21&gt;=H$4,VLOOKUP($D41,'Teller 4'!$E$8:$G$207,3),"")</f>
        <v>0</v>
      </c>
      <c r="I41" s="114">
        <f ca="1">IF(Summary!$C$21&gt;=I$4,VLOOKUP($D41,'Teller 5'!$E$8:$G$207,3),"")</f>
        <v>0</v>
      </c>
      <c r="J41" s="102">
        <f t="shared" ca="1" si="0"/>
        <v>1</v>
      </c>
      <c r="K41" s="102">
        <f t="shared" ca="1" si="1"/>
        <v>0</v>
      </c>
      <c r="L41" s="102">
        <f>IF(D40=TEXT("Closed",0),1,Summary!$I$20)</f>
        <v>240</v>
      </c>
      <c r="M41" s="103">
        <f ca="1">IF(D41=TEXT("Closed",0),"",MAX('Teller 1'!K44,'Teller 2'!K44,'Teller 3'!K44,'Teller 4'!K44,'Teller 5'!K44))</f>
        <v>0</v>
      </c>
      <c r="N41" s="103">
        <f ca="1">IF(D41=TEXT("Closed",0),"",AVERAGE($M$5:M41))</f>
        <v>0</v>
      </c>
      <c r="O41" s="103">
        <f ca="1">IF(D41=TEXT("Closed",0),"",MAX($M$5:M41))</f>
        <v>0</v>
      </c>
      <c r="P41" s="104">
        <f ca="1">IF(D41=TEXT("Closed",0),"",COUNTIF($M$5:M41,"&gt;"&amp;TEXT(Summary!$H$6,"0.0000")))</f>
        <v>0</v>
      </c>
    </row>
    <row r="42" spans="2:16" outlineLevel="1" x14ac:dyDescent="0.25">
      <c r="B42" s="100">
        <v>38</v>
      </c>
      <c r="C42" s="6">
        <v>2.8881132523331052E-3</v>
      </c>
      <c r="D42" s="101">
        <f>IF(D41=TEXT("Closed",0),TEXT("Closed",0),IF(D41+C42&gt;Summary!$H$5,TEXT("Closed",0),D41+C42))</f>
        <v>0.48475370885484415</v>
      </c>
      <c r="E42" s="112">
        <f ca="1">IF(D42=TEXT("Closed",0),"",IF(Summary!$C$21&gt;=E$4,VLOOKUP($D42,'Teller 1'!$E$8:$G$207,3),""))</f>
        <v>1</v>
      </c>
      <c r="F42" s="113">
        <f ca="1">IF(Summary!$C$21&gt;=F$4,VLOOKUP($D42,'Teller 2'!$E$8:$G$207,3),"")</f>
        <v>0</v>
      </c>
      <c r="G42" s="113">
        <f ca="1">IF(Summary!$C$21&gt;=G$4,VLOOKUP($D42,'Teller 3'!$E$8:$G$207,3),"")</f>
        <v>0</v>
      </c>
      <c r="H42" s="113">
        <f ca="1">IF(Summary!$C$21&gt;=H$4,VLOOKUP($D42,'Teller 4'!$E$8:$G$207,3),"")</f>
        <v>0</v>
      </c>
      <c r="I42" s="114">
        <f ca="1">IF(Summary!$C$21&gt;=I$4,VLOOKUP($D42,'Teller 5'!$E$8:$G$207,3),"")</f>
        <v>0</v>
      </c>
      <c r="J42" s="102">
        <f t="shared" ca="1" si="0"/>
        <v>2</v>
      </c>
      <c r="K42" s="102">
        <f t="shared" ca="1" si="1"/>
        <v>0</v>
      </c>
      <c r="L42" s="102">
        <f>IF(D41=TEXT("Closed",0),1,Summary!$I$20)</f>
        <v>240</v>
      </c>
      <c r="M42" s="103">
        <f ca="1">IF(D42=TEXT("Closed",0),"",MAX('Teller 1'!K45,'Teller 2'!K45,'Teller 3'!K45,'Teller 4'!K45,'Teller 5'!K45))</f>
        <v>0</v>
      </c>
      <c r="N42" s="103">
        <f ca="1">IF(D42=TEXT("Closed",0),"",AVERAGE($M$5:M42))</f>
        <v>0</v>
      </c>
      <c r="O42" s="103">
        <f ca="1">IF(D42=TEXT("Closed",0),"",MAX($M$5:M42))</f>
        <v>0</v>
      </c>
      <c r="P42" s="104">
        <f ca="1">IF(D42=TEXT("Closed",0),"",COUNTIF($M$5:M42,"&gt;"&amp;TEXT(Summary!$H$6,"0.0000")))</f>
        <v>0</v>
      </c>
    </row>
    <row r="43" spans="2:16" outlineLevel="1" x14ac:dyDescent="0.25">
      <c r="B43" s="100">
        <v>39</v>
      </c>
      <c r="C43" s="6">
        <v>2.8881132523331052E-3</v>
      </c>
      <c r="D43" s="101">
        <f>IF(D42=TEXT("Closed",0),TEXT("Closed",0),IF(D42+C43&gt;Summary!$H$5,TEXT("Closed",0),D42+C43))</f>
        <v>0.48764182210717727</v>
      </c>
      <c r="E43" s="112">
        <f ca="1">IF(D43=TEXT("Closed",0),"",IF(Summary!$C$21&gt;=E$4,VLOOKUP($D43,'Teller 1'!$E$8:$G$207,3),""))</f>
        <v>0</v>
      </c>
      <c r="F43" s="113">
        <f ca="1">IF(Summary!$C$21&gt;=F$4,VLOOKUP($D43,'Teller 2'!$E$8:$G$207,3),"")</f>
        <v>1</v>
      </c>
      <c r="G43" s="113">
        <f ca="1">IF(Summary!$C$21&gt;=G$4,VLOOKUP($D43,'Teller 3'!$E$8:$G$207,3),"")</f>
        <v>0</v>
      </c>
      <c r="H43" s="113">
        <f ca="1">IF(Summary!$C$21&gt;=H$4,VLOOKUP($D43,'Teller 4'!$E$8:$G$207,3),"")</f>
        <v>0</v>
      </c>
      <c r="I43" s="114">
        <f ca="1">IF(Summary!$C$21&gt;=I$4,VLOOKUP($D43,'Teller 5'!$E$8:$G$207,3),"")</f>
        <v>0</v>
      </c>
      <c r="J43" s="102">
        <f t="shared" ca="1" si="0"/>
        <v>1</v>
      </c>
      <c r="K43" s="102">
        <f t="shared" ca="1" si="1"/>
        <v>0</v>
      </c>
      <c r="L43" s="102">
        <f>IF(D42=TEXT("Closed",0),1,Summary!$I$20)</f>
        <v>240</v>
      </c>
      <c r="M43" s="103">
        <f ca="1">IF(D43=TEXT("Closed",0),"",MAX('Teller 1'!K46,'Teller 2'!K46,'Teller 3'!K46,'Teller 4'!K46,'Teller 5'!K46))</f>
        <v>0</v>
      </c>
      <c r="N43" s="103">
        <f ca="1">IF(D43=TEXT("Closed",0),"",AVERAGE($M$5:M43))</f>
        <v>0</v>
      </c>
      <c r="O43" s="103">
        <f ca="1">IF(D43=TEXT("Closed",0),"",MAX($M$5:M43))</f>
        <v>0</v>
      </c>
      <c r="P43" s="104">
        <f ca="1">IF(D43=TEXT("Closed",0),"",COUNTIF($M$5:M43,"&gt;"&amp;TEXT(Summary!$H$6,"0.0000")))</f>
        <v>0</v>
      </c>
    </row>
    <row r="44" spans="2:16" outlineLevel="1" x14ac:dyDescent="0.25">
      <c r="B44" s="100">
        <v>40</v>
      </c>
      <c r="C44" s="6">
        <v>2.8881132523331052E-3</v>
      </c>
      <c r="D44" s="101">
        <f>IF(D43=TEXT("Closed",0),TEXT("Closed",0),IF(D43+C44&gt;Summary!$H$5,TEXT("Closed",0),D43+C44))</f>
        <v>0.49052993535951039</v>
      </c>
      <c r="E44" s="112">
        <f ca="1">IF(D44=TEXT("Closed",0),"",IF(Summary!$C$21&gt;=E$4,VLOOKUP($D44,'Teller 1'!$E$8:$G$207,3),""))</f>
        <v>0</v>
      </c>
      <c r="F44" s="113">
        <f ca="1">IF(Summary!$C$21&gt;=F$4,VLOOKUP($D44,'Teller 2'!$E$8:$G$207,3),"")</f>
        <v>0</v>
      </c>
      <c r="G44" s="113">
        <f ca="1">IF(Summary!$C$21&gt;=G$4,VLOOKUP($D44,'Teller 3'!$E$8:$G$207,3),"")</f>
        <v>0</v>
      </c>
      <c r="H44" s="113">
        <f ca="1">IF(Summary!$C$21&gt;=H$4,VLOOKUP($D44,'Teller 4'!$E$8:$G$207,3),"")</f>
        <v>0</v>
      </c>
      <c r="I44" s="114">
        <f ca="1">IF(Summary!$C$21&gt;=I$4,VLOOKUP($D44,'Teller 5'!$E$8:$G$207,3),"")</f>
        <v>0</v>
      </c>
      <c r="J44" s="102">
        <f t="shared" ca="1" si="0"/>
        <v>1</v>
      </c>
      <c r="K44" s="102">
        <f t="shared" ca="1" si="1"/>
        <v>0</v>
      </c>
      <c r="L44" s="102">
        <f>IF(D43=TEXT("Closed",0),1,Summary!$I$20)</f>
        <v>240</v>
      </c>
      <c r="M44" s="103">
        <f ca="1">IF(D44=TEXT("Closed",0),"",MAX('Teller 1'!K47,'Teller 2'!K47,'Teller 3'!K47,'Teller 4'!K47,'Teller 5'!K47))</f>
        <v>0</v>
      </c>
      <c r="N44" s="103">
        <f ca="1">IF(D44=TEXT("Closed",0),"",AVERAGE($M$5:M44))</f>
        <v>0</v>
      </c>
      <c r="O44" s="103">
        <f ca="1">IF(D44=TEXT("Closed",0),"",MAX($M$5:M44))</f>
        <v>0</v>
      </c>
      <c r="P44" s="104">
        <f ca="1">IF(D44=TEXT("Closed",0),"",COUNTIF($M$5:M44,"&gt;"&amp;TEXT(Summary!$H$6,"0.0000")))</f>
        <v>0</v>
      </c>
    </row>
    <row r="45" spans="2:16" outlineLevel="1" x14ac:dyDescent="0.25">
      <c r="B45" s="100">
        <v>41</v>
      </c>
      <c r="C45" s="6">
        <v>2.8881132523331052E-3</v>
      </c>
      <c r="D45" s="101">
        <f>IF(D44=TEXT("Closed",0),TEXT("Closed",0),IF(D44+C45&gt;Summary!$H$5,TEXT("Closed",0),D44+C45))</f>
        <v>0.49341804861184352</v>
      </c>
      <c r="E45" s="112">
        <f ca="1">IF(D45=TEXT("Closed",0),"",IF(Summary!$C$21&gt;=E$4,VLOOKUP($D45,'Teller 1'!$E$8:$G$207,3),""))</f>
        <v>1</v>
      </c>
      <c r="F45" s="113">
        <f ca="1">IF(Summary!$C$21&gt;=F$4,VLOOKUP($D45,'Teller 2'!$E$8:$G$207,3),"")</f>
        <v>0</v>
      </c>
      <c r="G45" s="113">
        <f ca="1">IF(Summary!$C$21&gt;=G$4,VLOOKUP($D45,'Teller 3'!$E$8:$G$207,3),"")</f>
        <v>0</v>
      </c>
      <c r="H45" s="113">
        <f ca="1">IF(Summary!$C$21&gt;=H$4,VLOOKUP($D45,'Teller 4'!$E$8:$G$207,3),"")</f>
        <v>0</v>
      </c>
      <c r="I45" s="114">
        <f ca="1">IF(Summary!$C$21&gt;=I$4,VLOOKUP($D45,'Teller 5'!$E$8:$G$207,3),"")</f>
        <v>0</v>
      </c>
      <c r="J45" s="102">
        <f t="shared" ca="1" si="0"/>
        <v>2</v>
      </c>
      <c r="K45" s="102">
        <f t="shared" ca="1" si="1"/>
        <v>0</v>
      </c>
      <c r="L45" s="102">
        <f>IF(D44=TEXT("Closed",0),1,Summary!$I$20)</f>
        <v>240</v>
      </c>
      <c r="M45" s="103">
        <f ca="1">IF(D45=TEXT("Closed",0),"",MAX('Teller 1'!K48,'Teller 2'!K48,'Teller 3'!K48,'Teller 4'!K48,'Teller 5'!K48))</f>
        <v>0</v>
      </c>
      <c r="N45" s="103">
        <f ca="1">IF(D45=TEXT("Closed",0),"",AVERAGE($M$5:M45))</f>
        <v>0</v>
      </c>
      <c r="O45" s="103">
        <f ca="1">IF(D45=TEXT("Closed",0),"",MAX($M$5:M45))</f>
        <v>0</v>
      </c>
      <c r="P45" s="104">
        <f ca="1">IF(D45=TEXT("Closed",0),"",COUNTIF($M$5:M45,"&gt;"&amp;TEXT(Summary!$H$6,"0.0000")))</f>
        <v>0</v>
      </c>
    </row>
    <row r="46" spans="2:16" outlineLevel="1" x14ac:dyDescent="0.25">
      <c r="B46" s="100">
        <v>42</v>
      </c>
      <c r="C46" s="6">
        <v>2.8881132523331052E-3</v>
      </c>
      <c r="D46" s="101">
        <f>IF(D45=TEXT("Closed",0),TEXT("Closed",0),IF(D45+C46&gt;Summary!$H$5,TEXT("Closed",0),D45+C46))</f>
        <v>0.49630616186417664</v>
      </c>
      <c r="E46" s="112">
        <f ca="1">IF(D46=TEXT("Closed",0),"",IF(Summary!$C$21&gt;=E$4,VLOOKUP($D46,'Teller 1'!$E$8:$G$207,3),""))</f>
        <v>0</v>
      </c>
      <c r="F46" s="113">
        <f ca="1">IF(Summary!$C$21&gt;=F$4,VLOOKUP($D46,'Teller 2'!$E$8:$G$207,3),"")</f>
        <v>1</v>
      </c>
      <c r="G46" s="113">
        <f ca="1">IF(Summary!$C$21&gt;=G$4,VLOOKUP($D46,'Teller 3'!$E$8:$G$207,3),"")</f>
        <v>0</v>
      </c>
      <c r="H46" s="113">
        <f ca="1">IF(Summary!$C$21&gt;=H$4,VLOOKUP($D46,'Teller 4'!$E$8:$G$207,3),"")</f>
        <v>0</v>
      </c>
      <c r="I46" s="114">
        <f ca="1">IF(Summary!$C$21&gt;=I$4,VLOOKUP($D46,'Teller 5'!$E$8:$G$207,3),"")</f>
        <v>0</v>
      </c>
      <c r="J46" s="102">
        <f t="shared" ca="1" si="0"/>
        <v>1</v>
      </c>
      <c r="K46" s="102">
        <f t="shared" ca="1" si="1"/>
        <v>0</v>
      </c>
      <c r="L46" s="102">
        <f>IF(D45=TEXT("Closed",0),1,Summary!$I$20)</f>
        <v>240</v>
      </c>
      <c r="M46" s="103">
        <f ca="1">IF(D46=TEXT("Closed",0),"",MAX('Teller 1'!K49,'Teller 2'!K49,'Teller 3'!K49,'Teller 4'!K49,'Teller 5'!K49))</f>
        <v>0</v>
      </c>
      <c r="N46" s="103">
        <f ca="1">IF(D46=TEXT("Closed",0),"",AVERAGE($M$5:M46))</f>
        <v>0</v>
      </c>
      <c r="O46" s="103">
        <f ca="1">IF(D46=TEXT("Closed",0),"",MAX($M$5:M46))</f>
        <v>0</v>
      </c>
      <c r="P46" s="104">
        <f ca="1">IF(D46=TEXT("Closed",0),"",COUNTIF($M$5:M46,"&gt;"&amp;TEXT(Summary!$H$6,"0.0000")))</f>
        <v>0</v>
      </c>
    </row>
    <row r="47" spans="2:16" outlineLevel="1" x14ac:dyDescent="0.25">
      <c r="B47" s="100">
        <v>43</v>
      </c>
      <c r="C47" s="6">
        <v>2.8881132523331052E-3</v>
      </c>
      <c r="D47" s="101">
        <f>IF(D46=TEXT("Closed",0),TEXT("Closed",0),IF(D46+C47&gt;Summary!$H$5,TEXT("Closed",0),D46+C47))</f>
        <v>0.49919427511650977</v>
      </c>
      <c r="E47" s="112">
        <f ca="1">IF(D47=TEXT("Closed",0),"",IF(Summary!$C$21&gt;=E$4,VLOOKUP($D47,'Teller 1'!$E$8:$G$207,3),""))</f>
        <v>1</v>
      </c>
      <c r="F47" s="113">
        <f ca="1">IF(Summary!$C$21&gt;=F$4,VLOOKUP($D47,'Teller 2'!$E$8:$G$207,3),"")</f>
        <v>0</v>
      </c>
      <c r="G47" s="113">
        <f ca="1">IF(Summary!$C$21&gt;=G$4,VLOOKUP($D47,'Teller 3'!$E$8:$G$207,3),"")</f>
        <v>0</v>
      </c>
      <c r="H47" s="113">
        <f ca="1">IF(Summary!$C$21&gt;=H$4,VLOOKUP($D47,'Teller 4'!$E$8:$G$207,3),"")</f>
        <v>0</v>
      </c>
      <c r="I47" s="114">
        <f ca="1">IF(Summary!$C$21&gt;=I$4,VLOOKUP($D47,'Teller 5'!$E$8:$G$207,3),"")</f>
        <v>0</v>
      </c>
      <c r="J47" s="102">
        <f t="shared" ca="1" si="0"/>
        <v>2</v>
      </c>
      <c r="K47" s="102">
        <f t="shared" ca="1" si="1"/>
        <v>0</v>
      </c>
      <c r="L47" s="102">
        <f>IF(D46=TEXT("Closed",0),1,Summary!$I$20)</f>
        <v>240</v>
      </c>
      <c r="M47" s="103">
        <f ca="1">IF(D47=TEXT("Closed",0),"",MAX('Teller 1'!K50,'Teller 2'!K50,'Teller 3'!K50,'Teller 4'!K50,'Teller 5'!K50))</f>
        <v>0</v>
      </c>
      <c r="N47" s="103">
        <f ca="1">IF(D47=TEXT("Closed",0),"",AVERAGE($M$5:M47))</f>
        <v>0</v>
      </c>
      <c r="O47" s="103">
        <f ca="1">IF(D47=TEXT("Closed",0),"",MAX($M$5:M47))</f>
        <v>0</v>
      </c>
      <c r="P47" s="104">
        <f ca="1">IF(D47=TEXT("Closed",0),"",COUNTIF($M$5:M47,"&gt;"&amp;TEXT(Summary!$H$6,"0.0000")))</f>
        <v>0</v>
      </c>
    </row>
    <row r="48" spans="2:16" outlineLevel="1" x14ac:dyDescent="0.25">
      <c r="B48" s="100">
        <v>44</v>
      </c>
      <c r="C48" s="6">
        <v>2.8881132523331052E-3</v>
      </c>
      <c r="D48" s="101">
        <f>IF(D47=TEXT("Closed",0),TEXT("Closed",0),IF(D47+C48&gt;Summary!$H$5,TEXT("Closed",0),D47+C48))</f>
        <v>0.50208238836884289</v>
      </c>
      <c r="E48" s="112">
        <f ca="1">IF(D48=TEXT("Closed",0),"",IF(Summary!$C$21&gt;=E$4,VLOOKUP($D48,'Teller 1'!$E$8:$G$207,3),""))</f>
        <v>0</v>
      </c>
      <c r="F48" s="113">
        <f ca="1">IF(Summary!$C$21&gt;=F$4,VLOOKUP($D48,'Teller 2'!$E$8:$G$207,3),"")</f>
        <v>1</v>
      </c>
      <c r="G48" s="113">
        <f ca="1">IF(Summary!$C$21&gt;=G$4,VLOOKUP($D48,'Teller 3'!$E$8:$G$207,3),"")</f>
        <v>0</v>
      </c>
      <c r="H48" s="113">
        <f ca="1">IF(Summary!$C$21&gt;=H$4,VLOOKUP($D48,'Teller 4'!$E$8:$G$207,3),"")</f>
        <v>0</v>
      </c>
      <c r="I48" s="114">
        <f ca="1">IF(Summary!$C$21&gt;=I$4,VLOOKUP($D48,'Teller 5'!$E$8:$G$207,3),"")</f>
        <v>0</v>
      </c>
      <c r="J48" s="102">
        <f t="shared" ca="1" si="0"/>
        <v>1</v>
      </c>
      <c r="K48" s="102">
        <f t="shared" ca="1" si="1"/>
        <v>0</v>
      </c>
      <c r="L48" s="102">
        <f>IF(D47=TEXT("Closed",0),1,Summary!$I$21)</f>
        <v>264</v>
      </c>
      <c r="M48" s="103">
        <f ca="1">IF(D48=TEXT("Closed",0),"",MAX('Teller 1'!K51,'Teller 2'!K51,'Teller 3'!K51,'Teller 4'!K51,'Teller 5'!K51))</f>
        <v>0</v>
      </c>
      <c r="N48" s="103">
        <f ca="1">IF(D48=TEXT("Closed",0),"",AVERAGE($M$5:M48))</f>
        <v>0</v>
      </c>
      <c r="O48" s="103">
        <f ca="1">IF(D48=TEXT("Closed",0),"",MAX($M$5:M48))</f>
        <v>0</v>
      </c>
      <c r="P48" s="104">
        <f ca="1">IF(D48=TEXT("Closed",0),"",COUNTIF($M$5:M48,"&gt;"&amp;TEXT(Summary!$H$6,"0.0000")))</f>
        <v>0</v>
      </c>
    </row>
    <row r="49" spans="2:16" outlineLevel="1" x14ac:dyDescent="0.25">
      <c r="B49" s="100">
        <v>45</v>
      </c>
      <c r="C49" s="6">
        <v>2.8881132523331052E-3</v>
      </c>
      <c r="D49" s="101">
        <f>IF(D48=TEXT("Closed",0),TEXT("Closed",0),IF(D48+C49&gt;Summary!$H$5,TEXT("Closed",0),D48+C49))</f>
        <v>0.50497050162117596</v>
      </c>
      <c r="E49" s="112">
        <f ca="1">IF(D49=TEXT("Closed",0),"",IF(Summary!$C$21&gt;=E$4,VLOOKUP($D49,'Teller 1'!$E$8:$G$207,3),""))</f>
        <v>0</v>
      </c>
      <c r="F49" s="113">
        <f ca="1">IF(Summary!$C$21&gt;=F$4,VLOOKUP($D49,'Teller 2'!$E$8:$G$207,3),"")</f>
        <v>0</v>
      </c>
      <c r="G49" s="113">
        <f ca="1">IF(Summary!$C$21&gt;=G$4,VLOOKUP($D49,'Teller 3'!$E$8:$G$207,3),"")</f>
        <v>0</v>
      </c>
      <c r="H49" s="113">
        <f ca="1">IF(Summary!$C$21&gt;=H$4,VLOOKUP($D49,'Teller 4'!$E$8:$G$207,3),"")</f>
        <v>0</v>
      </c>
      <c r="I49" s="114">
        <f ca="1">IF(Summary!$C$21&gt;=I$4,VLOOKUP($D49,'Teller 5'!$E$8:$G$207,3),"")</f>
        <v>0</v>
      </c>
      <c r="J49" s="102">
        <f t="shared" ca="1" si="0"/>
        <v>1</v>
      </c>
      <c r="K49" s="102">
        <f t="shared" ca="1" si="1"/>
        <v>0</v>
      </c>
      <c r="L49" s="102">
        <f>IF(D48=TEXT("Closed",0),1,Summary!$I$21)</f>
        <v>264</v>
      </c>
      <c r="M49" s="103">
        <f ca="1">IF(D49=TEXT("Closed",0),"",MAX('Teller 1'!K52,'Teller 2'!K52,'Teller 3'!K52,'Teller 4'!K52,'Teller 5'!K52))</f>
        <v>0</v>
      </c>
      <c r="N49" s="103">
        <f ca="1">IF(D49=TEXT("Closed",0),"",AVERAGE($M$5:M49))</f>
        <v>0</v>
      </c>
      <c r="O49" s="103">
        <f ca="1">IF(D49=TEXT("Closed",0),"",MAX($M$5:M49))</f>
        <v>0</v>
      </c>
      <c r="P49" s="104">
        <f ca="1">IF(D49=TEXT("Closed",0),"",COUNTIF($M$5:M49,"&gt;"&amp;TEXT(Summary!$H$6,"0.0000")))</f>
        <v>0</v>
      </c>
    </row>
    <row r="50" spans="2:16" outlineLevel="1" x14ac:dyDescent="0.25">
      <c r="B50" s="100">
        <v>46</v>
      </c>
      <c r="C50" s="6">
        <v>2.8881132523331052E-3</v>
      </c>
      <c r="D50" s="101">
        <f>IF(D49=TEXT("Closed",0),TEXT("Closed",0),IF(D49+C50&gt;Summary!$H$5,TEXT("Closed",0),D49+C50))</f>
        <v>0.50785861487350903</v>
      </c>
      <c r="E50" s="112">
        <f ca="1">IF(D50=TEXT("Closed",0),"",IF(Summary!$C$21&gt;=E$4,VLOOKUP($D50,'Teller 1'!$E$8:$G$207,3),""))</f>
        <v>1</v>
      </c>
      <c r="F50" s="113">
        <f ca="1">IF(Summary!$C$21&gt;=F$4,VLOOKUP($D50,'Teller 2'!$E$8:$G$207,3),"")</f>
        <v>0</v>
      </c>
      <c r="G50" s="113">
        <f ca="1">IF(Summary!$C$21&gt;=G$4,VLOOKUP($D50,'Teller 3'!$E$8:$G$207,3),"")</f>
        <v>0</v>
      </c>
      <c r="H50" s="113">
        <f ca="1">IF(Summary!$C$21&gt;=H$4,VLOOKUP($D50,'Teller 4'!$E$8:$G$207,3),"")</f>
        <v>0</v>
      </c>
      <c r="I50" s="114">
        <f ca="1">IF(Summary!$C$21&gt;=I$4,VLOOKUP($D50,'Teller 5'!$E$8:$G$207,3),"")</f>
        <v>0</v>
      </c>
      <c r="J50" s="102">
        <f t="shared" ca="1" si="0"/>
        <v>2</v>
      </c>
      <c r="K50" s="102">
        <f t="shared" ca="1" si="1"/>
        <v>0</v>
      </c>
      <c r="L50" s="102">
        <f>IF(D49=TEXT("Closed",0),1,Summary!$I$21)</f>
        <v>264</v>
      </c>
      <c r="M50" s="103">
        <f ca="1">IF(D50=TEXT("Closed",0),"",MAX('Teller 1'!K53,'Teller 2'!K53,'Teller 3'!K53,'Teller 4'!K53,'Teller 5'!K53))</f>
        <v>0</v>
      </c>
      <c r="N50" s="103">
        <f ca="1">IF(D50=TEXT("Closed",0),"",AVERAGE($M$5:M50))</f>
        <v>0</v>
      </c>
      <c r="O50" s="103">
        <f ca="1">IF(D50=TEXT("Closed",0),"",MAX($M$5:M50))</f>
        <v>0</v>
      </c>
      <c r="P50" s="104">
        <f ca="1">IF(D50=TEXT("Closed",0),"",COUNTIF($M$5:M50,"&gt;"&amp;TEXT(Summary!$H$6,"0.0000")))</f>
        <v>0</v>
      </c>
    </row>
    <row r="51" spans="2:16" outlineLevel="1" x14ac:dyDescent="0.25">
      <c r="B51" s="100">
        <v>47</v>
      </c>
      <c r="C51" s="6">
        <v>2.8881132523331052E-3</v>
      </c>
      <c r="D51" s="101">
        <f>IF(D50=TEXT("Closed",0),TEXT("Closed",0),IF(D50+C51&gt;Summary!$H$5,TEXT("Closed",0),D50+C51))</f>
        <v>0.5107467281258421</v>
      </c>
      <c r="E51" s="112">
        <f ca="1">IF(D51=TEXT("Closed",0),"",IF(Summary!$C$21&gt;=E$4,VLOOKUP($D51,'Teller 1'!$E$8:$G$207,3),""))</f>
        <v>0</v>
      </c>
      <c r="F51" s="113">
        <f ca="1">IF(Summary!$C$21&gt;=F$4,VLOOKUP($D51,'Teller 2'!$E$8:$G$207,3),"")</f>
        <v>0</v>
      </c>
      <c r="G51" s="113">
        <f ca="1">IF(Summary!$C$21&gt;=G$4,VLOOKUP($D51,'Teller 3'!$E$8:$G$207,3),"")</f>
        <v>0</v>
      </c>
      <c r="H51" s="113">
        <f ca="1">IF(Summary!$C$21&gt;=H$4,VLOOKUP($D51,'Teller 4'!$E$8:$G$207,3),"")</f>
        <v>0</v>
      </c>
      <c r="I51" s="114">
        <f ca="1">IF(Summary!$C$21&gt;=I$4,VLOOKUP($D51,'Teller 5'!$E$8:$G$207,3),"")</f>
        <v>0</v>
      </c>
      <c r="J51" s="102">
        <f t="shared" ca="1" si="0"/>
        <v>1</v>
      </c>
      <c r="K51" s="102">
        <f t="shared" ca="1" si="1"/>
        <v>0</v>
      </c>
      <c r="L51" s="102">
        <f>IF(D50=TEXT("Closed",0),1,Summary!$I$21)</f>
        <v>264</v>
      </c>
      <c r="M51" s="103">
        <f ca="1">IF(D51=TEXT("Closed",0),"",MAX('Teller 1'!K54,'Teller 2'!K54,'Teller 3'!K54,'Teller 4'!K54,'Teller 5'!K54))</f>
        <v>0</v>
      </c>
      <c r="N51" s="103">
        <f ca="1">IF(D51=TEXT("Closed",0),"",AVERAGE($M$5:M51))</f>
        <v>0</v>
      </c>
      <c r="O51" s="103">
        <f ca="1">IF(D51=TEXT("Closed",0),"",MAX($M$5:M51))</f>
        <v>0</v>
      </c>
      <c r="P51" s="104">
        <f ca="1">IF(D51=TEXT("Closed",0),"",COUNTIF($M$5:M51,"&gt;"&amp;TEXT(Summary!$H$6,"0.0000")))</f>
        <v>0</v>
      </c>
    </row>
    <row r="52" spans="2:16" outlineLevel="1" x14ac:dyDescent="0.25">
      <c r="B52" s="100">
        <v>48</v>
      </c>
      <c r="C52" s="6">
        <v>2.8881132523331052E-3</v>
      </c>
      <c r="D52" s="101">
        <f>IF(D51=TEXT("Closed",0),TEXT("Closed",0),IF(D51+C52&gt;Summary!$H$5,TEXT("Closed",0),D51+C52))</f>
        <v>0.51363484137817517</v>
      </c>
      <c r="E52" s="112">
        <f ca="1">IF(D52=TEXT("Closed",0),"",IF(Summary!$C$21&gt;=E$4,VLOOKUP($D52,'Teller 1'!$E$8:$G$207,3),""))</f>
        <v>0</v>
      </c>
      <c r="F52" s="113">
        <f ca="1">IF(Summary!$C$21&gt;=F$4,VLOOKUP($D52,'Teller 2'!$E$8:$G$207,3),"")</f>
        <v>0</v>
      </c>
      <c r="G52" s="113">
        <f ca="1">IF(Summary!$C$21&gt;=G$4,VLOOKUP($D52,'Teller 3'!$E$8:$G$207,3),"")</f>
        <v>0</v>
      </c>
      <c r="H52" s="113">
        <f ca="1">IF(Summary!$C$21&gt;=H$4,VLOOKUP($D52,'Teller 4'!$E$8:$G$207,3),"")</f>
        <v>0</v>
      </c>
      <c r="I52" s="114">
        <f ca="1">IF(Summary!$C$21&gt;=I$4,VLOOKUP($D52,'Teller 5'!$E$8:$G$207,3),"")</f>
        <v>0</v>
      </c>
      <c r="J52" s="102">
        <f t="shared" ca="1" si="0"/>
        <v>1</v>
      </c>
      <c r="K52" s="102">
        <f t="shared" ca="1" si="1"/>
        <v>0</v>
      </c>
      <c r="L52" s="102">
        <f>IF(D51=TEXT("Closed",0),1,Summary!$I$21)</f>
        <v>264</v>
      </c>
      <c r="M52" s="103">
        <f ca="1">IF(D52=TEXT("Closed",0),"",MAX('Teller 1'!K55,'Teller 2'!K55,'Teller 3'!K55,'Teller 4'!K55,'Teller 5'!K55))</f>
        <v>0</v>
      </c>
      <c r="N52" s="103">
        <f ca="1">IF(D52=TEXT("Closed",0),"",AVERAGE($M$5:M52))</f>
        <v>0</v>
      </c>
      <c r="O52" s="103">
        <f ca="1">IF(D52=TEXT("Closed",0),"",MAX($M$5:M52))</f>
        <v>0</v>
      </c>
      <c r="P52" s="104">
        <f ca="1">IF(D52=TEXT("Closed",0),"",COUNTIF($M$5:M52,"&gt;"&amp;TEXT(Summary!$H$6,"0.0000")))</f>
        <v>0</v>
      </c>
    </row>
    <row r="53" spans="2:16" outlineLevel="1" x14ac:dyDescent="0.25">
      <c r="B53" s="100">
        <v>49</v>
      </c>
      <c r="C53" s="6">
        <v>2.8881132523331052E-3</v>
      </c>
      <c r="D53" s="101">
        <f>IF(D52=TEXT("Closed",0),TEXT("Closed",0),IF(D52+C53&gt;Summary!$H$5,TEXT("Closed",0),D52+C53))</f>
        <v>0.51652295463050824</v>
      </c>
      <c r="E53" s="112">
        <f ca="1">IF(D53=TEXT("Closed",0),"",IF(Summary!$C$21&gt;=E$4,VLOOKUP($D53,'Teller 1'!$E$8:$G$207,3),""))</f>
        <v>1</v>
      </c>
      <c r="F53" s="113">
        <f ca="1">IF(Summary!$C$21&gt;=F$4,VLOOKUP($D53,'Teller 2'!$E$8:$G$207,3),"")</f>
        <v>0</v>
      </c>
      <c r="G53" s="113">
        <f ca="1">IF(Summary!$C$21&gt;=G$4,VLOOKUP($D53,'Teller 3'!$E$8:$G$207,3),"")</f>
        <v>0</v>
      </c>
      <c r="H53" s="113">
        <f ca="1">IF(Summary!$C$21&gt;=H$4,VLOOKUP($D53,'Teller 4'!$E$8:$G$207,3),"")</f>
        <v>0</v>
      </c>
      <c r="I53" s="114">
        <f ca="1">IF(Summary!$C$21&gt;=I$4,VLOOKUP($D53,'Teller 5'!$E$8:$G$207,3),"")</f>
        <v>0</v>
      </c>
      <c r="J53" s="102">
        <f t="shared" ca="1" si="0"/>
        <v>2</v>
      </c>
      <c r="K53" s="102">
        <f t="shared" ca="1" si="1"/>
        <v>0</v>
      </c>
      <c r="L53" s="102">
        <f>IF(D52=TEXT("Closed",0),1,Summary!$I$21)</f>
        <v>264</v>
      </c>
      <c r="M53" s="103">
        <f ca="1">IF(D53=TEXT("Closed",0),"",MAX('Teller 1'!K56,'Teller 2'!K56,'Teller 3'!K56,'Teller 4'!K56,'Teller 5'!K56))</f>
        <v>0</v>
      </c>
      <c r="N53" s="103">
        <f ca="1">IF(D53=TEXT("Closed",0),"",AVERAGE($M$5:M53))</f>
        <v>0</v>
      </c>
      <c r="O53" s="103">
        <f ca="1">IF(D53=TEXT("Closed",0),"",MAX($M$5:M53))</f>
        <v>0</v>
      </c>
      <c r="P53" s="104">
        <f ca="1">IF(D53=TEXT("Closed",0),"",COUNTIF($M$5:M53,"&gt;"&amp;TEXT(Summary!$H$6,"0.0000")))</f>
        <v>0</v>
      </c>
    </row>
    <row r="54" spans="2:16" outlineLevel="1" x14ac:dyDescent="0.25">
      <c r="B54" s="100">
        <v>50</v>
      </c>
      <c r="C54" s="6">
        <v>2.8881132523331052E-3</v>
      </c>
      <c r="D54" s="101">
        <f>IF(D53=TEXT("Closed",0),TEXT("Closed",0),IF(D53+C54&gt;Summary!$H$5,TEXT("Closed",0),D53+C54))</f>
        <v>0.5194110678828413</v>
      </c>
      <c r="E54" s="112">
        <f ca="1">IF(D54=TEXT("Closed",0),"",IF(Summary!$C$21&gt;=E$4,VLOOKUP($D54,'Teller 1'!$E$8:$G$207,3),""))</f>
        <v>0</v>
      </c>
      <c r="F54" s="113">
        <f ca="1">IF(Summary!$C$21&gt;=F$4,VLOOKUP($D54,'Teller 2'!$E$8:$G$207,3),"")</f>
        <v>0</v>
      </c>
      <c r="G54" s="113">
        <f ca="1">IF(Summary!$C$21&gt;=G$4,VLOOKUP($D54,'Teller 3'!$E$8:$G$207,3),"")</f>
        <v>0</v>
      </c>
      <c r="H54" s="113">
        <f ca="1">IF(Summary!$C$21&gt;=H$4,VLOOKUP($D54,'Teller 4'!$E$8:$G$207,3),"")</f>
        <v>0</v>
      </c>
      <c r="I54" s="114">
        <f ca="1">IF(Summary!$C$21&gt;=I$4,VLOOKUP($D54,'Teller 5'!$E$8:$G$207,3),"")</f>
        <v>0</v>
      </c>
      <c r="J54" s="102">
        <f t="shared" ca="1" si="0"/>
        <v>1</v>
      </c>
      <c r="K54" s="102">
        <f t="shared" ca="1" si="1"/>
        <v>0</v>
      </c>
      <c r="L54" s="102">
        <f>IF(D53=TEXT("Closed",0),1,Summary!$I$21)</f>
        <v>264</v>
      </c>
      <c r="M54" s="103">
        <f ca="1">IF(D54=TEXT("Closed",0),"",MAX('Teller 1'!K57,'Teller 2'!K57,'Teller 3'!K57,'Teller 4'!K57,'Teller 5'!K57))</f>
        <v>0</v>
      </c>
      <c r="N54" s="103">
        <f ca="1">IF(D54=TEXT("Closed",0),"",AVERAGE($M$5:M54))</f>
        <v>0</v>
      </c>
      <c r="O54" s="103">
        <f ca="1">IF(D54=TEXT("Closed",0),"",MAX($M$5:M54))</f>
        <v>0</v>
      </c>
      <c r="P54" s="104">
        <f ca="1">IF(D54=TEXT("Closed",0),"",COUNTIF($M$5:M54,"&gt;"&amp;TEXT(Summary!$H$6,"0.0000")))</f>
        <v>0</v>
      </c>
    </row>
    <row r="55" spans="2:16" outlineLevel="1" x14ac:dyDescent="0.25">
      <c r="B55" s="100">
        <v>51</v>
      </c>
      <c r="C55" s="6">
        <v>2.8881132523331052E-3</v>
      </c>
      <c r="D55" s="101">
        <f>IF(D54=TEXT("Closed",0),TEXT("Closed",0),IF(D54+C55&gt;Summary!$H$5,TEXT("Closed",0),D54+C55))</f>
        <v>0.52229918113517437</v>
      </c>
      <c r="E55" s="112">
        <f ca="1">IF(D55=TEXT("Closed",0),"",IF(Summary!$C$21&gt;=E$4,VLOOKUP($D55,'Teller 1'!$E$8:$G$207,3),""))</f>
        <v>0</v>
      </c>
      <c r="F55" s="113">
        <f ca="1">IF(Summary!$C$21&gt;=F$4,VLOOKUP($D55,'Teller 2'!$E$8:$G$207,3),"")</f>
        <v>0</v>
      </c>
      <c r="G55" s="113">
        <f ca="1">IF(Summary!$C$21&gt;=G$4,VLOOKUP($D55,'Teller 3'!$E$8:$G$207,3),"")</f>
        <v>0</v>
      </c>
      <c r="H55" s="113">
        <f ca="1">IF(Summary!$C$21&gt;=H$4,VLOOKUP($D55,'Teller 4'!$E$8:$G$207,3),"")</f>
        <v>0</v>
      </c>
      <c r="I55" s="114">
        <f ca="1">IF(Summary!$C$21&gt;=I$4,VLOOKUP($D55,'Teller 5'!$E$8:$G$207,3),"")</f>
        <v>0</v>
      </c>
      <c r="J55" s="102">
        <f t="shared" ca="1" si="0"/>
        <v>1</v>
      </c>
      <c r="K55" s="102">
        <f t="shared" ca="1" si="1"/>
        <v>0</v>
      </c>
      <c r="L55" s="102">
        <f>IF(D54=TEXT("Closed",0),1,Summary!$I$21)</f>
        <v>264</v>
      </c>
      <c r="M55" s="103">
        <f ca="1">IF(D55=TEXT("Closed",0),"",MAX('Teller 1'!K58,'Teller 2'!K58,'Teller 3'!K58,'Teller 4'!K58,'Teller 5'!K58))</f>
        <v>0</v>
      </c>
      <c r="N55" s="103">
        <f ca="1">IF(D55=TEXT("Closed",0),"",AVERAGE($M$5:M55))</f>
        <v>0</v>
      </c>
      <c r="O55" s="103">
        <f ca="1">IF(D55=TEXT("Closed",0),"",MAX($M$5:M55))</f>
        <v>0</v>
      </c>
      <c r="P55" s="104">
        <f ca="1">IF(D55=TEXT("Closed",0),"",COUNTIF($M$5:M55,"&gt;"&amp;TEXT(Summary!$H$6,"0.0000")))</f>
        <v>0</v>
      </c>
    </row>
    <row r="56" spans="2:16" outlineLevel="1" x14ac:dyDescent="0.25">
      <c r="B56" s="100">
        <v>52</v>
      </c>
      <c r="C56" s="6">
        <v>2.8881132523331052E-3</v>
      </c>
      <c r="D56" s="101">
        <f>IF(D55=TEXT("Closed",0),TEXT("Closed",0),IF(D55+C56&gt;Summary!$H$5,TEXT("Closed",0),D55+C56))</f>
        <v>0.52518729438750744</v>
      </c>
      <c r="E56" s="112">
        <f ca="1">IF(D56=TEXT("Closed",0),"",IF(Summary!$C$21&gt;=E$4,VLOOKUP($D56,'Teller 1'!$E$8:$G$207,3),""))</f>
        <v>1</v>
      </c>
      <c r="F56" s="113">
        <f ca="1">IF(Summary!$C$21&gt;=F$4,VLOOKUP($D56,'Teller 2'!$E$8:$G$207,3),"")</f>
        <v>0</v>
      </c>
      <c r="G56" s="113">
        <f ca="1">IF(Summary!$C$21&gt;=G$4,VLOOKUP($D56,'Teller 3'!$E$8:$G$207,3),"")</f>
        <v>0</v>
      </c>
      <c r="H56" s="113">
        <f ca="1">IF(Summary!$C$21&gt;=H$4,VLOOKUP($D56,'Teller 4'!$E$8:$G$207,3),"")</f>
        <v>0</v>
      </c>
      <c r="I56" s="114">
        <f ca="1">IF(Summary!$C$21&gt;=I$4,VLOOKUP($D56,'Teller 5'!$E$8:$G$207,3),"")</f>
        <v>0</v>
      </c>
      <c r="J56" s="102">
        <f t="shared" ca="1" si="0"/>
        <v>2</v>
      </c>
      <c r="K56" s="102">
        <f t="shared" ca="1" si="1"/>
        <v>0</v>
      </c>
      <c r="L56" s="102">
        <f>IF(D55=TEXT("Closed",0),1,Summary!$I$21)</f>
        <v>264</v>
      </c>
      <c r="M56" s="103">
        <f ca="1">IF(D56=TEXT("Closed",0),"",MAX('Teller 1'!K59,'Teller 2'!K59,'Teller 3'!K59,'Teller 4'!K59,'Teller 5'!K59))</f>
        <v>0</v>
      </c>
      <c r="N56" s="103">
        <f ca="1">IF(D56=TEXT("Closed",0),"",AVERAGE($M$5:M56))</f>
        <v>0</v>
      </c>
      <c r="O56" s="103">
        <f ca="1">IF(D56=TEXT("Closed",0),"",MAX($M$5:M56))</f>
        <v>0</v>
      </c>
      <c r="P56" s="104">
        <f ca="1">IF(D56=TEXT("Closed",0),"",COUNTIF($M$5:M56,"&gt;"&amp;TEXT(Summary!$H$6,"0.0000")))</f>
        <v>0</v>
      </c>
    </row>
    <row r="57" spans="2:16" outlineLevel="1" x14ac:dyDescent="0.25">
      <c r="B57" s="100">
        <v>53</v>
      </c>
      <c r="C57" s="6">
        <v>2.8881132523331052E-3</v>
      </c>
      <c r="D57" s="101">
        <f>IF(D56=TEXT("Closed",0),TEXT("Closed",0),IF(D56+C57&gt;Summary!$H$5,TEXT("Closed",0),D56+C57))</f>
        <v>0.52807540763984051</v>
      </c>
      <c r="E57" s="112">
        <f ca="1">IF(D57=TEXT("Closed",0),"",IF(Summary!$C$21&gt;=E$4,VLOOKUP($D57,'Teller 1'!$E$8:$G$207,3),""))</f>
        <v>0</v>
      </c>
      <c r="F57" s="113">
        <f ca="1">IF(Summary!$C$21&gt;=F$4,VLOOKUP($D57,'Teller 2'!$E$8:$G$207,3),"")</f>
        <v>0</v>
      </c>
      <c r="G57" s="113">
        <f ca="1">IF(Summary!$C$21&gt;=G$4,VLOOKUP($D57,'Teller 3'!$E$8:$G$207,3),"")</f>
        <v>0</v>
      </c>
      <c r="H57" s="113">
        <f ca="1">IF(Summary!$C$21&gt;=H$4,VLOOKUP($D57,'Teller 4'!$E$8:$G$207,3),"")</f>
        <v>0</v>
      </c>
      <c r="I57" s="114">
        <f ca="1">IF(Summary!$C$21&gt;=I$4,VLOOKUP($D57,'Teller 5'!$E$8:$G$207,3),"")</f>
        <v>0</v>
      </c>
      <c r="J57" s="102">
        <f t="shared" ca="1" si="0"/>
        <v>1</v>
      </c>
      <c r="K57" s="102">
        <f t="shared" ca="1" si="1"/>
        <v>0</v>
      </c>
      <c r="L57" s="102">
        <f>IF(D56=TEXT("Closed",0),1,Summary!$I$21)</f>
        <v>264</v>
      </c>
      <c r="M57" s="103">
        <f ca="1">IF(D57=TEXT("Closed",0),"",MAX('Teller 1'!K60,'Teller 2'!K60,'Teller 3'!K60,'Teller 4'!K60,'Teller 5'!K60))</f>
        <v>0</v>
      </c>
      <c r="N57" s="103">
        <f ca="1">IF(D57=TEXT("Closed",0),"",AVERAGE($M$5:M57))</f>
        <v>0</v>
      </c>
      <c r="O57" s="103">
        <f ca="1">IF(D57=TEXT("Closed",0),"",MAX($M$5:M57))</f>
        <v>0</v>
      </c>
      <c r="P57" s="104">
        <f ca="1">IF(D57=TEXT("Closed",0),"",COUNTIF($M$5:M57,"&gt;"&amp;TEXT(Summary!$H$6,"0.0000")))</f>
        <v>0</v>
      </c>
    </row>
    <row r="58" spans="2:16" outlineLevel="1" x14ac:dyDescent="0.25">
      <c r="B58" s="100">
        <v>54</v>
      </c>
      <c r="C58" s="6">
        <v>2.8881132523331052E-3</v>
      </c>
      <c r="D58" s="101">
        <f>IF(D57=TEXT("Closed",0),TEXT("Closed",0),IF(D57+C58&gt;Summary!$H$5,TEXT("Closed",0),D57+C58))</f>
        <v>0.53096352089217358</v>
      </c>
      <c r="E58" s="112">
        <f ca="1">IF(D58=TEXT("Closed",0),"",IF(Summary!$C$21&gt;=E$4,VLOOKUP($D58,'Teller 1'!$E$8:$G$207,3),""))</f>
        <v>1</v>
      </c>
      <c r="F58" s="113">
        <f ca="1">IF(Summary!$C$21&gt;=F$4,VLOOKUP($D58,'Teller 2'!$E$8:$G$207,3),"")</f>
        <v>0</v>
      </c>
      <c r="G58" s="113">
        <f ca="1">IF(Summary!$C$21&gt;=G$4,VLOOKUP($D58,'Teller 3'!$E$8:$G$207,3),"")</f>
        <v>0</v>
      </c>
      <c r="H58" s="113">
        <f ca="1">IF(Summary!$C$21&gt;=H$4,VLOOKUP($D58,'Teller 4'!$E$8:$G$207,3),"")</f>
        <v>0</v>
      </c>
      <c r="I58" s="114">
        <f ca="1">IF(Summary!$C$21&gt;=I$4,VLOOKUP($D58,'Teller 5'!$E$8:$G$207,3),"")</f>
        <v>0</v>
      </c>
      <c r="J58" s="102">
        <f t="shared" ca="1" si="0"/>
        <v>2</v>
      </c>
      <c r="K58" s="102">
        <f t="shared" ca="1" si="1"/>
        <v>0</v>
      </c>
      <c r="L58" s="102">
        <f>IF(D57=TEXT("Closed",0),1,Summary!$I$21)</f>
        <v>264</v>
      </c>
      <c r="M58" s="103">
        <f ca="1">IF(D58=TEXT("Closed",0),"",MAX('Teller 1'!K61,'Teller 2'!K61,'Teller 3'!K61,'Teller 4'!K61,'Teller 5'!K61))</f>
        <v>0</v>
      </c>
      <c r="N58" s="103">
        <f ca="1">IF(D58=TEXT("Closed",0),"",AVERAGE($M$5:M58))</f>
        <v>0</v>
      </c>
      <c r="O58" s="103">
        <f ca="1">IF(D58=TEXT("Closed",0),"",MAX($M$5:M58))</f>
        <v>0</v>
      </c>
      <c r="P58" s="104">
        <f ca="1">IF(D58=TEXT("Closed",0),"",COUNTIF($M$5:M58,"&gt;"&amp;TEXT(Summary!$H$6,"0.0000")))</f>
        <v>0</v>
      </c>
    </row>
    <row r="59" spans="2:16" outlineLevel="1" x14ac:dyDescent="0.25">
      <c r="B59" s="100">
        <v>55</v>
      </c>
      <c r="C59" s="6">
        <v>2.8881132523331052E-3</v>
      </c>
      <c r="D59" s="101">
        <f>IF(D58=TEXT("Closed",0),TEXT("Closed",0),IF(D58+C59&gt;Summary!$H$5,TEXT("Closed",0),D58+C59))</f>
        <v>0.53385163414450665</v>
      </c>
      <c r="E59" s="112">
        <f ca="1">IF(D59=TEXT("Closed",0),"",IF(Summary!$C$21&gt;=E$4,VLOOKUP($D59,'Teller 1'!$E$8:$G$207,3),""))</f>
        <v>1</v>
      </c>
      <c r="F59" s="113">
        <f ca="1">IF(Summary!$C$21&gt;=F$4,VLOOKUP($D59,'Teller 2'!$E$8:$G$207,3),"")</f>
        <v>1</v>
      </c>
      <c r="G59" s="113">
        <f ca="1">IF(Summary!$C$21&gt;=G$4,VLOOKUP($D59,'Teller 3'!$E$8:$G$207,3),"")</f>
        <v>0</v>
      </c>
      <c r="H59" s="113">
        <f ca="1">IF(Summary!$C$21&gt;=H$4,VLOOKUP($D59,'Teller 4'!$E$8:$G$207,3),"")</f>
        <v>0</v>
      </c>
      <c r="I59" s="114">
        <f ca="1">IF(Summary!$C$21&gt;=I$4,VLOOKUP($D59,'Teller 5'!$E$8:$G$207,3),"")</f>
        <v>0</v>
      </c>
      <c r="J59" s="102">
        <f t="shared" ca="1" si="0"/>
        <v>3</v>
      </c>
      <c r="K59" s="102">
        <f t="shared" ca="1" si="1"/>
        <v>0</v>
      </c>
      <c r="L59" s="102">
        <f>IF(D58=TEXT("Closed",0),1,Summary!$I$21)</f>
        <v>264</v>
      </c>
      <c r="M59" s="103">
        <f ca="1">IF(D59=TEXT("Closed",0),"",MAX('Teller 1'!K62,'Teller 2'!K62,'Teller 3'!K62,'Teller 4'!K62,'Teller 5'!K62))</f>
        <v>0</v>
      </c>
      <c r="N59" s="103">
        <f ca="1">IF(D59=TEXT("Closed",0),"",AVERAGE($M$5:M59))</f>
        <v>0</v>
      </c>
      <c r="O59" s="103">
        <f ca="1">IF(D59=TEXT("Closed",0),"",MAX($M$5:M59))</f>
        <v>0</v>
      </c>
      <c r="P59" s="104">
        <f ca="1">IF(D59=TEXT("Closed",0),"",COUNTIF($M$5:M59,"&gt;"&amp;TEXT(Summary!$H$6,"0.0000")))</f>
        <v>0</v>
      </c>
    </row>
    <row r="60" spans="2:16" outlineLevel="1" x14ac:dyDescent="0.25">
      <c r="B60" s="100">
        <v>56</v>
      </c>
      <c r="C60" s="6">
        <v>2.8881132523331052E-3</v>
      </c>
      <c r="D60" s="101">
        <f>IF(D59=TEXT("Closed",0),TEXT("Closed",0),IF(D59+C60&gt;Summary!$H$5,TEXT("Closed",0),D59+C60))</f>
        <v>0.53673974739683972</v>
      </c>
      <c r="E60" s="112">
        <f ca="1">IF(D60=TEXT("Closed",0),"",IF(Summary!$C$21&gt;=E$4,VLOOKUP($D60,'Teller 1'!$E$8:$G$207,3),""))</f>
        <v>0</v>
      </c>
      <c r="F60" s="113">
        <f ca="1">IF(Summary!$C$21&gt;=F$4,VLOOKUP($D60,'Teller 2'!$E$8:$G$207,3),"")</f>
        <v>0</v>
      </c>
      <c r="G60" s="113">
        <f ca="1">IF(Summary!$C$21&gt;=G$4,VLOOKUP($D60,'Teller 3'!$E$8:$G$207,3),"")</f>
        <v>1</v>
      </c>
      <c r="H60" s="113">
        <f ca="1">IF(Summary!$C$21&gt;=H$4,VLOOKUP($D60,'Teller 4'!$E$8:$G$207,3),"")</f>
        <v>0</v>
      </c>
      <c r="I60" s="114">
        <f ca="1">IF(Summary!$C$21&gt;=I$4,VLOOKUP($D60,'Teller 5'!$E$8:$G$207,3),"")</f>
        <v>0</v>
      </c>
      <c r="J60" s="102">
        <f t="shared" ca="1" si="0"/>
        <v>1</v>
      </c>
      <c r="K60" s="102">
        <f t="shared" ca="1" si="1"/>
        <v>0</v>
      </c>
      <c r="L60" s="102">
        <f>IF(D59=TEXT("Closed",0),1,Summary!$I$21)</f>
        <v>264</v>
      </c>
      <c r="M60" s="103">
        <f ca="1">IF(D60=TEXT("Closed",0),"",MAX('Teller 1'!K63,'Teller 2'!K63,'Teller 3'!K63,'Teller 4'!K63,'Teller 5'!K63))</f>
        <v>0</v>
      </c>
      <c r="N60" s="103">
        <f ca="1">IF(D60=TEXT("Closed",0),"",AVERAGE($M$5:M60))</f>
        <v>0</v>
      </c>
      <c r="O60" s="103">
        <f ca="1">IF(D60=TEXT("Closed",0),"",MAX($M$5:M60))</f>
        <v>0</v>
      </c>
      <c r="P60" s="104">
        <f ca="1">IF(D60=TEXT("Closed",0),"",COUNTIF($M$5:M60,"&gt;"&amp;TEXT(Summary!$H$6,"0.0000")))</f>
        <v>0</v>
      </c>
    </row>
    <row r="61" spans="2:16" outlineLevel="1" x14ac:dyDescent="0.25">
      <c r="B61" s="100">
        <v>57</v>
      </c>
      <c r="C61" s="6">
        <v>2.8881132523331052E-3</v>
      </c>
      <c r="D61" s="101">
        <f>IF(D60=TEXT("Closed",0),TEXT("Closed",0),IF(D60+C61&gt;Summary!$H$5,TEXT("Closed",0),D60+C61))</f>
        <v>0.53962786064917279</v>
      </c>
      <c r="E61" s="112">
        <f ca="1">IF(D61=TEXT("Closed",0),"",IF(Summary!$C$21&gt;=E$4,VLOOKUP($D61,'Teller 1'!$E$8:$G$207,3),""))</f>
        <v>1</v>
      </c>
      <c r="F61" s="113">
        <f ca="1">IF(Summary!$C$21&gt;=F$4,VLOOKUP($D61,'Teller 2'!$E$8:$G$207,3),"")</f>
        <v>0</v>
      </c>
      <c r="G61" s="113">
        <f ca="1">IF(Summary!$C$21&gt;=G$4,VLOOKUP($D61,'Teller 3'!$E$8:$G$207,3),"")</f>
        <v>0</v>
      </c>
      <c r="H61" s="113">
        <f ca="1">IF(Summary!$C$21&gt;=H$4,VLOOKUP($D61,'Teller 4'!$E$8:$G$207,3),"")</f>
        <v>0</v>
      </c>
      <c r="I61" s="114">
        <f ca="1">IF(Summary!$C$21&gt;=I$4,VLOOKUP($D61,'Teller 5'!$E$8:$G$207,3),"")</f>
        <v>0</v>
      </c>
      <c r="J61" s="102">
        <f t="shared" ca="1" si="0"/>
        <v>2</v>
      </c>
      <c r="K61" s="102">
        <f t="shared" ca="1" si="1"/>
        <v>0</v>
      </c>
      <c r="L61" s="102">
        <f>IF(D60=TEXT("Closed",0),1,Summary!$I$21)</f>
        <v>264</v>
      </c>
      <c r="M61" s="103">
        <f ca="1">IF(D61=TEXT("Closed",0),"",MAX('Teller 1'!K64,'Teller 2'!K64,'Teller 3'!K64,'Teller 4'!K64,'Teller 5'!K64))</f>
        <v>0</v>
      </c>
      <c r="N61" s="103">
        <f ca="1">IF(D61=TEXT("Closed",0),"",AVERAGE($M$5:M61))</f>
        <v>0</v>
      </c>
      <c r="O61" s="103">
        <f ca="1">IF(D61=TEXT("Closed",0),"",MAX($M$5:M61))</f>
        <v>0</v>
      </c>
      <c r="P61" s="104">
        <f ca="1">IF(D61=TEXT("Closed",0),"",COUNTIF($M$5:M61,"&gt;"&amp;TEXT(Summary!$H$6,"0.0000")))</f>
        <v>0</v>
      </c>
    </row>
    <row r="62" spans="2:16" outlineLevel="1" x14ac:dyDescent="0.25">
      <c r="B62" s="100">
        <v>58</v>
      </c>
      <c r="C62" s="6">
        <v>2.8881132523331052E-3</v>
      </c>
      <c r="D62" s="101">
        <f>IF(D61=TEXT("Closed",0),TEXT("Closed",0),IF(D61+C62&gt;Summary!$H$5,TEXT("Closed",0),D61+C62))</f>
        <v>0.54251597390150585</v>
      </c>
      <c r="E62" s="112">
        <f ca="1">IF(D62=TEXT("Closed",0),"",IF(Summary!$C$21&gt;=E$4,VLOOKUP($D62,'Teller 1'!$E$8:$G$207,3),""))</f>
        <v>0</v>
      </c>
      <c r="F62" s="113">
        <f ca="1">IF(Summary!$C$21&gt;=F$4,VLOOKUP($D62,'Teller 2'!$E$8:$G$207,3),"")</f>
        <v>1</v>
      </c>
      <c r="G62" s="113">
        <f ca="1">IF(Summary!$C$21&gt;=G$4,VLOOKUP($D62,'Teller 3'!$E$8:$G$207,3),"")</f>
        <v>0</v>
      </c>
      <c r="H62" s="113">
        <f ca="1">IF(Summary!$C$21&gt;=H$4,VLOOKUP($D62,'Teller 4'!$E$8:$G$207,3),"")</f>
        <v>0</v>
      </c>
      <c r="I62" s="114">
        <f ca="1">IF(Summary!$C$21&gt;=I$4,VLOOKUP($D62,'Teller 5'!$E$8:$G$207,3),"")</f>
        <v>0</v>
      </c>
      <c r="J62" s="102">
        <f t="shared" ca="1" si="0"/>
        <v>1</v>
      </c>
      <c r="K62" s="102">
        <f t="shared" ca="1" si="1"/>
        <v>0</v>
      </c>
      <c r="L62" s="102">
        <f>IF(D61=TEXT("Closed",0),1,Summary!$I$22)</f>
        <v>240</v>
      </c>
      <c r="M62" s="103">
        <f ca="1">IF(D62=TEXT("Closed",0),"",MAX('Teller 1'!K65,'Teller 2'!K65,'Teller 3'!K65,'Teller 4'!K65,'Teller 5'!K65))</f>
        <v>0</v>
      </c>
      <c r="N62" s="103">
        <f ca="1">IF(D62=TEXT("Closed",0),"",AVERAGE($M$5:M62))</f>
        <v>0</v>
      </c>
      <c r="O62" s="103">
        <f ca="1">IF(D62=TEXT("Closed",0),"",MAX($M$5:M62))</f>
        <v>0</v>
      </c>
      <c r="P62" s="104">
        <f ca="1">IF(D62=TEXT("Closed",0),"",COUNTIF($M$5:M62,"&gt;"&amp;TEXT(Summary!$H$6,"0.0000")))</f>
        <v>0</v>
      </c>
    </row>
    <row r="63" spans="2:16" outlineLevel="1" x14ac:dyDescent="0.25">
      <c r="B63" s="100">
        <v>59</v>
      </c>
      <c r="C63" s="6">
        <v>2.8881132523331052E-3</v>
      </c>
      <c r="D63" s="101">
        <f>IF(D62=TEXT("Closed",0),TEXT("Closed",0),IF(D62+C63&gt;Summary!$H$5,TEXT("Closed",0),D62+C63))</f>
        <v>0.54540408715383892</v>
      </c>
      <c r="E63" s="112">
        <f ca="1">IF(D63=TEXT("Closed",0),"",IF(Summary!$C$21&gt;=E$4,VLOOKUP($D63,'Teller 1'!$E$8:$G$207,3),""))</f>
        <v>1</v>
      </c>
      <c r="F63" s="113">
        <f ca="1">IF(Summary!$C$21&gt;=F$4,VLOOKUP($D63,'Teller 2'!$E$8:$G$207,3),"")</f>
        <v>0</v>
      </c>
      <c r="G63" s="113">
        <f ca="1">IF(Summary!$C$21&gt;=G$4,VLOOKUP($D63,'Teller 3'!$E$8:$G$207,3),"")</f>
        <v>0</v>
      </c>
      <c r="H63" s="113">
        <f ca="1">IF(Summary!$C$21&gt;=H$4,VLOOKUP($D63,'Teller 4'!$E$8:$G$207,3),"")</f>
        <v>0</v>
      </c>
      <c r="I63" s="114">
        <f ca="1">IF(Summary!$C$21&gt;=I$4,VLOOKUP($D63,'Teller 5'!$E$8:$G$207,3),"")</f>
        <v>0</v>
      </c>
      <c r="J63" s="102">
        <f t="shared" ca="1" si="0"/>
        <v>2</v>
      </c>
      <c r="K63" s="102">
        <f t="shared" ca="1" si="1"/>
        <v>0</v>
      </c>
      <c r="L63" s="102">
        <f>IF(D62=TEXT("Closed",0),1,Summary!$I$22)</f>
        <v>240</v>
      </c>
      <c r="M63" s="103">
        <f ca="1">IF(D63=TEXT("Closed",0),"",MAX('Teller 1'!K66,'Teller 2'!K66,'Teller 3'!K66,'Teller 4'!K66,'Teller 5'!K66))</f>
        <v>0</v>
      </c>
      <c r="N63" s="103">
        <f ca="1">IF(D63=TEXT("Closed",0),"",AVERAGE($M$5:M63))</f>
        <v>0</v>
      </c>
      <c r="O63" s="103">
        <f ca="1">IF(D63=TEXT("Closed",0),"",MAX($M$5:M63))</f>
        <v>0</v>
      </c>
      <c r="P63" s="104">
        <f ca="1">IF(D63=TEXT("Closed",0),"",COUNTIF($M$5:M63,"&gt;"&amp;TEXT(Summary!$H$6,"0.0000")))</f>
        <v>0</v>
      </c>
    </row>
    <row r="64" spans="2:16" outlineLevel="1" x14ac:dyDescent="0.25">
      <c r="B64" s="100">
        <v>60</v>
      </c>
      <c r="C64" s="6">
        <v>2.8881132523331052E-3</v>
      </c>
      <c r="D64" s="101">
        <f>IF(D63=TEXT("Closed",0),TEXT("Closed",0),IF(D63+C64&gt;Summary!$H$5,TEXT("Closed",0),D63+C64))</f>
        <v>0.54829220040617199</v>
      </c>
      <c r="E64" s="112">
        <f ca="1">IF(D64=TEXT("Closed",0),"",IF(Summary!$C$21&gt;=E$4,VLOOKUP($D64,'Teller 1'!$E$8:$G$207,3),""))</f>
        <v>0</v>
      </c>
      <c r="F64" s="113">
        <f ca="1">IF(Summary!$C$21&gt;=F$4,VLOOKUP($D64,'Teller 2'!$E$8:$G$207,3),"")</f>
        <v>0</v>
      </c>
      <c r="G64" s="113">
        <f ca="1">IF(Summary!$C$21&gt;=G$4,VLOOKUP($D64,'Teller 3'!$E$8:$G$207,3),"")</f>
        <v>0</v>
      </c>
      <c r="H64" s="113">
        <f ca="1">IF(Summary!$C$21&gt;=H$4,VLOOKUP($D64,'Teller 4'!$E$8:$G$207,3),"")</f>
        <v>0</v>
      </c>
      <c r="I64" s="114">
        <f ca="1">IF(Summary!$C$21&gt;=I$4,VLOOKUP($D64,'Teller 5'!$E$8:$G$207,3),"")</f>
        <v>0</v>
      </c>
      <c r="J64" s="102">
        <f t="shared" ca="1" si="0"/>
        <v>1</v>
      </c>
      <c r="K64" s="102">
        <f t="shared" ca="1" si="1"/>
        <v>0</v>
      </c>
      <c r="L64" s="102">
        <f>IF(D63=TEXT("Closed",0),1,Summary!$I$22)</f>
        <v>240</v>
      </c>
      <c r="M64" s="103">
        <f ca="1">IF(D64=TEXT("Closed",0),"",MAX('Teller 1'!K67,'Teller 2'!K67,'Teller 3'!K67,'Teller 4'!K67,'Teller 5'!K67))</f>
        <v>0</v>
      </c>
      <c r="N64" s="103">
        <f ca="1">IF(D64=TEXT("Closed",0),"",AVERAGE($M$5:M64))</f>
        <v>0</v>
      </c>
      <c r="O64" s="103">
        <f ca="1">IF(D64=TEXT("Closed",0),"",MAX($M$5:M64))</f>
        <v>0</v>
      </c>
      <c r="P64" s="104">
        <f ca="1">IF(D64=TEXT("Closed",0),"",COUNTIF($M$5:M64,"&gt;"&amp;TEXT(Summary!$H$6,"0.0000")))</f>
        <v>0</v>
      </c>
    </row>
    <row r="65" spans="2:16" outlineLevel="1" x14ac:dyDescent="0.25">
      <c r="B65" s="100">
        <v>61</v>
      </c>
      <c r="C65" s="6">
        <v>2.8881132523331052E-3</v>
      </c>
      <c r="D65" s="101">
        <f>IF(D64=TEXT("Closed",0),TEXT("Closed",0),IF(D64+C65&gt;Summary!$H$5,TEXT("Closed",0),D64+C65))</f>
        <v>0.55118031365850506</v>
      </c>
      <c r="E65" s="112">
        <f ca="1">IF(D65=TEXT("Closed",0),"",IF(Summary!$C$21&gt;=E$4,VLOOKUP($D65,'Teller 1'!$E$8:$G$207,3),""))</f>
        <v>0</v>
      </c>
      <c r="F65" s="113">
        <f ca="1">IF(Summary!$C$21&gt;=F$4,VLOOKUP($D65,'Teller 2'!$E$8:$G$207,3),"")</f>
        <v>0</v>
      </c>
      <c r="G65" s="113">
        <f ca="1">IF(Summary!$C$21&gt;=G$4,VLOOKUP($D65,'Teller 3'!$E$8:$G$207,3),"")</f>
        <v>0</v>
      </c>
      <c r="H65" s="113">
        <f ca="1">IF(Summary!$C$21&gt;=H$4,VLOOKUP($D65,'Teller 4'!$E$8:$G$207,3),"")</f>
        <v>0</v>
      </c>
      <c r="I65" s="114">
        <f ca="1">IF(Summary!$C$21&gt;=I$4,VLOOKUP($D65,'Teller 5'!$E$8:$G$207,3),"")</f>
        <v>0</v>
      </c>
      <c r="J65" s="102">
        <f t="shared" ca="1" si="0"/>
        <v>1</v>
      </c>
      <c r="K65" s="102">
        <f t="shared" ca="1" si="1"/>
        <v>0</v>
      </c>
      <c r="L65" s="102">
        <f>IF(D64=TEXT("Closed",0),1,Summary!$I$22)</f>
        <v>240</v>
      </c>
      <c r="M65" s="103">
        <f ca="1">IF(D65=TEXT("Closed",0),"",MAX('Teller 1'!K68,'Teller 2'!K68,'Teller 3'!K68,'Teller 4'!K68,'Teller 5'!K68))</f>
        <v>0</v>
      </c>
      <c r="N65" s="103">
        <f ca="1">IF(D65=TEXT("Closed",0),"",AVERAGE($M$5:M65))</f>
        <v>0</v>
      </c>
      <c r="O65" s="103">
        <f ca="1">IF(D65=TEXT("Closed",0),"",MAX($M$5:M65))</f>
        <v>0</v>
      </c>
      <c r="P65" s="104">
        <f ca="1">IF(D65=TEXT("Closed",0),"",COUNTIF($M$5:M65,"&gt;"&amp;TEXT(Summary!$H$6,"0.0000")))</f>
        <v>0</v>
      </c>
    </row>
    <row r="66" spans="2:16" outlineLevel="1" x14ac:dyDescent="0.25">
      <c r="B66" s="100">
        <v>62</v>
      </c>
      <c r="C66" s="6">
        <v>2.8881132523331052E-3</v>
      </c>
      <c r="D66" s="101">
        <f>IF(D65=TEXT("Closed",0),TEXT("Closed",0),IF(D65+C66&gt;Summary!$H$5,TEXT("Closed",0),D65+C66))</f>
        <v>0.55406842691083813</v>
      </c>
      <c r="E66" s="112">
        <f ca="1">IF(D66=TEXT("Closed",0),"",IF(Summary!$C$21&gt;=E$4,VLOOKUP($D66,'Teller 1'!$E$8:$G$207,3),""))</f>
        <v>1</v>
      </c>
      <c r="F66" s="113">
        <f ca="1">IF(Summary!$C$21&gt;=F$4,VLOOKUP($D66,'Teller 2'!$E$8:$G$207,3),"")</f>
        <v>0</v>
      </c>
      <c r="G66" s="113">
        <f ca="1">IF(Summary!$C$21&gt;=G$4,VLOOKUP($D66,'Teller 3'!$E$8:$G$207,3),"")</f>
        <v>0</v>
      </c>
      <c r="H66" s="113">
        <f ca="1">IF(Summary!$C$21&gt;=H$4,VLOOKUP($D66,'Teller 4'!$E$8:$G$207,3),"")</f>
        <v>0</v>
      </c>
      <c r="I66" s="114">
        <f ca="1">IF(Summary!$C$21&gt;=I$4,VLOOKUP($D66,'Teller 5'!$E$8:$G$207,3),"")</f>
        <v>0</v>
      </c>
      <c r="J66" s="102">
        <f t="shared" ca="1" si="0"/>
        <v>2</v>
      </c>
      <c r="K66" s="102">
        <f t="shared" ca="1" si="1"/>
        <v>0</v>
      </c>
      <c r="L66" s="102">
        <f>IF(D65=TEXT("Closed",0),1,Summary!$I$22)</f>
        <v>240</v>
      </c>
      <c r="M66" s="103">
        <f ca="1">IF(D66=TEXT("Closed",0),"",MAX('Teller 1'!K69,'Teller 2'!K69,'Teller 3'!K69,'Teller 4'!K69,'Teller 5'!K69))</f>
        <v>0</v>
      </c>
      <c r="N66" s="103">
        <f ca="1">IF(D66=TEXT("Closed",0),"",AVERAGE($M$5:M66))</f>
        <v>0</v>
      </c>
      <c r="O66" s="103">
        <f ca="1">IF(D66=TEXT("Closed",0),"",MAX($M$5:M66))</f>
        <v>0</v>
      </c>
      <c r="P66" s="104">
        <f ca="1">IF(D66=TEXT("Closed",0),"",COUNTIF($M$5:M66,"&gt;"&amp;TEXT(Summary!$H$6,"0.0000")))</f>
        <v>0</v>
      </c>
    </row>
    <row r="67" spans="2:16" outlineLevel="1" x14ac:dyDescent="0.25">
      <c r="B67" s="100">
        <v>63</v>
      </c>
      <c r="C67" s="6">
        <v>2.8881132523331052E-3</v>
      </c>
      <c r="D67" s="101">
        <f>IF(D66=TEXT("Closed",0),TEXT("Closed",0),IF(D66+C67&gt;Summary!$H$5,TEXT("Closed",0),D66+C67))</f>
        <v>0.5569565401631712</v>
      </c>
      <c r="E67" s="112">
        <f ca="1">IF(D67=TEXT("Closed",0),"",IF(Summary!$C$21&gt;=E$4,VLOOKUP($D67,'Teller 1'!$E$8:$G$207,3),""))</f>
        <v>1</v>
      </c>
      <c r="F67" s="113">
        <f ca="1">IF(Summary!$C$21&gt;=F$4,VLOOKUP($D67,'Teller 2'!$E$8:$G$207,3),"")</f>
        <v>0</v>
      </c>
      <c r="G67" s="113">
        <f ca="1">IF(Summary!$C$21&gt;=G$4,VLOOKUP($D67,'Teller 3'!$E$8:$G$207,3),"")</f>
        <v>0</v>
      </c>
      <c r="H67" s="113">
        <f ca="1">IF(Summary!$C$21&gt;=H$4,VLOOKUP($D67,'Teller 4'!$E$8:$G$207,3),"")</f>
        <v>0</v>
      </c>
      <c r="I67" s="114">
        <f ca="1">IF(Summary!$C$21&gt;=I$4,VLOOKUP($D67,'Teller 5'!$E$8:$G$207,3),"")</f>
        <v>0</v>
      </c>
      <c r="J67" s="102">
        <f t="shared" ca="1" si="0"/>
        <v>2</v>
      </c>
      <c r="K67" s="102">
        <f t="shared" ca="1" si="1"/>
        <v>0</v>
      </c>
      <c r="L67" s="102">
        <f>IF(D66=TEXT("Closed",0),1,Summary!$I$22)</f>
        <v>240</v>
      </c>
      <c r="M67" s="103">
        <f ca="1">IF(D67=TEXT("Closed",0),"",MAX('Teller 1'!K70,'Teller 2'!K70,'Teller 3'!K70,'Teller 4'!K70,'Teller 5'!K70))</f>
        <v>0</v>
      </c>
      <c r="N67" s="103">
        <f ca="1">IF(D67=TEXT("Closed",0),"",AVERAGE($M$5:M67))</f>
        <v>0</v>
      </c>
      <c r="O67" s="103">
        <f ca="1">IF(D67=TEXT("Closed",0),"",MAX($M$5:M67))</f>
        <v>0</v>
      </c>
      <c r="P67" s="104">
        <f ca="1">IF(D67=TEXT("Closed",0),"",COUNTIF($M$5:M67,"&gt;"&amp;TEXT(Summary!$H$6,"0.0000")))</f>
        <v>0</v>
      </c>
    </row>
    <row r="68" spans="2:16" outlineLevel="1" x14ac:dyDescent="0.25">
      <c r="B68" s="100">
        <v>64</v>
      </c>
      <c r="C68" s="6">
        <v>2.8881132523331052E-3</v>
      </c>
      <c r="D68" s="101">
        <f>IF(D67=TEXT("Closed",0),TEXT("Closed",0),IF(D67+C68&gt;Summary!$H$5,TEXT("Closed",0),D67+C68))</f>
        <v>0.55984465341550427</v>
      </c>
      <c r="E68" s="112">
        <f ca="1">IF(D68=TEXT("Closed",0),"",IF(Summary!$C$21&gt;=E$4,VLOOKUP($D68,'Teller 1'!$E$8:$G$207,3),""))</f>
        <v>0</v>
      </c>
      <c r="F68" s="113">
        <f ca="1">IF(Summary!$C$21&gt;=F$4,VLOOKUP($D68,'Teller 2'!$E$8:$G$207,3),"")</f>
        <v>1</v>
      </c>
      <c r="G68" s="113">
        <f ca="1">IF(Summary!$C$21&gt;=G$4,VLOOKUP($D68,'Teller 3'!$E$8:$G$207,3),"")</f>
        <v>0</v>
      </c>
      <c r="H68" s="113">
        <f ca="1">IF(Summary!$C$21&gt;=H$4,VLOOKUP($D68,'Teller 4'!$E$8:$G$207,3),"")</f>
        <v>0</v>
      </c>
      <c r="I68" s="114">
        <f ca="1">IF(Summary!$C$21&gt;=I$4,VLOOKUP($D68,'Teller 5'!$E$8:$G$207,3),"")</f>
        <v>0</v>
      </c>
      <c r="J68" s="102">
        <f t="shared" ca="1" si="0"/>
        <v>1</v>
      </c>
      <c r="K68" s="102">
        <f t="shared" ca="1" si="1"/>
        <v>0</v>
      </c>
      <c r="L68" s="102">
        <f>IF(D67=TEXT("Closed",0),1,Summary!$I$22)</f>
        <v>240</v>
      </c>
      <c r="M68" s="103">
        <f ca="1">IF(D68=TEXT("Closed",0),"",MAX('Teller 1'!K71,'Teller 2'!K71,'Teller 3'!K71,'Teller 4'!K71,'Teller 5'!K71))</f>
        <v>0</v>
      </c>
      <c r="N68" s="103">
        <f ca="1">IF(D68=TEXT("Closed",0),"",AVERAGE($M$5:M68))</f>
        <v>0</v>
      </c>
      <c r="O68" s="103">
        <f ca="1">IF(D68=TEXT("Closed",0),"",MAX($M$5:M68))</f>
        <v>0</v>
      </c>
      <c r="P68" s="104">
        <f ca="1">IF(D68=TEXT("Closed",0),"",COUNTIF($M$5:M68,"&gt;"&amp;TEXT(Summary!$H$6,"0.0000")))</f>
        <v>0</v>
      </c>
    </row>
    <row r="69" spans="2:16" outlineLevel="1" x14ac:dyDescent="0.25">
      <c r="B69" s="100">
        <v>65</v>
      </c>
      <c r="C69" s="6">
        <v>2.8881132523331052E-3</v>
      </c>
      <c r="D69" s="101">
        <f>IF(D68=TEXT("Closed",0),TEXT("Closed",0),IF(D68+C69&gt;Summary!$H$5,TEXT("Closed",0),D68+C69))</f>
        <v>0.56273276666783734</v>
      </c>
      <c r="E69" s="112">
        <f ca="1">IF(D69=TEXT("Closed",0),"",IF(Summary!$C$21&gt;=E$4,VLOOKUP($D69,'Teller 1'!$E$8:$G$207,3),""))</f>
        <v>1</v>
      </c>
      <c r="F69" s="113">
        <f ca="1">IF(Summary!$C$21&gt;=F$4,VLOOKUP($D69,'Teller 2'!$E$8:$G$207,3),"")</f>
        <v>0</v>
      </c>
      <c r="G69" s="113">
        <f ca="1">IF(Summary!$C$21&gt;=G$4,VLOOKUP($D69,'Teller 3'!$E$8:$G$207,3),"")</f>
        <v>0</v>
      </c>
      <c r="H69" s="113">
        <f ca="1">IF(Summary!$C$21&gt;=H$4,VLOOKUP($D69,'Teller 4'!$E$8:$G$207,3),"")</f>
        <v>0</v>
      </c>
      <c r="I69" s="114">
        <f ca="1">IF(Summary!$C$21&gt;=I$4,VLOOKUP($D69,'Teller 5'!$E$8:$G$207,3),"")</f>
        <v>0</v>
      </c>
      <c r="J69" s="102">
        <f t="shared" ref="J69:J82" ca="1" si="2">IF(D69=TEXT("Closed",0),"",IF(E69=K69,1,IF(F69=K69,2,IF(G69=K69,3,IF(H69=K69,4,IF(I69=K69,5))))))</f>
        <v>2</v>
      </c>
      <c r="K69" s="102">
        <f t="shared" ca="1" si="1"/>
        <v>0</v>
      </c>
      <c r="L69" s="102">
        <f>IF(D68=TEXT("Closed",0),1,Summary!$I$22)</f>
        <v>240</v>
      </c>
      <c r="M69" s="103">
        <f ca="1">IF(D69=TEXT("Closed",0),"",MAX('Teller 1'!K72,'Teller 2'!K72,'Teller 3'!K72,'Teller 4'!K72,'Teller 5'!K72))</f>
        <v>0</v>
      </c>
      <c r="N69" s="103">
        <f ca="1">IF(D69=TEXT("Closed",0),"",AVERAGE($M$5:M69))</f>
        <v>0</v>
      </c>
      <c r="O69" s="103">
        <f ca="1">IF(D69=TEXT("Closed",0),"",MAX($M$5:M69))</f>
        <v>0</v>
      </c>
      <c r="P69" s="104">
        <f ca="1">IF(D69=TEXT("Closed",0),"",COUNTIF($M$5:M69,"&gt;"&amp;TEXT(Summary!$H$6,"0.0000")))</f>
        <v>0</v>
      </c>
    </row>
    <row r="70" spans="2:16" outlineLevel="1" x14ac:dyDescent="0.25">
      <c r="B70" s="100">
        <v>66</v>
      </c>
      <c r="C70" s="6">
        <v>2.8881132523331052E-3</v>
      </c>
      <c r="D70" s="101">
        <f>IF(D69=TEXT("Closed",0),TEXT("Closed",0),IF(D69+C70&gt;Summary!$H$5,TEXT("Closed",0),D69+C70))</f>
        <v>0.56562087992017041</v>
      </c>
      <c r="E70" s="112">
        <f ca="1">IF(D70=TEXT("Closed",0),"",IF(Summary!$C$21&gt;=E$4,VLOOKUP($D70,'Teller 1'!$E$8:$G$207,3),""))</f>
        <v>0</v>
      </c>
      <c r="F70" s="113">
        <f ca="1">IF(Summary!$C$21&gt;=F$4,VLOOKUP($D70,'Teller 2'!$E$8:$G$207,3),"")</f>
        <v>0</v>
      </c>
      <c r="G70" s="113">
        <f ca="1">IF(Summary!$C$21&gt;=G$4,VLOOKUP($D70,'Teller 3'!$E$8:$G$207,3),"")</f>
        <v>0</v>
      </c>
      <c r="H70" s="113">
        <f ca="1">IF(Summary!$C$21&gt;=H$4,VLOOKUP($D70,'Teller 4'!$E$8:$G$207,3),"")</f>
        <v>0</v>
      </c>
      <c r="I70" s="114">
        <f ca="1">IF(Summary!$C$21&gt;=I$4,VLOOKUP($D70,'Teller 5'!$E$8:$G$207,3),"")</f>
        <v>0</v>
      </c>
      <c r="J70" s="102">
        <f t="shared" ca="1" si="2"/>
        <v>1</v>
      </c>
      <c r="K70" s="102">
        <f t="shared" ref="K70:K133" ca="1" si="3">IF(D70=TEXT("Closed",0),"",MIN(E70:I70))</f>
        <v>0</v>
      </c>
      <c r="L70" s="102">
        <f>IF(D69=TEXT("Closed",0),1,Summary!$I$22)</f>
        <v>240</v>
      </c>
      <c r="M70" s="103">
        <f ca="1">IF(D70=TEXT("Closed",0),"",MAX('Teller 1'!K73,'Teller 2'!K73,'Teller 3'!K73,'Teller 4'!K73,'Teller 5'!K73))</f>
        <v>0</v>
      </c>
      <c r="N70" s="103">
        <f ca="1">IF(D70=TEXT("Closed",0),"",AVERAGE($M$5:M70))</f>
        <v>0</v>
      </c>
      <c r="O70" s="103">
        <f ca="1">IF(D70=TEXT("Closed",0),"",MAX($M$5:M70))</f>
        <v>0</v>
      </c>
      <c r="P70" s="104">
        <f ca="1">IF(D70=TEXT("Closed",0),"",COUNTIF($M$5:M70,"&gt;"&amp;TEXT(Summary!$H$6,"0.0000")))</f>
        <v>0</v>
      </c>
    </row>
    <row r="71" spans="2:16" outlineLevel="1" x14ac:dyDescent="0.25">
      <c r="B71" s="100">
        <v>67</v>
      </c>
      <c r="C71" s="6">
        <v>2.8881132523331052E-3</v>
      </c>
      <c r="D71" s="101">
        <f>IF(D70=TEXT("Closed",0),TEXT("Closed",0),IF(D70+C71&gt;Summary!$H$5,TEXT("Closed",0),D70+C71))</f>
        <v>0.56850899317250347</v>
      </c>
      <c r="E71" s="112">
        <f ca="1">IF(D71=TEXT("Closed",0),"",IF(Summary!$C$21&gt;=E$4,VLOOKUP($D71,'Teller 1'!$E$8:$G$207,3),""))</f>
        <v>1</v>
      </c>
      <c r="F71" s="113">
        <f ca="1">IF(Summary!$C$21&gt;=F$4,VLOOKUP($D71,'Teller 2'!$E$8:$G$207,3),"")</f>
        <v>0</v>
      </c>
      <c r="G71" s="113">
        <f ca="1">IF(Summary!$C$21&gt;=G$4,VLOOKUP($D71,'Teller 3'!$E$8:$G$207,3),"")</f>
        <v>0</v>
      </c>
      <c r="H71" s="113">
        <f ca="1">IF(Summary!$C$21&gt;=H$4,VLOOKUP($D71,'Teller 4'!$E$8:$G$207,3),"")</f>
        <v>0</v>
      </c>
      <c r="I71" s="114">
        <f ca="1">IF(Summary!$C$21&gt;=I$4,VLOOKUP($D71,'Teller 5'!$E$8:$G$207,3),"")</f>
        <v>0</v>
      </c>
      <c r="J71" s="102">
        <f t="shared" ca="1" si="2"/>
        <v>2</v>
      </c>
      <c r="K71" s="102">
        <f t="shared" ca="1" si="3"/>
        <v>0</v>
      </c>
      <c r="L71" s="102">
        <f>IF(D70=TEXT("Closed",0),1,Summary!$I$22)</f>
        <v>240</v>
      </c>
      <c r="M71" s="103">
        <f ca="1">IF(D71=TEXT("Closed",0),"",MAX('Teller 1'!K74,'Teller 2'!K74,'Teller 3'!K74,'Teller 4'!K74,'Teller 5'!K74))</f>
        <v>0</v>
      </c>
      <c r="N71" s="103">
        <f ca="1">IF(D71=TEXT("Closed",0),"",AVERAGE($M$5:M71))</f>
        <v>0</v>
      </c>
      <c r="O71" s="103">
        <f ca="1">IF(D71=TEXT("Closed",0),"",MAX($M$5:M71))</f>
        <v>0</v>
      </c>
      <c r="P71" s="104">
        <f ca="1">IF(D71=TEXT("Closed",0),"",COUNTIF($M$5:M71,"&gt;"&amp;TEXT(Summary!$H$6,"0.0000")))</f>
        <v>0</v>
      </c>
    </row>
    <row r="72" spans="2:16" outlineLevel="1" x14ac:dyDescent="0.25">
      <c r="B72" s="100">
        <v>68</v>
      </c>
      <c r="C72" s="6">
        <v>2.8881132523331052E-3</v>
      </c>
      <c r="D72" s="101">
        <f>IF(D71=TEXT("Closed",0),TEXT("Closed",0),IF(D71+C72&gt;Summary!$H$5,TEXT("Closed",0),D71+C72))</f>
        <v>0.57139710642483654</v>
      </c>
      <c r="E72" s="112">
        <f ca="1">IF(D72=TEXT("Closed",0),"",IF(Summary!$C$21&gt;=E$4,VLOOKUP($D72,'Teller 1'!$E$8:$G$207,3),""))</f>
        <v>0</v>
      </c>
      <c r="F72" s="113">
        <f ca="1">IF(Summary!$C$21&gt;=F$4,VLOOKUP($D72,'Teller 2'!$E$8:$G$207,3),"")</f>
        <v>0</v>
      </c>
      <c r="G72" s="113">
        <f ca="1">IF(Summary!$C$21&gt;=G$4,VLOOKUP($D72,'Teller 3'!$E$8:$G$207,3),"")</f>
        <v>0</v>
      </c>
      <c r="H72" s="113">
        <f ca="1">IF(Summary!$C$21&gt;=H$4,VLOOKUP($D72,'Teller 4'!$E$8:$G$207,3),"")</f>
        <v>0</v>
      </c>
      <c r="I72" s="114">
        <f ca="1">IF(Summary!$C$21&gt;=I$4,VLOOKUP($D72,'Teller 5'!$E$8:$G$207,3),"")</f>
        <v>0</v>
      </c>
      <c r="J72" s="102">
        <f t="shared" ca="1" si="2"/>
        <v>1</v>
      </c>
      <c r="K72" s="102">
        <f t="shared" ca="1" si="3"/>
        <v>0</v>
      </c>
      <c r="L72" s="102">
        <f>IF(D71=TEXT("Closed",0),1,Summary!$I$22)</f>
        <v>240</v>
      </c>
      <c r="M72" s="103">
        <f ca="1">IF(D72=TEXT("Closed",0),"",MAX('Teller 1'!K75,'Teller 2'!K75,'Teller 3'!K75,'Teller 4'!K75,'Teller 5'!K75))</f>
        <v>0</v>
      </c>
      <c r="N72" s="103">
        <f ca="1">IF(D72=TEXT("Closed",0),"",AVERAGE($M$5:M72))</f>
        <v>0</v>
      </c>
      <c r="O72" s="103">
        <f ca="1">IF(D72=TEXT("Closed",0),"",MAX($M$5:M72))</f>
        <v>0</v>
      </c>
      <c r="P72" s="104">
        <f ca="1">IF(D72=TEXT("Closed",0),"",COUNTIF($M$5:M72,"&gt;"&amp;TEXT(Summary!$H$6,"0.0000")))</f>
        <v>0</v>
      </c>
    </row>
    <row r="73" spans="2:16" outlineLevel="1" x14ac:dyDescent="0.25">
      <c r="B73" s="100">
        <v>69</v>
      </c>
      <c r="C73" s="6">
        <v>2.8881132523331052E-3</v>
      </c>
      <c r="D73" s="101">
        <f>IF(D72=TEXT("Closed",0),TEXT("Closed",0),IF(D72+C73&gt;Summary!$H$5,TEXT("Closed",0),D72+C73))</f>
        <v>0.57428521967716961</v>
      </c>
      <c r="E73" s="112">
        <f ca="1">IF(D73=TEXT("Closed",0),"",IF(Summary!$C$21&gt;=E$4,VLOOKUP($D73,'Teller 1'!$E$8:$G$207,3),""))</f>
        <v>1</v>
      </c>
      <c r="F73" s="113">
        <f ca="1">IF(Summary!$C$21&gt;=F$4,VLOOKUP($D73,'Teller 2'!$E$8:$G$207,3),"")</f>
        <v>0</v>
      </c>
      <c r="G73" s="113">
        <f ca="1">IF(Summary!$C$21&gt;=G$4,VLOOKUP($D73,'Teller 3'!$E$8:$G$207,3),"")</f>
        <v>0</v>
      </c>
      <c r="H73" s="113">
        <f ca="1">IF(Summary!$C$21&gt;=H$4,VLOOKUP($D73,'Teller 4'!$E$8:$G$207,3),"")</f>
        <v>0</v>
      </c>
      <c r="I73" s="114">
        <f ca="1">IF(Summary!$C$21&gt;=I$4,VLOOKUP($D73,'Teller 5'!$E$8:$G$207,3),"")</f>
        <v>0</v>
      </c>
      <c r="J73" s="102">
        <f t="shared" ca="1" si="2"/>
        <v>2</v>
      </c>
      <c r="K73" s="102">
        <f t="shared" ca="1" si="3"/>
        <v>0</v>
      </c>
      <c r="L73" s="102">
        <f>IF(D72=TEXT("Closed",0),1,Summary!$I$22)</f>
        <v>240</v>
      </c>
      <c r="M73" s="103">
        <f ca="1">IF(D73=TEXT("Closed",0),"",MAX('Teller 1'!K76,'Teller 2'!K76,'Teller 3'!K76,'Teller 4'!K76,'Teller 5'!K76))</f>
        <v>0</v>
      </c>
      <c r="N73" s="103">
        <f ca="1">IF(D73=TEXT("Closed",0),"",AVERAGE($M$5:M73))</f>
        <v>0</v>
      </c>
      <c r="O73" s="103">
        <f ca="1">IF(D73=TEXT("Closed",0),"",MAX($M$5:M73))</f>
        <v>0</v>
      </c>
      <c r="P73" s="104">
        <f ca="1">IF(D73=TEXT("Closed",0),"",COUNTIF($M$5:M73,"&gt;"&amp;TEXT(Summary!$H$6,"0.0000")))</f>
        <v>0</v>
      </c>
    </row>
    <row r="74" spans="2:16" outlineLevel="1" x14ac:dyDescent="0.25">
      <c r="B74" s="100">
        <v>70</v>
      </c>
      <c r="C74" s="6">
        <v>2.8881132523331052E-3</v>
      </c>
      <c r="D74" s="101">
        <f>IF(D73=TEXT("Closed",0),TEXT("Closed",0),IF(D73+C74&gt;Summary!$H$5,TEXT("Closed",0),D73+C74))</f>
        <v>0.57717333292950268</v>
      </c>
      <c r="E74" s="112">
        <f ca="1">IF(D74=TEXT("Closed",0),"",IF(Summary!$C$21&gt;=E$4,VLOOKUP($D74,'Teller 1'!$E$8:$G$207,3),""))</f>
        <v>0</v>
      </c>
      <c r="F74" s="113">
        <f ca="1">IF(Summary!$C$21&gt;=F$4,VLOOKUP($D74,'Teller 2'!$E$8:$G$207,3),"")</f>
        <v>1</v>
      </c>
      <c r="G74" s="113">
        <f ca="1">IF(Summary!$C$21&gt;=G$4,VLOOKUP($D74,'Teller 3'!$E$8:$G$207,3),"")</f>
        <v>0</v>
      </c>
      <c r="H74" s="113">
        <f ca="1">IF(Summary!$C$21&gt;=H$4,VLOOKUP($D74,'Teller 4'!$E$8:$G$207,3),"")</f>
        <v>0</v>
      </c>
      <c r="I74" s="114">
        <f ca="1">IF(Summary!$C$21&gt;=I$4,VLOOKUP($D74,'Teller 5'!$E$8:$G$207,3),"")</f>
        <v>0</v>
      </c>
      <c r="J74" s="102">
        <f t="shared" ca="1" si="2"/>
        <v>1</v>
      </c>
      <c r="K74" s="102">
        <f t="shared" ca="1" si="3"/>
        <v>0</v>
      </c>
      <c r="L74" s="102">
        <f>IF(D73=TEXT("Closed",0),1,Summary!$I$22)</f>
        <v>240</v>
      </c>
      <c r="M74" s="103">
        <f ca="1">IF(D74=TEXT("Closed",0),"",MAX('Teller 1'!K77,'Teller 2'!K77,'Teller 3'!K77,'Teller 4'!K77,'Teller 5'!K77))</f>
        <v>0</v>
      </c>
      <c r="N74" s="103">
        <f ca="1">IF(D74=TEXT("Closed",0),"",AVERAGE($M$5:M74))</f>
        <v>0</v>
      </c>
      <c r="O74" s="103">
        <f ca="1">IF(D74=TEXT("Closed",0),"",MAX($M$5:M74))</f>
        <v>0</v>
      </c>
      <c r="P74" s="104">
        <f ca="1">IF(D74=TEXT("Closed",0),"",COUNTIF($M$5:M74,"&gt;"&amp;TEXT(Summary!$H$6,"0.0000")))</f>
        <v>0</v>
      </c>
    </row>
    <row r="75" spans="2:16" outlineLevel="1" x14ac:dyDescent="0.25">
      <c r="B75" s="100">
        <v>71</v>
      </c>
      <c r="C75" s="6">
        <v>2.8881132523331052E-3</v>
      </c>
      <c r="D75" s="101">
        <f>IF(D74=TEXT("Closed",0),TEXT("Closed",0),IF(D74+C75&gt;Summary!$H$5,TEXT("Closed",0),D74+C75))</f>
        <v>0.58006144618183575</v>
      </c>
      <c r="E75" s="112">
        <f ca="1">IF(D75=TEXT("Closed",0),"",IF(Summary!$C$21&gt;=E$4,VLOOKUP($D75,'Teller 1'!$E$8:$G$207,3),""))</f>
        <v>0</v>
      </c>
      <c r="F75" s="113">
        <f ca="1">IF(Summary!$C$21&gt;=F$4,VLOOKUP($D75,'Teller 2'!$E$8:$G$207,3),"")</f>
        <v>0</v>
      </c>
      <c r="G75" s="113">
        <f ca="1">IF(Summary!$C$21&gt;=G$4,VLOOKUP($D75,'Teller 3'!$E$8:$G$207,3),"")</f>
        <v>0</v>
      </c>
      <c r="H75" s="113">
        <f ca="1">IF(Summary!$C$21&gt;=H$4,VLOOKUP($D75,'Teller 4'!$E$8:$G$207,3),"")</f>
        <v>0</v>
      </c>
      <c r="I75" s="114">
        <f ca="1">IF(Summary!$C$21&gt;=I$4,VLOOKUP($D75,'Teller 5'!$E$8:$G$207,3),"")</f>
        <v>0</v>
      </c>
      <c r="J75" s="102">
        <f t="shared" ca="1" si="2"/>
        <v>1</v>
      </c>
      <c r="K75" s="102">
        <f t="shared" ca="1" si="3"/>
        <v>0</v>
      </c>
      <c r="L75" s="102">
        <f>IF(D74=TEXT("Closed",0),1,Summary!$I$22)</f>
        <v>240</v>
      </c>
      <c r="M75" s="103">
        <f ca="1">IF(D75=TEXT("Closed",0),"",MAX('Teller 1'!K78,'Teller 2'!K78,'Teller 3'!K78,'Teller 4'!K78,'Teller 5'!K78))</f>
        <v>0</v>
      </c>
      <c r="N75" s="103">
        <f ca="1">IF(D75=TEXT("Closed",0),"",AVERAGE($M$5:M75))</f>
        <v>0</v>
      </c>
      <c r="O75" s="103">
        <f ca="1">IF(D75=TEXT("Closed",0),"",MAX($M$5:M75))</f>
        <v>0</v>
      </c>
      <c r="P75" s="104">
        <f ca="1">IF(D75=TEXT("Closed",0),"",COUNTIF($M$5:M75,"&gt;"&amp;TEXT(Summary!$H$6,"0.0000")))</f>
        <v>0</v>
      </c>
    </row>
    <row r="76" spans="2:16" outlineLevel="1" x14ac:dyDescent="0.25">
      <c r="B76" s="100">
        <v>72</v>
      </c>
      <c r="C76" s="6">
        <v>2.8881132523331052E-3</v>
      </c>
      <c r="D76" s="101">
        <f>IF(D75=TEXT("Closed",0),TEXT("Closed",0),IF(D75+C76&gt;Summary!$H$5,TEXT("Closed",0),D75+C76))</f>
        <v>0.58294955943416882</v>
      </c>
      <c r="E76" s="112">
        <f ca="1">IF(D76=TEXT("Closed",0),"",IF(Summary!$C$21&gt;=E$4,VLOOKUP($D76,'Teller 1'!$E$8:$G$207,3),""))</f>
        <v>1</v>
      </c>
      <c r="F76" s="113">
        <f ca="1">IF(Summary!$C$21&gt;=F$4,VLOOKUP($D76,'Teller 2'!$E$8:$G$207,3),"")</f>
        <v>0</v>
      </c>
      <c r="G76" s="113">
        <f ca="1">IF(Summary!$C$21&gt;=G$4,VLOOKUP($D76,'Teller 3'!$E$8:$G$207,3),"")</f>
        <v>0</v>
      </c>
      <c r="H76" s="113">
        <f ca="1">IF(Summary!$C$21&gt;=H$4,VLOOKUP($D76,'Teller 4'!$E$8:$G$207,3),"")</f>
        <v>0</v>
      </c>
      <c r="I76" s="114">
        <f ca="1">IF(Summary!$C$21&gt;=I$4,VLOOKUP($D76,'Teller 5'!$E$8:$G$207,3),"")</f>
        <v>0</v>
      </c>
      <c r="J76" s="102">
        <f t="shared" ca="1" si="2"/>
        <v>2</v>
      </c>
      <c r="K76" s="102">
        <f t="shared" ca="1" si="3"/>
        <v>0</v>
      </c>
      <c r="L76" s="102">
        <f>IF(D75=TEXT("Closed",0),1,Summary!$I$22)</f>
        <v>240</v>
      </c>
      <c r="M76" s="103">
        <f ca="1">IF(D76=TEXT("Closed",0),"",MAX('Teller 1'!K79,'Teller 2'!K79,'Teller 3'!K79,'Teller 4'!K79,'Teller 5'!K79))</f>
        <v>0</v>
      </c>
      <c r="N76" s="103">
        <f ca="1">IF(D76=TEXT("Closed",0),"",AVERAGE($M$5:M76))</f>
        <v>0</v>
      </c>
      <c r="O76" s="103">
        <f ca="1">IF(D76=TEXT("Closed",0),"",MAX($M$5:M76))</f>
        <v>0</v>
      </c>
      <c r="P76" s="104">
        <f ca="1">IF(D76=TEXT("Closed",0),"",COUNTIF($M$5:M76,"&gt;"&amp;TEXT(Summary!$H$6,"0.0000")))</f>
        <v>0</v>
      </c>
    </row>
    <row r="77" spans="2:16" outlineLevel="1" x14ac:dyDescent="0.25">
      <c r="B77" s="100">
        <v>73</v>
      </c>
      <c r="C77" s="6">
        <v>2.8881132523331052E-3</v>
      </c>
      <c r="D77" s="101">
        <f>IF(D76=TEXT("Closed",0),TEXT("Closed",0),IF(D76+C77&gt;Summary!$H$5,TEXT("Closed",0),D76+C77))</f>
        <v>0.58583767268650189</v>
      </c>
      <c r="E77" s="112">
        <f ca="1">IF(D77=TEXT("Closed",0),"",IF(Summary!$C$21&gt;=E$4,VLOOKUP($D77,'Teller 1'!$E$8:$G$207,3),""))</f>
        <v>0</v>
      </c>
      <c r="F77" s="113">
        <f ca="1">IF(Summary!$C$21&gt;=F$4,VLOOKUP($D77,'Teller 2'!$E$8:$G$207,3),"")</f>
        <v>0</v>
      </c>
      <c r="G77" s="113">
        <f ca="1">IF(Summary!$C$21&gt;=G$4,VLOOKUP($D77,'Teller 3'!$E$8:$G$207,3),"")</f>
        <v>0</v>
      </c>
      <c r="H77" s="113">
        <f ca="1">IF(Summary!$C$21&gt;=H$4,VLOOKUP($D77,'Teller 4'!$E$8:$G$207,3),"")</f>
        <v>0</v>
      </c>
      <c r="I77" s="114">
        <f ca="1">IF(Summary!$C$21&gt;=I$4,VLOOKUP($D77,'Teller 5'!$E$8:$G$207,3),"")</f>
        <v>0</v>
      </c>
      <c r="J77" s="102">
        <f t="shared" ca="1" si="2"/>
        <v>1</v>
      </c>
      <c r="K77" s="102">
        <f t="shared" ca="1" si="3"/>
        <v>0</v>
      </c>
      <c r="L77" s="102">
        <f>IF(D76=TEXT("Closed",0),1,Summary!$I$23)</f>
        <v>168</v>
      </c>
      <c r="M77" s="103">
        <f ca="1">IF(D77=TEXT("Closed",0),"",MAX('Teller 1'!K80,'Teller 2'!K80,'Teller 3'!K80,'Teller 4'!K80,'Teller 5'!K80))</f>
        <v>0</v>
      </c>
      <c r="N77" s="103">
        <f ca="1">IF(D77=TEXT("Closed",0),"",AVERAGE($M$5:M77))</f>
        <v>0</v>
      </c>
      <c r="O77" s="103">
        <f ca="1">IF(D77=TEXT("Closed",0),"",MAX($M$5:M77))</f>
        <v>0</v>
      </c>
      <c r="P77" s="104">
        <f ca="1">IF(D77=TEXT("Closed",0),"",COUNTIF($M$5:M77,"&gt;"&amp;TEXT(Summary!$H$6,"0.0000")))</f>
        <v>0</v>
      </c>
    </row>
    <row r="78" spans="2:16" outlineLevel="1" x14ac:dyDescent="0.25">
      <c r="B78" s="100">
        <v>74</v>
      </c>
      <c r="C78" s="6">
        <v>2.8881132523331052E-3</v>
      </c>
      <c r="D78" s="101">
        <f>IF(D77=TEXT("Closed",0),TEXT("Closed",0),IF(D77+C78&gt;Summary!$H$5,TEXT("Closed",0),D77+C78))</f>
        <v>0.58872578593883496</v>
      </c>
      <c r="E78" s="112">
        <f ca="1">IF(D78=TEXT("Closed",0),"",IF(Summary!$C$21&gt;=E$4,VLOOKUP($D78,'Teller 1'!$E$8:$G$207,3),""))</f>
        <v>1</v>
      </c>
      <c r="F78" s="113">
        <f ca="1">IF(Summary!$C$21&gt;=F$4,VLOOKUP($D78,'Teller 2'!$E$8:$G$207,3),"")</f>
        <v>0</v>
      </c>
      <c r="G78" s="113">
        <f ca="1">IF(Summary!$C$21&gt;=G$4,VLOOKUP($D78,'Teller 3'!$E$8:$G$207,3),"")</f>
        <v>0</v>
      </c>
      <c r="H78" s="113">
        <f ca="1">IF(Summary!$C$21&gt;=H$4,VLOOKUP($D78,'Teller 4'!$E$8:$G$207,3),"")</f>
        <v>0</v>
      </c>
      <c r="I78" s="114">
        <f ca="1">IF(Summary!$C$21&gt;=I$4,VLOOKUP($D78,'Teller 5'!$E$8:$G$207,3),"")</f>
        <v>0</v>
      </c>
      <c r="J78" s="102">
        <f t="shared" ca="1" si="2"/>
        <v>2</v>
      </c>
      <c r="K78" s="102">
        <f t="shared" ca="1" si="3"/>
        <v>0</v>
      </c>
      <c r="L78" s="102">
        <f>IF(D77=TEXT("Closed",0),1,Summary!$I$23)</f>
        <v>168</v>
      </c>
      <c r="M78" s="103">
        <f ca="1">IF(D78=TEXT("Closed",0),"",MAX('Teller 1'!K81,'Teller 2'!K81,'Teller 3'!K81,'Teller 4'!K81,'Teller 5'!K81))</f>
        <v>0</v>
      </c>
      <c r="N78" s="103">
        <f ca="1">IF(D78=TEXT("Closed",0),"",AVERAGE($M$5:M78))</f>
        <v>0</v>
      </c>
      <c r="O78" s="103">
        <f ca="1">IF(D78=TEXT("Closed",0),"",MAX($M$5:M78))</f>
        <v>0</v>
      </c>
      <c r="P78" s="104">
        <f ca="1">IF(D78=TEXT("Closed",0),"",COUNTIF($M$5:M78,"&gt;"&amp;TEXT(Summary!$H$6,"0.0000")))</f>
        <v>0</v>
      </c>
    </row>
    <row r="79" spans="2:16" outlineLevel="1" x14ac:dyDescent="0.25">
      <c r="B79" s="100">
        <v>75</v>
      </c>
      <c r="C79" s="6">
        <v>2.8881132523331052E-3</v>
      </c>
      <c r="D79" s="101">
        <f>IF(D78=TEXT("Closed",0),TEXT("Closed",0),IF(D78+C79&gt;Summary!$H$5,TEXT("Closed",0),D78+C79))</f>
        <v>0.59161389919116802</v>
      </c>
      <c r="E79" s="112">
        <f ca="1">IF(D79=TEXT("Closed",0),"",IF(Summary!$C$21&gt;=E$4,VLOOKUP($D79,'Teller 1'!$E$8:$G$207,3),""))</f>
        <v>0</v>
      </c>
      <c r="F79" s="113">
        <f ca="1">IF(Summary!$C$21&gt;=F$4,VLOOKUP($D79,'Teller 2'!$E$8:$G$207,3),"")</f>
        <v>0</v>
      </c>
      <c r="G79" s="113">
        <f ca="1">IF(Summary!$C$21&gt;=G$4,VLOOKUP($D79,'Teller 3'!$E$8:$G$207,3),"")</f>
        <v>0</v>
      </c>
      <c r="H79" s="113">
        <f ca="1">IF(Summary!$C$21&gt;=H$4,VLOOKUP($D79,'Teller 4'!$E$8:$G$207,3),"")</f>
        <v>0</v>
      </c>
      <c r="I79" s="114">
        <f ca="1">IF(Summary!$C$21&gt;=I$4,VLOOKUP($D79,'Teller 5'!$E$8:$G$207,3),"")</f>
        <v>0</v>
      </c>
      <c r="J79" s="102">
        <f t="shared" ca="1" si="2"/>
        <v>1</v>
      </c>
      <c r="K79" s="102">
        <f t="shared" ca="1" si="3"/>
        <v>0</v>
      </c>
      <c r="L79" s="102">
        <f>IF(D78=TEXT("Closed",0),1,Summary!$I$23)</f>
        <v>168</v>
      </c>
      <c r="M79" s="103">
        <f ca="1">IF(D79=TEXT("Closed",0),"",MAX('Teller 1'!K82,'Teller 2'!K82,'Teller 3'!K82,'Teller 4'!K82,'Teller 5'!K82))</f>
        <v>0</v>
      </c>
      <c r="N79" s="103">
        <f ca="1">IF(D79=TEXT("Closed",0),"",AVERAGE($M$5:M79))</f>
        <v>0</v>
      </c>
      <c r="O79" s="103">
        <f ca="1">IF(D79=TEXT("Closed",0),"",MAX($M$5:M79))</f>
        <v>0</v>
      </c>
      <c r="P79" s="104">
        <f ca="1">IF(D79=TEXT("Closed",0),"",COUNTIF($M$5:M79,"&gt;"&amp;TEXT(Summary!$H$6,"0.0000")))</f>
        <v>0</v>
      </c>
    </row>
    <row r="80" spans="2:16" outlineLevel="1" x14ac:dyDescent="0.25">
      <c r="B80" s="100">
        <v>76</v>
      </c>
      <c r="C80" s="6">
        <v>2.8881132523331052E-3</v>
      </c>
      <c r="D80" s="101">
        <f>IF(D79=TEXT("Closed",0),TEXT("Closed",0),IF(D79+C80&gt;Summary!$H$5,TEXT("Closed",0),D79+C80))</f>
        <v>0.59450201244350109</v>
      </c>
      <c r="E80" s="112">
        <f ca="1">IF(D80=TEXT("Closed",0),"",IF(Summary!$C$21&gt;=E$4,VLOOKUP($D80,'Teller 1'!$E$8:$G$207,3),""))</f>
        <v>0</v>
      </c>
      <c r="F80" s="113">
        <f ca="1">IF(Summary!$C$21&gt;=F$4,VLOOKUP($D80,'Teller 2'!$E$8:$G$207,3),"")</f>
        <v>0</v>
      </c>
      <c r="G80" s="113">
        <f ca="1">IF(Summary!$C$21&gt;=G$4,VLOOKUP($D80,'Teller 3'!$E$8:$G$207,3),"")</f>
        <v>0</v>
      </c>
      <c r="H80" s="113">
        <f ca="1">IF(Summary!$C$21&gt;=H$4,VLOOKUP($D80,'Teller 4'!$E$8:$G$207,3),"")</f>
        <v>0</v>
      </c>
      <c r="I80" s="114">
        <f ca="1">IF(Summary!$C$21&gt;=I$4,VLOOKUP($D80,'Teller 5'!$E$8:$G$207,3),"")</f>
        <v>0</v>
      </c>
      <c r="J80" s="102">
        <f t="shared" ca="1" si="2"/>
        <v>1</v>
      </c>
      <c r="K80" s="102">
        <f t="shared" ca="1" si="3"/>
        <v>0</v>
      </c>
      <c r="L80" s="102">
        <f>IF(D79=TEXT("Closed",0),1,Summary!$I$23)</f>
        <v>168</v>
      </c>
      <c r="M80" s="103">
        <f ca="1">IF(D80=TEXT("Closed",0),"",MAX('Teller 1'!K83,'Teller 2'!K83,'Teller 3'!K83,'Teller 4'!K83,'Teller 5'!K83))</f>
        <v>0</v>
      </c>
      <c r="N80" s="103">
        <f ca="1">IF(D80=TEXT("Closed",0),"",AVERAGE($M$5:M80))</f>
        <v>0</v>
      </c>
      <c r="O80" s="103">
        <f ca="1">IF(D80=TEXT("Closed",0),"",MAX($M$5:M80))</f>
        <v>0</v>
      </c>
      <c r="P80" s="104">
        <f ca="1">IF(D80=TEXT("Closed",0),"",COUNTIF($M$5:M80,"&gt;"&amp;TEXT(Summary!$H$6,"0.0000")))</f>
        <v>0</v>
      </c>
    </row>
    <row r="81" spans="2:16" outlineLevel="1" x14ac:dyDescent="0.25">
      <c r="B81" s="100">
        <v>77</v>
      </c>
      <c r="C81" s="6">
        <v>2.8881132523331052E-3</v>
      </c>
      <c r="D81" s="101">
        <f>IF(D80=TEXT("Closed",0),TEXT("Closed",0),IF(D80+C81&gt;Summary!$H$5,TEXT("Closed",0),D80+C81))</f>
        <v>0.59739012569583416</v>
      </c>
      <c r="E81" s="112">
        <f ca="1">IF(D81=TEXT("Closed",0),"",IF(Summary!$C$21&gt;=E$4,VLOOKUP($D81,'Teller 1'!$E$8:$G$207,3),""))</f>
        <v>1</v>
      </c>
      <c r="F81" s="113">
        <f ca="1">IF(Summary!$C$21&gt;=F$4,VLOOKUP($D81,'Teller 2'!$E$8:$G$207,3),"")</f>
        <v>0</v>
      </c>
      <c r="G81" s="113">
        <f ca="1">IF(Summary!$C$21&gt;=G$4,VLOOKUP($D81,'Teller 3'!$E$8:$G$207,3),"")</f>
        <v>0</v>
      </c>
      <c r="H81" s="113">
        <f ca="1">IF(Summary!$C$21&gt;=H$4,VLOOKUP($D81,'Teller 4'!$E$8:$G$207,3),"")</f>
        <v>0</v>
      </c>
      <c r="I81" s="114">
        <f ca="1">IF(Summary!$C$21&gt;=I$4,VLOOKUP($D81,'Teller 5'!$E$8:$G$207,3),"")</f>
        <v>0</v>
      </c>
      <c r="J81" s="102">
        <f t="shared" ca="1" si="2"/>
        <v>2</v>
      </c>
      <c r="K81" s="102">
        <f t="shared" ca="1" si="3"/>
        <v>0</v>
      </c>
      <c r="L81" s="102">
        <f>IF(D80=TEXT("Closed",0),1,Summary!$I$23)</f>
        <v>168</v>
      </c>
      <c r="M81" s="103">
        <f ca="1">IF(D81=TEXT("Closed",0),"",MAX('Teller 1'!K84,'Teller 2'!K84,'Teller 3'!K84,'Teller 4'!K84,'Teller 5'!K84))</f>
        <v>0</v>
      </c>
      <c r="N81" s="103">
        <f ca="1">IF(D81=TEXT("Closed",0),"",AVERAGE($M$5:M81))</f>
        <v>0</v>
      </c>
      <c r="O81" s="103">
        <f ca="1">IF(D81=TEXT("Closed",0),"",MAX($M$5:M81))</f>
        <v>0</v>
      </c>
      <c r="P81" s="104">
        <f ca="1">IF(D81=TEXT("Closed",0),"",COUNTIF($M$5:M81,"&gt;"&amp;TEXT(Summary!$H$6,"0.0000")))</f>
        <v>0</v>
      </c>
    </row>
    <row r="82" spans="2:16" outlineLevel="1" x14ac:dyDescent="0.25">
      <c r="B82" s="100">
        <v>78</v>
      </c>
      <c r="C82" s="6">
        <v>2.8881132523331052E-3</v>
      </c>
      <c r="D82" s="101">
        <f>IF(D81=TEXT("Closed",0),TEXT("Closed",0),IF(D81+C82&gt;Summary!$H$5,TEXT("Closed",0),D81+C82))</f>
        <v>0.60027823894816723</v>
      </c>
      <c r="E82" s="112">
        <f ca="1">IF(D82=TEXT("Closed",0),"",IF(Summary!$C$21&gt;=E$4,VLOOKUP($D82,'Teller 1'!$E$8:$G$207,3),""))</f>
        <v>0</v>
      </c>
      <c r="F82" s="113">
        <f ca="1">IF(Summary!$C$21&gt;=F$4,VLOOKUP($D82,'Teller 2'!$E$8:$G$207,3),"")</f>
        <v>1</v>
      </c>
      <c r="G82" s="113">
        <f ca="1">IF(Summary!$C$21&gt;=G$4,VLOOKUP($D82,'Teller 3'!$E$8:$G$207,3),"")</f>
        <v>0</v>
      </c>
      <c r="H82" s="113">
        <f ca="1">IF(Summary!$C$21&gt;=H$4,VLOOKUP($D82,'Teller 4'!$E$8:$G$207,3),"")</f>
        <v>0</v>
      </c>
      <c r="I82" s="114">
        <f ca="1">IF(Summary!$C$21&gt;=I$4,VLOOKUP($D82,'Teller 5'!$E$8:$G$207,3),"")</f>
        <v>0</v>
      </c>
      <c r="J82" s="102">
        <f t="shared" ca="1" si="2"/>
        <v>1</v>
      </c>
      <c r="K82" s="102">
        <f t="shared" ca="1" si="3"/>
        <v>0</v>
      </c>
      <c r="L82" s="102">
        <f>IF(D81=TEXT("Closed",0),1,Summary!$I$23)</f>
        <v>168</v>
      </c>
      <c r="M82" s="103">
        <f ca="1">IF(D82=TEXT("Closed",0),"",MAX('Teller 1'!K85,'Teller 2'!K85,'Teller 3'!K85,'Teller 4'!K85,'Teller 5'!K85))</f>
        <v>0</v>
      </c>
      <c r="N82" s="103">
        <f ca="1">IF(D82=TEXT("Closed",0),"",AVERAGE($M$5:M82))</f>
        <v>0</v>
      </c>
      <c r="O82" s="103">
        <f ca="1">IF(D82=TEXT("Closed",0),"",MAX($M$5:M82))</f>
        <v>0</v>
      </c>
      <c r="P82" s="104">
        <f ca="1">IF(D82=TEXT("Closed",0),"",COUNTIF($M$5:M82,"&gt;"&amp;TEXT(Summary!$H$6,"0.0000")))</f>
        <v>0</v>
      </c>
    </row>
    <row r="83" spans="2:16" outlineLevel="1" x14ac:dyDescent="0.25">
      <c r="B83" s="100">
        <v>79</v>
      </c>
      <c r="C83" s="6">
        <v>2.8881132523331052E-3</v>
      </c>
      <c r="D83" s="101">
        <f>IF(D82=TEXT("Closed",0),TEXT("Closed",0),IF(D82+C83&gt;Summary!$H$5,TEXT("Closed",0),D82+C83))</f>
        <v>0.6031663522005003</v>
      </c>
      <c r="E83" s="112">
        <f ca="1">IF(D83=TEXT("Closed",0),"",IF(Summary!$C$21&gt;=E$4,VLOOKUP($D83,'Teller 1'!$E$8:$G$207,3),""))</f>
        <v>1</v>
      </c>
      <c r="F83" s="113">
        <f ca="1">IF(D83=TEXT("Closed",0),"",IF(Summary!$C$21&gt;=F$4,VLOOKUP($D83,'Teller 2'!$E$8:$G$207,3),""))</f>
        <v>0</v>
      </c>
      <c r="G83" s="113">
        <f ca="1">IF(Summary!$C$21&gt;=G$4,VLOOKUP($D83,'Teller 3'!$E$8:$G$207,3),"")</f>
        <v>0</v>
      </c>
      <c r="H83" s="113">
        <f ca="1">IF(Summary!$C$21&gt;=H$4,VLOOKUP($D83,'Teller 4'!$E$8:$G$207,3),"")</f>
        <v>0</v>
      </c>
      <c r="I83" s="114">
        <f ca="1">IF(Summary!$C$21&gt;=I$4,VLOOKUP($D83,'Teller 5'!$E$8:$G$207,3),"")</f>
        <v>0</v>
      </c>
      <c r="J83" s="102">
        <f ca="1">IF(D83=TEXT("Closed",0),"",IF(E83=K83,1,IF(F83=K83,2,IF(G83=K83,3,IF(H83=K83,4,IF(I83=K83,5))))))</f>
        <v>2</v>
      </c>
      <c r="K83" s="102">
        <f t="shared" ca="1" si="3"/>
        <v>0</v>
      </c>
      <c r="L83" s="102">
        <f>IF(D82=TEXT("Closed",0),1,Summary!$I$23)</f>
        <v>168</v>
      </c>
      <c r="M83" s="103">
        <f ca="1">IF(D83=TEXT("Closed",0),"",MAX('Teller 1'!K86,'Teller 2'!K86,'Teller 3'!K86,'Teller 4'!K86,'Teller 5'!K86))</f>
        <v>0</v>
      </c>
      <c r="N83" s="103">
        <f ca="1">IF(D83=TEXT("Closed",0),"",AVERAGE($M$5:M83))</f>
        <v>0</v>
      </c>
      <c r="O83" s="103">
        <f ca="1">IF(D83=TEXT("Closed",0),"",MAX($M$5:M83))</f>
        <v>0</v>
      </c>
      <c r="P83" s="104">
        <f ca="1">IF(D83=TEXT("Closed",0),"",COUNTIF($M$5:M83,"&gt;"&amp;TEXT(Summary!$H$6,"0.0000")))</f>
        <v>0</v>
      </c>
    </row>
    <row r="84" spans="2:16" outlineLevel="1" x14ac:dyDescent="0.25">
      <c r="B84" s="100">
        <v>80</v>
      </c>
      <c r="C84" s="6">
        <v>2.8881132523331052E-3</v>
      </c>
      <c r="D84" s="101">
        <f>IF(D83=TEXT("Closed",0),TEXT("Closed",0),IF(D83+C84&gt;Summary!$H$5,TEXT("Closed",0),D83+C84))</f>
        <v>0.60605446545283337</v>
      </c>
      <c r="E84" s="112">
        <f ca="1">IF(D84=TEXT("Closed",0),"",IF(Summary!$C$21&gt;=E$4,VLOOKUP($D84,'Teller 1'!$E$8:$G$207,3),""))</f>
        <v>0</v>
      </c>
      <c r="F84" s="113">
        <f ca="1">IF(D84=TEXT("Closed",0),"",IF(Summary!$C$21&gt;=F$4,VLOOKUP($D84,'Teller 2'!$E$8:$G$207,3),""))</f>
        <v>1</v>
      </c>
      <c r="G84" s="113">
        <f ca="1">IF(Summary!$C$21&gt;=G$4,VLOOKUP($D84,'Teller 3'!$E$8:$G$207,3),"")</f>
        <v>0</v>
      </c>
      <c r="H84" s="113">
        <f ca="1">IF(Summary!$C$21&gt;=H$4,VLOOKUP($D84,'Teller 4'!$E$8:$G$207,3),"")</f>
        <v>0</v>
      </c>
      <c r="I84" s="114">
        <f ca="1">IF(Summary!$C$21&gt;=I$4,VLOOKUP($D84,'Teller 5'!$E$8:$G$207,3),"")</f>
        <v>0</v>
      </c>
      <c r="J84" s="102">
        <f t="shared" ref="J84:J147" ca="1" si="4">IF(D84=TEXT("Closed",0),"",IF(E84=K84,1,IF(F84=K84,2,IF(G84=K84,3,IF(H84=K84,4,IF(I84=K84,5))))))</f>
        <v>1</v>
      </c>
      <c r="K84" s="102">
        <f t="shared" ca="1" si="3"/>
        <v>0</v>
      </c>
      <c r="L84" s="102">
        <f>IF(D83=TEXT("Closed",0),1,Summary!$I$23)</f>
        <v>168</v>
      </c>
      <c r="M84" s="103">
        <f ca="1">IF(D84=TEXT("Closed",0),"",MAX('Teller 1'!K87,'Teller 2'!K87,'Teller 3'!K87,'Teller 4'!K87,'Teller 5'!K87))</f>
        <v>0</v>
      </c>
      <c r="N84" s="103">
        <f ca="1">IF(D84=TEXT("Closed",0),"",AVERAGE($M$5:M84))</f>
        <v>0</v>
      </c>
      <c r="O84" s="103">
        <f ca="1">IF(D84=TEXT("Closed",0),"",MAX($M$5:M84))</f>
        <v>0</v>
      </c>
      <c r="P84" s="104">
        <f ca="1">IF(D84=TEXT("Closed",0),"",COUNTIF($M$5:M84,"&gt;"&amp;TEXT(Summary!$H$6,"0.0000")))</f>
        <v>0</v>
      </c>
    </row>
    <row r="85" spans="2:16" outlineLevel="1" x14ac:dyDescent="0.25">
      <c r="B85" s="100">
        <v>81</v>
      </c>
      <c r="C85" s="6">
        <v>2.8881132523331052E-3</v>
      </c>
      <c r="D85" s="101">
        <f>IF(D84=TEXT("Closed",0),TEXT("Closed",0),IF(D84+C85&gt;Summary!$H$5,TEXT("Closed",0),D84+C85))</f>
        <v>0.60894257870516644</v>
      </c>
      <c r="E85" s="112">
        <f ca="1">IF(D85=TEXT("Closed",0),"",IF(Summary!$C$21&gt;=E$4,VLOOKUP($D85,'Teller 1'!$E$8:$G$207,3),""))</f>
        <v>1</v>
      </c>
      <c r="F85" s="113">
        <f ca="1">IF(D85=TEXT("Closed",0),"",IF(Summary!$C$21&gt;=F$4,VLOOKUP($D85,'Teller 2'!$E$8:$G$207,3),""))</f>
        <v>0</v>
      </c>
      <c r="G85" s="113">
        <f ca="1">IF(Summary!$C$21&gt;=G$4,VLOOKUP($D85,'Teller 3'!$E$8:$G$207,3),"")</f>
        <v>0</v>
      </c>
      <c r="H85" s="113">
        <f ca="1">IF(Summary!$C$21&gt;=H$4,VLOOKUP($D85,'Teller 4'!$E$8:$G$207,3),"")</f>
        <v>0</v>
      </c>
      <c r="I85" s="114">
        <f ca="1">IF(Summary!$C$21&gt;=I$4,VLOOKUP($D85,'Teller 5'!$E$8:$G$207,3),"")</f>
        <v>0</v>
      </c>
      <c r="J85" s="102">
        <f t="shared" ca="1" si="4"/>
        <v>2</v>
      </c>
      <c r="K85" s="102">
        <f t="shared" ca="1" si="3"/>
        <v>0</v>
      </c>
      <c r="L85" s="102">
        <f>IF(D84=TEXT("Closed",0),1,Summary!$I$23)</f>
        <v>168</v>
      </c>
      <c r="M85" s="103">
        <f ca="1">IF(D85=TEXT("Closed",0),"",MAX('Teller 1'!K88,'Teller 2'!K88,'Teller 3'!K88,'Teller 4'!K88,'Teller 5'!K88))</f>
        <v>0</v>
      </c>
      <c r="N85" s="103">
        <f ca="1">IF(D85=TEXT("Closed",0),"",AVERAGE($M$5:M85))</f>
        <v>0</v>
      </c>
      <c r="O85" s="103">
        <f ca="1">IF(D85=TEXT("Closed",0),"",MAX($M$5:M85))</f>
        <v>0</v>
      </c>
      <c r="P85" s="104">
        <f ca="1">IF(D85=TEXT("Closed",0),"",COUNTIF($M$5:M85,"&gt;"&amp;TEXT(Summary!$H$6,"0.0000")))</f>
        <v>0</v>
      </c>
    </row>
    <row r="86" spans="2:16" outlineLevel="1" x14ac:dyDescent="0.25">
      <c r="B86" s="100">
        <v>82</v>
      </c>
      <c r="C86" s="6">
        <v>2.8881132523331052E-3</v>
      </c>
      <c r="D86" s="101">
        <f>IF(D85=TEXT("Closed",0),TEXT("Closed",0),IF(D85+C86&gt;Summary!$H$5,TEXT("Closed",0),D85+C86))</f>
        <v>0.61183069195749951</v>
      </c>
      <c r="E86" s="112">
        <f ca="1">IF(D86=TEXT("Closed",0),"",IF(Summary!$C$21&gt;=E$4,VLOOKUP($D86,'Teller 1'!$E$8:$G$207,3),""))</f>
        <v>1</v>
      </c>
      <c r="F86" s="113">
        <f ca="1">IF(D86=TEXT("Closed",0),"",IF(Summary!$C$21&gt;=F$4,VLOOKUP($D86,'Teller 2'!$E$8:$G$207,3),""))</f>
        <v>1</v>
      </c>
      <c r="G86" s="113">
        <f ca="1">IF(Summary!$C$21&gt;=G$4,VLOOKUP($D86,'Teller 3'!$E$8:$G$207,3),"")</f>
        <v>0</v>
      </c>
      <c r="H86" s="113">
        <f ca="1">IF(Summary!$C$21&gt;=H$4,VLOOKUP($D86,'Teller 4'!$E$8:$G$207,3),"")</f>
        <v>0</v>
      </c>
      <c r="I86" s="114">
        <f ca="1">IF(Summary!$C$21&gt;=I$4,VLOOKUP($D86,'Teller 5'!$E$8:$G$207,3),"")</f>
        <v>0</v>
      </c>
      <c r="J86" s="102">
        <f t="shared" ca="1" si="4"/>
        <v>3</v>
      </c>
      <c r="K86" s="102">
        <f t="shared" ca="1" si="3"/>
        <v>0</v>
      </c>
      <c r="L86" s="102">
        <f>IF(D85=TEXT("Closed",0),1,Summary!$I$23)</f>
        <v>168</v>
      </c>
      <c r="M86" s="103">
        <f ca="1">IF(D86=TEXT("Closed",0),"",MAX('Teller 1'!K89,'Teller 2'!K89,'Teller 3'!K89,'Teller 4'!K89,'Teller 5'!K89))</f>
        <v>0</v>
      </c>
      <c r="N86" s="103">
        <f ca="1">IF(D86=TEXT("Closed",0),"",AVERAGE($M$5:M86))</f>
        <v>0</v>
      </c>
      <c r="O86" s="103">
        <f ca="1">IF(D86=TEXT("Closed",0),"",MAX($M$5:M86))</f>
        <v>0</v>
      </c>
      <c r="P86" s="104">
        <f ca="1">IF(D86=TEXT("Closed",0),"",COUNTIF($M$5:M86,"&gt;"&amp;TEXT(Summary!$H$6,"0.0000")))</f>
        <v>0</v>
      </c>
    </row>
    <row r="87" spans="2:16" outlineLevel="1" x14ac:dyDescent="0.25">
      <c r="B87" s="100">
        <v>83</v>
      </c>
      <c r="C87" s="6">
        <v>2.8881132523331052E-3</v>
      </c>
      <c r="D87" s="101">
        <f>IF(D86=TEXT("Closed",0),TEXT("Closed",0),IF(D86+C87&gt;Summary!$H$5,TEXT("Closed",0),D86+C87))</f>
        <v>0.61471880520983258</v>
      </c>
      <c r="E87" s="112">
        <f ca="1">IF(D87=TEXT("Closed",0),"",IF(Summary!$C$21&gt;=E$4,VLOOKUP($D87,'Teller 1'!$E$8:$G$207,3),""))</f>
        <v>0</v>
      </c>
      <c r="F87" s="113">
        <f ca="1">IF(D87=TEXT("Closed",0),"",IF(Summary!$C$21&gt;=F$4,VLOOKUP($D87,'Teller 2'!$E$8:$G$207,3),""))</f>
        <v>0</v>
      </c>
      <c r="G87" s="113">
        <f ca="1">IF(Summary!$C$21&gt;=G$4,VLOOKUP($D87,'Teller 3'!$E$8:$G$207,3),"")</f>
        <v>1</v>
      </c>
      <c r="H87" s="113">
        <f ca="1">IF(Summary!$C$21&gt;=H$4,VLOOKUP($D87,'Teller 4'!$E$8:$G$207,3),"")</f>
        <v>0</v>
      </c>
      <c r="I87" s="114">
        <f ca="1">IF(Summary!$C$21&gt;=I$4,VLOOKUP($D87,'Teller 5'!$E$8:$G$207,3),"")</f>
        <v>0</v>
      </c>
      <c r="J87" s="102">
        <f t="shared" ca="1" si="4"/>
        <v>1</v>
      </c>
      <c r="K87" s="102">
        <f t="shared" ca="1" si="3"/>
        <v>0</v>
      </c>
      <c r="L87" s="102">
        <f>IF(D86=TEXT("Closed",0),1,Summary!$I$23)</f>
        <v>168</v>
      </c>
      <c r="M87" s="103">
        <f ca="1">IF(D87=TEXT("Closed",0),"",MAX('Teller 1'!K90,'Teller 2'!K90,'Teller 3'!K90,'Teller 4'!K90,'Teller 5'!K90))</f>
        <v>0</v>
      </c>
      <c r="N87" s="103">
        <f ca="1">IF(D87=TEXT("Closed",0),"",AVERAGE($M$5:M87))</f>
        <v>0</v>
      </c>
      <c r="O87" s="103">
        <f ca="1">IF(D87=TEXT("Closed",0),"",MAX($M$5:M87))</f>
        <v>0</v>
      </c>
      <c r="P87" s="104">
        <f ca="1">IF(D87=TEXT("Closed",0),"",COUNTIF($M$5:M87,"&gt;"&amp;TEXT(Summary!$H$6,"0.0000")))</f>
        <v>0</v>
      </c>
    </row>
    <row r="88" spans="2:16" outlineLevel="1" x14ac:dyDescent="0.25">
      <c r="B88" s="100">
        <v>84</v>
      </c>
      <c r="C88" s="6">
        <v>2.8881132523331052E-3</v>
      </c>
      <c r="D88" s="101">
        <f>IF(D87=TEXT("Closed",0),TEXT("Closed",0),IF(D87+C88&gt;Summary!$H$5,TEXT("Closed",0),D87+C88))</f>
        <v>0.61760691846216564</v>
      </c>
      <c r="E88" s="112">
        <f ca="1">IF(D88=TEXT("Closed",0),"",IF(Summary!$C$21&gt;=E$4,VLOOKUP($D88,'Teller 1'!$E$8:$G$207,3),""))</f>
        <v>1</v>
      </c>
      <c r="F88" s="113">
        <f ca="1">IF(D88=TEXT("Closed",0),"",IF(Summary!$C$21&gt;=F$4,VLOOKUP($D88,'Teller 2'!$E$8:$G$207,3),""))</f>
        <v>0</v>
      </c>
      <c r="G88" s="113">
        <f ca="1">IF(Summary!$C$21&gt;=G$4,VLOOKUP($D88,'Teller 3'!$E$8:$G$207,3),"")</f>
        <v>1</v>
      </c>
      <c r="H88" s="113">
        <f ca="1">IF(Summary!$C$21&gt;=H$4,VLOOKUP($D88,'Teller 4'!$E$8:$G$207,3),"")</f>
        <v>0</v>
      </c>
      <c r="I88" s="114">
        <f ca="1">IF(Summary!$C$21&gt;=I$4,VLOOKUP($D88,'Teller 5'!$E$8:$G$207,3),"")</f>
        <v>0</v>
      </c>
      <c r="J88" s="102">
        <f t="shared" ca="1" si="4"/>
        <v>2</v>
      </c>
      <c r="K88" s="102">
        <f t="shared" ca="1" si="3"/>
        <v>0</v>
      </c>
      <c r="L88" s="102">
        <f>IF(D87=TEXT("Closed",0),1,Summary!$I$23)</f>
        <v>168</v>
      </c>
      <c r="M88" s="103">
        <f ca="1">IF(D88=TEXT("Closed",0),"",MAX('Teller 1'!K91,'Teller 2'!K91,'Teller 3'!K91,'Teller 4'!K91,'Teller 5'!K91))</f>
        <v>0</v>
      </c>
      <c r="N88" s="103">
        <f ca="1">IF(D88=TEXT("Closed",0),"",AVERAGE($M$5:M88))</f>
        <v>0</v>
      </c>
      <c r="O88" s="103">
        <f ca="1">IF(D88=TEXT("Closed",0),"",MAX($M$5:M88))</f>
        <v>0</v>
      </c>
      <c r="P88" s="104">
        <f ca="1">IF(D88=TEXT("Closed",0),"",COUNTIF($M$5:M88,"&gt;"&amp;TEXT(Summary!$H$6,"0.0000")))</f>
        <v>0</v>
      </c>
    </row>
    <row r="89" spans="2:16" outlineLevel="1" x14ac:dyDescent="0.25">
      <c r="B89" s="100">
        <v>85</v>
      </c>
      <c r="C89" s="6">
        <v>2.8881132523331052E-3</v>
      </c>
      <c r="D89" s="101">
        <f>IF(D88=TEXT("Closed",0),TEXT("Closed",0),IF(D88+C89&gt;Summary!$H$5,TEXT("Closed",0),D88+C89))</f>
        <v>0.62049503171449871</v>
      </c>
      <c r="E89" s="112">
        <f ca="1">IF(D89=TEXT("Closed",0),"",IF(Summary!$C$21&gt;=E$4,VLOOKUP($D89,'Teller 1'!$E$8:$G$207,3),""))</f>
        <v>0</v>
      </c>
      <c r="F89" s="113">
        <f ca="1">IF(D89=TEXT("Closed",0),"",IF(Summary!$C$21&gt;=F$4,VLOOKUP($D89,'Teller 2'!$E$8:$G$207,3),""))</f>
        <v>1</v>
      </c>
      <c r="G89" s="113">
        <f ca="1">IF(Summary!$C$21&gt;=G$4,VLOOKUP($D89,'Teller 3'!$E$8:$G$207,3),"")</f>
        <v>0</v>
      </c>
      <c r="H89" s="113">
        <f ca="1">IF(Summary!$C$21&gt;=H$4,VLOOKUP($D89,'Teller 4'!$E$8:$G$207,3),"")</f>
        <v>0</v>
      </c>
      <c r="I89" s="114">
        <f ca="1">IF(Summary!$C$21&gt;=I$4,VLOOKUP($D89,'Teller 5'!$E$8:$G$207,3),"")</f>
        <v>0</v>
      </c>
      <c r="J89" s="102">
        <f t="shared" ca="1" si="4"/>
        <v>1</v>
      </c>
      <c r="K89" s="102">
        <f t="shared" ca="1" si="3"/>
        <v>0</v>
      </c>
      <c r="L89" s="102">
        <f>IF(D88=TEXT("Closed",0),1,Summary!$I$23)</f>
        <v>168</v>
      </c>
      <c r="M89" s="103">
        <f ca="1">IF(D89=TEXT("Closed",0),"",MAX('Teller 1'!K92,'Teller 2'!K92,'Teller 3'!K92,'Teller 4'!K92,'Teller 5'!K92))</f>
        <v>0</v>
      </c>
      <c r="N89" s="103">
        <f ca="1">IF(D89=TEXT("Closed",0),"",AVERAGE($M$5:M89))</f>
        <v>0</v>
      </c>
      <c r="O89" s="103">
        <f ca="1">IF(D89=TEXT("Closed",0),"",MAX($M$5:M89))</f>
        <v>0</v>
      </c>
      <c r="P89" s="104">
        <f ca="1">IF(D89=TEXT("Closed",0),"",COUNTIF($M$5:M89,"&gt;"&amp;TEXT(Summary!$H$6,"0.0000")))</f>
        <v>0</v>
      </c>
    </row>
    <row r="90" spans="2:16" outlineLevel="1" x14ac:dyDescent="0.25">
      <c r="B90" s="100">
        <v>86</v>
      </c>
      <c r="C90" s="6">
        <v>2.8881132523331052E-3</v>
      </c>
      <c r="D90" s="101">
        <f>IF(D89=TEXT("Closed",0),TEXT("Closed",0),IF(D89+C90&gt;Summary!$H$5,TEXT("Closed",0),D89+C90))</f>
        <v>0.62338314496683178</v>
      </c>
      <c r="E90" s="112">
        <f ca="1">IF(D90=TEXT("Closed",0),"",IF(Summary!$C$21&gt;=E$4,VLOOKUP($D90,'Teller 1'!$E$8:$G$207,3),""))</f>
        <v>1</v>
      </c>
      <c r="F90" s="113">
        <f ca="1">IF(D90=TEXT("Closed",0),"",IF(Summary!$C$21&gt;=F$4,VLOOKUP($D90,'Teller 2'!$E$8:$G$207,3),""))</f>
        <v>0</v>
      </c>
      <c r="G90" s="113">
        <f ca="1">IF(Summary!$C$21&gt;=G$4,VLOOKUP($D90,'Teller 3'!$E$8:$G$207,3),"")</f>
        <v>0</v>
      </c>
      <c r="H90" s="113">
        <f ca="1">IF(Summary!$C$21&gt;=H$4,VLOOKUP($D90,'Teller 4'!$E$8:$G$207,3),"")</f>
        <v>0</v>
      </c>
      <c r="I90" s="114">
        <f ca="1">IF(Summary!$C$21&gt;=I$4,VLOOKUP($D90,'Teller 5'!$E$8:$G$207,3),"")</f>
        <v>0</v>
      </c>
      <c r="J90" s="102">
        <f t="shared" ca="1" si="4"/>
        <v>2</v>
      </c>
      <c r="K90" s="102">
        <f t="shared" ca="1" si="3"/>
        <v>0</v>
      </c>
      <c r="L90" s="102">
        <f>IF(D89=TEXT("Closed",0),1,Summary!$I$23)</f>
        <v>168</v>
      </c>
      <c r="M90" s="103">
        <f ca="1">IF(D90=TEXT("Closed",0),"",MAX('Teller 1'!K93,'Teller 2'!K93,'Teller 3'!K93,'Teller 4'!K93,'Teller 5'!K93))</f>
        <v>0</v>
      </c>
      <c r="N90" s="103">
        <f ca="1">IF(D90=TEXT("Closed",0),"",AVERAGE($M$5:M90))</f>
        <v>0</v>
      </c>
      <c r="O90" s="103">
        <f ca="1">IF(D90=TEXT("Closed",0),"",MAX($M$5:M90))</f>
        <v>0</v>
      </c>
      <c r="P90" s="104">
        <f ca="1">IF(D90=TEXT("Closed",0),"",COUNTIF($M$5:M90,"&gt;"&amp;TEXT(Summary!$H$6,"0.0000")))</f>
        <v>0</v>
      </c>
    </row>
    <row r="91" spans="2:16" outlineLevel="1" x14ac:dyDescent="0.25">
      <c r="B91" s="100">
        <v>87</v>
      </c>
      <c r="C91" s="6">
        <v>2.8881132523331052E-3</v>
      </c>
      <c r="D91" s="101">
        <f>IF(D90=TEXT("Closed",0),TEXT("Closed",0),IF(D90+C91&gt;Summary!$H$5,TEXT("Closed",0),D90+C91))</f>
        <v>0.62627125821916485</v>
      </c>
      <c r="E91" s="112">
        <f ca="1">IF(D91=TEXT("Closed",0),"",IF(Summary!$C$21&gt;=E$4,VLOOKUP($D91,'Teller 1'!$E$8:$G$207,3),""))</f>
        <v>1</v>
      </c>
      <c r="F91" s="113">
        <f ca="1">IF(D91=TEXT("Closed",0),"",IF(Summary!$C$21&gt;=F$4,VLOOKUP($D91,'Teller 2'!$E$8:$G$207,3),""))</f>
        <v>0</v>
      </c>
      <c r="G91" s="113">
        <f ca="1">IF(Summary!$C$21&gt;=G$4,VLOOKUP($D91,'Teller 3'!$E$8:$G$207,3),"")</f>
        <v>0</v>
      </c>
      <c r="H91" s="113">
        <f ca="1">IF(Summary!$C$21&gt;=H$4,VLOOKUP($D91,'Teller 4'!$E$8:$G$207,3),"")</f>
        <v>0</v>
      </c>
      <c r="I91" s="114">
        <f ca="1">IF(Summary!$C$21&gt;=I$4,VLOOKUP($D91,'Teller 5'!$E$8:$G$207,3),"")</f>
        <v>0</v>
      </c>
      <c r="J91" s="102">
        <f t="shared" ca="1" si="4"/>
        <v>2</v>
      </c>
      <c r="K91" s="102">
        <f t="shared" ca="1" si="3"/>
        <v>0</v>
      </c>
      <c r="L91" s="102">
        <f>IF(D90=TEXT("Closed",0),1,Summary!$I$24)</f>
        <v>192</v>
      </c>
      <c r="M91" s="103">
        <f ca="1">IF(D91=TEXT("Closed",0),"",MAX('Teller 1'!K94,'Teller 2'!K94,'Teller 3'!K94,'Teller 4'!K94,'Teller 5'!K94))</f>
        <v>0</v>
      </c>
      <c r="N91" s="103">
        <f ca="1">IF(D91=TEXT("Closed",0),"",AVERAGE($M$5:M91))</f>
        <v>0</v>
      </c>
      <c r="O91" s="103">
        <f ca="1">IF(D91=TEXT("Closed",0),"",MAX($M$5:M91))</f>
        <v>0</v>
      </c>
      <c r="P91" s="104">
        <f ca="1">IF(D91=TEXT("Closed",0),"",COUNTIF($M$5:M91,"&gt;"&amp;TEXT(Summary!$H$6,"0.0000")))</f>
        <v>0</v>
      </c>
    </row>
    <row r="92" spans="2:16" outlineLevel="1" x14ac:dyDescent="0.25">
      <c r="B92" s="100">
        <v>88</v>
      </c>
      <c r="C92" s="6">
        <v>2.8881132523331052E-3</v>
      </c>
      <c r="D92" s="101">
        <f>IF(D91=TEXT("Closed",0),TEXT("Closed",0),IF(D91+C92&gt;Summary!$H$5,TEXT("Closed",0),D91+C92))</f>
        <v>0.62915937147149792</v>
      </c>
      <c r="E92" s="112">
        <f ca="1">IF(D92=TEXT("Closed",0),"",IF(Summary!$C$21&gt;=E$4,VLOOKUP($D92,'Teller 1'!$E$8:$G$207,3),""))</f>
        <v>0</v>
      </c>
      <c r="F92" s="113">
        <f ca="1">IF(D92=TEXT("Closed",0),"",IF(Summary!$C$21&gt;=F$4,VLOOKUP($D92,'Teller 2'!$E$8:$G$207,3),""))</f>
        <v>1</v>
      </c>
      <c r="G92" s="113">
        <f ca="1">IF(Summary!$C$21&gt;=G$4,VLOOKUP($D92,'Teller 3'!$E$8:$G$207,3),"")</f>
        <v>0</v>
      </c>
      <c r="H92" s="113">
        <f ca="1">IF(Summary!$C$21&gt;=H$4,VLOOKUP($D92,'Teller 4'!$E$8:$G$207,3),"")</f>
        <v>0</v>
      </c>
      <c r="I92" s="114">
        <f ca="1">IF(Summary!$C$21&gt;=I$4,VLOOKUP($D92,'Teller 5'!$E$8:$G$207,3),"")</f>
        <v>0</v>
      </c>
      <c r="J92" s="102">
        <f t="shared" ca="1" si="4"/>
        <v>1</v>
      </c>
      <c r="K92" s="102">
        <f t="shared" ca="1" si="3"/>
        <v>0</v>
      </c>
      <c r="L92" s="102">
        <f>IF(D91=TEXT("Closed",0),1,Summary!$I$24)</f>
        <v>192</v>
      </c>
      <c r="M92" s="103">
        <f ca="1">IF(D92=TEXT("Closed",0),"",MAX('Teller 1'!K95,'Teller 2'!K95,'Teller 3'!K95,'Teller 4'!K95,'Teller 5'!K95))</f>
        <v>0</v>
      </c>
      <c r="N92" s="103">
        <f ca="1">IF(D92=TEXT("Closed",0),"",AVERAGE($M$5:M92))</f>
        <v>0</v>
      </c>
      <c r="O92" s="103">
        <f ca="1">IF(D92=TEXT("Closed",0),"",MAX($M$5:M92))</f>
        <v>0</v>
      </c>
      <c r="P92" s="104">
        <f ca="1">IF(D92=TEXT("Closed",0),"",COUNTIF($M$5:M92,"&gt;"&amp;TEXT(Summary!$H$6,"0.0000")))</f>
        <v>0</v>
      </c>
    </row>
    <row r="93" spans="2:16" outlineLevel="1" x14ac:dyDescent="0.25">
      <c r="B93" s="100">
        <v>89</v>
      </c>
      <c r="C93" s="6">
        <v>2.8881132523331052E-3</v>
      </c>
      <c r="D93" s="101">
        <f>IF(D92=TEXT("Closed",0),TEXT("Closed",0),IF(D92+C93&gt;Summary!$H$5,TEXT("Closed",0),D92+C93))</f>
        <v>0.63204748472383099</v>
      </c>
      <c r="E93" s="112">
        <f ca="1">IF(D93=TEXT("Closed",0),"",IF(Summary!$C$21&gt;=E$4,VLOOKUP($D93,'Teller 1'!$E$8:$G$207,3),""))</f>
        <v>1</v>
      </c>
      <c r="F93" s="113">
        <f ca="1">IF(D93=TEXT("Closed",0),"",IF(Summary!$C$21&gt;=F$4,VLOOKUP($D93,'Teller 2'!$E$8:$G$207,3),""))</f>
        <v>0</v>
      </c>
      <c r="G93" s="113">
        <f ca="1">IF(Summary!$C$21&gt;=G$4,VLOOKUP($D93,'Teller 3'!$E$8:$G$207,3),"")</f>
        <v>0</v>
      </c>
      <c r="H93" s="113">
        <f ca="1">IF(Summary!$C$21&gt;=H$4,VLOOKUP($D93,'Teller 4'!$E$8:$G$207,3),"")</f>
        <v>0</v>
      </c>
      <c r="I93" s="114">
        <f ca="1">IF(Summary!$C$21&gt;=I$4,VLOOKUP($D93,'Teller 5'!$E$8:$G$207,3),"")</f>
        <v>0</v>
      </c>
      <c r="J93" s="102">
        <f t="shared" ca="1" si="4"/>
        <v>2</v>
      </c>
      <c r="K93" s="102">
        <f t="shared" ca="1" si="3"/>
        <v>0</v>
      </c>
      <c r="L93" s="102">
        <f>IF(D92=TEXT("Closed",0),1,Summary!$I$24)</f>
        <v>192</v>
      </c>
      <c r="M93" s="103">
        <f ca="1">IF(D93=TEXT("Closed",0),"",MAX('Teller 1'!K96,'Teller 2'!K96,'Teller 3'!K96,'Teller 4'!K96,'Teller 5'!K96))</f>
        <v>0</v>
      </c>
      <c r="N93" s="103">
        <f ca="1">IF(D93=TEXT("Closed",0),"",AVERAGE($M$5:M93))</f>
        <v>0</v>
      </c>
      <c r="O93" s="103">
        <f ca="1">IF(D93=TEXT("Closed",0),"",MAX($M$5:M93))</f>
        <v>0</v>
      </c>
      <c r="P93" s="104">
        <f ca="1">IF(D93=TEXT("Closed",0),"",COUNTIF($M$5:M93,"&gt;"&amp;TEXT(Summary!$H$6,"0.0000")))</f>
        <v>0</v>
      </c>
    </row>
    <row r="94" spans="2:16" outlineLevel="1" x14ac:dyDescent="0.25">
      <c r="B94" s="100">
        <v>90</v>
      </c>
      <c r="C94" s="6">
        <v>2.8881132523331052E-3</v>
      </c>
      <c r="D94" s="101">
        <f>IF(D93=TEXT("Closed",0),TEXT("Closed",0),IF(D93+C94&gt;Summary!$H$5,TEXT("Closed",0),D93+C94))</f>
        <v>0.63493559797616406</v>
      </c>
      <c r="E94" s="112">
        <f ca="1">IF(D94=TEXT("Closed",0),"",IF(Summary!$C$21&gt;=E$4,VLOOKUP($D94,'Teller 1'!$E$8:$G$207,3),""))</f>
        <v>0</v>
      </c>
      <c r="F94" s="113">
        <f ca="1">IF(D94=TEXT("Closed",0),"",IF(Summary!$C$21&gt;=F$4,VLOOKUP($D94,'Teller 2'!$E$8:$G$207,3),""))</f>
        <v>0</v>
      </c>
      <c r="G94" s="113">
        <f ca="1">IF(Summary!$C$21&gt;=G$4,VLOOKUP($D94,'Teller 3'!$E$8:$G$207,3),"")</f>
        <v>0</v>
      </c>
      <c r="H94" s="113">
        <f ca="1">IF(Summary!$C$21&gt;=H$4,VLOOKUP($D94,'Teller 4'!$E$8:$G$207,3),"")</f>
        <v>0</v>
      </c>
      <c r="I94" s="114">
        <f ca="1">IF(Summary!$C$21&gt;=I$4,VLOOKUP($D94,'Teller 5'!$E$8:$G$207,3),"")</f>
        <v>0</v>
      </c>
      <c r="J94" s="102">
        <f t="shared" ca="1" si="4"/>
        <v>1</v>
      </c>
      <c r="K94" s="102">
        <f t="shared" ca="1" si="3"/>
        <v>0</v>
      </c>
      <c r="L94" s="102">
        <f>IF(D93=TEXT("Closed",0),1,Summary!$I$24)</f>
        <v>192</v>
      </c>
      <c r="M94" s="103">
        <f ca="1">IF(D94=TEXT("Closed",0),"",MAX('Teller 1'!K97,'Teller 2'!K97,'Teller 3'!K97,'Teller 4'!K97,'Teller 5'!K97))</f>
        <v>0</v>
      </c>
      <c r="N94" s="103">
        <f ca="1">IF(D94=TEXT("Closed",0),"",AVERAGE($M$5:M94))</f>
        <v>0</v>
      </c>
      <c r="O94" s="103">
        <f ca="1">IF(D94=TEXT("Closed",0),"",MAX($M$5:M94))</f>
        <v>0</v>
      </c>
      <c r="P94" s="104">
        <f ca="1">IF(D94=TEXT("Closed",0),"",COUNTIF($M$5:M94,"&gt;"&amp;TEXT(Summary!$H$6,"0.0000")))</f>
        <v>0</v>
      </c>
    </row>
    <row r="95" spans="2:16" outlineLevel="1" x14ac:dyDescent="0.25">
      <c r="B95" s="100">
        <v>91</v>
      </c>
      <c r="C95" s="6">
        <v>2.8881132523331052E-3</v>
      </c>
      <c r="D95" s="101">
        <f>IF(D94=TEXT("Closed",0),TEXT("Closed",0),IF(D94+C95&gt;Summary!$H$5,TEXT("Closed",0),D94+C95))</f>
        <v>0.63782371122849713</v>
      </c>
      <c r="E95" s="112">
        <f ca="1">IF(D95=TEXT("Closed",0),"",IF(Summary!$C$21&gt;=E$4,VLOOKUP($D95,'Teller 1'!$E$8:$G$207,3),""))</f>
        <v>0</v>
      </c>
      <c r="F95" s="113">
        <f ca="1">IF(D95=TEXT("Closed",0),"",IF(Summary!$C$21&gt;=F$4,VLOOKUP($D95,'Teller 2'!$E$8:$G$207,3),""))</f>
        <v>0</v>
      </c>
      <c r="G95" s="113">
        <f ca="1">IF(Summary!$C$21&gt;=G$4,VLOOKUP($D95,'Teller 3'!$E$8:$G$207,3),"")</f>
        <v>0</v>
      </c>
      <c r="H95" s="113">
        <f ca="1">IF(Summary!$C$21&gt;=H$4,VLOOKUP($D95,'Teller 4'!$E$8:$G$207,3),"")</f>
        <v>0</v>
      </c>
      <c r="I95" s="114">
        <f ca="1">IF(Summary!$C$21&gt;=I$4,VLOOKUP($D95,'Teller 5'!$E$8:$G$207,3),"")</f>
        <v>0</v>
      </c>
      <c r="J95" s="102">
        <f t="shared" ca="1" si="4"/>
        <v>1</v>
      </c>
      <c r="K95" s="102">
        <f t="shared" ca="1" si="3"/>
        <v>0</v>
      </c>
      <c r="L95" s="102">
        <f>IF(D94=TEXT("Closed",0),1,Summary!$I$24)</f>
        <v>192</v>
      </c>
      <c r="M95" s="103">
        <f ca="1">IF(D95=TEXT("Closed",0),"",MAX('Teller 1'!K98,'Teller 2'!K98,'Teller 3'!K98,'Teller 4'!K98,'Teller 5'!K98))</f>
        <v>0</v>
      </c>
      <c r="N95" s="103">
        <f ca="1">IF(D95=TEXT("Closed",0),"",AVERAGE($M$5:M95))</f>
        <v>0</v>
      </c>
      <c r="O95" s="103">
        <f ca="1">IF(D95=TEXT("Closed",0),"",MAX($M$5:M95))</f>
        <v>0</v>
      </c>
      <c r="P95" s="104">
        <f ca="1">IF(D95=TEXT("Closed",0),"",COUNTIF($M$5:M95,"&gt;"&amp;TEXT(Summary!$H$6,"0.0000")))</f>
        <v>0</v>
      </c>
    </row>
    <row r="96" spans="2:16" outlineLevel="1" x14ac:dyDescent="0.25">
      <c r="B96" s="100">
        <v>92</v>
      </c>
      <c r="C96" s="6">
        <v>2.8881132523331052E-3</v>
      </c>
      <c r="D96" s="101">
        <f>IF(D95=TEXT("Closed",0),TEXT("Closed",0),IF(D95+C96&gt;Summary!$H$5,TEXT("Closed",0),D95+C96))</f>
        <v>0.64071182448083019</v>
      </c>
      <c r="E96" s="112">
        <f ca="1">IF(D96=TEXT("Closed",0),"",IF(Summary!$C$21&gt;=E$4,VLOOKUP($D96,'Teller 1'!$E$8:$G$207,3),""))</f>
        <v>1</v>
      </c>
      <c r="F96" s="113">
        <f ca="1">IF(D96=TEXT("Closed",0),"",IF(Summary!$C$21&gt;=F$4,VLOOKUP($D96,'Teller 2'!$E$8:$G$207,3),""))</f>
        <v>0</v>
      </c>
      <c r="G96" s="113">
        <f ca="1">IF(Summary!$C$21&gt;=G$4,VLOOKUP($D96,'Teller 3'!$E$8:$G$207,3),"")</f>
        <v>0</v>
      </c>
      <c r="H96" s="113">
        <f ca="1">IF(Summary!$C$21&gt;=H$4,VLOOKUP($D96,'Teller 4'!$E$8:$G$207,3),"")</f>
        <v>0</v>
      </c>
      <c r="I96" s="114">
        <f ca="1">IF(Summary!$C$21&gt;=I$4,VLOOKUP($D96,'Teller 5'!$E$8:$G$207,3),"")</f>
        <v>0</v>
      </c>
      <c r="J96" s="102">
        <f t="shared" ca="1" si="4"/>
        <v>2</v>
      </c>
      <c r="K96" s="102">
        <f t="shared" ca="1" si="3"/>
        <v>0</v>
      </c>
      <c r="L96" s="102">
        <f>IF(D95=TEXT("Closed",0),1,Summary!$I$24)</f>
        <v>192</v>
      </c>
      <c r="M96" s="103">
        <f ca="1">IF(D96=TEXT("Closed",0),"",MAX('Teller 1'!K99,'Teller 2'!K99,'Teller 3'!K99,'Teller 4'!K99,'Teller 5'!K99))</f>
        <v>0</v>
      </c>
      <c r="N96" s="103">
        <f ca="1">IF(D96=TEXT("Closed",0),"",AVERAGE($M$5:M96))</f>
        <v>0</v>
      </c>
      <c r="O96" s="103">
        <f ca="1">IF(D96=TEXT("Closed",0),"",MAX($M$5:M96))</f>
        <v>0</v>
      </c>
      <c r="P96" s="104">
        <f ca="1">IF(D96=TEXT("Closed",0),"",COUNTIF($M$5:M96,"&gt;"&amp;TEXT(Summary!$H$6,"0.0000")))</f>
        <v>0</v>
      </c>
    </row>
    <row r="97" spans="2:16" outlineLevel="1" x14ac:dyDescent="0.25">
      <c r="B97" s="100">
        <v>93</v>
      </c>
      <c r="C97" s="6">
        <v>2.8881132523331052E-3</v>
      </c>
      <c r="D97" s="101">
        <f>IF(D96=TEXT("Closed",0),TEXT("Closed",0),IF(D96+C97&gt;Summary!$H$5,TEXT("Closed",0),D96+C97))</f>
        <v>0.64359993773316326</v>
      </c>
      <c r="E97" s="112">
        <f ca="1">IF(D97=TEXT("Closed",0),"",IF(Summary!$C$21&gt;=E$4,VLOOKUP($D97,'Teller 1'!$E$8:$G$207,3),""))</f>
        <v>0</v>
      </c>
      <c r="F97" s="113">
        <f ca="1">IF(D97=TEXT("Closed",0),"",IF(Summary!$C$21&gt;=F$4,VLOOKUP($D97,'Teller 2'!$E$8:$G$207,3),""))</f>
        <v>1</v>
      </c>
      <c r="G97" s="113">
        <f ca="1">IF(Summary!$C$21&gt;=G$4,VLOOKUP($D97,'Teller 3'!$E$8:$G$207,3),"")</f>
        <v>0</v>
      </c>
      <c r="H97" s="113">
        <f ca="1">IF(Summary!$C$21&gt;=H$4,VLOOKUP($D97,'Teller 4'!$E$8:$G$207,3),"")</f>
        <v>0</v>
      </c>
      <c r="I97" s="114">
        <f ca="1">IF(Summary!$C$21&gt;=I$4,VLOOKUP($D97,'Teller 5'!$E$8:$G$207,3),"")</f>
        <v>0</v>
      </c>
      <c r="J97" s="102">
        <f t="shared" ca="1" si="4"/>
        <v>1</v>
      </c>
      <c r="K97" s="102">
        <f t="shared" ca="1" si="3"/>
        <v>0</v>
      </c>
      <c r="L97" s="102">
        <f>IF(D96=TEXT("Closed",0),1,Summary!$I$24)</f>
        <v>192</v>
      </c>
      <c r="M97" s="103">
        <f ca="1">IF(D97=TEXT("Closed",0),"",MAX('Teller 1'!K100,'Teller 2'!K100,'Teller 3'!K100,'Teller 4'!K100,'Teller 5'!K100))</f>
        <v>0</v>
      </c>
      <c r="N97" s="103">
        <f ca="1">IF(D97=TEXT("Closed",0),"",AVERAGE($M$5:M97))</f>
        <v>0</v>
      </c>
      <c r="O97" s="103">
        <f ca="1">IF(D97=TEXT("Closed",0),"",MAX($M$5:M97))</f>
        <v>0</v>
      </c>
      <c r="P97" s="104">
        <f ca="1">IF(D97=TEXT("Closed",0),"",COUNTIF($M$5:M97,"&gt;"&amp;TEXT(Summary!$H$6,"0.0000")))</f>
        <v>0</v>
      </c>
    </row>
    <row r="98" spans="2:16" outlineLevel="1" x14ac:dyDescent="0.25">
      <c r="B98" s="100">
        <v>94</v>
      </c>
      <c r="C98" s="6">
        <v>2.8881132523331052E-3</v>
      </c>
      <c r="D98" s="101">
        <f>IF(D97=TEXT("Closed",0),TEXT("Closed",0),IF(D97+C98&gt;Summary!$H$5,TEXT("Closed",0),D97+C98))</f>
        <v>0.64648805098549633</v>
      </c>
      <c r="E98" s="112">
        <f ca="1">IF(D98=TEXT("Closed",0),"",IF(Summary!$C$21&gt;=E$4,VLOOKUP($D98,'Teller 1'!$E$8:$G$207,3),""))</f>
        <v>1</v>
      </c>
      <c r="F98" s="113">
        <f ca="1">IF(D98=TEXT("Closed",0),"",IF(Summary!$C$21&gt;=F$4,VLOOKUP($D98,'Teller 2'!$E$8:$G$207,3),""))</f>
        <v>0</v>
      </c>
      <c r="G98" s="113">
        <f ca="1">IF(Summary!$C$21&gt;=G$4,VLOOKUP($D98,'Teller 3'!$E$8:$G$207,3),"")</f>
        <v>0</v>
      </c>
      <c r="H98" s="113">
        <f ca="1">IF(Summary!$C$21&gt;=H$4,VLOOKUP($D98,'Teller 4'!$E$8:$G$207,3),"")</f>
        <v>0</v>
      </c>
      <c r="I98" s="114">
        <f ca="1">IF(Summary!$C$21&gt;=I$4,VLOOKUP($D98,'Teller 5'!$E$8:$G$207,3),"")</f>
        <v>0</v>
      </c>
      <c r="J98" s="102">
        <f t="shared" ca="1" si="4"/>
        <v>2</v>
      </c>
      <c r="K98" s="102">
        <f t="shared" ca="1" si="3"/>
        <v>0</v>
      </c>
      <c r="L98" s="102">
        <f>IF(D97=TEXT("Closed",0),1,Summary!$I$24)</f>
        <v>192</v>
      </c>
      <c r="M98" s="103">
        <f ca="1">IF(D98=TEXT("Closed",0),"",MAX('Teller 1'!K101,'Teller 2'!K101,'Teller 3'!K101,'Teller 4'!K101,'Teller 5'!K101))</f>
        <v>0</v>
      </c>
      <c r="N98" s="103">
        <f ca="1">IF(D98=TEXT("Closed",0),"",AVERAGE($M$5:M98))</f>
        <v>0</v>
      </c>
      <c r="O98" s="103">
        <f ca="1">IF(D98=TEXT("Closed",0),"",MAX($M$5:M98))</f>
        <v>0</v>
      </c>
      <c r="P98" s="104">
        <f ca="1">IF(D98=TEXT("Closed",0),"",COUNTIF($M$5:M98,"&gt;"&amp;TEXT(Summary!$H$6,"0.0000")))</f>
        <v>0</v>
      </c>
    </row>
    <row r="99" spans="2:16" outlineLevel="1" x14ac:dyDescent="0.25">
      <c r="B99" s="100">
        <v>95</v>
      </c>
      <c r="C99" s="6">
        <v>2.8881132523331052E-3</v>
      </c>
      <c r="D99" s="101">
        <f>IF(D98=TEXT("Closed",0),TEXT("Closed",0),IF(D98+C99&gt;Summary!$H$5,TEXT("Closed",0),D98+C99))</f>
        <v>0.6493761642378294</v>
      </c>
      <c r="E99" s="112">
        <f ca="1">IF(D99=TEXT("Closed",0),"",IF(Summary!$C$21&gt;=E$4,VLOOKUP($D99,'Teller 1'!$E$8:$G$207,3),""))</f>
        <v>1</v>
      </c>
      <c r="F99" s="113">
        <f ca="1">IF(D99=TEXT("Closed",0),"",IF(Summary!$C$21&gt;=F$4,VLOOKUP($D99,'Teller 2'!$E$8:$G$207,3),""))</f>
        <v>0</v>
      </c>
      <c r="G99" s="113">
        <f ca="1">IF(Summary!$C$21&gt;=G$4,VLOOKUP($D99,'Teller 3'!$E$8:$G$207,3),"")</f>
        <v>0</v>
      </c>
      <c r="H99" s="113">
        <f ca="1">IF(Summary!$C$21&gt;=H$4,VLOOKUP($D99,'Teller 4'!$E$8:$G$207,3),"")</f>
        <v>0</v>
      </c>
      <c r="I99" s="114">
        <f ca="1">IF(Summary!$C$21&gt;=I$4,VLOOKUP($D99,'Teller 5'!$E$8:$G$207,3),"")</f>
        <v>0</v>
      </c>
      <c r="J99" s="102">
        <f t="shared" ca="1" si="4"/>
        <v>2</v>
      </c>
      <c r="K99" s="102">
        <f t="shared" ca="1" si="3"/>
        <v>0</v>
      </c>
      <c r="L99" s="102">
        <f>IF(D98=TEXT("Closed",0),1,Summary!$I$24)</f>
        <v>192</v>
      </c>
      <c r="M99" s="103">
        <f ca="1">IF(D99=TEXT("Closed",0),"",MAX('Teller 1'!K102,'Teller 2'!K102,'Teller 3'!K102,'Teller 4'!K102,'Teller 5'!K102))</f>
        <v>0</v>
      </c>
      <c r="N99" s="103">
        <f ca="1">IF(D99=TEXT("Closed",0),"",AVERAGE($M$5:M99))</f>
        <v>0</v>
      </c>
      <c r="O99" s="103">
        <f ca="1">IF(D99=TEXT("Closed",0),"",MAX($M$5:M99))</f>
        <v>0</v>
      </c>
      <c r="P99" s="104">
        <f ca="1">IF(D99=TEXT("Closed",0),"",COUNTIF($M$5:M99,"&gt;"&amp;TEXT(Summary!$H$6,"0.0000")))</f>
        <v>0</v>
      </c>
    </row>
    <row r="100" spans="2:16" outlineLevel="1" x14ac:dyDescent="0.25">
      <c r="B100" s="100">
        <v>96</v>
      </c>
      <c r="C100" s="6">
        <v>2.8881132523331052E-3</v>
      </c>
      <c r="D100" s="101">
        <f>IF(D99=TEXT("Closed",0),TEXT("Closed",0),IF(D99+C100&gt;Summary!$H$5,TEXT("Closed",0),D99+C100))</f>
        <v>0.65226427749016247</v>
      </c>
      <c r="E100" s="112">
        <f ca="1">IF(D100=TEXT("Closed",0),"",IF(Summary!$C$21&gt;=E$4,VLOOKUP($D100,'Teller 1'!$E$8:$G$207,3),""))</f>
        <v>0</v>
      </c>
      <c r="F100" s="113">
        <f ca="1">IF(D100=TEXT("Closed",0),"",IF(Summary!$C$21&gt;=F$4,VLOOKUP($D100,'Teller 2'!$E$8:$G$207,3),""))</f>
        <v>1</v>
      </c>
      <c r="G100" s="113">
        <f ca="1">IF(Summary!$C$21&gt;=G$4,VLOOKUP($D100,'Teller 3'!$E$8:$G$207,3),"")</f>
        <v>0</v>
      </c>
      <c r="H100" s="113">
        <f ca="1">IF(Summary!$C$21&gt;=H$4,VLOOKUP($D100,'Teller 4'!$E$8:$G$207,3),"")</f>
        <v>0</v>
      </c>
      <c r="I100" s="114">
        <f ca="1">IF(Summary!$C$21&gt;=I$4,VLOOKUP($D100,'Teller 5'!$E$8:$G$207,3),"")</f>
        <v>0</v>
      </c>
      <c r="J100" s="102">
        <f t="shared" ca="1" si="4"/>
        <v>1</v>
      </c>
      <c r="K100" s="102">
        <f t="shared" ca="1" si="3"/>
        <v>0</v>
      </c>
      <c r="L100" s="102">
        <f>IF(D99=TEXT("Closed",0),1,Summary!$I$24)</f>
        <v>192</v>
      </c>
      <c r="M100" s="103">
        <f ca="1">IF(D100=TEXT("Closed",0),"",MAX('Teller 1'!K103,'Teller 2'!K103,'Teller 3'!K103,'Teller 4'!K103,'Teller 5'!K103))</f>
        <v>0</v>
      </c>
      <c r="N100" s="103">
        <f ca="1">IF(D100=TEXT("Closed",0),"",AVERAGE($M$5:M100))</f>
        <v>0</v>
      </c>
      <c r="O100" s="103">
        <f ca="1">IF(D100=TEXT("Closed",0),"",MAX($M$5:M100))</f>
        <v>0</v>
      </c>
      <c r="P100" s="104">
        <f ca="1">IF(D100=TEXT("Closed",0),"",COUNTIF($M$5:M100,"&gt;"&amp;TEXT(Summary!$H$6,"0.0000")))</f>
        <v>0</v>
      </c>
    </row>
    <row r="101" spans="2:16" outlineLevel="1" x14ac:dyDescent="0.25">
      <c r="B101" s="100">
        <v>97</v>
      </c>
      <c r="C101" s="6">
        <v>2.8881132523331052E-3</v>
      </c>
      <c r="D101" s="101">
        <f>IF(D100=TEXT("Closed",0),TEXT("Closed",0),IF(D100+C101&gt;Summary!$H$5,TEXT("Closed",0),D100+C101))</f>
        <v>0.65515239074249554</v>
      </c>
      <c r="E101" s="112">
        <f ca="1">IF(D101=TEXT("Closed",0),"",IF(Summary!$C$21&gt;=E$4,VLOOKUP($D101,'Teller 1'!$E$8:$G$207,3),""))</f>
        <v>1</v>
      </c>
      <c r="F101" s="113">
        <f ca="1">IF(D101=TEXT("Closed",0),"",IF(Summary!$C$21&gt;=F$4,VLOOKUP($D101,'Teller 2'!$E$8:$G$207,3),""))</f>
        <v>0</v>
      </c>
      <c r="G101" s="113">
        <f ca="1">IF(Summary!$C$21&gt;=G$4,VLOOKUP($D101,'Teller 3'!$E$8:$G$207,3),"")</f>
        <v>0</v>
      </c>
      <c r="H101" s="113">
        <f ca="1">IF(Summary!$C$21&gt;=H$4,VLOOKUP($D101,'Teller 4'!$E$8:$G$207,3),"")</f>
        <v>0</v>
      </c>
      <c r="I101" s="114">
        <f ca="1">IF(Summary!$C$21&gt;=I$4,VLOOKUP($D101,'Teller 5'!$E$8:$G$207,3),"")</f>
        <v>0</v>
      </c>
      <c r="J101" s="102">
        <f t="shared" ca="1" si="4"/>
        <v>2</v>
      </c>
      <c r="K101" s="102">
        <f t="shared" ca="1" si="3"/>
        <v>0</v>
      </c>
      <c r="L101" s="102">
        <f>IF(D100=TEXT("Closed",0),1,Summary!$I$24)</f>
        <v>192</v>
      </c>
      <c r="M101" s="103">
        <f ca="1">IF(D101=TEXT("Closed",0),"",MAX('Teller 1'!K104,'Teller 2'!K104,'Teller 3'!K104,'Teller 4'!K104,'Teller 5'!K104))</f>
        <v>0</v>
      </c>
      <c r="N101" s="103">
        <f ca="1">IF(D101=TEXT("Closed",0),"",AVERAGE($M$5:M101))</f>
        <v>0</v>
      </c>
      <c r="O101" s="103">
        <f ca="1">IF(D101=TEXT("Closed",0),"",MAX($M$5:M101))</f>
        <v>0</v>
      </c>
      <c r="P101" s="104">
        <f ca="1">IF(D101=TEXT("Closed",0),"",COUNTIF($M$5:M101,"&gt;"&amp;TEXT(Summary!$H$6,"0.0000")))</f>
        <v>0</v>
      </c>
    </row>
    <row r="102" spans="2:16" outlineLevel="1" x14ac:dyDescent="0.25">
      <c r="B102" s="100">
        <v>98</v>
      </c>
      <c r="C102" s="6">
        <v>2.8881132523331052E-3</v>
      </c>
      <c r="D102" s="101">
        <f>IF(D101=TEXT("Closed",0),TEXT("Closed",0),IF(D101+C102&gt;Summary!$H$5,TEXT("Closed",0),D101+C102))</f>
        <v>0.65804050399482861</v>
      </c>
      <c r="E102" s="112">
        <f ca="1">IF(D102=TEXT("Closed",0),"",IF(Summary!$C$21&gt;=E$4,VLOOKUP($D102,'Teller 1'!$E$8:$G$207,3),""))</f>
        <v>0</v>
      </c>
      <c r="F102" s="113">
        <f ca="1">IF(D102=TEXT("Closed",0),"",IF(Summary!$C$21&gt;=F$4,VLOOKUP($D102,'Teller 2'!$E$8:$G$207,3),""))</f>
        <v>1</v>
      </c>
      <c r="G102" s="113">
        <f ca="1">IF(Summary!$C$21&gt;=G$4,VLOOKUP($D102,'Teller 3'!$E$8:$G$207,3),"")</f>
        <v>0</v>
      </c>
      <c r="H102" s="113">
        <f ca="1">IF(Summary!$C$21&gt;=H$4,VLOOKUP($D102,'Teller 4'!$E$8:$G$207,3),"")</f>
        <v>0</v>
      </c>
      <c r="I102" s="114">
        <f ca="1">IF(Summary!$C$21&gt;=I$4,VLOOKUP($D102,'Teller 5'!$E$8:$G$207,3),"")</f>
        <v>0</v>
      </c>
      <c r="J102" s="102">
        <f t="shared" ca="1" si="4"/>
        <v>1</v>
      </c>
      <c r="K102" s="102">
        <f t="shared" ca="1" si="3"/>
        <v>0</v>
      </c>
      <c r="L102" s="102">
        <f>IF(D101=TEXT("Closed",0),1,Summary!$I$24)</f>
        <v>192</v>
      </c>
      <c r="M102" s="103">
        <f ca="1">IF(D102=TEXT("Closed",0),"",MAX('Teller 1'!K105,'Teller 2'!K105,'Teller 3'!K105,'Teller 4'!K105,'Teller 5'!K105))</f>
        <v>0</v>
      </c>
      <c r="N102" s="103">
        <f ca="1">IF(D102=TEXT("Closed",0),"",AVERAGE($M$5:M102))</f>
        <v>0</v>
      </c>
      <c r="O102" s="103">
        <f ca="1">IF(D102=TEXT("Closed",0),"",MAX($M$5:M102))</f>
        <v>0</v>
      </c>
      <c r="P102" s="104">
        <f ca="1">IF(D102=TEXT("Closed",0),"",COUNTIF($M$5:M102,"&gt;"&amp;TEXT(Summary!$H$6,"0.0000")))</f>
        <v>0</v>
      </c>
    </row>
    <row r="103" spans="2:16" outlineLevel="1" x14ac:dyDescent="0.25">
      <c r="B103" s="100">
        <v>99</v>
      </c>
      <c r="C103" s="6">
        <v>2.8881132523331052E-3</v>
      </c>
      <c r="D103" s="101">
        <f>IF(D102=TEXT("Closed",0),TEXT("Closed",0),IF(D102+C103&gt;Summary!$H$5,TEXT("Closed",0),D102+C103))</f>
        <v>0.66092861724716168</v>
      </c>
      <c r="E103" s="112">
        <f ca="1">IF(D103=TEXT("Closed",0),"",IF(Summary!$C$21&gt;=E$4,VLOOKUP($D103,'Teller 1'!$E$8:$G$207,3),""))</f>
        <v>1</v>
      </c>
      <c r="F103" s="113">
        <f ca="1">IF(D103=TEXT("Closed",0),"",IF(Summary!$C$21&gt;=F$4,VLOOKUP($D103,'Teller 2'!$E$8:$G$207,3),""))</f>
        <v>0</v>
      </c>
      <c r="G103" s="113">
        <f ca="1">IF(Summary!$C$21&gt;=G$4,VLOOKUP($D103,'Teller 3'!$E$8:$G$207,3),"")</f>
        <v>0</v>
      </c>
      <c r="H103" s="113">
        <f ca="1">IF(Summary!$C$21&gt;=H$4,VLOOKUP($D103,'Teller 4'!$E$8:$G$207,3),"")</f>
        <v>0</v>
      </c>
      <c r="I103" s="114">
        <f ca="1">IF(Summary!$C$21&gt;=I$4,VLOOKUP($D103,'Teller 5'!$E$8:$G$207,3),"")</f>
        <v>0</v>
      </c>
      <c r="J103" s="102">
        <f t="shared" ca="1" si="4"/>
        <v>2</v>
      </c>
      <c r="K103" s="102">
        <f t="shared" ca="1" si="3"/>
        <v>0</v>
      </c>
      <c r="L103" s="102">
        <f>IF(D102=TEXT("Closed",0),1,Summary!$I$24)</f>
        <v>192</v>
      </c>
      <c r="M103" s="103">
        <f ca="1">IF(D103=TEXT("Closed",0),"",MAX('Teller 1'!K106,'Teller 2'!K106,'Teller 3'!K106,'Teller 4'!K106,'Teller 5'!K106))</f>
        <v>0</v>
      </c>
      <c r="N103" s="103">
        <f ca="1">IF(D103=TEXT("Closed",0),"",AVERAGE($M$5:M103))</f>
        <v>0</v>
      </c>
      <c r="O103" s="103">
        <f ca="1">IF(D103=TEXT("Closed",0),"",MAX($M$5:M103))</f>
        <v>0</v>
      </c>
      <c r="P103" s="104">
        <f ca="1">IF(D103=TEXT("Closed",0),"",COUNTIF($M$5:M103,"&gt;"&amp;TEXT(Summary!$H$6,"0.0000")))</f>
        <v>0</v>
      </c>
    </row>
    <row r="104" spans="2:16" outlineLevel="1" x14ac:dyDescent="0.25">
      <c r="B104" s="100">
        <v>100</v>
      </c>
      <c r="C104" s="6">
        <v>2.8881132523331052E-3</v>
      </c>
      <c r="D104" s="101">
        <f>IF(D103=TEXT("Closed",0),TEXT("Closed",0),IF(D103+C104&gt;Summary!$H$5,TEXT("Closed",0),D103+C104))</f>
        <v>0.66381673049949474</v>
      </c>
      <c r="E104" s="112">
        <f ca="1">IF(D104=TEXT("Closed",0),"",IF(Summary!$C$21&gt;=E$4,VLOOKUP($D104,'Teller 1'!$E$8:$G$207,3),""))</f>
        <v>1</v>
      </c>
      <c r="F104" s="113">
        <f ca="1">IF(D104=TEXT("Closed",0),"",IF(Summary!$C$21&gt;=F$4,VLOOKUP($D104,'Teller 2'!$E$8:$G$207,3),""))</f>
        <v>0</v>
      </c>
      <c r="G104" s="113">
        <f ca="1">IF(Summary!$C$21&gt;=G$4,VLOOKUP($D104,'Teller 3'!$E$8:$G$207,3),"")</f>
        <v>0</v>
      </c>
      <c r="H104" s="113">
        <f ca="1">IF(Summary!$C$21&gt;=H$4,VLOOKUP($D104,'Teller 4'!$E$8:$G$207,3),"")</f>
        <v>0</v>
      </c>
      <c r="I104" s="114">
        <f ca="1">IF(Summary!$C$21&gt;=I$4,VLOOKUP($D104,'Teller 5'!$E$8:$G$207,3),"")</f>
        <v>0</v>
      </c>
      <c r="J104" s="102">
        <f t="shared" ca="1" si="4"/>
        <v>2</v>
      </c>
      <c r="K104" s="102">
        <f t="shared" ca="1" si="3"/>
        <v>0</v>
      </c>
      <c r="L104" s="102">
        <f>IF(D103=TEXT("Closed",0),1,Summary!$I$24)</f>
        <v>192</v>
      </c>
      <c r="M104" s="103">
        <f ca="1">IF(D104=TEXT("Closed",0),"",MAX('Teller 1'!K107,'Teller 2'!K107,'Teller 3'!K107,'Teller 4'!K107,'Teller 5'!K107))</f>
        <v>0</v>
      </c>
      <c r="N104" s="103">
        <f ca="1">IF(D104=TEXT("Closed",0),"",AVERAGE($M$5:M104))</f>
        <v>0</v>
      </c>
      <c r="O104" s="103">
        <f ca="1">IF(D104=TEXT("Closed",0),"",MAX($M$5:M104))</f>
        <v>0</v>
      </c>
      <c r="P104" s="104">
        <f ca="1">IF(D104=TEXT("Closed",0),"",COUNTIF($M$5:M104,"&gt;"&amp;TEXT(Summary!$H$6,"0.0000")))</f>
        <v>0</v>
      </c>
    </row>
    <row r="105" spans="2:16" outlineLevel="1" x14ac:dyDescent="0.25">
      <c r="B105" s="100">
        <v>101</v>
      </c>
      <c r="C105" s="6">
        <v>2.8881132523331052E-3</v>
      </c>
      <c r="D105" s="101">
        <f>IF(D104=TEXT("Closed",0),TEXT("Closed",0),IF(D104+C105&gt;Summary!$H$5,TEXT("Closed",0),D104+C105))</f>
        <v>0.66670484375182781</v>
      </c>
      <c r="E105" s="112">
        <f ca="1">IF(D105=TEXT("Closed",0),"",IF(Summary!$C$21&gt;=E$4,VLOOKUP($D105,'Teller 1'!$E$8:$G$207,3),""))</f>
        <v>0</v>
      </c>
      <c r="F105" s="113">
        <f ca="1">IF(D105=TEXT("Closed",0),"",IF(Summary!$C$21&gt;=F$4,VLOOKUP($D105,'Teller 2'!$E$8:$G$207,3),""))</f>
        <v>0</v>
      </c>
      <c r="G105" s="113">
        <f ca="1">IF(Summary!$C$21&gt;=G$4,VLOOKUP($D105,'Teller 3'!$E$8:$G$207,3),"")</f>
        <v>0</v>
      </c>
      <c r="H105" s="113">
        <f ca="1">IF(Summary!$C$21&gt;=H$4,VLOOKUP($D105,'Teller 4'!$E$8:$G$207,3),"")</f>
        <v>0</v>
      </c>
      <c r="I105" s="114">
        <f ca="1">IF(Summary!$C$21&gt;=I$4,VLOOKUP($D105,'Teller 5'!$E$8:$G$207,3),"")</f>
        <v>0</v>
      </c>
      <c r="J105" s="102">
        <f t="shared" ca="1" si="4"/>
        <v>1</v>
      </c>
      <c r="K105" s="102">
        <f t="shared" ca="1" si="3"/>
        <v>0</v>
      </c>
      <c r="L105" s="102">
        <f>IF(D104=TEXT("Closed",0),1,Summary!$I$25)</f>
        <v>288</v>
      </c>
      <c r="M105" s="103">
        <f ca="1">IF(D105=TEXT("Closed",0),"",MAX('Teller 1'!K108,'Teller 2'!K108,'Teller 3'!K108,'Teller 4'!K108,'Teller 5'!K108))</f>
        <v>0</v>
      </c>
      <c r="N105" s="103">
        <f ca="1">IF(D105=TEXT("Closed",0),"",AVERAGE($M$5:M105))</f>
        <v>0</v>
      </c>
      <c r="O105" s="103">
        <f ca="1">IF(D105=TEXT("Closed",0),"",MAX($M$5:M105))</f>
        <v>0</v>
      </c>
      <c r="P105" s="104">
        <f ca="1">IF(D105=TEXT("Closed",0),"",COUNTIF($M$5:M105,"&gt;"&amp;TEXT(Summary!$H$6,"0.0000")))</f>
        <v>0</v>
      </c>
    </row>
    <row r="106" spans="2:16" outlineLevel="1" x14ac:dyDescent="0.25">
      <c r="B106" s="100">
        <v>102</v>
      </c>
      <c r="C106" s="6">
        <v>2.8881132523331052E-3</v>
      </c>
      <c r="D106" s="101">
        <f>IF(D105=TEXT("Closed",0),TEXT("Closed",0),IF(D105+C106&gt;Summary!$H$5,TEXT("Closed",0),D105+C106))</f>
        <v>0.66959295700416088</v>
      </c>
      <c r="E106" s="112">
        <f ca="1">IF(D106=TEXT("Closed",0),"",IF(Summary!$C$21&gt;=E$4,VLOOKUP($D106,'Teller 1'!$E$8:$G$207,3),""))</f>
        <v>1</v>
      </c>
      <c r="F106" s="113">
        <f ca="1">IF(D106=TEXT("Closed",0),"",IF(Summary!$C$21&gt;=F$4,VLOOKUP($D106,'Teller 2'!$E$8:$G$207,3),""))</f>
        <v>0</v>
      </c>
      <c r="G106" s="113">
        <f ca="1">IF(Summary!$C$21&gt;=G$4,VLOOKUP($D106,'Teller 3'!$E$8:$G$207,3),"")</f>
        <v>0</v>
      </c>
      <c r="H106" s="113">
        <f ca="1">IF(Summary!$C$21&gt;=H$4,VLOOKUP($D106,'Teller 4'!$E$8:$G$207,3),"")</f>
        <v>0</v>
      </c>
      <c r="I106" s="114">
        <f ca="1">IF(Summary!$C$21&gt;=I$4,VLOOKUP($D106,'Teller 5'!$E$8:$G$207,3),"")</f>
        <v>0</v>
      </c>
      <c r="J106" s="102">
        <f t="shared" ca="1" si="4"/>
        <v>2</v>
      </c>
      <c r="K106" s="102">
        <f t="shared" ca="1" si="3"/>
        <v>0</v>
      </c>
      <c r="L106" s="102">
        <f>IF(D105=TEXT("Closed",0),1,Summary!$I$25)</f>
        <v>288</v>
      </c>
      <c r="M106" s="103">
        <f ca="1">IF(D106=TEXT("Closed",0),"",MAX('Teller 1'!K109,'Teller 2'!K109,'Teller 3'!K109,'Teller 4'!K109,'Teller 5'!K109))</f>
        <v>0</v>
      </c>
      <c r="N106" s="103">
        <f ca="1">IF(D106=TEXT("Closed",0),"",AVERAGE($M$5:M106))</f>
        <v>0</v>
      </c>
      <c r="O106" s="103">
        <f ca="1">IF(D106=TEXT("Closed",0),"",MAX($M$5:M106))</f>
        <v>0</v>
      </c>
      <c r="P106" s="104">
        <f ca="1">IF(D106=TEXT("Closed",0),"",COUNTIF($M$5:M106,"&gt;"&amp;TEXT(Summary!$H$6,"0.0000")))</f>
        <v>0</v>
      </c>
    </row>
    <row r="107" spans="2:16" outlineLevel="1" x14ac:dyDescent="0.25">
      <c r="B107" s="100">
        <v>103</v>
      </c>
      <c r="C107" s="6">
        <v>2.8881132523331052E-3</v>
      </c>
      <c r="D107" s="101">
        <f>IF(D106=TEXT("Closed",0),TEXT("Closed",0),IF(D106+C107&gt;Summary!$H$5,TEXT("Closed",0),D106+C107))</f>
        <v>0.67248107025649395</v>
      </c>
      <c r="E107" s="112">
        <f ca="1">IF(D107=TEXT("Closed",0),"",IF(Summary!$C$21&gt;=E$4,VLOOKUP($D107,'Teller 1'!$E$8:$G$207,3),""))</f>
        <v>0</v>
      </c>
      <c r="F107" s="113">
        <f ca="1">IF(D107=TEXT("Closed",0),"",IF(Summary!$C$21&gt;=F$4,VLOOKUP($D107,'Teller 2'!$E$8:$G$207,3),""))</f>
        <v>1</v>
      </c>
      <c r="G107" s="113">
        <f ca="1">IF(Summary!$C$21&gt;=G$4,VLOOKUP($D107,'Teller 3'!$E$8:$G$207,3),"")</f>
        <v>0</v>
      </c>
      <c r="H107" s="113">
        <f ca="1">IF(Summary!$C$21&gt;=H$4,VLOOKUP($D107,'Teller 4'!$E$8:$G$207,3),"")</f>
        <v>0</v>
      </c>
      <c r="I107" s="114">
        <f ca="1">IF(Summary!$C$21&gt;=I$4,VLOOKUP($D107,'Teller 5'!$E$8:$G$207,3),"")</f>
        <v>0</v>
      </c>
      <c r="J107" s="102">
        <f t="shared" ca="1" si="4"/>
        <v>1</v>
      </c>
      <c r="K107" s="102">
        <f t="shared" ca="1" si="3"/>
        <v>0</v>
      </c>
      <c r="L107" s="102">
        <f>IF(D106=TEXT("Closed",0),1,Summary!$I$25)</f>
        <v>288</v>
      </c>
      <c r="M107" s="103">
        <f ca="1">IF(D107=TEXT("Closed",0),"",MAX('Teller 1'!K110,'Teller 2'!K110,'Teller 3'!K110,'Teller 4'!K110,'Teller 5'!K110))</f>
        <v>0</v>
      </c>
      <c r="N107" s="103">
        <f ca="1">IF(D107=TEXT("Closed",0),"",AVERAGE($M$5:M107))</f>
        <v>0</v>
      </c>
      <c r="O107" s="103">
        <f ca="1">IF(D107=TEXT("Closed",0),"",MAX($M$5:M107))</f>
        <v>0</v>
      </c>
      <c r="P107" s="104">
        <f ca="1">IF(D107=TEXT("Closed",0),"",COUNTIF($M$5:M107,"&gt;"&amp;TEXT(Summary!$H$6,"0.0000")))</f>
        <v>0</v>
      </c>
    </row>
    <row r="108" spans="2:16" outlineLevel="1" x14ac:dyDescent="0.25">
      <c r="B108" s="100">
        <v>104</v>
      </c>
      <c r="C108" s="6">
        <v>2.8881132523331052E-3</v>
      </c>
      <c r="D108" s="101">
        <f>IF(D107=TEXT("Closed",0),TEXT("Closed",0),IF(D107+C108&gt;Summary!$H$5,TEXT("Closed",0),D107+C108))</f>
        <v>0.67536918350882702</v>
      </c>
      <c r="E108" s="112">
        <f ca="1">IF(D108=TEXT("Closed",0),"",IF(Summary!$C$21&gt;=E$4,VLOOKUP($D108,'Teller 1'!$E$8:$G$207,3),""))</f>
        <v>1</v>
      </c>
      <c r="F108" s="113">
        <f ca="1">IF(D108=TEXT("Closed",0),"",IF(Summary!$C$21&gt;=F$4,VLOOKUP($D108,'Teller 2'!$E$8:$G$207,3),""))</f>
        <v>0</v>
      </c>
      <c r="G108" s="113">
        <f ca="1">IF(Summary!$C$21&gt;=G$4,VLOOKUP($D108,'Teller 3'!$E$8:$G$207,3),"")</f>
        <v>0</v>
      </c>
      <c r="H108" s="113">
        <f ca="1">IF(Summary!$C$21&gt;=H$4,VLOOKUP($D108,'Teller 4'!$E$8:$G$207,3),"")</f>
        <v>0</v>
      </c>
      <c r="I108" s="114">
        <f ca="1">IF(Summary!$C$21&gt;=I$4,VLOOKUP($D108,'Teller 5'!$E$8:$G$207,3),"")</f>
        <v>0</v>
      </c>
      <c r="J108" s="102">
        <f t="shared" ca="1" si="4"/>
        <v>2</v>
      </c>
      <c r="K108" s="102">
        <f t="shared" ca="1" si="3"/>
        <v>0</v>
      </c>
      <c r="L108" s="102">
        <f>IF(D107=TEXT("Closed",0),1,Summary!$I$25)</f>
        <v>288</v>
      </c>
      <c r="M108" s="103">
        <f ca="1">IF(D108=TEXT("Closed",0),"",MAX('Teller 1'!K111,'Teller 2'!K111,'Teller 3'!K111,'Teller 4'!K111,'Teller 5'!K111))</f>
        <v>0</v>
      </c>
      <c r="N108" s="103">
        <f ca="1">IF(D108=TEXT("Closed",0),"",AVERAGE($M$5:M108))</f>
        <v>0</v>
      </c>
      <c r="O108" s="103">
        <f ca="1">IF(D108=TEXT("Closed",0),"",MAX($M$5:M108))</f>
        <v>0</v>
      </c>
      <c r="P108" s="104">
        <f ca="1">IF(D108=TEXT("Closed",0),"",COUNTIF($M$5:M108,"&gt;"&amp;TEXT(Summary!$H$6,"0.0000")))</f>
        <v>0</v>
      </c>
    </row>
    <row r="109" spans="2:16" outlineLevel="1" x14ac:dyDescent="0.25">
      <c r="B109" s="100">
        <v>105</v>
      </c>
      <c r="C109" s="6">
        <v>2.8881132523331052E-3</v>
      </c>
      <c r="D109" s="101">
        <f>IF(D108=TEXT("Closed",0),TEXT("Closed",0),IF(D108+C109&gt;Summary!$H$5,TEXT("Closed",0),D108+C109))</f>
        <v>0.67825729676116009</v>
      </c>
      <c r="E109" s="112">
        <f ca="1">IF(D109=TEXT("Closed",0),"",IF(Summary!$C$21&gt;=E$4,VLOOKUP($D109,'Teller 1'!$E$8:$G$207,3),""))</f>
        <v>1</v>
      </c>
      <c r="F109" s="113">
        <f ca="1">IF(D109=TEXT("Closed",0),"",IF(Summary!$C$21&gt;=F$4,VLOOKUP($D109,'Teller 2'!$E$8:$G$207,3),""))</f>
        <v>0</v>
      </c>
      <c r="G109" s="113">
        <f ca="1">IF(Summary!$C$21&gt;=G$4,VLOOKUP($D109,'Teller 3'!$E$8:$G$207,3),"")</f>
        <v>0</v>
      </c>
      <c r="H109" s="113">
        <f ca="1">IF(Summary!$C$21&gt;=H$4,VLOOKUP($D109,'Teller 4'!$E$8:$G$207,3),"")</f>
        <v>0</v>
      </c>
      <c r="I109" s="114">
        <f ca="1">IF(Summary!$C$21&gt;=I$4,VLOOKUP($D109,'Teller 5'!$E$8:$G$207,3),"")</f>
        <v>0</v>
      </c>
      <c r="J109" s="102">
        <f t="shared" ca="1" si="4"/>
        <v>2</v>
      </c>
      <c r="K109" s="102">
        <f t="shared" ca="1" si="3"/>
        <v>0</v>
      </c>
      <c r="L109" s="102">
        <f>IF(D108=TEXT("Closed",0),1,Summary!$I$25)</f>
        <v>288</v>
      </c>
      <c r="M109" s="103">
        <f ca="1">IF(D109=TEXT("Closed",0),"",MAX('Teller 1'!K112,'Teller 2'!K112,'Teller 3'!K112,'Teller 4'!K112,'Teller 5'!K112))</f>
        <v>0</v>
      </c>
      <c r="N109" s="103">
        <f ca="1">IF(D109=TEXT("Closed",0),"",AVERAGE($M$5:M109))</f>
        <v>0</v>
      </c>
      <c r="O109" s="103">
        <f ca="1">IF(D109=TEXT("Closed",0),"",MAX($M$5:M109))</f>
        <v>0</v>
      </c>
      <c r="P109" s="104">
        <f ca="1">IF(D109=TEXT("Closed",0),"",COUNTIF($M$5:M109,"&gt;"&amp;TEXT(Summary!$H$6,"0.0000")))</f>
        <v>0</v>
      </c>
    </row>
    <row r="110" spans="2:16" outlineLevel="1" x14ac:dyDescent="0.25">
      <c r="B110" s="100">
        <v>106</v>
      </c>
      <c r="C110" s="6">
        <v>2.8881132523331052E-3</v>
      </c>
      <c r="D110" s="101">
        <f>IF(D109=TEXT("Closed",0),TEXT("Closed",0),IF(D109+C110&gt;Summary!$H$5,TEXT("Closed",0),D109+C110))</f>
        <v>0.68114541001349316</v>
      </c>
      <c r="E110" s="112">
        <f ca="1">IF(D110=TEXT("Closed",0),"",IF(Summary!$C$21&gt;=E$4,VLOOKUP($D110,'Teller 1'!$E$8:$G$207,3),""))</f>
        <v>0</v>
      </c>
      <c r="F110" s="113">
        <f ca="1">IF(D110=TEXT("Closed",0),"",IF(Summary!$C$21&gt;=F$4,VLOOKUP($D110,'Teller 2'!$E$8:$G$207,3),""))</f>
        <v>0</v>
      </c>
      <c r="G110" s="113">
        <f ca="1">IF(Summary!$C$21&gt;=G$4,VLOOKUP($D110,'Teller 3'!$E$8:$G$207,3),"")</f>
        <v>0</v>
      </c>
      <c r="H110" s="113">
        <f ca="1">IF(Summary!$C$21&gt;=H$4,VLOOKUP($D110,'Teller 4'!$E$8:$G$207,3),"")</f>
        <v>0</v>
      </c>
      <c r="I110" s="114">
        <f ca="1">IF(Summary!$C$21&gt;=I$4,VLOOKUP($D110,'Teller 5'!$E$8:$G$207,3),"")</f>
        <v>0</v>
      </c>
      <c r="J110" s="102">
        <f t="shared" ca="1" si="4"/>
        <v>1</v>
      </c>
      <c r="K110" s="102">
        <f t="shared" ca="1" si="3"/>
        <v>0</v>
      </c>
      <c r="L110" s="102">
        <f>IF(D109=TEXT("Closed",0),1,Summary!$I$25)</f>
        <v>288</v>
      </c>
      <c r="M110" s="103">
        <f ca="1">IF(D110=TEXT("Closed",0),"",MAX('Teller 1'!K113,'Teller 2'!K113,'Teller 3'!K113,'Teller 4'!K113,'Teller 5'!K113))</f>
        <v>0</v>
      </c>
      <c r="N110" s="103">
        <f ca="1">IF(D110=TEXT("Closed",0),"",AVERAGE($M$5:M110))</f>
        <v>0</v>
      </c>
      <c r="O110" s="103">
        <f ca="1">IF(D110=TEXT("Closed",0),"",MAX($M$5:M110))</f>
        <v>0</v>
      </c>
      <c r="P110" s="104">
        <f ca="1">IF(D110=TEXT("Closed",0),"",COUNTIF($M$5:M110,"&gt;"&amp;TEXT(Summary!$H$6,"0.0000")))</f>
        <v>0</v>
      </c>
    </row>
    <row r="111" spans="2:16" outlineLevel="1" x14ac:dyDescent="0.25">
      <c r="B111" s="100">
        <v>107</v>
      </c>
      <c r="C111" s="6">
        <v>2.8881132523331052E-3</v>
      </c>
      <c r="D111" s="101">
        <f>IF(D110=TEXT("Closed",0),TEXT("Closed",0),IF(D110+C111&gt;Summary!$H$5,TEXT("Closed",0),D110+C111))</f>
        <v>0.68403352326582623</v>
      </c>
      <c r="E111" s="112">
        <f ca="1">IF(D111=TEXT("Closed",0),"",IF(Summary!$C$21&gt;=E$4,VLOOKUP($D111,'Teller 1'!$E$8:$G$207,3),""))</f>
        <v>0</v>
      </c>
      <c r="F111" s="113">
        <f ca="1">IF(D111=TEXT("Closed",0),"",IF(Summary!$C$21&gt;=F$4,VLOOKUP($D111,'Teller 2'!$E$8:$G$207,3),""))</f>
        <v>0</v>
      </c>
      <c r="G111" s="113">
        <f ca="1">IF(Summary!$C$21&gt;=G$4,VLOOKUP($D111,'Teller 3'!$E$8:$G$207,3),"")</f>
        <v>0</v>
      </c>
      <c r="H111" s="113">
        <f ca="1">IF(Summary!$C$21&gt;=H$4,VLOOKUP($D111,'Teller 4'!$E$8:$G$207,3),"")</f>
        <v>0</v>
      </c>
      <c r="I111" s="114">
        <f ca="1">IF(Summary!$C$21&gt;=I$4,VLOOKUP($D111,'Teller 5'!$E$8:$G$207,3),"")</f>
        <v>0</v>
      </c>
      <c r="J111" s="102">
        <f t="shared" ca="1" si="4"/>
        <v>1</v>
      </c>
      <c r="K111" s="102">
        <f t="shared" ca="1" si="3"/>
        <v>0</v>
      </c>
      <c r="L111" s="102">
        <f>IF(D110=TEXT("Closed",0),1,Summary!$I$25)</f>
        <v>288</v>
      </c>
      <c r="M111" s="103">
        <f ca="1">IF(D111=TEXT("Closed",0),"",MAX('Teller 1'!K114,'Teller 2'!K114,'Teller 3'!K114,'Teller 4'!K114,'Teller 5'!K114))</f>
        <v>0</v>
      </c>
      <c r="N111" s="103">
        <f ca="1">IF(D111=TEXT("Closed",0),"",AVERAGE($M$5:M111))</f>
        <v>0</v>
      </c>
      <c r="O111" s="103">
        <f ca="1">IF(D111=TEXT("Closed",0),"",MAX($M$5:M111))</f>
        <v>0</v>
      </c>
      <c r="P111" s="104">
        <f ca="1">IF(D111=TEXT("Closed",0),"",COUNTIF($M$5:M111,"&gt;"&amp;TEXT(Summary!$H$6,"0.0000")))</f>
        <v>0</v>
      </c>
    </row>
    <row r="112" spans="2:16" outlineLevel="1" x14ac:dyDescent="0.25">
      <c r="B112" s="100">
        <v>108</v>
      </c>
      <c r="C112" s="6">
        <v>2.8881132523331052E-3</v>
      </c>
      <c r="D112" s="101">
        <f>IF(D111=TEXT("Closed",0),TEXT("Closed",0),IF(D111+C112&gt;Summary!$H$5,TEXT("Closed",0),D111+C112))</f>
        <v>0.6869216365181593</v>
      </c>
      <c r="E112" s="112">
        <f ca="1">IF(D112=TEXT("Closed",0),"",IF(Summary!$C$21&gt;=E$4,VLOOKUP($D112,'Teller 1'!$E$8:$G$207,3),""))</f>
        <v>0</v>
      </c>
      <c r="F112" s="113">
        <f ca="1">IF(D112=TEXT("Closed",0),"",IF(Summary!$C$21&gt;=F$4,VLOOKUP($D112,'Teller 2'!$E$8:$G$207,3),""))</f>
        <v>0</v>
      </c>
      <c r="G112" s="113">
        <f ca="1">IF(Summary!$C$21&gt;=G$4,VLOOKUP($D112,'Teller 3'!$E$8:$G$207,3),"")</f>
        <v>0</v>
      </c>
      <c r="H112" s="113">
        <f ca="1">IF(Summary!$C$21&gt;=H$4,VLOOKUP($D112,'Teller 4'!$E$8:$G$207,3),"")</f>
        <v>0</v>
      </c>
      <c r="I112" s="114">
        <f ca="1">IF(Summary!$C$21&gt;=I$4,VLOOKUP($D112,'Teller 5'!$E$8:$G$207,3),"")</f>
        <v>0</v>
      </c>
      <c r="J112" s="102">
        <f t="shared" ca="1" si="4"/>
        <v>1</v>
      </c>
      <c r="K112" s="102">
        <f t="shared" ca="1" si="3"/>
        <v>0</v>
      </c>
      <c r="L112" s="102">
        <f>IF(D111=TEXT("Closed",0),1,Summary!$I$25)</f>
        <v>288</v>
      </c>
      <c r="M112" s="103">
        <f ca="1">IF(D112=TEXT("Closed",0),"",MAX('Teller 1'!K115,'Teller 2'!K115,'Teller 3'!K115,'Teller 4'!K115,'Teller 5'!K115))</f>
        <v>0</v>
      </c>
      <c r="N112" s="103">
        <f ca="1">IF(D112=TEXT("Closed",0),"",AVERAGE($M$5:M112))</f>
        <v>0</v>
      </c>
      <c r="O112" s="103">
        <f ca="1">IF(D112=TEXT("Closed",0),"",MAX($M$5:M112))</f>
        <v>0</v>
      </c>
      <c r="P112" s="104">
        <f ca="1">IF(D112=TEXT("Closed",0),"",COUNTIF($M$5:M112,"&gt;"&amp;TEXT(Summary!$H$6,"0.0000")))</f>
        <v>0</v>
      </c>
    </row>
    <row r="113" spans="2:16" outlineLevel="1" x14ac:dyDescent="0.25">
      <c r="B113" s="100">
        <v>109</v>
      </c>
      <c r="C113" s="6">
        <v>2.8881132523331052E-3</v>
      </c>
      <c r="D113" s="101">
        <f>IF(D112=TEXT("Closed",0),TEXT("Closed",0),IF(D112+C113&gt;Summary!$H$5,TEXT("Closed",0),D112+C113))</f>
        <v>0.68980974977049236</v>
      </c>
      <c r="E113" s="112">
        <f ca="1">IF(D113=TEXT("Closed",0),"",IF(Summary!$C$21&gt;=E$4,VLOOKUP($D113,'Teller 1'!$E$8:$G$207,3),""))</f>
        <v>1</v>
      </c>
      <c r="F113" s="113">
        <f ca="1">IF(D113=TEXT("Closed",0),"",IF(Summary!$C$21&gt;=F$4,VLOOKUP($D113,'Teller 2'!$E$8:$G$207,3),""))</f>
        <v>0</v>
      </c>
      <c r="G113" s="113">
        <f ca="1">IF(Summary!$C$21&gt;=G$4,VLOOKUP($D113,'Teller 3'!$E$8:$G$207,3),"")</f>
        <v>0</v>
      </c>
      <c r="H113" s="113">
        <f ca="1">IF(Summary!$C$21&gt;=H$4,VLOOKUP($D113,'Teller 4'!$E$8:$G$207,3),"")</f>
        <v>0</v>
      </c>
      <c r="I113" s="114">
        <f ca="1">IF(Summary!$C$21&gt;=I$4,VLOOKUP($D113,'Teller 5'!$E$8:$G$207,3),"")</f>
        <v>0</v>
      </c>
      <c r="J113" s="102">
        <f t="shared" ca="1" si="4"/>
        <v>2</v>
      </c>
      <c r="K113" s="102">
        <f t="shared" ca="1" si="3"/>
        <v>0</v>
      </c>
      <c r="L113" s="102">
        <f>IF(D112=TEXT("Closed",0),1,Summary!$I$25)</f>
        <v>288</v>
      </c>
      <c r="M113" s="103">
        <f ca="1">IF(D113=TEXT("Closed",0),"",MAX('Teller 1'!K116,'Teller 2'!K116,'Teller 3'!K116,'Teller 4'!K116,'Teller 5'!K116))</f>
        <v>0</v>
      </c>
      <c r="N113" s="103">
        <f ca="1">IF(D113=TEXT("Closed",0),"",AVERAGE($M$5:M113))</f>
        <v>0</v>
      </c>
      <c r="O113" s="103">
        <f ca="1">IF(D113=TEXT("Closed",0),"",MAX($M$5:M113))</f>
        <v>0</v>
      </c>
      <c r="P113" s="104">
        <f ca="1">IF(D113=TEXT("Closed",0),"",COUNTIF($M$5:M113,"&gt;"&amp;TEXT(Summary!$H$6,"0.0000")))</f>
        <v>0</v>
      </c>
    </row>
    <row r="114" spans="2:16" outlineLevel="1" x14ac:dyDescent="0.25">
      <c r="B114" s="100">
        <v>110</v>
      </c>
      <c r="C114" s="6">
        <v>2.8881132523331052E-3</v>
      </c>
      <c r="D114" s="101">
        <f>IF(D113=TEXT("Closed",0),TEXT("Closed",0),IF(D113+C114&gt;Summary!$H$5,TEXT("Closed",0),D113+C114))</f>
        <v>0.69269786302282543</v>
      </c>
      <c r="E114" s="112">
        <f ca="1">IF(D114=TEXT("Closed",0),"",IF(Summary!$C$21&gt;=E$4,VLOOKUP($D114,'Teller 1'!$E$8:$G$207,3),""))</f>
        <v>0</v>
      </c>
      <c r="F114" s="113">
        <f ca="1">IF(D114=TEXT("Closed",0),"",IF(Summary!$C$21&gt;=F$4,VLOOKUP($D114,'Teller 2'!$E$8:$G$207,3),""))</f>
        <v>1</v>
      </c>
      <c r="G114" s="113">
        <f ca="1">IF(Summary!$C$21&gt;=G$4,VLOOKUP($D114,'Teller 3'!$E$8:$G$207,3),"")</f>
        <v>0</v>
      </c>
      <c r="H114" s="113">
        <f ca="1">IF(Summary!$C$21&gt;=H$4,VLOOKUP($D114,'Teller 4'!$E$8:$G$207,3),"")</f>
        <v>0</v>
      </c>
      <c r="I114" s="114">
        <f ca="1">IF(Summary!$C$21&gt;=I$4,VLOOKUP($D114,'Teller 5'!$E$8:$G$207,3),"")</f>
        <v>0</v>
      </c>
      <c r="J114" s="102">
        <f t="shared" ca="1" si="4"/>
        <v>1</v>
      </c>
      <c r="K114" s="102">
        <f t="shared" ca="1" si="3"/>
        <v>0</v>
      </c>
      <c r="L114" s="102">
        <f>IF(D113=TEXT("Closed",0),1,Summary!$I$25)</f>
        <v>288</v>
      </c>
      <c r="M114" s="103">
        <f ca="1">IF(D114=TEXT("Closed",0),"",MAX('Teller 1'!K117,'Teller 2'!K117,'Teller 3'!K117,'Teller 4'!K117,'Teller 5'!K117))</f>
        <v>0</v>
      </c>
      <c r="N114" s="103">
        <f ca="1">IF(D114=TEXT("Closed",0),"",AVERAGE($M$5:M114))</f>
        <v>0</v>
      </c>
      <c r="O114" s="103">
        <f ca="1">IF(D114=TEXT("Closed",0),"",MAX($M$5:M114))</f>
        <v>0</v>
      </c>
      <c r="P114" s="104">
        <f ca="1">IF(D114=TEXT("Closed",0),"",COUNTIF($M$5:M114,"&gt;"&amp;TEXT(Summary!$H$6,"0.0000")))</f>
        <v>0</v>
      </c>
    </row>
    <row r="115" spans="2:16" outlineLevel="1" x14ac:dyDescent="0.25">
      <c r="B115" s="100">
        <v>111</v>
      </c>
      <c r="C115" s="6">
        <v>2.8881132523331052E-3</v>
      </c>
      <c r="D115" s="101">
        <f>IF(D114=TEXT("Closed",0),TEXT("Closed",0),IF(D114+C115&gt;Summary!$H$5,TEXT("Closed",0),D114+C115))</f>
        <v>0.6955859762751585</v>
      </c>
      <c r="E115" s="112">
        <f ca="1">IF(D115=TEXT("Closed",0),"",IF(Summary!$C$21&gt;=E$4,VLOOKUP($D115,'Teller 1'!$E$8:$G$207,3),""))</f>
        <v>1</v>
      </c>
      <c r="F115" s="113">
        <f ca="1">IF(D115=TEXT("Closed",0),"",IF(Summary!$C$21&gt;=F$4,VLOOKUP($D115,'Teller 2'!$E$8:$G$207,3),""))</f>
        <v>1</v>
      </c>
      <c r="G115" s="113">
        <f ca="1">IF(Summary!$C$21&gt;=G$4,VLOOKUP($D115,'Teller 3'!$E$8:$G$207,3),"")</f>
        <v>0</v>
      </c>
      <c r="H115" s="113">
        <f ca="1">IF(Summary!$C$21&gt;=H$4,VLOOKUP($D115,'Teller 4'!$E$8:$G$207,3),"")</f>
        <v>0</v>
      </c>
      <c r="I115" s="114">
        <f ca="1">IF(Summary!$C$21&gt;=I$4,VLOOKUP($D115,'Teller 5'!$E$8:$G$207,3),"")</f>
        <v>0</v>
      </c>
      <c r="J115" s="102">
        <f t="shared" ca="1" si="4"/>
        <v>3</v>
      </c>
      <c r="K115" s="102">
        <f t="shared" ca="1" si="3"/>
        <v>0</v>
      </c>
      <c r="L115" s="102">
        <f>IF(D114=TEXT("Closed",0),1,Summary!$I$25)</f>
        <v>288</v>
      </c>
      <c r="M115" s="103">
        <f ca="1">IF(D115=TEXT("Closed",0),"",MAX('Teller 1'!K118,'Teller 2'!K118,'Teller 3'!K118,'Teller 4'!K118,'Teller 5'!K118))</f>
        <v>0</v>
      </c>
      <c r="N115" s="103">
        <f ca="1">IF(D115=TEXT("Closed",0),"",AVERAGE($M$5:M115))</f>
        <v>0</v>
      </c>
      <c r="O115" s="103">
        <f ca="1">IF(D115=TEXT("Closed",0),"",MAX($M$5:M115))</f>
        <v>0</v>
      </c>
      <c r="P115" s="104">
        <f ca="1">IF(D115=TEXT("Closed",0),"",COUNTIF($M$5:M115,"&gt;"&amp;TEXT(Summary!$H$6,"0.0000")))</f>
        <v>0</v>
      </c>
    </row>
    <row r="116" spans="2:16" outlineLevel="1" x14ac:dyDescent="0.25">
      <c r="B116" s="100">
        <v>112</v>
      </c>
      <c r="C116" s="6">
        <v>2.8881132523331052E-3</v>
      </c>
      <c r="D116" s="101">
        <f>IF(D115=TEXT("Closed",0),TEXT("Closed",0),IF(D115+C116&gt;Summary!$H$5,TEXT("Closed",0),D115+C116))</f>
        <v>0.69847408952749157</v>
      </c>
      <c r="E116" s="112">
        <f ca="1">IF(D116=TEXT("Closed",0),"",IF(Summary!$C$21&gt;=E$4,VLOOKUP($D116,'Teller 1'!$E$8:$G$207,3),""))</f>
        <v>0</v>
      </c>
      <c r="F116" s="113">
        <f ca="1">IF(D116=TEXT("Closed",0),"",IF(Summary!$C$21&gt;=F$4,VLOOKUP($D116,'Teller 2'!$E$8:$G$207,3),""))</f>
        <v>0</v>
      </c>
      <c r="G116" s="113">
        <f ca="1">IF(Summary!$C$21&gt;=G$4,VLOOKUP($D116,'Teller 3'!$E$8:$G$207,3),"")</f>
        <v>1</v>
      </c>
      <c r="H116" s="113">
        <f ca="1">IF(Summary!$C$21&gt;=H$4,VLOOKUP($D116,'Teller 4'!$E$8:$G$207,3),"")</f>
        <v>0</v>
      </c>
      <c r="I116" s="114">
        <f ca="1">IF(Summary!$C$21&gt;=I$4,VLOOKUP($D116,'Teller 5'!$E$8:$G$207,3),"")</f>
        <v>0</v>
      </c>
      <c r="J116" s="102">
        <f t="shared" ca="1" si="4"/>
        <v>1</v>
      </c>
      <c r="K116" s="102">
        <f t="shared" ca="1" si="3"/>
        <v>0</v>
      </c>
      <c r="L116" s="102">
        <f>IF(D115=TEXT("Closed",0),1,Summary!$I$25)</f>
        <v>288</v>
      </c>
      <c r="M116" s="103">
        <f ca="1">IF(D116=TEXT("Closed",0),"",MAX('Teller 1'!K119,'Teller 2'!K119,'Teller 3'!K119,'Teller 4'!K119,'Teller 5'!K119))</f>
        <v>0</v>
      </c>
      <c r="N116" s="103">
        <f ca="1">IF(D116=TEXT("Closed",0),"",AVERAGE($M$5:M116))</f>
        <v>0</v>
      </c>
      <c r="O116" s="103">
        <f ca="1">IF(D116=TEXT("Closed",0),"",MAX($M$5:M116))</f>
        <v>0</v>
      </c>
      <c r="P116" s="104">
        <f ca="1">IF(D116=TEXT("Closed",0),"",COUNTIF($M$5:M116,"&gt;"&amp;TEXT(Summary!$H$6,"0.0000")))</f>
        <v>0</v>
      </c>
    </row>
    <row r="117" spans="2:16" outlineLevel="1" x14ac:dyDescent="0.25">
      <c r="B117" s="100">
        <v>113</v>
      </c>
      <c r="C117" s="6">
        <v>2.8881132523331052E-3</v>
      </c>
      <c r="D117" s="101">
        <f>IF(D116=TEXT("Closed",0),TEXT("Closed",0),IF(D116+C117&gt;Summary!$H$5,TEXT("Closed",0),D116+C117))</f>
        <v>0.70136220277982464</v>
      </c>
      <c r="E117" s="112">
        <f ca="1">IF(D117=TEXT("Closed",0),"",IF(Summary!$C$21&gt;=E$4,VLOOKUP($D117,'Teller 1'!$E$8:$G$207,3),""))</f>
        <v>1</v>
      </c>
      <c r="F117" s="113">
        <f ca="1">IF(D117=TEXT("Closed",0),"",IF(Summary!$C$21&gt;=F$4,VLOOKUP($D117,'Teller 2'!$E$8:$G$207,3),""))</f>
        <v>0</v>
      </c>
      <c r="G117" s="113">
        <f ca="1">IF(Summary!$C$21&gt;=G$4,VLOOKUP($D117,'Teller 3'!$E$8:$G$207,3),"")</f>
        <v>0</v>
      </c>
      <c r="H117" s="113">
        <f ca="1">IF(Summary!$C$21&gt;=H$4,VLOOKUP($D117,'Teller 4'!$E$8:$G$207,3),"")</f>
        <v>0</v>
      </c>
      <c r="I117" s="114">
        <f ca="1">IF(Summary!$C$21&gt;=I$4,VLOOKUP($D117,'Teller 5'!$E$8:$G$207,3),"")</f>
        <v>0</v>
      </c>
      <c r="J117" s="102">
        <f t="shared" ca="1" si="4"/>
        <v>2</v>
      </c>
      <c r="K117" s="102">
        <f t="shared" ca="1" si="3"/>
        <v>0</v>
      </c>
      <c r="L117" s="102">
        <f>IF(D116=TEXT("Closed",0),1,Summary!$I$25)</f>
        <v>288</v>
      </c>
      <c r="M117" s="103">
        <f ca="1">IF(D117=TEXT("Closed",0),"",MAX('Teller 1'!K120,'Teller 2'!K120,'Teller 3'!K120,'Teller 4'!K120,'Teller 5'!K120))</f>
        <v>0</v>
      </c>
      <c r="N117" s="103">
        <f ca="1">IF(D117=TEXT("Closed",0),"",AVERAGE($M$5:M117))</f>
        <v>0</v>
      </c>
      <c r="O117" s="103">
        <f ca="1">IF(D117=TEXT("Closed",0),"",MAX($M$5:M117))</f>
        <v>0</v>
      </c>
      <c r="P117" s="104">
        <f ca="1">IF(D117=TEXT("Closed",0),"",COUNTIF($M$5:M117,"&gt;"&amp;TEXT(Summary!$H$6,"0.0000")))</f>
        <v>0</v>
      </c>
    </row>
    <row r="118" spans="2:16" outlineLevel="1" x14ac:dyDescent="0.25">
      <c r="B118" s="100">
        <v>114</v>
      </c>
      <c r="C118" s="6">
        <v>2.8881132523331052E-3</v>
      </c>
      <c r="D118" s="101">
        <f>IF(D117=TEXT("Closed",0),TEXT("Closed",0),IF(D117+C118&gt;Summary!$H$5,TEXT("Closed",0),D117+C118))</f>
        <v>0.70425031603215771</v>
      </c>
      <c r="E118" s="112">
        <f ca="1">IF(D118=TEXT("Closed",0),"",IF(Summary!$C$21&gt;=E$4,VLOOKUP($D118,'Teller 1'!$E$8:$G$207,3),""))</f>
        <v>0</v>
      </c>
      <c r="F118" s="113">
        <f ca="1">IF(D118=TEXT("Closed",0),"",IF(Summary!$C$21&gt;=F$4,VLOOKUP($D118,'Teller 2'!$E$8:$G$207,3),""))</f>
        <v>1</v>
      </c>
      <c r="G118" s="113">
        <f ca="1">IF(Summary!$C$21&gt;=G$4,VLOOKUP($D118,'Teller 3'!$E$8:$G$207,3),"")</f>
        <v>0</v>
      </c>
      <c r="H118" s="113">
        <f ca="1">IF(Summary!$C$21&gt;=H$4,VLOOKUP($D118,'Teller 4'!$E$8:$G$207,3),"")</f>
        <v>0</v>
      </c>
      <c r="I118" s="114">
        <f ca="1">IF(Summary!$C$21&gt;=I$4,VLOOKUP($D118,'Teller 5'!$E$8:$G$207,3),"")</f>
        <v>0</v>
      </c>
      <c r="J118" s="102">
        <f t="shared" ca="1" si="4"/>
        <v>1</v>
      </c>
      <c r="K118" s="102">
        <f t="shared" ca="1" si="3"/>
        <v>0</v>
      </c>
      <c r="L118" s="102">
        <f>IF(D117=TEXT("Closed",0),1,Summary!$I$25)</f>
        <v>288</v>
      </c>
      <c r="M118" s="103">
        <f ca="1">IF(D118=TEXT("Closed",0),"",MAX('Teller 1'!K121,'Teller 2'!K121,'Teller 3'!K121,'Teller 4'!K121,'Teller 5'!K121))</f>
        <v>0</v>
      </c>
      <c r="N118" s="103">
        <f ca="1">IF(D118=TEXT("Closed",0),"",AVERAGE($M$5:M118))</f>
        <v>0</v>
      </c>
      <c r="O118" s="103">
        <f ca="1">IF(D118=TEXT("Closed",0),"",MAX($M$5:M118))</f>
        <v>0</v>
      </c>
      <c r="P118" s="104">
        <f ca="1">IF(D118=TEXT("Closed",0),"",COUNTIF($M$5:M118,"&gt;"&amp;TEXT(Summary!$H$6,"0.0000")))</f>
        <v>0</v>
      </c>
    </row>
    <row r="119" spans="2:16" outlineLevel="1" x14ac:dyDescent="0.25">
      <c r="B119" s="100">
        <v>115</v>
      </c>
      <c r="C119" s="6">
        <v>2.8881132523331052E-3</v>
      </c>
      <c r="D119" s="101">
        <f>IF(D118=TEXT("Closed",0),TEXT("Closed",0),IF(D118+C119&gt;Summary!$H$5,TEXT("Closed",0),D118+C119))</f>
        <v>0.70713842928449078</v>
      </c>
      <c r="E119" s="112">
        <f ca="1">IF(D119=TEXT("Closed",0),"",IF(Summary!$C$21&gt;=E$4,VLOOKUP($D119,'Teller 1'!$E$8:$G$207,3),""))</f>
        <v>0</v>
      </c>
      <c r="F119" s="113">
        <f ca="1">IF(D119=TEXT("Closed",0),"",IF(Summary!$C$21&gt;=F$4,VLOOKUP($D119,'Teller 2'!$E$8:$G$207,3),""))</f>
        <v>1</v>
      </c>
      <c r="G119" s="113">
        <f ca="1">IF(Summary!$C$21&gt;=G$4,VLOOKUP($D119,'Teller 3'!$E$8:$G$207,3),"")</f>
        <v>0</v>
      </c>
      <c r="H119" s="113">
        <f ca="1">IF(Summary!$C$21&gt;=H$4,VLOOKUP($D119,'Teller 4'!$E$8:$G$207,3),"")</f>
        <v>0</v>
      </c>
      <c r="I119" s="114">
        <f ca="1">IF(Summary!$C$21&gt;=I$4,VLOOKUP($D119,'Teller 5'!$E$8:$G$207,3),"")</f>
        <v>0</v>
      </c>
      <c r="J119" s="102">
        <f t="shared" ca="1" si="4"/>
        <v>1</v>
      </c>
      <c r="K119" s="102">
        <f t="shared" ca="1" si="3"/>
        <v>0</v>
      </c>
      <c r="L119" s="102">
        <f>IF(D118=TEXT("Closed",0),1,Summary!$I$25)</f>
        <v>288</v>
      </c>
      <c r="M119" s="103">
        <f ca="1">IF(D119=TEXT("Closed",0),"",MAX('Teller 1'!K122,'Teller 2'!K122,'Teller 3'!K122,'Teller 4'!K122,'Teller 5'!K122))</f>
        <v>0</v>
      </c>
      <c r="N119" s="103">
        <f ca="1">IF(D119=TEXT("Closed",0),"",AVERAGE($M$5:M119))</f>
        <v>0</v>
      </c>
      <c r="O119" s="103">
        <f ca="1">IF(D119=TEXT("Closed",0),"",MAX($M$5:M119))</f>
        <v>0</v>
      </c>
      <c r="P119" s="104">
        <f ca="1">IF(D119=TEXT("Closed",0),"",COUNTIF($M$5:M119,"&gt;"&amp;TEXT(Summary!$H$6,"0.0000")))</f>
        <v>0</v>
      </c>
    </row>
    <row r="120" spans="2:16" outlineLevel="1" x14ac:dyDescent="0.25">
      <c r="B120" s="100">
        <v>116</v>
      </c>
      <c r="C120" s="6">
        <v>2.8881132523331052E-3</v>
      </c>
      <c r="D120" s="101" t="str">
        <f>IF(D119=TEXT("Closed",0),TEXT("Closed",0),IF(D119+C120&gt;Summary!$H$5,TEXT("Closed",0),D119+C120))</f>
        <v>Closed</v>
      </c>
      <c r="E120" s="112" t="str">
        <f>IF(D120=TEXT("Closed",0),"",IF(Summary!$C$21&gt;=E$4,VLOOKUP($D120,'Teller 1'!$E$8:$G$207,3),""))</f>
        <v/>
      </c>
      <c r="F120" s="113" t="str">
        <f>IF(D120=TEXT("Closed",0),"",IF(Summary!$C$21&gt;=F$4,VLOOKUP($D120,'Teller 2'!$E$8:$G$207,3),""))</f>
        <v/>
      </c>
      <c r="G120" s="113">
        <f ca="1">IF(Summary!$C$21&gt;=G$4,VLOOKUP($D120,'Teller 3'!$E$8:$G$207,3),"")</f>
        <v>-190</v>
      </c>
      <c r="H120" s="113">
        <f ca="1">IF(Summary!$C$21&gt;=H$4,VLOOKUP($D120,'Teller 4'!$E$8:$G$207,3),"")</f>
        <v>-198</v>
      </c>
      <c r="I120" s="114">
        <f ca="1">IF(Summary!$C$21&gt;=I$4,VLOOKUP($D120,'Teller 5'!$E$8:$G$207,3),"")</f>
        <v>-198</v>
      </c>
      <c r="J120" s="102" t="str">
        <f t="shared" si="4"/>
        <v/>
      </c>
      <c r="K120" s="102" t="str">
        <f t="shared" si="3"/>
        <v/>
      </c>
      <c r="L120" s="102">
        <f>IF(D119=TEXT("Closed",0),1,Summary!$I$25)</f>
        <v>288</v>
      </c>
      <c r="M120" s="103" t="str">
        <f>IF(D120=TEXT("Closed",0),"",MAX('Teller 1'!K123,'Teller 2'!K123,'Teller 3'!K123,'Teller 4'!K123,'Teller 5'!K123))</f>
        <v/>
      </c>
      <c r="N120" s="103" t="str">
        <f>IF(D120=TEXT("Closed",0),"",AVERAGE($M$5:M120))</f>
        <v/>
      </c>
      <c r="O120" s="103" t="str">
        <f>IF(D120=TEXT("Closed",0),"",MAX($M$5:M120))</f>
        <v/>
      </c>
      <c r="P120" s="104" t="str">
        <f>IF(D120=TEXT("Closed",0),"",COUNTIF($M$5:M120,"&gt;"&amp;TEXT(Summary!$H$6,"0.0000")))</f>
        <v/>
      </c>
    </row>
    <row r="121" spans="2:16" outlineLevel="1" x14ac:dyDescent="0.25">
      <c r="B121" s="100">
        <v>117</v>
      </c>
      <c r="C121" s="6">
        <v>0.69314718055994529</v>
      </c>
      <c r="D121" s="101" t="str">
        <f>IF(D120=TEXT("Closed",0),TEXT("Closed",0),IF(D120+C121&gt;Summary!$H$5,TEXT("Closed",0),D120+C121))</f>
        <v>Closed</v>
      </c>
      <c r="E121" s="112" t="str">
        <f>IF(D121=TEXT("Closed",0),"",IF(Summary!$C$21&gt;=E$4,VLOOKUP($D121,'Teller 1'!$E$8:$G$207,3),""))</f>
        <v/>
      </c>
      <c r="F121" s="113" t="str">
        <f>IF(D121=TEXT("Closed",0),"",IF(Summary!$C$21&gt;=F$4,VLOOKUP($D121,'Teller 2'!$E$8:$G$207,3),""))</f>
        <v/>
      </c>
      <c r="G121" s="113">
        <f ca="1">IF(Summary!$C$21&gt;=G$4,VLOOKUP($D121,'Teller 3'!$E$8:$G$207,3),"")</f>
        <v>-190</v>
      </c>
      <c r="H121" s="113">
        <f ca="1">IF(Summary!$C$21&gt;=H$4,VLOOKUP($D121,'Teller 4'!$E$8:$G$207,3),"")</f>
        <v>-198</v>
      </c>
      <c r="I121" s="114">
        <f ca="1">IF(Summary!$C$21&gt;=I$4,VLOOKUP($D121,'Teller 5'!$E$8:$G$207,3),"")</f>
        <v>-198</v>
      </c>
      <c r="J121" s="102" t="str">
        <f t="shared" si="4"/>
        <v/>
      </c>
      <c r="K121" s="102" t="str">
        <f t="shared" si="3"/>
        <v/>
      </c>
      <c r="L121" s="102">
        <f>IF(D120=TEXT("Closed",0),1,Summary!$I$18)</f>
        <v>1</v>
      </c>
      <c r="M121" s="103" t="str">
        <f>IF(D121=TEXT("Closed",0),"",MAX('Teller 1'!K124,'Teller 2'!K124,'Teller 3'!K124,'Teller 4'!K124,'Teller 5'!K124))</f>
        <v/>
      </c>
      <c r="N121" s="103" t="str">
        <f>IF(D121=TEXT("Closed",0),"",AVERAGE($M$5:M121))</f>
        <v/>
      </c>
      <c r="O121" s="103" t="str">
        <f>IF(D121=TEXT("Closed",0),"",MAX($M$5:M121))</f>
        <v/>
      </c>
      <c r="P121" s="104" t="str">
        <f>IF(D121=TEXT("Closed",0),"",COUNTIF($M$5:M121,"&gt;"&amp;TEXT(Summary!$H$6,"0.0000")))</f>
        <v/>
      </c>
    </row>
    <row r="122" spans="2:16" outlineLevel="1" x14ac:dyDescent="0.25">
      <c r="B122" s="100">
        <v>118</v>
      </c>
      <c r="C122" s="6">
        <v>0.69314718055994529</v>
      </c>
      <c r="D122" s="101" t="str">
        <f>IF(D121=TEXT("Closed",0),TEXT("Closed",0),IF(D121+C122&gt;Summary!$H$5,TEXT("Closed",0),D121+C122))</f>
        <v>Closed</v>
      </c>
      <c r="E122" s="112" t="str">
        <f>IF(D122=TEXT("Closed",0),"",IF(Summary!$C$21&gt;=E$4,VLOOKUP($D122,'Teller 1'!$E$8:$G$207,3),""))</f>
        <v/>
      </c>
      <c r="F122" s="113" t="str">
        <f>IF(D122=TEXT("Closed",0),"",IF(Summary!$C$21&gt;=F$4,VLOOKUP($D122,'Teller 2'!$E$8:$G$207,3),""))</f>
        <v/>
      </c>
      <c r="G122" s="113">
        <f ca="1">IF(Summary!$C$21&gt;=G$4,VLOOKUP($D122,'Teller 3'!$E$8:$G$207,3),"")</f>
        <v>-190</v>
      </c>
      <c r="H122" s="113">
        <f ca="1">IF(Summary!$C$21&gt;=H$4,VLOOKUP($D122,'Teller 4'!$E$8:$G$207,3),"")</f>
        <v>-198</v>
      </c>
      <c r="I122" s="114">
        <f ca="1">IF(Summary!$C$21&gt;=I$4,VLOOKUP($D122,'Teller 5'!$E$8:$G$207,3),"")</f>
        <v>-198</v>
      </c>
      <c r="J122" s="102" t="str">
        <f t="shared" si="4"/>
        <v/>
      </c>
      <c r="K122" s="102" t="str">
        <f t="shared" si="3"/>
        <v/>
      </c>
      <c r="L122" s="102">
        <f>IF(D121=TEXT("Closed",0),1,Summary!$I$18)</f>
        <v>1</v>
      </c>
      <c r="M122" s="103" t="str">
        <f>IF(D122=TEXT("Closed",0),"",MAX('Teller 1'!K125,'Teller 2'!K125,'Teller 3'!K125,'Teller 4'!K125,'Teller 5'!K125))</f>
        <v/>
      </c>
      <c r="N122" s="103" t="str">
        <f>IF(D122=TEXT("Closed",0),"",AVERAGE($M$5:M122))</f>
        <v/>
      </c>
      <c r="O122" s="103" t="str">
        <f>IF(D122=TEXT("Closed",0),"",MAX($M$5:M122))</f>
        <v/>
      </c>
      <c r="P122" s="104" t="str">
        <f>IF(D122=TEXT("Closed",0),"",COUNTIF($M$5:M122,"&gt;"&amp;TEXT(Summary!$H$6,"0.0000")))</f>
        <v/>
      </c>
    </row>
    <row r="123" spans="2:16" outlineLevel="1" x14ac:dyDescent="0.25">
      <c r="B123" s="100">
        <v>119</v>
      </c>
      <c r="C123" s="6">
        <v>0.69314718055994529</v>
      </c>
      <c r="D123" s="101" t="str">
        <f>IF(D122=TEXT("Closed",0),TEXT("Closed",0),IF(D122+C123&gt;Summary!$H$5,TEXT("Closed",0),D122+C123))</f>
        <v>Closed</v>
      </c>
      <c r="E123" s="112" t="str">
        <f>IF(D123=TEXT("Closed",0),"",IF(Summary!$C$21&gt;=E$4,VLOOKUP($D123,'Teller 1'!$E$8:$G$207,3),""))</f>
        <v/>
      </c>
      <c r="F123" s="113" t="str">
        <f>IF(D123=TEXT("Closed",0),"",IF(Summary!$C$21&gt;=F$4,VLOOKUP($D123,'Teller 2'!$E$8:$G$207,3),""))</f>
        <v/>
      </c>
      <c r="G123" s="113">
        <f ca="1">IF(Summary!$C$21&gt;=G$4,VLOOKUP($D123,'Teller 3'!$E$8:$G$207,3),"")</f>
        <v>-190</v>
      </c>
      <c r="H123" s="113">
        <f ca="1">IF(Summary!$C$21&gt;=H$4,VLOOKUP($D123,'Teller 4'!$E$8:$G$207,3),"")</f>
        <v>-198</v>
      </c>
      <c r="I123" s="114">
        <f ca="1">IF(Summary!$C$21&gt;=I$4,VLOOKUP($D123,'Teller 5'!$E$8:$G$207,3),"")</f>
        <v>-198</v>
      </c>
      <c r="J123" s="102" t="str">
        <f t="shared" si="4"/>
        <v/>
      </c>
      <c r="K123" s="102" t="str">
        <f t="shared" si="3"/>
        <v/>
      </c>
      <c r="L123" s="102">
        <f>IF(D122=TEXT("Closed",0),1,Summary!$I$18)</f>
        <v>1</v>
      </c>
      <c r="M123" s="103" t="str">
        <f>IF(D123=TEXT("Closed",0),"",MAX('Teller 1'!K126,'Teller 2'!K126,'Teller 3'!K126,'Teller 4'!K126,'Teller 5'!K126))</f>
        <v/>
      </c>
      <c r="N123" s="103" t="str">
        <f>IF(D123=TEXT("Closed",0),"",AVERAGE($M$5:M123))</f>
        <v/>
      </c>
      <c r="O123" s="103" t="str">
        <f>IF(D123=TEXT("Closed",0),"",MAX($M$5:M123))</f>
        <v/>
      </c>
      <c r="P123" s="104" t="str">
        <f>IF(D123=TEXT("Closed",0),"",COUNTIF($M$5:M123,"&gt;"&amp;TEXT(Summary!$H$6,"0.0000")))</f>
        <v/>
      </c>
    </row>
    <row r="124" spans="2:16" outlineLevel="1" x14ac:dyDescent="0.25">
      <c r="B124" s="100">
        <v>120</v>
      </c>
      <c r="C124" s="6">
        <v>0.69314718055994529</v>
      </c>
      <c r="D124" s="101" t="str">
        <f>IF(D123=TEXT("Closed",0),TEXT("Closed",0),IF(D123+C124&gt;Summary!$H$5,TEXT("Closed",0),D123+C124))</f>
        <v>Closed</v>
      </c>
      <c r="E124" s="112" t="str">
        <f>IF(D124=TEXT("Closed",0),"",IF(Summary!$C$21&gt;=E$4,VLOOKUP($D124,'Teller 1'!$E$8:$G$207,3),""))</f>
        <v/>
      </c>
      <c r="F124" s="113" t="str">
        <f>IF(D124=TEXT("Closed",0),"",IF(Summary!$C$21&gt;=F$4,VLOOKUP($D124,'Teller 2'!$E$8:$G$207,3),""))</f>
        <v/>
      </c>
      <c r="G124" s="113">
        <f ca="1">IF(Summary!$C$21&gt;=G$4,VLOOKUP($D124,'Teller 3'!$E$8:$G$207,3),"")</f>
        <v>-190</v>
      </c>
      <c r="H124" s="113">
        <f ca="1">IF(Summary!$C$21&gt;=H$4,VLOOKUP($D124,'Teller 4'!$E$8:$G$207,3),"")</f>
        <v>-198</v>
      </c>
      <c r="I124" s="114">
        <f ca="1">IF(Summary!$C$21&gt;=I$4,VLOOKUP($D124,'Teller 5'!$E$8:$G$207,3),"")</f>
        <v>-198</v>
      </c>
      <c r="J124" s="102" t="str">
        <f t="shared" si="4"/>
        <v/>
      </c>
      <c r="K124" s="102" t="str">
        <f t="shared" si="3"/>
        <v/>
      </c>
      <c r="L124" s="102">
        <f>IF(D123=TEXT("Closed",0),1,Summary!$I$18)</f>
        <v>1</v>
      </c>
      <c r="M124" s="103" t="str">
        <f>IF(D124=TEXT("Closed",0),"",MAX('Teller 1'!K127,'Teller 2'!K127,'Teller 3'!K127,'Teller 4'!K127,'Teller 5'!K127))</f>
        <v/>
      </c>
      <c r="N124" s="103" t="str">
        <f>IF(D124=TEXT("Closed",0),"",AVERAGE($M$5:M124))</f>
        <v/>
      </c>
      <c r="O124" s="103" t="str">
        <f>IF(D124=TEXT("Closed",0),"",MAX($M$5:M124))</f>
        <v/>
      </c>
      <c r="P124" s="104" t="str">
        <f>IF(D124=TEXT("Closed",0),"",COUNTIF($M$5:M124,"&gt;"&amp;TEXT(Summary!$H$6,"0.0000")))</f>
        <v/>
      </c>
    </row>
    <row r="125" spans="2:16" outlineLevel="1" x14ac:dyDescent="0.25">
      <c r="B125" s="100">
        <v>121</v>
      </c>
      <c r="C125" s="6">
        <v>0.69314718055994529</v>
      </c>
      <c r="D125" s="101" t="str">
        <f>IF(D124=TEXT("Closed",0),TEXT("Closed",0),IF(D124+C125&gt;Summary!$H$5,TEXT("Closed",0),D124+C125))</f>
        <v>Closed</v>
      </c>
      <c r="E125" s="112" t="str">
        <f>IF(D125=TEXT("Closed",0),"",IF(Summary!$C$21&gt;=E$4,VLOOKUP($D125,'Teller 1'!$E$8:$G$207,3),""))</f>
        <v/>
      </c>
      <c r="F125" s="113" t="str">
        <f>IF(D125=TEXT("Closed",0),"",IF(Summary!$C$21&gt;=F$4,VLOOKUP($D125,'Teller 2'!$E$8:$G$207,3),""))</f>
        <v/>
      </c>
      <c r="G125" s="113">
        <f ca="1">IF(Summary!$C$21&gt;=G$4,VLOOKUP($D125,'Teller 3'!$E$8:$G$207,3),"")</f>
        <v>-190</v>
      </c>
      <c r="H125" s="113">
        <f ca="1">IF(Summary!$C$21&gt;=H$4,VLOOKUP($D125,'Teller 4'!$E$8:$G$207,3),"")</f>
        <v>-198</v>
      </c>
      <c r="I125" s="114">
        <f ca="1">IF(Summary!$C$21&gt;=I$4,VLOOKUP($D125,'Teller 5'!$E$8:$G$207,3),"")</f>
        <v>-198</v>
      </c>
      <c r="J125" s="102" t="str">
        <f t="shared" si="4"/>
        <v/>
      </c>
      <c r="K125" s="102" t="str">
        <f t="shared" si="3"/>
        <v/>
      </c>
      <c r="L125" s="102">
        <f>IF(D124=TEXT("Closed",0),1,Summary!$I$18)</f>
        <v>1</v>
      </c>
      <c r="M125" s="103" t="str">
        <f>IF(D125=TEXT("Closed",0),"",MAX('Teller 1'!K128,'Teller 2'!K128,'Teller 3'!K128,'Teller 4'!K128,'Teller 5'!K128))</f>
        <v/>
      </c>
      <c r="N125" s="103" t="str">
        <f>IF(D125=TEXT("Closed",0),"",AVERAGE($M$5:M125))</f>
        <v/>
      </c>
      <c r="O125" s="103" t="str">
        <f>IF(D125=TEXT("Closed",0),"",MAX($M$5:M125))</f>
        <v/>
      </c>
      <c r="P125" s="104" t="str">
        <f>IF(D125=TEXT("Closed",0),"",COUNTIF($M$5:M125,"&gt;"&amp;TEXT(Summary!$H$6,"0.0000")))</f>
        <v/>
      </c>
    </row>
    <row r="126" spans="2:16" outlineLevel="1" x14ac:dyDescent="0.25">
      <c r="B126" s="100">
        <v>122</v>
      </c>
      <c r="C126" s="6">
        <v>0.69314718055994529</v>
      </c>
      <c r="D126" s="101" t="str">
        <f>IF(D125=TEXT("Closed",0),TEXT("Closed",0),IF(D125+C126&gt;Summary!$H$5,TEXT("Closed",0),D125+C126))</f>
        <v>Closed</v>
      </c>
      <c r="E126" s="112" t="str">
        <f>IF(D126=TEXT("Closed",0),"",IF(Summary!$C$21&gt;=E$4,VLOOKUP($D126,'Teller 1'!$E$8:$G$207,3),""))</f>
        <v/>
      </c>
      <c r="F126" s="113" t="str">
        <f>IF(D126=TEXT("Closed",0),"",IF(Summary!$C$21&gt;=F$4,VLOOKUP($D126,'Teller 2'!$E$8:$G$207,3),""))</f>
        <v/>
      </c>
      <c r="G126" s="113">
        <f ca="1">IF(Summary!$C$21&gt;=G$4,VLOOKUP($D126,'Teller 3'!$E$8:$G$207,3),"")</f>
        <v>-190</v>
      </c>
      <c r="H126" s="113">
        <f ca="1">IF(Summary!$C$21&gt;=H$4,VLOOKUP($D126,'Teller 4'!$E$8:$G$207,3),"")</f>
        <v>-198</v>
      </c>
      <c r="I126" s="114">
        <f ca="1">IF(Summary!$C$21&gt;=I$4,VLOOKUP($D126,'Teller 5'!$E$8:$G$207,3),"")</f>
        <v>-198</v>
      </c>
      <c r="J126" s="102" t="str">
        <f t="shared" si="4"/>
        <v/>
      </c>
      <c r="K126" s="102" t="str">
        <f t="shared" si="3"/>
        <v/>
      </c>
      <c r="L126" s="102">
        <f>IF(D125=TEXT("Closed",0),1,Summary!$I$18)</f>
        <v>1</v>
      </c>
      <c r="M126" s="103" t="str">
        <f>IF(D126=TEXT("Closed",0),"",MAX('Teller 1'!K129,'Teller 2'!K129,'Teller 3'!K129,'Teller 4'!K129,'Teller 5'!K129))</f>
        <v/>
      </c>
      <c r="N126" s="103" t="str">
        <f>IF(D126=TEXT("Closed",0),"",AVERAGE($M$5:M126))</f>
        <v/>
      </c>
      <c r="O126" s="103" t="str">
        <f>IF(D126=TEXT("Closed",0),"",MAX($M$5:M126))</f>
        <v/>
      </c>
      <c r="P126" s="104" t="str">
        <f>IF(D126=TEXT("Closed",0),"",COUNTIF($M$5:M126,"&gt;"&amp;TEXT(Summary!$H$6,"0.0000")))</f>
        <v/>
      </c>
    </row>
    <row r="127" spans="2:16" outlineLevel="1" x14ac:dyDescent="0.25">
      <c r="B127" s="100">
        <v>123</v>
      </c>
      <c r="C127" s="6">
        <v>0.69314718055994529</v>
      </c>
      <c r="D127" s="101" t="str">
        <f>IF(D126=TEXT("Closed",0),TEXT("Closed",0),IF(D126+C127&gt;Summary!$H$5,TEXT("Closed",0),D126+C127))</f>
        <v>Closed</v>
      </c>
      <c r="E127" s="112" t="str">
        <f>IF(D127=TEXT("Closed",0),"",IF(Summary!$C$21&gt;=E$4,VLOOKUP($D127,'Teller 1'!$E$8:$G$207,3),""))</f>
        <v/>
      </c>
      <c r="F127" s="113" t="str">
        <f>IF(D127=TEXT("Closed",0),"",IF(Summary!$C$21&gt;=F$4,VLOOKUP($D127,'Teller 2'!$E$8:$G$207,3),""))</f>
        <v/>
      </c>
      <c r="G127" s="113">
        <f ca="1">IF(Summary!$C$21&gt;=G$4,VLOOKUP($D127,'Teller 3'!$E$8:$G$207,3),"")</f>
        <v>-190</v>
      </c>
      <c r="H127" s="113">
        <f ca="1">IF(Summary!$C$21&gt;=H$4,VLOOKUP($D127,'Teller 4'!$E$8:$G$207,3),"")</f>
        <v>-198</v>
      </c>
      <c r="I127" s="114">
        <f ca="1">IF(Summary!$C$21&gt;=I$4,VLOOKUP($D127,'Teller 5'!$E$8:$G$207,3),"")</f>
        <v>-198</v>
      </c>
      <c r="J127" s="102" t="str">
        <f t="shared" si="4"/>
        <v/>
      </c>
      <c r="K127" s="102" t="str">
        <f t="shared" si="3"/>
        <v/>
      </c>
      <c r="L127" s="102">
        <f>IF(D126=TEXT("Closed",0),1,Summary!$I$18)</f>
        <v>1</v>
      </c>
      <c r="M127" s="103" t="str">
        <f>IF(D127=TEXT("Closed",0),"",MAX('Teller 1'!K130,'Teller 2'!K130,'Teller 3'!K130,'Teller 4'!K130,'Teller 5'!K130))</f>
        <v/>
      </c>
      <c r="N127" s="103" t="str">
        <f>IF(D127=TEXT("Closed",0),"",AVERAGE($M$5:M127))</f>
        <v/>
      </c>
      <c r="O127" s="103" t="str">
        <f>IF(D127=TEXT("Closed",0),"",MAX($M$5:M127))</f>
        <v/>
      </c>
      <c r="P127" s="104" t="str">
        <f>IF(D127=TEXT("Closed",0),"",COUNTIF($M$5:M127,"&gt;"&amp;TEXT(Summary!$H$6,"0.0000")))</f>
        <v/>
      </c>
    </row>
    <row r="128" spans="2:16" outlineLevel="1" x14ac:dyDescent="0.25">
      <c r="B128" s="100">
        <v>124</v>
      </c>
      <c r="C128" s="6">
        <v>0.69314718055994529</v>
      </c>
      <c r="D128" s="101" t="str">
        <f>IF(D127=TEXT("Closed",0),TEXT("Closed",0),IF(D127+C128&gt;Summary!$H$5,TEXT("Closed",0),D127+C128))</f>
        <v>Closed</v>
      </c>
      <c r="E128" s="112" t="str">
        <f>IF(D128=TEXT("Closed",0),"",IF(Summary!$C$21&gt;=E$4,VLOOKUP($D128,'Teller 1'!$E$8:$G$207,3),""))</f>
        <v/>
      </c>
      <c r="F128" s="113" t="str">
        <f>IF(D128=TEXT("Closed",0),"",IF(Summary!$C$21&gt;=F$4,VLOOKUP($D128,'Teller 2'!$E$8:$G$207,3),""))</f>
        <v/>
      </c>
      <c r="G128" s="113">
        <f ca="1">IF(Summary!$C$21&gt;=G$4,VLOOKUP($D128,'Teller 3'!$E$8:$G$207,3),"")</f>
        <v>-190</v>
      </c>
      <c r="H128" s="113">
        <f ca="1">IF(Summary!$C$21&gt;=H$4,VLOOKUP($D128,'Teller 4'!$E$8:$G$207,3),"")</f>
        <v>-198</v>
      </c>
      <c r="I128" s="114">
        <f ca="1">IF(Summary!$C$21&gt;=I$4,VLOOKUP($D128,'Teller 5'!$E$8:$G$207,3),"")</f>
        <v>-198</v>
      </c>
      <c r="J128" s="102" t="str">
        <f t="shared" si="4"/>
        <v/>
      </c>
      <c r="K128" s="102" t="str">
        <f t="shared" si="3"/>
        <v/>
      </c>
      <c r="L128" s="102">
        <f>IF(D127=TEXT("Closed",0),1,Summary!$I$18)</f>
        <v>1</v>
      </c>
      <c r="M128" s="103" t="str">
        <f>IF(D128=TEXT("Closed",0),"",MAX('Teller 1'!K131,'Teller 2'!K131,'Teller 3'!K131,'Teller 4'!K131,'Teller 5'!K131))</f>
        <v/>
      </c>
      <c r="N128" s="103" t="str">
        <f>IF(D128=TEXT("Closed",0),"",AVERAGE($M$5:M128))</f>
        <v/>
      </c>
      <c r="O128" s="103" t="str">
        <f>IF(D128=TEXT("Closed",0),"",MAX($M$5:M128))</f>
        <v/>
      </c>
      <c r="P128" s="104" t="str">
        <f>IF(D128=TEXT("Closed",0),"",COUNTIF($M$5:M128,"&gt;"&amp;TEXT(Summary!$H$6,"0.0000")))</f>
        <v/>
      </c>
    </row>
    <row r="129" spans="2:16" outlineLevel="1" x14ac:dyDescent="0.25">
      <c r="B129" s="100">
        <v>125</v>
      </c>
      <c r="C129" s="6">
        <v>0.69314718055994529</v>
      </c>
      <c r="D129" s="101" t="str">
        <f>IF(D128=TEXT("Closed",0),TEXT("Closed",0),IF(D128+C129&gt;Summary!$H$5,TEXT("Closed",0),D128+C129))</f>
        <v>Closed</v>
      </c>
      <c r="E129" s="112" t="str">
        <f>IF(D129=TEXT("Closed",0),"",IF(Summary!$C$21&gt;=E$4,VLOOKUP($D129,'Teller 1'!$E$8:$G$207,3),""))</f>
        <v/>
      </c>
      <c r="F129" s="113" t="str">
        <f>IF(D129=TEXT("Closed",0),"",IF(Summary!$C$21&gt;=F$4,VLOOKUP($D129,'Teller 2'!$E$8:$G$207,3),""))</f>
        <v/>
      </c>
      <c r="G129" s="113">
        <f ca="1">IF(Summary!$C$21&gt;=G$4,VLOOKUP($D129,'Teller 3'!$E$8:$G$207,3),"")</f>
        <v>-190</v>
      </c>
      <c r="H129" s="113">
        <f ca="1">IF(Summary!$C$21&gt;=H$4,VLOOKUP($D129,'Teller 4'!$E$8:$G$207,3),"")</f>
        <v>-198</v>
      </c>
      <c r="I129" s="114">
        <f ca="1">IF(Summary!$C$21&gt;=I$4,VLOOKUP($D129,'Teller 5'!$E$8:$G$207,3),"")</f>
        <v>-198</v>
      </c>
      <c r="J129" s="102" t="str">
        <f t="shared" si="4"/>
        <v/>
      </c>
      <c r="K129" s="102" t="str">
        <f t="shared" si="3"/>
        <v/>
      </c>
      <c r="L129" s="102">
        <f>IF(D128=TEXT("Closed",0),1,Summary!$I$18)</f>
        <v>1</v>
      </c>
      <c r="M129" s="103" t="str">
        <f>IF(D129=TEXT("Closed",0),"",MAX('Teller 1'!K132,'Teller 2'!K132,'Teller 3'!K132,'Teller 4'!K132,'Teller 5'!K132))</f>
        <v/>
      </c>
      <c r="N129" s="103" t="str">
        <f>IF(D129=TEXT("Closed",0),"",AVERAGE($M$5:M129))</f>
        <v/>
      </c>
      <c r="O129" s="103" t="str">
        <f>IF(D129=TEXT("Closed",0),"",MAX($M$5:M129))</f>
        <v/>
      </c>
      <c r="P129" s="104" t="str">
        <f>IF(D129=TEXT("Closed",0),"",COUNTIF($M$5:M129,"&gt;"&amp;TEXT(Summary!$H$6,"0.0000")))</f>
        <v/>
      </c>
    </row>
    <row r="130" spans="2:16" outlineLevel="1" x14ac:dyDescent="0.25">
      <c r="B130" s="100">
        <v>126</v>
      </c>
      <c r="C130" s="6">
        <v>0.69314718055994529</v>
      </c>
      <c r="D130" s="101" t="str">
        <f>IF(D129=TEXT("Closed",0),TEXT("Closed",0),IF(D129+C130&gt;Summary!$H$5,TEXT("Closed",0),D129+C130))</f>
        <v>Closed</v>
      </c>
      <c r="E130" s="112" t="str">
        <f>IF(D130=TEXT("Closed",0),"",IF(Summary!$C$21&gt;=E$4,VLOOKUP($D130,'Teller 1'!$E$8:$G$207,3),""))</f>
        <v/>
      </c>
      <c r="F130" s="113" t="str">
        <f>IF(D130=TEXT("Closed",0),"",IF(Summary!$C$21&gt;=F$4,VLOOKUP($D130,'Teller 2'!$E$8:$G$207,3),""))</f>
        <v/>
      </c>
      <c r="G130" s="113">
        <f ca="1">IF(Summary!$C$21&gt;=G$4,VLOOKUP($D130,'Teller 3'!$E$8:$G$207,3),"")</f>
        <v>-190</v>
      </c>
      <c r="H130" s="113">
        <f ca="1">IF(Summary!$C$21&gt;=H$4,VLOOKUP($D130,'Teller 4'!$E$8:$G$207,3),"")</f>
        <v>-198</v>
      </c>
      <c r="I130" s="114">
        <f ca="1">IF(Summary!$C$21&gt;=I$4,VLOOKUP($D130,'Teller 5'!$E$8:$G$207,3),"")</f>
        <v>-198</v>
      </c>
      <c r="J130" s="102" t="str">
        <f t="shared" si="4"/>
        <v/>
      </c>
      <c r="K130" s="102" t="str">
        <f t="shared" si="3"/>
        <v/>
      </c>
      <c r="L130" s="102">
        <f>IF(D129=TEXT("Closed",0),1,Summary!$I$18)</f>
        <v>1</v>
      </c>
      <c r="M130" s="103" t="str">
        <f>IF(D130=TEXT("Closed",0),"",MAX('Teller 1'!K133,'Teller 2'!K133,'Teller 3'!K133,'Teller 4'!K133,'Teller 5'!K133))</f>
        <v/>
      </c>
      <c r="N130" s="103" t="str">
        <f>IF(D130=TEXT("Closed",0),"",AVERAGE($M$5:M130))</f>
        <v/>
      </c>
      <c r="O130" s="103" t="str">
        <f>IF(D130=TEXT("Closed",0),"",MAX($M$5:M130))</f>
        <v/>
      </c>
      <c r="P130" s="104" t="str">
        <f>IF(D130=TEXT("Closed",0),"",COUNTIF($M$5:M130,"&gt;"&amp;TEXT(Summary!$H$6,"0.0000")))</f>
        <v/>
      </c>
    </row>
    <row r="131" spans="2:16" outlineLevel="1" x14ac:dyDescent="0.25">
      <c r="B131" s="100">
        <v>127</v>
      </c>
      <c r="C131" s="6">
        <v>0.69314718055994529</v>
      </c>
      <c r="D131" s="101" t="str">
        <f>IF(D130=TEXT("Closed",0),TEXT("Closed",0),IF(D130+C131&gt;Summary!$H$5,TEXT("Closed",0),D130+C131))</f>
        <v>Closed</v>
      </c>
      <c r="E131" s="112" t="str">
        <f>IF(D131=TEXT("Closed",0),"",IF(Summary!$C$21&gt;=E$4,VLOOKUP($D131,'Teller 1'!$E$8:$G$207,3),""))</f>
        <v/>
      </c>
      <c r="F131" s="113" t="str">
        <f>IF(D131=TEXT("Closed",0),"",IF(Summary!$C$21&gt;=F$4,VLOOKUP($D131,'Teller 2'!$E$8:$G$207,3),""))</f>
        <v/>
      </c>
      <c r="G131" s="113">
        <f ca="1">IF(Summary!$C$21&gt;=G$4,VLOOKUP($D131,'Teller 3'!$E$8:$G$207,3),"")</f>
        <v>-190</v>
      </c>
      <c r="H131" s="113">
        <f ca="1">IF(Summary!$C$21&gt;=H$4,VLOOKUP($D131,'Teller 4'!$E$8:$G$207,3),"")</f>
        <v>-198</v>
      </c>
      <c r="I131" s="114">
        <f ca="1">IF(Summary!$C$21&gt;=I$4,VLOOKUP($D131,'Teller 5'!$E$8:$G$207,3),"")</f>
        <v>-198</v>
      </c>
      <c r="J131" s="102" t="str">
        <f t="shared" si="4"/>
        <v/>
      </c>
      <c r="K131" s="102" t="str">
        <f t="shared" si="3"/>
        <v/>
      </c>
      <c r="L131" s="102">
        <f>IF(D130=TEXT("Closed",0),1,Summary!$I$18)</f>
        <v>1</v>
      </c>
      <c r="M131" s="103" t="str">
        <f>IF(D131=TEXT("Closed",0),"",MAX('Teller 1'!K134,'Teller 2'!K134,'Teller 3'!K134,'Teller 4'!K134,'Teller 5'!K134))</f>
        <v/>
      </c>
      <c r="N131" s="103" t="str">
        <f>IF(D131=TEXT("Closed",0),"",AVERAGE($M$5:M131))</f>
        <v/>
      </c>
      <c r="O131" s="103" t="str">
        <f>IF(D131=TEXT("Closed",0),"",MAX($M$5:M131))</f>
        <v/>
      </c>
      <c r="P131" s="104" t="str">
        <f>IF(D131=TEXT("Closed",0),"",COUNTIF($M$5:M131,"&gt;"&amp;TEXT(Summary!$H$6,"0.0000")))</f>
        <v/>
      </c>
    </row>
    <row r="132" spans="2:16" outlineLevel="1" x14ac:dyDescent="0.25">
      <c r="B132" s="100">
        <v>128</v>
      </c>
      <c r="C132" s="6">
        <v>0.69314718055994529</v>
      </c>
      <c r="D132" s="101" t="str">
        <f>IF(D131=TEXT("Closed",0),TEXT("Closed",0),IF(D131+C132&gt;Summary!$H$5,TEXT("Closed",0),D131+C132))</f>
        <v>Closed</v>
      </c>
      <c r="E132" s="112" t="str">
        <f>IF(D132=TEXT("Closed",0),"",IF(Summary!$C$21&gt;=E$4,VLOOKUP($D132,'Teller 1'!$E$8:$G$207,3),""))</f>
        <v/>
      </c>
      <c r="F132" s="113" t="str">
        <f>IF(D132=TEXT("Closed",0),"",IF(Summary!$C$21&gt;=F$4,VLOOKUP($D132,'Teller 2'!$E$8:$G$207,3),""))</f>
        <v/>
      </c>
      <c r="G132" s="113">
        <f ca="1">IF(Summary!$C$21&gt;=G$4,VLOOKUP($D132,'Teller 3'!$E$8:$G$207,3),"")</f>
        <v>-190</v>
      </c>
      <c r="H132" s="113">
        <f ca="1">IF(Summary!$C$21&gt;=H$4,VLOOKUP($D132,'Teller 4'!$E$8:$G$207,3),"")</f>
        <v>-198</v>
      </c>
      <c r="I132" s="114">
        <f ca="1">IF(Summary!$C$21&gt;=I$4,VLOOKUP($D132,'Teller 5'!$E$8:$G$207,3),"")</f>
        <v>-198</v>
      </c>
      <c r="J132" s="102" t="str">
        <f t="shared" si="4"/>
        <v/>
      </c>
      <c r="K132" s="102" t="str">
        <f t="shared" si="3"/>
        <v/>
      </c>
      <c r="L132" s="102">
        <f>IF(D131=TEXT("Closed",0),1,Summary!$I$18)</f>
        <v>1</v>
      </c>
      <c r="M132" s="103" t="str">
        <f>IF(D132=TEXT("Closed",0),"",MAX('Teller 1'!K135,'Teller 2'!K135,'Teller 3'!K135,'Teller 4'!K135,'Teller 5'!K135))</f>
        <v/>
      </c>
      <c r="N132" s="103" t="str">
        <f>IF(D132=TEXT("Closed",0),"",AVERAGE($M$5:M132))</f>
        <v/>
      </c>
      <c r="O132" s="103" t="str">
        <f>IF(D132=TEXT("Closed",0),"",MAX($M$5:M132))</f>
        <v/>
      </c>
      <c r="P132" s="104" t="str">
        <f>IF(D132=TEXT("Closed",0),"",COUNTIF($M$5:M132,"&gt;"&amp;TEXT(Summary!$H$6,"0.0000")))</f>
        <v/>
      </c>
    </row>
    <row r="133" spans="2:16" outlineLevel="1" x14ac:dyDescent="0.25">
      <c r="B133" s="100">
        <v>129</v>
      </c>
      <c r="C133" s="6">
        <v>0.69314718055994529</v>
      </c>
      <c r="D133" s="101" t="str">
        <f>IF(D132=TEXT("Closed",0),TEXT("Closed",0),IF(D132+C133&gt;Summary!$H$5,TEXT("Closed",0),D132+C133))</f>
        <v>Closed</v>
      </c>
      <c r="E133" s="112" t="str">
        <f>IF(D133=TEXT("Closed",0),"",IF(Summary!$C$21&gt;=E$4,VLOOKUP($D133,'Teller 1'!$E$8:$G$207,3),""))</f>
        <v/>
      </c>
      <c r="F133" s="113" t="str">
        <f>IF(D133=TEXT("Closed",0),"",IF(Summary!$C$21&gt;=F$4,VLOOKUP($D133,'Teller 2'!$E$8:$G$207,3),""))</f>
        <v/>
      </c>
      <c r="G133" s="113">
        <f ca="1">IF(Summary!$C$21&gt;=G$4,VLOOKUP($D133,'Teller 3'!$E$8:$G$207,3),"")</f>
        <v>-190</v>
      </c>
      <c r="H133" s="113">
        <f ca="1">IF(Summary!$C$21&gt;=H$4,VLOOKUP($D133,'Teller 4'!$E$8:$G$207,3),"")</f>
        <v>-198</v>
      </c>
      <c r="I133" s="114">
        <f ca="1">IF(Summary!$C$21&gt;=I$4,VLOOKUP($D133,'Teller 5'!$E$8:$G$207,3),"")</f>
        <v>-198</v>
      </c>
      <c r="J133" s="102" t="str">
        <f t="shared" si="4"/>
        <v/>
      </c>
      <c r="K133" s="102" t="str">
        <f t="shared" si="3"/>
        <v/>
      </c>
      <c r="L133" s="102">
        <f>IF(D132=TEXT("Closed",0),1,Summary!$I$18)</f>
        <v>1</v>
      </c>
      <c r="M133" s="103" t="str">
        <f>IF(D133=TEXT("Closed",0),"",MAX('Teller 1'!K136,'Teller 2'!K136,'Teller 3'!K136,'Teller 4'!K136,'Teller 5'!K136))</f>
        <v/>
      </c>
      <c r="N133" s="103" t="str">
        <f>IF(D133=TEXT("Closed",0),"",AVERAGE($M$5:M133))</f>
        <v/>
      </c>
      <c r="O133" s="103" t="str">
        <f>IF(D133=TEXT("Closed",0),"",MAX($M$5:M133))</f>
        <v/>
      </c>
      <c r="P133" s="104" t="str">
        <f>IF(D133=TEXT("Closed",0),"",COUNTIF($M$5:M133,"&gt;"&amp;TEXT(Summary!$H$6,"0.0000")))</f>
        <v/>
      </c>
    </row>
    <row r="134" spans="2:16" outlineLevel="1" x14ac:dyDescent="0.25">
      <c r="B134" s="100">
        <v>130</v>
      </c>
      <c r="C134" s="6">
        <v>0.69314718055994529</v>
      </c>
      <c r="D134" s="101" t="str">
        <f>IF(D133=TEXT("Closed",0),TEXT("Closed",0),IF(D133+C134&gt;Summary!$H$5,TEXT("Closed",0),D133+C134))</f>
        <v>Closed</v>
      </c>
      <c r="E134" s="112" t="str">
        <f>IF(D134=TEXT("Closed",0),"",IF(Summary!$C$21&gt;=E$4,VLOOKUP($D134,'Teller 1'!$E$8:$G$207,3),""))</f>
        <v/>
      </c>
      <c r="F134" s="113" t="str">
        <f>IF(D134=TEXT("Closed",0),"",IF(Summary!$C$21&gt;=F$4,VLOOKUP($D134,'Teller 2'!$E$8:$G$207,3),""))</f>
        <v/>
      </c>
      <c r="G134" s="113">
        <f ca="1">IF(Summary!$C$21&gt;=G$4,VLOOKUP($D134,'Teller 3'!$E$8:$G$207,3),"")</f>
        <v>-190</v>
      </c>
      <c r="H134" s="113">
        <f ca="1">IF(Summary!$C$21&gt;=H$4,VLOOKUP($D134,'Teller 4'!$E$8:$G$207,3),"")</f>
        <v>-198</v>
      </c>
      <c r="I134" s="114">
        <f ca="1">IF(Summary!$C$21&gt;=I$4,VLOOKUP($D134,'Teller 5'!$E$8:$G$207,3),"")</f>
        <v>-198</v>
      </c>
      <c r="J134" s="102" t="str">
        <f t="shared" si="4"/>
        <v/>
      </c>
      <c r="K134" s="102" t="str">
        <f t="shared" ref="K134:K197" si="5">IF(D134=TEXT("Closed",0),"",MIN(E134:I134))</f>
        <v/>
      </c>
      <c r="L134" s="102">
        <f>IF(D133=TEXT("Closed",0),1,Summary!$I$18)</f>
        <v>1</v>
      </c>
      <c r="M134" s="103" t="str">
        <f>IF(D134=TEXT("Closed",0),"",MAX('Teller 1'!K137,'Teller 2'!K137,'Teller 3'!K137,'Teller 4'!K137,'Teller 5'!K137))</f>
        <v/>
      </c>
      <c r="N134" s="103" t="str">
        <f>IF(D134=TEXT("Closed",0),"",AVERAGE($M$5:M134))</f>
        <v/>
      </c>
      <c r="O134" s="103" t="str">
        <f>IF(D134=TEXT("Closed",0),"",MAX($M$5:M134))</f>
        <v/>
      </c>
      <c r="P134" s="104" t="str">
        <f>IF(D134=TEXT("Closed",0),"",COUNTIF($M$5:M134,"&gt;"&amp;TEXT(Summary!$H$6,"0.0000")))</f>
        <v/>
      </c>
    </row>
    <row r="135" spans="2:16" outlineLevel="1" x14ac:dyDescent="0.25">
      <c r="B135" s="100">
        <v>131</v>
      </c>
      <c r="C135" s="6">
        <v>0.69314718055994529</v>
      </c>
      <c r="D135" s="101" t="str">
        <f>IF(D134=TEXT("Closed",0),TEXT("Closed",0),IF(D134+C135&gt;Summary!$H$5,TEXT("Closed",0),D134+C135))</f>
        <v>Closed</v>
      </c>
      <c r="E135" s="112" t="str">
        <f>IF(D135=TEXT("Closed",0),"",IF(Summary!$C$21&gt;=E$4,VLOOKUP($D135,'Teller 1'!$E$8:$G$207,3),""))</f>
        <v/>
      </c>
      <c r="F135" s="113" t="str">
        <f>IF(D135=TEXT("Closed",0),"",IF(Summary!$C$21&gt;=F$4,VLOOKUP($D135,'Teller 2'!$E$8:$G$207,3),""))</f>
        <v/>
      </c>
      <c r="G135" s="113">
        <f ca="1">IF(Summary!$C$21&gt;=G$4,VLOOKUP($D135,'Teller 3'!$E$8:$G$207,3),"")</f>
        <v>-190</v>
      </c>
      <c r="H135" s="113">
        <f ca="1">IF(Summary!$C$21&gt;=H$4,VLOOKUP($D135,'Teller 4'!$E$8:$G$207,3),"")</f>
        <v>-198</v>
      </c>
      <c r="I135" s="114">
        <f ca="1">IF(Summary!$C$21&gt;=I$4,VLOOKUP($D135,'Teller 5'!$E$8:$G$207,3),"")</f>
        <v>-198</v>
      </c>
      <c r="J135" s="102" t="str">
        <f t="shared" si="4"/>
        <v/>
      </c>
      <c r="K135" s="102" t="str">
        <f t="shared" si="5"/>
        <v/>
      </c>
      <c r="L135" s="102">
        <f>IF(D134=TEXT("Closed",0),1,Summary!$I$18)</f>
        <v>1</v>
      </c>
      <c r="M135" s="103" t="str">
        <f>IF(D135=TEXT("Closed",0),"",MAX('Teller 1'!K138,'Teller 2'!K138,'Teller 3'!K138,'Teller 4'!K138,'Teller 5'!K138))</f>
        <v/>
      </c>
      <c r="N135" s="103" t="str">
        <f>IF(D135=TEXT("Closed",0),"",AVERAGE($M$5:M135))</f>
        <v/>
      </c>
      <c r="O135" s="103" t="str">
        <f>IF(D135=TEXT("Closed",0),"",MAX($M$5:M135))</f>
        <v/>
      </c>
      <c r="P135" s="104" t="str">
        <f>IF(D135=TEXT("Closed",0),"",COUNTIF($M$5:M135,"&gt;"&amp;TEXT(Summary!$H$6,"0.0000")))</f>
        <v/>
      </c>
    </row>
    <row r="136" spans="2:16" outlineLevel="1" x14ac:dyDescent="0.25">
      <c r="B136" s="100">
        <v>132</v>
      </c>
      <c r="C136" s="6">
        <v>0.69314718055994529</v>
      </c>
      <c r="D136" s="101" t="str">
        <f>IF(D135=TEXT("Closed",0),TEXT("Closed",0),IF(D135+C136&gt;Summary!$H$5,TEXT("Closed",0),D135+C136))</f>
        <v>Closed</v>
      </c>
      <c r="E136" s="112" t="str">
        <f>IF(D136=TEXT("Closed",0),"",IF(Summary!$C$21&gt;=E$4,VLOOKUP($D136,'Teller 1'!$E$8:$G$207,3),""))</f>
        <v/>
      </c>
      <c r="F136" s="113" t="str">
        <f>IF(D136=TEXT("Closed",0),"",IF(Summary!$C$21&gt;=F$4,VLOOKUP($D136,'Teller 2'!$E$8:$G$207,3),""))</f>
        <v/>
      </c>
      <c r="G136" s="113">
        <f ca="1">IF(Summary!$C$21&gt;=G$4,VLOOKUP($D136,'Teller 3'!$E$8:$G$207,3),"")</f>
        <v>-190</v>
      </c>
      <c r="H136" s="113">
        <f ca="1">IF(Summary!$C$21&gt;=H$4,VLOOKUP($D136,'Teller 4'!$E$8:$G$207,3),"")</f>
        <v>-198</v>
      </c>
      <c r="I136" s="114">
        <f ca="1">IF(Summary!$C$21&gt;=I$4,VLOOKUP($D136,'Teller 5'!$E$8:$G$207,3),"")</f>
        <v>-198</v>
      </c>
      <c r="J136" s="102" t="str">
        <f t="shared" si="4"/>
        <v/>
      </c>
      <c r="K136" s="102" t="str">
        <f t="shared" si="5"/>
        <v/>
      </c>
      <c r="L136" s="102">
        <f>IF(D135=TEXT("Closed",0),1,Summary!$I$18)</f>
        <v>1</v>
      </c>
      <c r="M136" s="103" t="str">
        <f>IF(D136=TEXT("Closed",0),"",MAX('Teller 1'!K139,'Teller 2'!K139,'Teller 3'!K139,'Teller 4'!K139,'Teller 5'!K139))</f>
        <v/>
      </c>
      <c r="N136" s="103" t="str">
        <f>IF(D136=TEXT("Closed",0),"",AVERAGE($M$5:M136))</f>
        <v/>
      </c>
      <c r="O136" s="103" t="str">
        <f>IF(D136=TEXT("Closed",0),"",MAX($M$5:M136))</f>
        <v/>
      </c>
      <c r="P136" s="104" t="str">
        <f>IF(D136=TEXT("Closed",0),"",COUNTIF($M$5:M136,"&gt;"&amp;TEXT(Summary!$H$6,"0.0000")))</f>
        <v/>
      </c>
    </row>
    <row r="137" spans="2:16" outlineLevel="1" x14ac:dyDescent="0.25">
      <c r="B137" s="100">
        <v>133</v>
      </c>
      <c r="C137" s="6">
        <v>0.69314718055994529</v>
      </c>
      <c r="D137" s="101" t="str">
        <f>IF(D136=TEXT("Closed",0),TEXT("Closed",0),IF(D136+C137&gt;Summary!$H$5,TEXT("Closed",0),D136+C137))</f>
        <v>Closed</v>
      </c>
      <c r="E137" s="112" t="str">
        <f>IF(D137=TEXT("Closed",0),"",IF(Summary!$C$21&gt;=E$4,VLOOKUP($D137,'Teller 1'!$E$8:$G$207,3),""))</f>
        <v/>
      </c>
      <c r="F137" s="113" t="str">
        <f>IF(D137=TEXT("Closed",0),"",IF(Summary!$C$21&gt;=F$4,VLOOKUP($D137,'Teller 2'!$E$8:$G$207,3),""))</f>
        <v/>
      </c>
      <c r="G137" s="113">
        <f ca="1">IF(Summary!$C$21&gt;=G$4,VLOOKUP($D137,'Teller 3'!$E$8:$G$207,3),"")</f>
        <v>-190</v>
      </c>
      <c r="H137" s="113">
        <f ca="1">IF(Summary!$C$21&gt;=H$4,VLOOKUP($D137,'Teller 4'!$E$8:$G$207,3),"")</f>
        <v>-198</v>
      </c>
      <c r="I137" s="114">
        <f ca="1">IF(Summary!$C$21&gt;=I$4,VLOOKUP($D137,'Teller 5'!$E$8:$G$207,3),"")</f>
        <v>-198</v>
      </c>
      <c r="J137" s="102" t="str">
        <f t="shared" si="4"/>
        <v/>
      </c>
      <c r="K137" s="102" t="str">
        <f t="shared" si="5"/>
        <v/>
      </c>
      <c r="L137" s="102">
        <f>IF(D136=TEXT("Closed",0),1,Summary!$I$18)</f>
        <v>1</v>
      </c>
      <c r="M137" s="103" t="str">
        <f>IF(D137=TEXT("Closed",0),"",MAX('Teller 1'!K140,'Teller 2'!K140,'Teller 3'!K140,'Teller 4'!K140,'Teller 5'!K140))</f>
        <v/>
      </c>
      <c r="N137" s="103" t="str">
        <f>IF(D137=TEXT("Closed",0),"",AVERAGE($M$5:M137))</f>
        <v/>
      </c>
      <c r="O137" s="103" t="str">
        <f>IF(D137=TEXT("Closed",0),"",MAX($M$5:M137))</f>
        <v/>
      </c>
      <c r="P137" s="104" t="str">
        <f>IF(D137=TEXT("Closed",0),"",COUNTIF($M$5:M137,"&gt;"&amp;TEXT(Summary!$H$6,"0.0000")))</f>
        <v/>
      </c>
    </row>
    <row r="138" spans="2:16" outlineLevel="1" x14ac:dyDescent="0.25">
      <c r="B138" s="100">
        <v>134</v>
      </c>
      <c r="C138" s="6">
        <v>0.69314718055994529</v>
      </c>
      <c r="D138" s="101" t="str">
        <f>IF(D137=TEXT("Closed",0),TEXT("Closed",0),IF(D137+C138&gt;Summary!$H$5,TEXT("Closed",0),D137+C138))</f>
        <v>Closed</v>
      </c>
      <c r="E138" s="112" t="str">
        <f>IF(D138=TEXT("Closed",0),"",IF(Summary!$C$21&gt;=E$4,VLOOKUP($D138,'Teller 1'!$E$8:$G$207,3),""))</f>
        <v/>
      </c>
      <c r="F138" s="113" t="str">
        <f>IF(D138=TEXT("Closed",0),"",IF(Summary!$C$21&gt;=F$4,VLOOKUP($D138,'Teller 2'!$E$8:$G$207,3),""))</f>
        <v/>
      </c>
      <c r="G138" s="113">
        <f ca="1">IF(Summary!$C$21&gt;=G$4,VLOOKUP($D138,'Teller 3'!$E$8:$G$207,3),"")</f>
        <v>-190</v>
      </c>
      <c r="H138" s="113">
        <f ca="1">IF(Summary!$C$21&gt;=H$4,VLOOKUP($D138,'Teller 4'!$E$8:$G$207,3),"")</f>
        <v>-198</v>
      </c>
      <c r="I138" s="114">
        <f ca="1">IF(Summary!$C$21&gt;=I$4,VLOOKUP($D138,'Teller 5'!$E$8:$G$207,3),"")</f>
        <v>-198</v>
      </c>
      <c r="J138" s="102" t="str">
        <f t="shared" si="4"/>
        <v/>
      </c>
      <c r="K138" s="102" t="str">
        <f t="shared" si="5"/>
        <v/>
      </c>
      <c r="L138" s="102">
        <f>IF(D137=TEXT("Closed",0),1,Summary!$I$18)</f>
        <v>1</v>
      </c>
      <c r="M138" s="103" t="str">
        <f>IF(D138=TEXT("Closed",0),"",MAX('Teller 1'!K141,'Teller 2'!K141,'Teller 3'!K141,'Teller 4'!K141,'Teller 5'!K141))</f>
        <v/>
      </c>
      <c r="N138" s="103" t="str">
        <f>IF(D138=TEXT("Closed",0),"",AVERAGE($M$5:M138))</f>
        <v/>
      </c>
      <c r="O138" s="103" t="str">
        <f>IF(D138=TEXT("Closed",0),"",MAX($M$5:M138))</f>
        <v/>
      </c>
      <c r="P138" s="104" t="str">
        <f>IF(D138=TEXT("Closed",0),"",COUNTIF($M$5:M138,"&gt;"&amp;TEXT(Summary!$H$6,"0.0000")))</f>
        <v/>
      </c>
    </row>
    <row r="139" spans="2:16" outlineLevel="1" x14ac:dyDescent="0.25">
      <c r="B139" s="100">
        <v>135</v>
      </c>
      <c r="C139" s="6">
        <v>0.69314718055994529</v>
      </c>
      <c r="D139" s="101" t="str">
        <f>IF(D138=TEXT("Closed",0),TEXT("Closed",0),IF(D138+C139&gt;Summary!$H$5,TEXT("Closed",0),D138+C139))</f>
        <v>Closed</v>
      </c>
      <c r="E139" s="112" t="str">
        <f>IF(D139=TEXT("Closed",0),"",IF(Summary!$C$21&gt;=E$4,VLOOKUP($D139,'Teller 1'!$E$8:$G$207,3),""))</f>
        <v/>
      </c>
      <c r="F139" s="113" t="str">
        <f>IF(D139=TEXT("Closed",0),"",IF(Summary!$C$21&gt;=F$4,VLOOKUP($D139,'Teller 2'!$E$8:$G$207,3),""))</f>
        <v/>
      </c>
      <c r="G139" s="113">
        <f ca="1">IF(Summary!$C$21&gt;=G$4,VLOOKUP($D139,'Teller 3'!$E$8:$G$207,3),"")</f>
        <v>-190</v>
      </c>
      <c r="H139" s="113">
        <f ca="1">IF(Summary!$C$21&gt;=H$4,VLOOKUP($D139,'Teller 4'!$E$8:$G$207,3),"")</f>
        <v>-198</v>
      </c>
      <c r="I139" s="114">
        <f ca="1">IF(Summary!$C$21&gt;=I$4,VLOOKUP($D139,'Teller 5'!$E$8:$G$207,3),"")</f>
        <v>-198</v>
      </c>
      <c r="J139" s="102" t="str">
        <f t="shared" si="4"/>
        <v/>
      </c>
      <c r="K139" s="102" t="str">
        <f t="shared" si="5"/>
        <v/>
      </c>
      <c r="L139" s="102">
        <f>IF(D138=TEXT("Closed",0),1,Summary!$I$18)</f>
        <v>1</v>
      </c>
      <c r="M139" s="103" t="str">
        <f>IF(D139=TEXT("Closed",0),"",MAX('Teller 1'!K142,'Teller 2'!K142,'Teller 3'!K142,'Teller 4'!K142,'Teller 5'!K142))</f>
        <v/>
      </c>
      <c r="N139" s="103" t="str">
        <f>IF(D139=TEXT("Closed",0),"",AVERAGE($M$5:M139))</f>
        <v/>
      </c>
      <c r="O139" s="103" t="str">
        <f>IF(D139=TEXT("Closed",0),"",MAX($M$5:M139))</f>
        <v/>
      </c>
      <c r="P139" s="104" t="str">
        <f>IF(D139=TEXT("Closed",0),"",COUNTIF($M$5:M139,"&gt;"&amp;TEXT(Summary!$H$6,"0.0000")))</f>
        <v/>
      </c>
    </row>
    <row r="140" spans="2:16" outlineLevel="1" x14ac:dyDescent="0.25">
      <c r="B140" s="100">
        <v>136</v>
      </c>
      <c r="C140" s="6">
        <v>0.69314718055994529</v>
      </c>
      <c r="D140" s="101" t="str">
        <f>IF(D139=TEXT("Closed",0),TEXT("Closed",0),IF(D139+C140&gt;Summary!$H$5,TEXT("Closed",0),D139+C140))</f>
        <v>Closed</v>
      </c>
      <c r="E140" s="112" t="str">
        <f>IF(D140=TEXT("Closed",0),"",IF(Summary!$C$21&gt;=E$4,VLOOKUP($D140,'Teller 1'!$E$8:$G$207,3),""))</f>
        <v/>
      </c>
      <c r="F140" s="113" t="str">
        <f>IF(D140=TEXT("Closed",0),"",IF(Summary!$C$21&gt;=F$4,VLOOKUP($D140,'Teller 2'!$E$8:$G$207,3),""))</f>
        <v/>
      </c>
      <c r="G140" s="113">
        <f ca="1">IF(Summary!$C$21&gt;=G$4,VLOOKUP($D140,'Teller 3'!$E$8:$G$207,3),"")</f>
        <v>-190</v>
      </c>
      <c r="H140" s="113">
        <f ca="1">IF(Summary!$C$21&gt;=H$4,VLOOKUP($D140,'Teller 4'!$E$8:$G$207,3),"")</f>
        <v>-198</v>
      </c>
      <c r="I140" s="114">
        <f ca="1">IF(Summary!$C$21&gt;=I$4,VLOOKUP($D140,'Teller 5'!$E$8:$G$207,3),"")</f>
        <v>-198</v>
      </c>
      <c r="J140" s="102" t="str">
        <f t="shared" si="4"/>
        <v/>
      </c>
      <c r="K140" s="102" t="str">
        <f t="shared" si="5"/>
        <v/>
      </c>
      <c r="L140" s="102">
        <f>IF(D139=TEXT("Closed",0),1,Summary!$I$18)</f>
        <v>1</v>
      </c>
      <c r="M140" s="103" t="str">
        <f>IF(D140=TEXT("Closed",0),"",MAX('Teller 1'!K143,'Teller 2'!K143,'Teller 3'!K143,'Teller 4'!K143,'Teller 5'!K143))</f>
        <v/>
      </c>
      <c r="N140" s="103" t="str">
        <f>IF(D140=TEXT("Closed",0),"",AVERAGE($M$5:M140))</f>
        <v/>
      </c>
      <c r="O140" s="103" t="str">
        <f>IF(D140=TEXT("Closed",0),"",MAX($M$5:M140))</f>
        <v/>
      </c>
      <c r="P140" s="104" t="str">
        <f>IF(D140=TEXT("Closed",0),"",COUNTIF($M$5:M140,"&gt;"&amp;TEXT(Summary!$H$6,"0.0000")))</f>
        <v/>
      </c>
    </row>
    <row r="141" spans="2:16" outlineLevel="1" x14ac:dyDescent="0.25">
      <c r="B141" s="100">
        <v>137</v>
      </c>
      <c r="C141" s="6">
        <v>0.69314718055994529</v>
      </c>
      <c r="D141" s="101" t="str">
        <f>IF(D140=TEXT("Closed",0),TEXT("Closed",0),IF(D140+C141&gt;Summary!$H$5,TEXT("Closed",0),D140+C141))</f>
        <v>Closed</v>
      </c>
      <c r="E141" s="112" t="str">
        <f>IF(D141=TEXT("Closed",0),"",IF(Summary!$C$21&gt;=E$4,VLOOKUP($D141,'Teller 1'!$E$8:$G$207,3),""))</f>
        <v/>
      </c>
      <c r="F141" s="113" t="str">
        <f>IF(D141=TEXT("Closed",0),"",IF(Summary!$C$21&gt;=F$4,VLOOKUP($D141,'Teller 2'!$E$8:$G$207,3),""))</f>
        <v/>
      </c>
      <c r="G141" s="113">
        <f ca="1">IF(Summary!$C$21&gt;=G$4,VLOOKUP($D141,'Teller 3'!$E$8:$G$207,3),"")</f>
        <v>-190</v>
      </c>
      <c r="H141" s="113">
        <f ca="1">IF(Summary!$C$21&gt;=H$4,VLOOKUP($D141,'Teller 4'!$E$8:$G$207,3),"")</f>
        <v>-198</v>
      </c>
      <c r="I141" s="114">
        <f ca="1">IF(Summary!$C$21&gt;=I$4,VLOOKUP($D141,'Teller 5'!$E$8:$G$207,3),"")</f>
        <v>-198</v>
      </c>
      <c r="J141" s="102" t="str">
        <f t="shared" si="4"/>
        <v/>
      </c>
      <c r="K141" s="102" t="str">
        <f t="shared" si="5"/>
        <v/>
      </c>
      <c r="L141" s="102">
        <f>IF(D140=TEXT("Closed",0),1,Summary!$I$18)</f>
        <v>1</v>
      </c>
      <c r="M141" s="103" t="str">
        <f>IF(D141=TEXT("Closed",0),"",MAX('Teller 1'!K144,'Teller 2'!K144,'Teller 3'!K144,'Teller 4'!K144,'Teller 5'!K144))</f>
        <v/>
      </c>
      <c r="N141" s="103" t="str">
        <f>IF(D141=TEXT("Closed",0),"",AVERAGE($M$5:M141))</f>
        <v/>
      </c>
      <c r="O141" s="103" t="str">
        <f>IF(D141=TEXT("Closed",0),"",MAX($M$5:M141))</f>
        <v/>
      </c>
      <c r="P141" s="104" t="str">
        <f>IF(D141=TEXT("Closed",0),"",COUNTIF($M$5:M141,"&gt;"&amp;TEXT(Summary!$H$6,"0.0000")))</f>
        <v/>
      </c>
    </row>
    <row r="142" spans="2:16" outlineLevel="1" x14ac:dyDescent="0.25">
      <c r="B142" s="100">
        <v>138</v>
      </c>
      <c r="C142" s="6">
        <v>0.69314718055994529</v>
      </c>
      <c r="D142" s="101" t="str">
        <f>IF(D141=TEXT("Closed",0),TEXT("Closed",0),IF(D141+C142&gt;Summary!$H$5,TEXT("Closed",0),D141+C142))</f>
        <v>Closed</v>
      </c>
      <c r="E142" s="112" t="str">
        <f>IF(D142=TEXT("Closed",0),"",IF(Summary!$C$21&gt;=E$4,VLOOKUP($D142,'Teller 1'!$E$8:$G$207,3),""))</f>
        <v/>
      </c>
      <c r="F142" s="113" t="str">
        <f>IF(D142=TEXT("Closed",0),"",IF(Summary!$C$21&gt;=F$4,VLOOKUP($D142,'Teller 2'!$E$8:$G$207,3),""))</f>
        <v/>
      </c>
      <c r="G142" s="113">
        <f ca="1">IF(Summary!$C$21&gt;=G$4,VLOOKUP($D142,'Teller 3'!$E$8:$G$207,3),"")</f>
        <v>-190</v>
      </c>
      <c r="H142" s="113">
        <f ca="1">IF(Summary!$C$21&gt;=H$4,VLOOKUP($D142,'Teller 4'!$E$8:$G$207,3),"")</f>
        <v>-198</v>
      </c>
      <c r="I142" s="114">
        <f ca="1">IF(Summary!$C$21&gt;=I$4,VLOOKUP($D142,'Teller 5'!$E$8:$G$207,3),"")</f>
        <v>-198</v>
      </c>
      <c r="J142" s="102" t="str">
        <f t="shared" si="4"/>
        <v/>
      </c>
      <c r="K142" s="102" t="str">
        <f t="shared" si="5"/>
        <v/>
      </c>
      <c r="L142" s="102">
        <f>IF(D141=TEXT("Closed",0),1,Summary!$I$18)</f>
        <v>1</v>
      </c>
      <c r="M142" s="103" t="str">
        <f>IF(D142=TEXT("Closed",0),"",MAX('Teller 1'!K145,'Teller 2'!K145,'Teller 3'!K145,'Teller 4'!K145,'Teller 5'!K145))</f>
        <v/>
      </c>
      <c r="N142" s="103" t="str">
        <f>IF(D142=TEXT("Closed",0),"",AVERAGE($M$5:M142))</f>
        <v/>
      </c>
      <c r="O142" s="103" t="str">
        <f>IF(D142=TEXT("Closed",0),"",MAX($M$5:M142))</f>
        <v/>
      </c>
      <c r="P142" s="104" t="str">
        <f>IF(D142=TEXT("Closed",0),"",COUNTIF($M$5:M142,"&gt;"&amp;TEXT(Summary!$H$6,"0.0000")))</f>
        <v/>
      </c>
    </row>
    <row r="143" spans="2:16" outlineLevel="1" x14ac:dyDescent="0.25">
      <c r="B143" s="100">
        <v>139</v>
      </c>
      <c r="C143" s="6">
        <v>0.69314718055994529</v>
      </c>
      <c r="D143" s="101" t="str">
        <f>IF(D142=TEXT("Closed",0),TEXT("Closed",0),IF(D142+C143&gt;Summary!$H$5,TEXT("Closed",0),D142+C143))</f>
        <v>Closed</v>
      </c>
      <c r="E143" s="112" t="str">
        <f>IF(D143=TEXT("Closed",0),"",IF(Summary!$C$21&gt;=E$4,VLOOKUP($D143,'Teller 1'!$E$8:$G$207,3),""))</f>
        <v/>
      </c>
      <c r="F143" s="113" t="str">
        <f>IF(D143=TEXT("Closed",0),"",IF(Summary!$C$21&gt;=F$4,VLOOKUP($D143,'Teller 2'!$E$8:$G$207,3),""))</f>
        <v/>
      </c>
      <c r="G143" s="113">
        <f ca="1">IF(Summary!$C$21&gt;=G$4,VLOOKUP($D143,'Teller 3'!$E$8:$G$207,3),"")</f>
        <v>-190</v>
      </c>
      <c r="H143" s="113">
        <f ca="1">IF(Summary!$C$21&gt;=H$4,VLOOKUP($D143,'Teller 4'!$E$8:$G$207,3),"")</f>
        <v>-198</v>
      </c>
      <c r="I143" s="114">
        <f ca="1">IF(Summary!$C$21&gt;=I$4,VLOOKUP($D143,'Teller 5'!$E$8:$G$207,3),"")</f>
        <v>-198</v>
      </c>
      <c r="J143" s="102" t="str">
        <f t="shared" si="4"/>
        <v/>
      </c>
      <c r="K143" s="102" t="str">
        <f t="shared" si="5"/>
        <v/>
      </c>
      <c r="L143" s="102">
        <f>IF(D142=TEXT("Closed",0),1,Summary!$I$18)</f>
        <v>1</v>
      </c>
      <c r="M143" s="103" t="str">
        <f>IF(D143=TEXT("Closed",0),"",MAX('Teller 1'!K146,'Teller 2'!K146,'Teller 3'!K146,'Teller 4'!K146,'Teller 5'!K146))</f>
        <v/>
      </c>
      <c r="N143" s="103" t="str">
        <f>IF(D143=TEXT("Closed",0),"",AVERAGE($M$5:M143))</f>
        <v/>
      </c>
      <c r="O143" s="103" t="str">
        <f>IF(D143=TEXT("Closed",0),"",MAX($M$5:M143))</f>
        <v/>
      </c>
      <c r="P143" s="104" t="str">
        <f>IF(D143=TEXT("Closed",0),"",COUNTIF($M$5:M143,"&gt;"&amp;TEXT(Summary!$H$6,"0.0000")))</f>
        <v/>
      </c>
    </row>
    <row r="144" spans="2:16" outlineLevel="1" x14ac:dyDescent="0.25">
      <c r="B144" s="100">
        <v>140</v>
      </c>
      <c r="C144" s="6">
        <v>0.69314718055994529</v>
      </c>
      <c r="D144" s="101" t="str">
        <f>IF(D143=TEXT("Closed",0),TEXT("Closed",0),IF(D143+C144&gt;Summary!$H$5,TEXT("Closed",0),D143+C144))</f>
        <v>Closed</v>
      </c>
      <c r="E144" s="112" t="str">
        <f>IF(D144=TEXT("Closed",0),"",IF(Summary!$C$21&gt;=E$4,VLOOKUP($D144,'Teller 1'!$E$8:$G$207,3),""))</f>
        <v/>
      </c>
      <c r="F144" s="113" t="str">
        <f>IF(D144=TEXT("Closed",0),"",IF(Summary!$C$21&gt;=F$4,VLOOKUP($D144,'Teller 2'!$E$8:$G$207,3),""))</f>
        <v/>
      </c>
      <c r="G144" s="113">
        <f ca="1">IF(Summary!$C$21&gt;=G$4,VLOOKUP($D144,'Teller 3'!$E$8:$G$207,3),"")</f>
        <v>-190</v>
      </c>
      <c r="H144" s="113">
        <f ca="1">IF(Summary!$C$21&gt;=H$4,VLOOKUP($D144,'Teller 4'!$E$8:$G$207,3),"")</f>
        <v>-198</v>
      </c>
      <c r="I144" s="114">
        <f ca="1">IF(Summary!$C$21&gt;=I$4,VLOOKUP($D144,'Teller 5'!$E$8:$G$207,3),"")</f>
        <v>-198</v>
      </c>
      <c r="J144" s="102" t="str">
        <f t="shared" si="4"/>
        <v/>
      </c>
      <c r="K144" s="102" t="str">
        <f t="shared" si="5"/>
        <v/>
      </c>
      <c r="L144" s="102">
        <f>IF(D143=TEXT("Closed",0),1,Summary!$I$18)</f>
        <v>1</v>
      </c>
      <c r="M144" s="103" t="str">
        <f>IF(D144=TEXT("Closed",0),"",MAX('Teller 1'!K147,'Teller 2'!K147,'Teller 3'!K147,'Teller 4'!K147,'Teller 5'!K147))</f>
        <v/>
      </c>
      <c r="N144" s="103" t="str">
        <f>IF(D144=TEXT("Closed",0),"",AVERAGE($M$5:M144))</f>
        <v/>
      </c>
      <c r="O144" s="103" t="str">
        <f>IF(D144=TEXT("Closed",0),"",MAX($M$5:M144))</f>
        <v/>
      </c>
      <c r="P144" s="104" t="str">
        <f>IF(D144=TEXT("Closed",0),"",COUNTIF($M$5:M144,"&gt;"&amp;TEXT(Summary!$H$6,"0.0000")))</f>
        <v/>
      </c>
    </row>
    <row r="145" spans="2:16" outlineLevel="1" x14ac:dyDescent="0.25">
      <c r="B145" s="100">
        <v>141</v>
      </c>
      <c r="C145" s="6">
        <v>0.69314718055994529</v>
      </c>
      <c r="D145" s="101" t="str">
        <f>IF(D144=TEXT("Closed",0),TEXT("Closed",0),IF(D144+C145&gt;Summary!$H$5,TEXT("Closed",0),D144+C145))</f>
        <v>Closed</v>
      </c>
      <c r="E145" s="112" t="str">
        <f>IF(D145=TEXT("Closed",0),"",IF(Summary!$C$21&gt;=E$4,VLOOKUP($D145,'Teller 1'!$E$8:$G$207,3),""))</f>
        <v/>
      </c>
      <c r="F145" s="113" t="str">
        <f>IF(D145=TEXT("Closed",0),"",IF(Summary!$C$21&gt;=F$4,VLOOKUP($D145,'Teller 2'!$E$8:$G$207,3),""))</f>
        <v/>
      </c>
      <c r="G145" s="113">
        <f ca="1">IF(Summary!$C$21&gt;=G$4,VLOOKUP($D145,'Teller 3'!$E$8:$G$207,3),"")</f>
        <v>-190</v>
      </c>
      <c r="H145" s="113">
        <f ca="1">IF(Summary!$C$21&gt;=H$4,VLOOKUP($D145,'Teller 4'!$E$8:$G$207,3),"")</f>
        <v>-198</v>
      </c>
      <c r="I145" s="114">
        <f ca="1">IF(Summary!$C$21&gt;=I$4,VLOOKUP($D145,'Teller 5'!$E$8:$G$207,3),"")</f>
        <v>-198</v>
      </c>
      <c r="J145" s="102" t="str">
        <f t="shared" si="4"/>
        <v/>
      </c>
      <c r="K145" s="102" t="str">
        <f t="shared" si="5"/>
        <v/>
      </c>
      <c r="L145" s="102">
        <f>IF(D144=TEXT("Closed",0),1,Summary!$I$18)</f>
        <v>1</v>
      </c>
      <c r="M145" s="103" t="str">
        <f>IF(D145=TEXT("Closed",0),"",MAX('Teller 1'!K148,'Teller 2'!K148,'Teller 3'!K148,'Teller 4'!K148,'Teller 5'!K148))</f>
        <v/>
      </c>
      <c r="N145" s="103" t="str">
        <f>IF(D145=TEXT("Closed",0),"",AVERAGE($M$5:M145))</f>
        <v/>
      </c>
      <c r="O145" s="103" t="str">
        <f>IF(D145=TEXT("Closed",0),"",MAX($M$5:M145))</f>
        <v/>
      </c>
      <c r="P145" s="104" t="str">
        <f>IF(D145=TEXT("Closed",0),"",COUNTIF($M$5:M145,"&gt;"&amp;TEXT(Summary!$H$6,"0.0000")))</f>
        <v/>
      </c>
    </row>
    <row r="146" spans="2:16" outlineLevel="1" x14ac:dyDescent="0.25">
      <c r="B146" s="100">
        <v>142</v>
      </c>
      <c r="C146" s="6">
        <v>0.69314718055994529</v>
      </c>
      <c r="D146" s="101" t="str">
        <f>IF(D145=TEXT("Closed",0),TEXT("Closed",0),IF(D145+C146&gt;Summary!$H$5,TEXT("Closed",0),D145+C146))</f>
        <v>Closed</v>
      </c>
      <c r="E146" s="112" t="str">
        <f>IF(D146=TEXT("Closed",0),"",IF(Summary!$C$21&gt;=E$4,VLOOKUP($D146,'Teller 1'!$E$8:$G$207,3),""))</f>
        <v/>
      </c>
      <c r="F146" s="113" t="str">
        <f>IF(D146=TEXT("Closed",0),"",IF(Summary!$C$21&gt;=F$4,VLOOKUP($D146,'Teller 2'!$E$8:$G$207,3),""))</f>
        <v/>
      </c>
      <c r="G146" s="113">
        <f ca="1">IF(Summary!$C$21&gt;=G$4,VLOOKUP($D146,'Teller 3'!$E$8:$G$207,3),"")</f>
        <v>-190</v>
      </c>
      <c r="H146" s="113">
        <f ca="1">IF(Summary!$C$21&gt;=H$4,VLOOKUP($D146,'Teller 4'!$E$8:$G$207,3),"")</f>
        <v>-198</v>
      </c>
      <c r="I146" s="114">
        <f ca="1">IF(Summary!$C$21&gt;=I$4,VLOOKUP($D146,'Teller 5'!$E$8:$G$207,3),"")</f>
        <v>-198</v>
      </c>
      <c r="J146" s="102" t="str">
        <f t="shared" si="4"/>
        <v/>
      </c>
      <c r="K146" s="102" t="str">
        <f t="shared" si="5"/>
        <v/>
      </c>
      <c r="L146" s="102">
        <f>IF(D145=TEXT("Closed",0),1,Summary!$I$18)</f>
        <v>1</v>
      </c>
      <c r="M146" s="103" t="str">
        <f>IF(D146=TEXT("Closed",0),"",MAX('Teller 1'!K149,'Teller 2'!K149,'Teller 3'!K149,'Teller 4'!K149,'Teller 5'!K149))</f>
        <v/>
      </c>
      <c r="N146" s="103" t="str">
        <f>IF(D146=TEXT("Closed",0),"",AVERAGE($M$5:M146))</f>
        <v/>
      </c>
      <c r="O146" s="103" t="str">
        <f>IF(D146=TEXT("Closed",0),"",MAX($M$5:M146))</f>
        <v/>
      </c>
      <c r="P146" s="104" t="str">
        <f>IF(D146=TEXT("Closed",0),"",COUNTIF($M$5:M146,"&gt;"&amp;TEXT(Summary!$H$6,"0.0000")))</f>
        <v/>
      </c>
    </row>
    <row r="147" spans="2:16" outlineLevel="1" x14ac:dyDescent="0.25">
      <c r="B147" s="100">
        <v>143</v>
      </c>
      <c r="C147" s="6">
        <v>0.69314718055994529</v>
      </c>
      <c r="D147" s="101" t="str">
        <f>IF(D146=TEXT("Closed",0),TEXT("Closed",0),IF(D146+C147&gt;Summary!$H$5,TEXT("Closed",0),D146+C147))</f>
        <v>Closed</v>
      </c>
      <c r="E147" s="112" t="str">
        <f>IF(D147=TEXT("Closed",0),"",IF(Summary!$C$21&gt;=E$4,VLOOKUP($D147,'Teller 1'!$E$8:$G$207,3),""))</f>
        <v/>
      </c>
      <c r="F147" s="113" t="str">
        <f>IF(D147=TEXT("Closed",0),"",IF(Summary!$C$21&gt;=F$4,VLOOKUP($D147,'Teller 2'!$E$8:$G$207,3),""))</f>
        <v/>
      </c>
      <c r="G147" s="113">
        <f ca="1">IF(Summary!$C$21&gt;=G$4,VLOOKUP($D147,'Teller 3'!$E$8:$G$207,3),"")</f>
        <v>-190</v>
      </c>
      <c r="H147" s="113">
        <f ca="1">IF(Summary!$C$21&gt;=H$4,VLOOKUP($D147,'Teller 4'!$E$8:$G$207,3),"")</f>
        <v>-198</v>
      </c>
      <c r="I147" s="114">
        <f ca="1">IF(Summary!$C$21&gt;=I$4,VLOOKUP($D147,'Teller 5'!$E$8:$G$207,3),"")</f>
        <v>-198</v>
      </c>
      <c r="J147" s="102" t="str">
        <f t="shared" si="4"/>
        <v/>
      </c>
      <c r="K147" s="102" t="str">
        <f t="shared" si="5"/>
        <v/>
      </c>
      <c r="L147" s="102">
        <f>IF(D146=TEXT("Closed",0),1,Summary!$I$18)</f>
        <v>1</v>
      </c>
      <c r="M147" s="103" t="str">
        <f>IF(D147=TEXT("Closed",0),"",MAX('Teller 1'!K150,'Teller 2'!K150,'Teller 3'!K150,'Teller 4'!K150,'Teller 5'!K150))</f>
        <v/>
      </c>
      <c r="N147" s="103" t="str">
        <f>IF(D147=TEXT("Closed",0),"",AVERAGE($M$5:M147))</f>
        <v/>
      </c>
      <c r="O147" s="103" t="str">
        <f>IF(D147=TEXT("Closed",0),"",MAX($M$5:M147))</f>
        <v/>
      </c>
      <c r="P147" s="104" t="str">
        <f>IF(D147=TEXT("Closed",0),"",COUNTIF($M$5:M147,"&gt;"&amp;TEXT(Summary!$H$6,"0.0000")))</f>
        <v/>
      </c>
    </row>
    <row r="148" spans="2:16" outlineLevel="1" x14ac:dyDescent="0.25">
      <c r="B148" s="100">
        <v>144</v>
      </c>
      <c r="C148" s="6">
        <v>0.69314718055994529</v>
      </c>
      <c r="D148" s="101" t="str">
        <f>IF(D147=TEXT("Closed",0),TEXT("Closed",0),IF(D147+C148&gt;Summary!$H$5,TEXT("Closed",0),D147+C148))</f>
        <v>Closed</v>
      </c>
      <c r="E148" s="112" t="str">
        <f>IF(D148=TEXT("Closed",0),"",IF(Summary!$C$21&gt;=E$4,VLOOKUP($D148,'Teller 1'!$E$8:$G$207,3),""))</f>
        <v/>
      </c>
      <c r="F148" s="113" t="str">
        <f>IF(D148=TEXT("Closed",0),"",IF(Summary!$C$21&gt;=F$4,VLOOKUP($D148,'Teller 2'!$E$8:$G$207,3),""))</f>
        <v/>
      </c>
      <c r="G148" s="113">
        <f ca="1">IF(Summary!$C$21&gt;=G$4,VLOOKUP($D148,'Teller 3'!$E$8:$G$207,3),"")</f>
        <v>-190</v>
      </c>
      <c r="H148" s="113">
        <f ca="1">IF(Summary!$C$21&gt;=H$4,VLOOKUP($D148,'Teller 4'!$E$8:$G$207,3),"")</f>
        <v>-198</v>
      </c>
      <c r="I148" s="114">
        <f ca="1">IF(Summary!$C$21&gt;=I$4,VLOOKUP($D148,'Teller 5'!$E$8:$G$207,3),"")</f>
        <v>-198</v>
      </c>
      <c r="J148" s="102" t="str">
        <f t="shared" ref="J148:J204" si="6">IF(D148=TEXT("Closed",0),"",IF(E148=K148,1,IF(F148=K148,2,IF(G148=K148,3,IF(H148=K148,4,IF(I148=K148,5))))))</f>
        <v/>
      </c>
      <c r="K148" s="102" t="str">
        <f t="shared" si="5"/>
        <v/>
      </c>
      <c r="L148" s="102">
        <f>IF(D147=TEXT("Closed",0),1,Summary!$I$18)</f>
        <v>1</v>
      </c>
      <c r="M148" s="103" t="str">
        <f>IF(D148=TEXT("Closed",0),"",MAX('Teller 1'!K151,'Teller 2'!K151,'Teller 3'!K151,'Teller 4'!K151,'Teller 5'!K151))</f>
        <v/>
      </c>
      <c r="N148" s="103" t="str">
        <f>IF(D148=TEXT("Closed",0),"",AVERAGE($M$5:M148))</f>
        <v/>
      </c>
      <c r="O148" s="103" t="str">
        <f>IF(D148=TEXT("Closed",0),"",MAX($M$5:M148))</f>
        <v/>
      </c>
      <c r="P148" s="104" t="str">
        <f>IF(D148=TEXT("Closed",0),"",COUNTIF($M$5:M148,"&gt;"&amp;TEXT(Summary!$H$6,"0.0000")))</f>
        <v/>
      </c>
    </row>
    <row r="149" spans="2:16" outlineLevel="1" x14ac:dyDescent="0.25">
      <c r="B149" s="100">
        <v>145</v>
      </c>
      <c r="C149" s="6">
        <v>0.69314718055994529</v>
      </c>
      <c r="D149" s="101" t="str">
        <f>IF(D148=TEXT("Closed",0),TEXT("Closed",0),IF(D148+C149&gt;Summary!$H$5,TEXT("Closed",0),D148+C149))</f>
        <v>Closed</v>
      </c>
      <c r="E149" s="112" t="str">
        <f>IF(D149=TEXT("Closed",0),"",IF(Summary!$C$21&gt;=E$4,VLOOKUP($D149,'Teller 1'!$E$8:$G$207,3),""))</f>
        <v/>
      </c>
      <c r="F149" s="113" t="str">
        <f>IF(D149=TEXT("Closed",0),"",IF(Summary!$C$21&gt;=F$4,VLOOKUP($D149,'Teller 2'!$E$8:$G$207,3),""))</f>
        <v/>
      </c>
      <c r="G149" s="113">
        <f ca="1">IF(Summary!$C$21&gt;=G$4,VLOOKUP($D149,'Teller 3'!$E$8:$G$207,3),"")</f>
        <v>-190</v>
      </c>
      <c r="H149" s="113">
        <f ca="1">IF(Summary!$C$21&gt;=H$4,VLOOKUP($D149,'Teller 4'!$E$8:$G$207,3),"")</f>
        <v>-198</v>
      </c>
      <c r="I149" s="114">
        <f ca="1">IF(Summary!$C$21&gt;=I$4,VLOOKUP($D149,'Teller 5'!$E$8:$G$207,3),"")</f>
        <v>-198</v>
      </c>
      <c r="J149" s="102" t="str">
        <f t="shared" si="6"/>
        <v/>
      </c>
      <c r="K149" s="102" t="str">
        <f t="shared" si="5"/>
        <v/>
      </c>
      <c r="L149" s="102">
        <f>IF(D148=TEXT("Closed",0),1,Summary!$I$18)</f>
        <v>1</v>
      </c>
      <c r="M149" s="103" t="str">
        <f>IF(D149=TEXT("Closed",0),"",MAX('Teller 1'!K152,'Teller 2'!K152,'Teller 3'!K152,'Teller 4'!K152,'Teller 5'!K152))</f>
        <v/>
      </c>
      <c r="N149" s="103" t="str">
        <f>IF(D149=TEXT("Closed",0),"",AVERAGE($M$5:M149))</f>
        <v/>
      </c>
      <c r="O149" s="103" t="str">
        <f>IF(D149=TEXT("Closed",0),"",MAX($M$5:M149))</f>
        <v/>
      </c>
      <c r="P149" s="104" t="str">
        <f>IF(D149=TEXT("Closed",0),"",COUNTIF($M$5:M149,"&gt;"&amp;TEXT(Summary!$H$6,"0.0000")))</f>
        <v/>
      </c>
    </row>
    <row r="150" spans="2:16" outlineLevel="1" x14ac:dyDescent="0.25">
      <c r="B150" s="100">
        <v>146</v>
      </c>
      <c r="C150" s="6">
        <v>0.69314718055994529</v>
      </c>
      <c r="D150" s="101" t="str">
        <f>IF(D149=TEXT("Closed",0),TEXT("Closed",0),IF(D149+C150&gt;Summary!$H$5,TEXT("Closed",0),D149+C150))</f>
        <v>Closed</v>
      </c>
      <c r="E150" s="112" t="str">
        <f>IF(D150=TEXT("Closed",0),"",IF(Summary!$C$21&gt;=E$4,VLOOKUP($D150,'Teller 1'!$E$8:$G$207,3),""))</f>
        <v/>
      </c>
      <c r="F150" s="113" t="str">
        <f>IF(D150=TEXT("Closed",0),"",IF(Summary!$C$21&gt;=F$4,VLOOKUP($D150,'Teller 2'!$E$8:$G$207,3),""))</f>
        <v/>
      </c>
      <c r="G150" s="113">
        <f ca="1">IF(Summary!$C$21&gt;=G$4,VLOOKUP($D150,'Teller 3'!$E$8:$G$207,3),"")</f>
        <v>-190</v>
      </c>
      <c r="H150" s="113">
        <f ca="1">IF(Summary!$C$21&gt;=H$4,VLOOKUP($D150,'Teller 4'!$E$8:$G$207,3),"")</f>
        <v>-198</v>
      </c>
      <c r="I150" s="114">
        <f ca="1">IF(Summary!$C$21&gt;=I$4,VLOOKUP($D150,'Teller 5'!$E$8:$G$207,3),"")</f>
        <v>-198</v>
      </c>
      <c r="J150" s="102" t="str">
        <f t="shared" si="6"/>
        <v/>
      </c>
      <c r="K150" s="102" t="str">
        <f t="shared" si="5"/>
        <v/>
      </c>
      <c r="L150" s="102">
        <f>IF(D149=TEXT("Closed",0),1,Summary!$I$18)</f>
        <v>1</v>
      </c>
      <c r="M150" s="103" t="str">
        <f>IF(D150=TEXT("Closed",0),"",MAX('Teller 1'!K153,'Teller 2'!K153,'Teller 3'!K153,'Teller 4'!K153,'Teller 5'!K153))</f>
        <v/>
      </c>
      <c r="N150" s="103" t="str">
        <f>IF(D150=TEXT("Closed",0),"",AVERAGE($M$5:M150))</f>
        <v/>
      </c>
      <c r="O150" s="103" t="str">
        <f>IF(D150=TEXT("Closed",0),"",MAX($M$5:M150))</f>
        <v/>
      </c>
      <c r="P150" s="104" t="str">
        <f>IF(D150=TEXT("Closed",0),"",COUNTIF($M$5:M150,"&gt;"&amp;TEXT(Summary!$H$6,"0.0000")))</f>
        <v/>
      </c>
    </row>
    <row r="151" spans="2:16" outlineLevel="1" x14ac:dyDescent="0.25">
      <c r="B151" s="100">
        <v>147</v>
      </c>
      <c r="C151" s="6">
        <v>0.69314718055994529</v>
      </c>
      <c r="D151" s="101" t="str">
        <f>IF(D150=TEXT("Closed",0),TEXT("Closed",0),IF(D150+C151&gt;Summary!$H$5,TEXT("Closed",0),D150+C151))</f>
        <v>Closed</v>
      </c>
      <c r="E151" s="112" t="str">
        <f>IF(D151=TEXT("Closed",0),"",IF(Summary!$C$21&gt;=E$4,VLOOKUP($D151,'Teller 1'!$E$8:$G$207,3),""))</f>
        <v/>
      </c>
      <c r="F151" s="113" t="str">
        <f>IF(D151=TEXT("Closed",0),"",IF(Summary!$C$21&gt;=F$4,VLOOKUP($D151,'Teller 2'!$E$8:$G$207,3),""))</f>
        <v/>
      </c>
      <c r="G151" s="113">
        <f ca="1">IF(Summary!$C$21&gt;=G$4,VLOOKUP($D151,'Teller 3'!$E$8:$G$207,3),"")</f>
        <v>-190</v>
      </c>
      <c r="H151" s="113">
        <f ca="1">IF(Summary!$C$21&gt;=H$4,VLOOKUP($D151,'Teller 4'!$E$8:$G$207,3),"")</f>
        <v>-198</v>
      </c>
      <c r="I151" s="114">
        <f ca="1">IF(Summary!$C$21&gt;=I$4,VLOOKUP($D151,'Teller 5'!$E$8:$G$207,3),"")</f>
        <v>-198</v>
      </c>
      <c r="J151" s="102" t="str">
        <f t="shared" si="6"/>
        <v/>
      </c>
      <c r="K151" s="102" t="str">
        <f t="shared" si="5"/>
        <v/>
      </c>
      <c r="L151" s="102">
        <f>IF(D150=TEXT("Closed",0),1,Summary!$I$18)</f>
        <v>1</v>
      </c>
      <c r="M151" s="103" t="str">
        <f>IF(D151=TEXT("Closed",0),"",MAX('Teller 1'!K154,'Teller 2'!K154,'Teller 3'!K154,'Teller 4'!K154,'Teller 5'!K154))</f>
        <v/>
      </c>
      <c r="N151" s="103" t="str">
        <f>IF(D151=TEXT("Closed",0),"",AVERAGE($M$5:M151))</f>
        <v/>
      </c>
      <c r="O151" s="103" t="str">
        <f>IF(D151=TEXT("Closed",0),"",MAX($M$5:M151))</f>
        <v/>
      </c>
      <c r="P151" s="104" t="str">
        <f>IF(D151=TEXT("Closed",0),"",COUNTIF($M$5:M151,"&gt;"&amp;TEXT(Summary!$H$6,"0.0000")))</f>
        <v/>
      </c>
    </row>
    <row r="152" spans="2:16" outlineLevel="1" x14ac:dyDescent="0.25">
      <c r="B152" s="100">
        <v>148</v>
      </c>
      <c r="C152" s="6">
        <v>0.69314718055994529</v>
      </c>
      <c r="D152" s="101" t="str">
        <f>IF(D151=TEXT("Closed",0),TEXT("Closed",0),IF(D151+C152&gt;Summary!$H$5,TEXT("Closed",0),D151+C152))</f>
        <v>Closed</v>
      </c>
      <c r="E152" s="112" t="str">
        <f>IF(D152=TEXT("Closed",0),"",IF(Summary!$C$21&gt;=E$4,VLOOKUP($D152,'Teller 1'!$E$8:$G$207,3),""))</f>
        <v/>
      </c>
      <c r="F152" s="113" t="str">
        <f>IF(D152=TEXT("Closed",0),"",IF(Summary!$C$21&gt;=F$4,VLOOKUP($D152,'Teller 2'!$E$8:$G$207,3),""))</f>
        <v/>
      </c>
      <c r="G152" s="113">
        <f ca="1">IF(Summary!$C$21&gt;=G$4,VLOOKUP($D152,'Teller 3'!$E$8:$G$207,3),"")</f>
        <v>-190</v>
      </c>
      <c r="H152" s="113">
        <f ca="1">IF(Summary!$C$21&gt;=H$4,VLOOKUP($D152,'Teller 4'!$E$8:$G$207,3),"")</f>
        <v>-198</v>
      </c>
      <c r="I152" s="114">
        <f ca="1">IF(Summary!$C$21&gt;=I$4,VLOOKUP($D152,'Teller 5'!$E$8:$G$207,3),"")</f>
        <v>-198</v>
      </c>
      <c r="J152" s="102" t="str">
        <f t="shared" si="6"/>
        <v/>
      </c>
      <c r="K152" s="102" t="str">
        <f t="shared" si="5"/>
        <v/>
      </c>
      <c r="L152" s="102">
        <f>IF(D151=TEXT("Closed",0),1,Summary!$I$18)</f>
        <v>1</v>
      </c>
      <c r="M152" s="103" t="str">
        <f>IF(D152=TEXT("Closed",0),"",MAX('Teller 1'!K155,'Teller 2'!K155,'Teller 3'!K155,'Teller 4'!K155,'Teller 5'!K155))</f>
        <v/>
      </c>
      <c r="N152" s="103" t="str">
        <f>IF(D152=TEXT("Closed",0),"",AVERAGE($M$5:M152))</f>
        <v/>
      </c>
      <c r="O152" s="103" t="str">
        <f>IF(D152=TEXT("Closed",0),"",MAX($M$5:M152))</f>
        <v/>
      </c>
      <c r="P152" s="104" t="str">
        <f>IF(D152=TEXT("Closed",0),"",COUNTIF($M$5:M152,"&gt;"&amp;TEXT(Summary!$H$6,"0.0000")))</f>
        <v/>
      </c>
    </row>
    <row r="153" spans="2:16" outlineLevel="1" x14ac:dyDescent="0.25">
      <c r="B153" s="100">
        <v>149</v>
      </c>
      <c r="C153" s="6">
        <v>0.69314718055994529</v>
      </c>
      <c r="D153" s="101" t="str">
        <f>IF(D152=TEXT("Closed",0),TEXT("Closed",0),IF(D152+C153&gt;Summary!$H$5,TEXT("Closed",0),D152+C153))</f>
        <v>Closed</v>
      </c>
      <c r="E153" s="112" t="str">
        <f>IF(D153=TEXT("Closed",0),"",IF(Summary!$C$21&gt;=E$4,VLOOKUP($D153,'Teller 1'!$E$8:$G$207,3),""))</f>
        <v/>
      </c>
      <c r="F153" s="113" t="str">
        <f>IF(D153=TEXT("Closed",0),"",IF(Summary!$C$21&gt;=F$4,VLOOKUP($D153,'Teller 2'!$E$8:$G$207,3),""))</f>
        <v/>
      </c>
      <c r="G153" s="113">
        <f ca="1">IF(Summary!$C$21&gt;=G$4,VLOOKUP($D153,'Teller 3'!$E$8:$G$207,3),"")</f>
        <v>-190</v>
      </c>
      <c r="H153" s="113">
        <f ca="1">IF(Summary!$C$21&gt;=H$4,VLOOKUP($D153,'Teller 4'!$E$8:$G$207,3),"")</f>
        <v>-198</v>
      </c>
      <c r="I153" s="114">
        <f ca="1">IF(Summary!$C$21&gt;=I$4,VLOOKUP($D153,'Teller 5'!$E$8:$G$207,3),"")</f>
        <v>-198</v>
      </c>
      <c r="J153" s="102" t="str">
        <f t="shared" si="6"/>
        <v/>
      </c>
      <c r="K153" s="102" t="str">
        <f t="shared" si="5"/>
        <v/>
      </c>
      <c r="L153" s="102">
        <f>IF(D152=TEXT("Closed",0),1,Summary!$I$18)</f>
        <v>1</v>
      </c>
      <c r="M153" s="103" t="str">
        <f>IF(D153=TEXT("Closed",0),"",MAX('Teller 1'!K156,'Teller 2'!K156,'Teller 3'!K156,'Teller 4'!K156,'Teller 5'!K156))</f>
        <v/>
      </c>
      <c r="N153" s="103" t="str">
        <f>IF(D153=TEXT("Closed",0),"",AVERAGE($M$5:M153))</f>
        <v/>
      </c>
      <c r="O153" s="103" t="str">
        <f>IF(D153=TEXT("Closed",0),"",MAX($M$5:M153))</f>
        <v/>
      </c>
      <c r="P153" s="104" t="str">
        <f>IF(D153=TEXT("Closed",0),"",COUNTIF($M$5:M153,"&gt;"&amp;TEXT(Summary!$H$6,"0.0000")))</f>
        <v/>
      </c>
    </row>
    <row r="154" spans="2:16" outlineLevel="1" x14ac:dyDescent="0.25">
      <c r="B154" s="100">
        <v>150</v>
      </c>
      <c r="C154" s="6">
        <v>0.69314718055994529</v>
      </c>
      <c r="D154" s="101" t="str">
        <f>IF(D153=TEXT("Closed",0),TEXT("Closed",0),IF(D153+C154&gt;Summary!$H$5,TEXT("Closed",0),D153+C154))</f>
        <v>Closed</v>
      </c>
      <c r="E154" s="112" t="str">
        <f>IF(D154=TEXT("Closed",0),"",IF(Summary!$C$21&gt;=E$4,VLOOKUP($D154,'Teller 1'!$E$8:$G$207,3),""))</f>
        <v/>
      </c>
      <c r="F154" s="113" t="str">
        <f>IF(D154=TEXT("Closed",0),"",IF(Summary!$C$21&gt;=F$4,VLOOKUP($D154,'Teller 2'!$E$8:$G$207,3),""))</f>
        <v/>
      </c>
      <c r="G154" s="113">
        <f ca="1">IF(Summary!$C$21&gt;=G$4,VLOOKUP($D154,'Teller 3'!$E$8:$G$207,3),"")</f>
        <v>-190</v>
      </c>
      <c r="H154" s="113">
        <f ca="1">IF(Summary!$C$21&gt;=H$4,VLOOKUP($D154,'Teller 4'!$E$8:$G$207,3),"")</f>
        <v>-198</v>
      </c>
      <c r="I154" s="114">
        <f ca="1">IF(Summary!$C$21&gt;=I$4,VLOOKUP($D154,'Teller 5'!$E$8:$G$207,3),"")</f>
        <v>-198</v>
      </c>
      <c r="J154" s="102" t="str">
        <f t="shared" si="6"/>
        <v/>
      </c>
      <c r="K154" s="102" t="str">
        <f t="shared" si="5"/>
        <v/>
      </c>
      <c r="L154" s="102">
        <f>IF(D153=TEXT("Closed",0),1,Summary!$I$18)</f>
        <v>1</v>
      </c>
      <c r="M154" s="103" t="str">
        <f>IF(D154=TEXT("Closed",0),"",MAX('Teller 1'!K157,'Teller 2'!K157,'Teller 3'!K157,'Teller 4'!K157,'Teller 5'!K157))</f>
        <v/>
      </c>
      <c r="N154" s="103" t="str">
        <f>IF(D154=TEXT("Closed",0),"",AVERAGE($M$5:M154))</f>
        <v/>
      </c>
      <c r="O154" s="103" t="str">
        <f>IF(D154=TEXT("Closed",0),"",MAX($M$5:M154))</f>
        <v/>
      </c>
      <c r="P154" s="104" t="str">
        <f>IF(D154=TEXT("Closed",0),"",COUNTIF($M$5:M154,"&gt;"&amp;TEXT(Summary!$H$6,"0.0000")))</f>
        <v/>
      </c>
    </row>
    <row r="155" spans="2:16" outlineLevel="1" x14ac:dyDescent="0.25">
      <c r="B155" s="100">
        <v>151</v>
      </c>
      <c r="C155" s="6">
        <v>0.69314718055994529</v>
      </c>
      <c r="D155" s="101" t="str">
        <f>IF(D154=TEXT("Closed",0),TEXT("Closed",0),IF(D154+C155&gt;Summary!$H$5,TEXT("Closed",0),D154+C155))</f>
        <v>Closed</v>
      </c>
      <c r="E155" s="112" t="str">
        <f>IF(D155=TEXT("Closed",0),"",IF(Summary!$C$21&gt;=E$4,VLOOKUP($D155,'Teller 1'!$E$8:$G$207,3),""))</f>
        <v/>
      </c>
      <c r="F155" s="113" t="str">
        <f>IF(D155=TEXT("Closed",0),"",IF(Summary!$C$21&gt;=F$4,VLOOKUP($D155,'Teller 2'!$E$8:$G$207,3),""))</f>
        <v/>
      </c>
      <c r="G155" s="113">
        <f ca="1">IF(Summary!$C$21&gt;=G$4,VLOOKUP($D155,'Teller 3'!$E$8:$G$207,3),"")</f>
        <v>-190</v>
      </c>
      <c r="H155" s="113">
        <f ca="1">IF(Summary!$C$21&gt;=H$4,VLOOKUP($D155,'Teller 4'!$E$8:$G$207,3),"")</f>
        <v>-198</v>
      </c>
      <c r="I155" s="114">
        <f ca="1">IF(Summary!$C$21&gt;=I$4,VLOOKUP($D155,'Teller 5'!$E$8:$G$207,3),"")</f>
        <v>-198</v>
      </c>
      <c r="J155" s="102" t="str">
        <f t="shared" si="6"/>
        <v/>
      </c>
      <c r="K155" s="102" t="str">
        <f t="shared" si="5"/>
        <v/>
      </c>
      <c r="L155" s="102">
        <f>IF(D154=TEXT("Closed",0),1,Summary!$I$18)</f>
        <v>1</v>
      </c>
      <c r="M155" s="103" t="str">
        <f>IF(D155=TEXT("Closed",0),"",MAX('Teller 1'!K158,'Teller 2'!K158,'Teller 3'!K158,'Teller 4'!K158,'Teller 5'!K158))</f>
        <v/>
      </c>
      <c r="N155" s="103" t="str">
        <f>IF(D155=TEXT("Closed",0),"",AVERAGE($M$5:M155))</f>
        <v/>
      </c>
      <c r="O155" s="103" t="str">
        <f>IF(D155=TEXT("Closed",0),"",MAX($M$5:M155))</f>
        <v/>
      </c>
      <c r="P155" s="104" t="str">
        <f>IF(D155=TEXT("Closed",0),"",COUNTIF($M$5:M155,"&gt;"&amp;TEXT(Summary!$H$6,"0.0000")))</f>
        <v/>
      </c>
    </row>
    <row r="156" spans="2:16" outlineLevel="1" x14ac:dyDescent="0.25">
      <c r="B156" s="100">
        <v>152</v>
      </c>
      <c r="C156" s="6">
        <v>0.69314718055994529</v>
      </c>
      <c r="D156" s="101" t="str">
        <f>IF(D155=TEXT("Closed",0),TEXT("Closed",0),IF(D155+C156&gt;Summary!$H$5,TEXT("Closed",0),D155+C156))</f>
        <v>Closed</v>
      </c>
      <c r="E156" s="112" t="str">
        <f>IF(D156=TEXT("Closed",0),"",IF(Summary!$C$21&gt;=E$4,VLOOKUP($D156,'Teller 1'!$E$8:$G$207,3),""))</f>
        <v/>
      </c>
      <c r="F156" s="113" t="str">
        <f>IF(D156=TEXT("Closed",0),"",IF(Summary!$C$21&gt;=F$4,VLOOKUP($D156,'Teller 2'!$E$8:$G$207,3),""))</f>
        <v/>
      </c>
      <c r="G156" s="113">
        <f ca="1">IF(Summary!$C$21&gt;=G$4,VLOOKUP($D156,'Teller 3'!$E$8:$G$207,3),"")</f>
        <v>-190</v>
      </c>
      <c r="H156" s="113">
        <f ca="1">IF(Summary!$C$21&gt;=H$4,VLOOKUP($D156,'Teller 4'!$E$8:$G$207,3),"")</f>
        <v>-198</v>
      </c>
      <c r="I156" s="114">
        <f ca="1">IF(Summary!$C$21&gt;=I$4,VLOOKUP($D156,'Teller 5'!$E$8:$G$207,3),"")</f>
        <v>-198</v>
      </c>
      <c r="J156" s="102" t="str">
        <f t="shared" si="6"/>
        <v/>
      </c>
      <c r="K156" s="102" t="str">
        <f t="shared" si="5"/>
        <v/>
      </c>
      <c r="L156" s="102">
        <f>IF(D155=TEXT("Closed",0),1,Summary!$I$18)</f>
        <v>1</v>
      </c>
      <c r="M156" s="103" t="str">
        <f>IF(D156=TEXT("Closed",0),"",MAX('Teller 1'!K159,'Teller 2'!K159,'Teller 3'!K159,'Teller 4'!K159,'Teller 5'!K159))</f>
        <v/>
      </c>
      <c r="N156" s="103" t="str">
        <f>IF(D156=TEXT("Closed",0),"",AVERAGE($M$5:M156))</f>
        <v/>
      </c>
      <c r="O156" s="103" t="str">
        <f>IF(D156=TEXT("Closed",0),"",MAX($M$5:M156))</f>
        <v/>
      </c>
      <c r="P156" s="104" t="str">
        <f>IF(D156=TEXT("Closed",0),"",COUNTIF($M$5:M156,"&gt;"&amp;TEXT(Summary!$H$6,"0.0000")))</f>
        <v/>
      </c>
    </row>
    <row r="157" spans="2:16" outlineLevel="1" x14ac:dyDescent="0.25">
      <c r="B157" s="100">
        <v>153</v>
      </c>
      <c r="C157" s="6">
        <v>0.69314718055994529</v>
      </c>
      <c r="D157" s="101" t="str">
        <f>IF(D156=TEXT("Closed",0),TEXT("Closed",0),IF(D156+C157&gt;Summary!$H$5,TEXT("Closed",0),D156+C157))</f>
        <v>Closed</v>
      </c>
      <c r="E157" s="112" t="str">
        <f>IF(D157=TEXT("Closed",0),"",IF(Summary!$C$21&gt;=E$4,VLOOKUP($D157,'Teller 1'!$E$8:$G$207,3),""))</f>
        <v/>
      </c>
      <c r="F157" s="113" t="str">
        <f>IF(D157=TEXT("Closed",0),"",IF(Summary!$C$21&gt;=F$4,VLOOKUP($D157,'Teller 2'!$E$8:$G$207,3),""))</f>
        <v/>
      </c>
      <c r="G157" s="113">
        <f ca="1">IF(Summary!$C$21&gt;=G$4,VLOOKUP($D157,'Teller 3'!$E$8:$G$207,3),"")</f>
        <v>-190</v>
      </c>
      <c r="H157" s="113">
        <f ca="1">IF(Summary!$C$21&gt;=H$4,VLOOKUP($D157,'Teller 4'!$E$8:$G$207,3),"")</f>
        <v>-198</v>
      </c>
      <c r="I157" s="114">
        <f ca="1">IF(Summary!$C$21&gt;=I$4,VLOOKUP($D157,'Teller 5'!$E$8:$G$207,3),"")</f>
        <v>-198</v>
      </c>
      <c r="J157" s="102" t="str">
        <f t="shared" si="6"/>
        <v/>
      </c>
      <c r="K157" s="102" t="str">
        <f t="shared" si="5"/>
        <v/>
      </c>
      <c r="L157" s="102">
        <f>IF(D156=TEXT("Closed",0),1,Summary!$I$18)</f>
        <v>1</v>
      </c>
      <c r="M157" s="103" t="str">
        <f>IF(D157=TEXT("Closed",0),"",MAX('Teller 1'!K160,'Teller 2'!K160,'Teller 3'!K160,'Teller 4'!K160,'Teller 5'!K160))</f>
        <v/>
      </c>
      <c r="N157" s="103" t="str">
        <f>IF(D157=TEXT("Closed",0),"",AVERAGE($M$5:M157))</f>
        <v/>
      </c>
      <c r="O157" s="103" t="str">
        <f>IF(D157=TEXT("Closed",0),"",MAX($M$5:M157))</f>
        <v/>
      </c>
      <c r="P157" s="104" t="str">
        <f>IF(D157=TEXT("Closed",0),"",COUNTIF($M$5:M157,"&gt;"&amp;TEXT(Summary!$H$6,"0.0000")))</f>
        <v/>
      </c>
    </row>
    <row r="158" spans="2:16" outlineLevel="1" x14ac:dyDescent="0.25">
      <c r="B158" s="100">
        <v>154</v>
      </c>
      <c r="C158" s="6">
        <v>0.69314718055994529</v>
      </c>
      <c r="D158" s="101" t="str">
        <f>IF(D157=TEXT("Closed",0),TEXT("Closed",0),IF(D157+C158&gt;Summary!$H$5,TEXT("Closed",0),D157+C158))</f>
        <v>Closed</v>
      </c>
      <c r="E158" s="112" t="str">
        <f>IF(D158=TEXT("Closed",0),"",IF(Summary!$C$21&gt;=E$4,VLOOKUP($D158,'Teller 1'!$E$8:$G$207,3),""))</f>
        <v/>
      </c>
      <c r="F158" s="113" t="str">
        <f>IF(D158=TEXT("Closed",0),"",IF(Summary!$C$21&gt;=F$4,VLOOKUP($D158,'Teller 2'!$E$8:$G$207,3),""))</f>
        <v/>
      </c>
      <c r="G158" s="113">
        <f ca="1">IF(Summary!$C$21&gt;=G$4,VLOOKUP($D158,'Teller 3'!$E$8:$G$207,3),"")</f>
        <v>-190</v>
      </c>
      <c r="H158" s="113">
        <f ca="1">IF(Summary!$C$21&gt;=H$4,VLOOKUP($D158,'Teller 4'!$E$8:$G$207,3),"")</f>
        <v>-198</v>
      </c>
      <c r="I158" s="114">
        <f ca="1">IF(Summary!$C$21&gt;=I$4,VLOOKUP($D158,'Teller 5'!$E$8:$G$207,3),"")</f>
        <v>-198</v>
      </c>
      <c r="J158" s="102" t="str">
        <f t="shared" si="6"/>
        <v/>
      </c>
      <c r="K158" s="102" t="str">
        <f t="shared" si="5"/>
        <v/>
      </c>
      <c r="L158" s="102">
        <f>IF(D157=TEXT("Closed",0),1,Summary!$I$18)</f>
        <v>1</v>
      </c>
      <c r="M158" s="103" t="str">
        <f>IF(D158=TEXT("Closed",0),"",MAX('Teller 1'!K161,'Teller 2'!K161,'Teller 3'!K161,'Teller 4'!K161,'Teller 5'!K161))</f>
        <v/>
      </c>
      <c r="N158" s="103" t="str">
        <f>IF(D158=TEXT("Closed",0),"",AVERAGE($M$5:M158))</f>
        <v/>
      </c>
      <c r="O158" s="103" t="str">
        <f>IF(D158=TEXT("Closed",0),"",MAX($M$5:M158))</f>
        <v/>
      </c>
      <c r="P158" s="104" t="str">
        <f>IF(D158=TEXT("Closed",0),"",COUNTIF($M$5:M158,"&gt;"&amp;TEXT(Summary!$H$6,"0.0000")))</f>
        <v/>
      </c>
    </row>
    <row r="159" spans="2:16" outlineLevel="1" x14ac:dyDescent="0.25">
      <c r="B159" s="100">
        <v>155</v>
      </c>
      <c r="C159" s="6">
        <v>0.69314718055994529</v>
      </c>
      <c r="D159" s="101" t="str">
        <f>IF(D158=TEXT("Closed",0),TEXT("Closed",0),IF(D158+C159&gt;Summary!$H$5,TEXT("Closed",0),D158+C159))</f>
        <v>Closed</v>
      </c>
      <c r="E159" s="112" t="str">
        <f>IF(D159=TEXT("Closed",0),"",IF(Summary!$C$21&gt;=E$4,VLOOKUP($D159,'Teller 1'!$E$8:$G$207,3),""))</f>
        <v/>
      </c>
      <c r="F159" s="113" t="str">
        <f>IF(D159=TEXT("Closed",0),"",IF(Summary!$C$21&gt;=F$4,VLOOKUP($D159,'Teller 2'!$E$8:$G$207,3),""))</f>
        <v/>
      </c>
      <c r="G159" s="113">
        <f ca="1">IF(Summary!$C$21&gt;=G$4,VLOOKUP($D159,'Teller 3'!$E$8:$G$207,3),"")</f>
        <v>-190</v>
      </c>
      <c r="H159" s="113">
        <f ca="1">IF(Summary!$C$21&gt;=H$4,VLOOKUP($D159,'Teller 4'!$E$8:$G$207,3),"")</f>
        <v>-198</v>
      </c>
      <c r="I159" s="114">
        <f ca="1">IF(Summary!$C$21&gt;=I$4,VLOOKUP($D159,'Teller 5'!$E$8:$G$207,3),"")</f>
        <v>-198</v>
      </c>
      <c r="J159" s="102" t="str">
        <f t="shared" si="6"/>
        <v/>
      </c>
      <c r="K159" s="102" t="str">
        <f t="shared" si="5"/>
        <v/>
      </c>
      <c r="L159" s="102">
        <f>IF(D158=TEXT("Closed",0),1,Summary!$I$18)</f>
        <v>1</v>
      </c>
      <c r="M159" s="103" t="str">
        <f>IF(D159=TEXT("Closed",0),"",MAX('Teller 1'!K162,'Teller 2'!K162,'Teller 3'!K162,'Teller 4'!K162,'Teller 5'!K162))</f>
        <v/>
      </c>
      <c r="N159" s="103" t="str">
        <f>IF(D159=TEXT("Closed",0),"",AVERAGE($M$5:M159))</f>
        <v/>
      </c>
      <c r="O159" s="103" t="str">
        <f>IF(D159=TEXT("Closed",0),"",MAX($M$5:M159))</f>
        <v/>
      </c>
      <c r="P159" s="104" t="str">
        <f>IF(D159=TEXT("Closed",0),"",COUNTIF($M$5:M159,"&gt;"&amp;TEXT(Summary!$H$6,"0.0000")))</f>
        <v/>
      </c>
    </row>
    <row r="160" spans="2:16" outlineLevel="1" x14ac:dyDescent="0.25">
      <c r="B160" s="100">
        <v>156</v>
      </c>
      <c r="C160" s="6">
        <v>0.69314718055994529</v>
      </c>
      <c r="D160" s="101" t="str">
        <f>IF(D159=TEXT("Closed",0),TEXT("Closed",0),IF(D159+C160&gt;Summary!$H$5,TEXT("Closed",0),D159+C160))</f>
        <v>Closed</v>
      </c>
      <c r="E160" s="112" t="str">
        <f>IF(D160=TEXT("Closed",0),"",IF(Summary!$C$21&gt;=E$4,VLOOKUP($D160,'Teller 1'!$E$8:$G$207,3),""))</f>
        <v/>
      </c>
      <c r="F160" s="113" t="str">
        <f>IF(D160=TEXT("Closed",0),"",IF(Summary!$C$21&gt;=F$4,VLOOKUP($D160,'Teller 2'!$E$8:$G$207,3),""))</f>
        <v/>
      </c>
      <c r="G160" s="113">
        <f ca="1">IF(Summary!$C$21&gt;=G$4,VLOOKUP($D160,'Teller 3'!$E$8:$G$207,3),"")</f>
        <v>-190</v>
      </c>
      <c r="H160" s="113">
        <f ca="1">IF(Summary!$C$21&gt;=H$4,VLOOKUP($D160,'Teller 4'!$E$8:$G$207,3),"")</f>
        <v>-198</v>
      </c>
      <c r="I160" s="114">
        <f ca="1">IF(Summary!$C$21&gt;=I$4,VLOOKUP($D160,'Teller 5'!$E$8:$G$207,3),"")</f>
        <v>-198</v>
      </c>
      <c r="J160" s="102" t="str">
        <f t="shared" si="6"/>
        <v/>
      </c>
      <c r="K160" s="102" t="str">
        <f t="shared" si="5"/>
        <v/>
      </c>
      <c r="L160" s="102">
        <f>IF(D159=TEXT("Closed",0),1,Summary!$I$18)</f>
        <v>1</v>
      </c>
      <c r="M160" s="103" t="str">
        <f>IF(D160=TEXT("Closed",0),"",MAX('Teller 1'!K163,'Teller 2'!K163,'Teller 3'!K163,'Teller 4'!K163,'Teller 5'!K163))</f>
        <v/>
      </c>
      <c r="N160" s="103" t="str">
        <f>IF(D160=TEXT("Closed",0),"",AVERAGE($M$5:M160))</f>
        <v/>
      </c>
      <c r="O160" s="103" t="str">
        <f>IF(D160=TEXT("Closed",0),"",MAX($M$5:M160))</f>
        <v/>
      </c>
      <c r="P160" s="104" t="str">
        <f>IF(D160=TEXT("Closed",0),"",COUNTIF($M$5:M160,"&gt;"&amp;TEXT(Summary!$H$6,"0.0000")))</f>
        <v/>
      </c>
    </row>
    <row r="161" spans="2:16" outlineLevel="1" x14ac:dyDescent="0.25">
      <c r="B161" s="100">
        <v>157</v>
      </c>
      <c r="C161" s="6">
        <v>0.69314718055994529</v>
      </c>
      <c r="D161" s="101" t="str">
        <f>IF(D160=TEXT("Closed",0),TEXT("Closed",0),IF(D160+C161&gt;Summary!$H$5,TEXT("Closed",0),D160+C161))</f>
        <v>Closed</v>
      </c>
      <c r="E161" s="112" t="str">
        <f>IF(D161=TEXT("Closed",0),"",IF(Summary!$C$21&gt;=E$4,VLOOKUP($D161,'Teller 1'!$E$8:$G$207,3),""))</f>
        <v/>
      </c>
      <c r="F161" s="113" t="str">
        <f>IF(D161=TEXT("Closed",0),"",IF(Summary!$C$21&gt;=F$4,VLOOKUP($D161,'Teller 2'!$E$8:$G$207,3),""))</f>
        <v/>
      </c>
      <c r="G161" s="113">
        <f ca="1">IF(Summary!$C$21&gt;=G$4,VLOOKUP($D161,'Teller 3'!$E$8:$G$207,3),"")</f>
        <v>-190</v>
      </c>
      <c r="H161" s="113">
        <f ca="1">IF(Summary!$C$21&gt;=H$4,VLOOKUP($D161,'Teller 4'!$E$8:$G$207,3),"")</f>
        <v>-198</v>
      </c>
      <c r="I161" s="114">
        <f ca="1">IF(Summary!$C$21&gt;=I$4,VLOOKUP($D161,'Teller 5'!$E$8:$G$207,3),"")</f>
        <v>-198</v>
      </c>
      <c r="J161" s="102" t="str">
        <f t="shared" si="6"/>
        <v/>
      </c>
      <c r="K161" s="102" t="str">
        <f t="shared" si="5"/>
        <v/>
      </c>
      <c r="L161" s="102">
        <f>IF(D160=TEXT("Closed",0),1,Summary!$I$18)</f>
        <v>1</v>
      </c>
      <c r="M161" s="103" t="str">
        <f>IF(D161=TEXT("Closed",0),"",MAX('Teller 1'!K164,'Teller 2'!K164,'Teller 3'!K164,'Teller 4'!K164,'Teller 5'!K164))</f>
        <v/>
      </c>
      <c r="N161" s="103" t="str">
        <f>IF(D161=TEXT("Closed",0),"",AVERAGE($M$5:M161))</f>
        <v/>
      </c>
      <c r="O161" s="103" t="str">
        <f>IF(D161=TEXT("Closed",0),"",MAX($M$5:M161))</f>
        <v/>
      </c>
      <c r="P161" s="104" t="str">
        <f>IF(D161=TEXT("Closed",0),"",COUNTIF($M$5:M161,"&gt;"&amp;TEXT(Summary!$H$6,"0.0000")))</f>
        <v/>
      </c>
    </row>
    <row r="162" spans="2:16" outlineLevel="1" x14ac:dyDescent="0.25">
      <c r="B162" s="100">
        <v>158</v>
      </c>
      <c r="C162" s="6">
        <v>0.69314718055994529</v>
      </c>
      <c r="D162" s="101" t="str">
        <f>IF(D161=TEXT("Closed",0),TEXT("Closed",0),IF(D161+C162&gt;Summary!$H$5,TEXT("Closed",0),D161+C162))</f>
        <v>Closed</v>
      </c>
      <c r="E162" s="112" t="str">
        <f>IF(D162=TEXT("Closed",0),"",IF(Summary!$C$21&gt;=E$4,VLOOKUP($D162,'Teller 1'!$E$8:$G$207,3),""))</f>
        <v/>
      </c>
      <c r="F162" s="113" t="str">
        <f>IF(D162=TEXT("Closed",0),"",IF(Summary!$C$21&gt;=F$4,VLOOKUP($D162,'Teller 2'!$E$8:$G$207,3),""))</f>
        <v/>
      </c>
      <c r="G162" s="113">
        <f ca="1">IF(Summary!$C$21&gt;=G$4,VLOOKUP($D162,'Teller 3'!$E$8:$G$207,3),"")</f>
        <v>-190</v>
      </c>
      <c r="H162" s="113">
        <f ca="1">IF(Summary!$C$21&gt;=H$4,VLOOKUP($D162,'Teller 4'!$E$8:$G$207,3),"")</f>
        <v>-198</v>
      </c>
      <c r="I162" s="114">
        <f ca="1">IF(Summary!$C$21&gt;=I$4,VLOOKUP($D162,'Teller 5'!$E$8:$G$207,3),"")</f>
        <v>-198</v>
      </c>
      <c r="J162" s="102" t="str">
        <f t="shared" si="6"/>
        <v/>
      </c>
      <c r="K162" s="102" t="str">
        <f t="shared" si="5"/>
        <v/>
      </c>
      <c r="L162" s="102">
        <f>IF(D161=TEXT("Closed",0),1,Summary!$I$18)</f>
        <v>1</v>
      </c>
      <c r="M162" s="103" t="str">
        <f>IF(D162=TEXT("Closed",0),"",MAX('Teller 1'!K165,'Teller 2'!K165,'Teller 3'!K165,'Teller 4'!K165,'Teller 5'!K165))</f>
        <v/>
      </c>
      <c r="N162" s="103" t="str">
        <f>IF(D162=TEXT("Closed",0),"",AVERAGE($M$5:M162))</f>
        <v/>
      </c>
      <c r="O162" s="103" t="str">
        <f>IF(D162=TEXT("Closed",0),"",MAX($M$5:M162))</f>
        <v/>
      </c>
      <c r="P162" s="104" t="str">
        <f>IF(D162=TEXT("Closed",0),"",COUNTIF($M$5:M162,"&gt;"&amp;TEXT(Summary!$H$6,"0.0000")))</f>
        <v/>
      </c>
    </row>
    <row r="163" spans="2:16" outlineLevel="1" x14ac:dyDescent="0.25">
      <c r="B163" s="100">
        <v>159</v>
      </c>
      <c r="C163" s="6">
        <v>0.69314718055994529</v>
      </c>
      <c r="D163" s="101" t="str">
        <f>IF(D162=TEXT("Closed",0),TEXT("Closed",0),IF(D162+C163&gt;Summary!$H$5,TEXT("Closed",0),D162+C163))</f>
        <v>Closed</v>
      </c>
      <c r="E163" s="112" t="str">
        <f>IF(D163=TEXT("Closed",0),"",IF(Summary!$C$21&gt;=E$4,VLOOKUP($D163,'Teller 1'!$E$8:$G$207,3),""))</f>
        <v/>
      </c>
      <c r="F163" s="113" t="str">
        <f>IF(D163=TEXT("Closed",0),"",IF(Summary!$C$21&gt;=F$4,VLOOKUP($D163,'Teller 2'!$E$8:$G$207,3),""))</f>
        <v/>
      </c>
      <c r="G163" s="113">
        <f ca="1">IF(Summary!$C$21&gt;=G$4,VLOOKUP($D163,'Teller 3'!$E$8:$G$207,3),"")</f>
        <v>-190</v>
      </c>
      <c r="H163" s="113">
        <f ca="1">IF(Summary!$C$21&gt;=H$4,VLOOKUP($D163,'Teller 4'!$E$8:$G$207,3),"")</f>
        <v>-198</v>
      </c>
      <c r="I163" s="114">
        <f ca="1">IF(Summary!$C$21&gt;=I$4,VLOOKUP($D163,'Teller 5'!$E$8:$G$207,3),"")</f>
        <v>-198</v>
      </c>
      <c r="J163" s="102" t="str">
        <f t="shared" si="6"/>
        <v/>
      </c>
      <c r="K163" s="102" t="str">
        <f t="shared" si="5"/>
        <v/>
      </c>
      <c r="L163" s="102">
        <f>IF(D162=TEXT("Closed",0),1,Summary!$I$18)</f>
        <v>1</v>
      </c>
      <c r="M163" s="103" t="str">
        <f>IF(D163=TEXT("Closed",0),"",MAX('Teller 1'!K166,'Teller 2'!K166,'Teller 3'!K166,'Teller 4'!K166,'Teller 5'!K166))</f>
        <v/>
      </c>
      <c r="N163" s="103" t="str">
        <f>IF(D163=TEXT("Closed",0),"",AVERAGE($M$5:M163))</f>
        <v/>
      </c>
      <c r="O163" s="103" t="str">
        <f>IF(D163=TEXT("Closed",0),"",MAX($M$5:M163))</f>
        <v/>
      </c>
      <c r="P163" s="104" t="str">
        <f>IF(D163=TEXT("Closed",0),"",COUNTIF($M$5:M163,"&gt;"&amp;TEXT(Summary!$H$6,"0.0000")))</f>
        <v/>
      </c>
    </row>
    <row r="164" spans="2:16" outlineLevel="1" x14ac:dyDescent="0.25">
      <c r="B164" s="100">
        <v>160</v>
      </c>
      <c r="C164" s="6">
        <v>0.69314718055994529</v>
      </c>
      <c r="D164" s="101" t="str">
        <f>IF(D163=TEXT("Closed",0),TEXT("Closed",0),IF(D163+C164&gt;Summary!$H$5,TEXT("Closed",0),D163+C164))</f>
        <v>Closed</v>
      </c>
      <c r="E164" s="112" t="str">
        <f>IF(D164=TEXT("Closed",0),"",IF(Summary!$C$21&gt;=E$4,VLOOKUP($D164,'Teller 1'!$E$8:$G$207,3),""))</f>
        <v/>
      </c>
      <c r="F164" s="113" t="str">
        <f>IF(D164=TEXT("Closed",0),"",IF(Summary!$C$21&gt;=F$4,VLOOKUP($D164,'Teller 2'!$E$8:$G$207,3),""))</f>
        <v/>
      </c>
      <c r="G164" s="113">
        <f ca="1">IF(Summary!$C$21&gt;=G$4,VLOOKUP($D164,'Teller 3'!$E$8:$G$207,3),"")</f>
        <v>-190</v>
      </c>
      <c r="H164" s="113">
        <f ca="1">IF(Summary!$C$21&gt;=H$4,VLOOKUP($D164,'Teller 4'!$E$8:$G$207,3),"")</f>
        <v>-198</v>
      </c>
      <c r="I164" s="114">
        <f ca="1">IF(Summary!$C$21&gt;=I$4,VLOOKUP($D164,'Teller 5'!$E$8:$G$207,3),"")</f>
        <v>-198</v>
      </c>
      <c r="J164" s="102" t="str">
        <f t="shared" si="6"/>
        <v/>
      </c>
      <c r="K164" s="102" t="str">
        <f t="shared" si="5"/>
        <v/>
      </c>
      <c r="L164" s="102">
        <f>IF(D163=TEXT("Closed",0),1,Summary!$I$18)</f>
        <v>1</v>
      </c>
      <c r="M164" s="103" t="str">
        <f>IF(D164=TEXT("Closed",0),"",MAX('Teller 1'!K167,'Teller 2'!K167,'Teller 3'!K167,'Teller 4'!K167,'Teller 5'!K167))</f>
        <v/>
      </c>
      <c r="N164" s="103" t="str">
        <f>IF(D164=TEXT("Closed",0),"",AVERAGE($M$5:M164))</f>
        <v/>
      </c>
      <c r="O164" s="103" t="str">
        <f>IF(D164=TEXT("Closed",0),"",MAX($M$5:M164))</f>
        <v/>
      </c>
      <c r="P164" s="104" t="str">
        <f>IF(D164=TEXT("Closed",0),"",COUNTIF($M$5:M164,"&gt;"&amp;TEXT(Summary!$H$6,"0.0000")))</f>
        <v/>
      </c>
    </row>
    <row r="165" spans="2:16" outlineLevel="1" x14ac:dyDescent="0.25">
      <c r="B165" s="100">
        <v>161</v>
      </c>
      <c r="C165" s="6">
        <v>0.69314718055994529</v>
      </c>
      <c r="D165" s="101" t="str">
        <f>IF(D164=TEXT("Closed",0),TEXT("Closed",0),IF(D164+C165&gt;Summary!$H$5,TEXT("Closed",0),D164+C165))</f>
        <v>Closed</v>
      </c>
      <c r="E165" s="112" t="str">
        <f>IF(D165=TEXT("Closed",0),"",IF(Summary!$C$21&gt;=E$4,VLOOKUP($D165,'Teller 1'!$E$8:$G$207,3),""))</f>
        <v/>
      </c>
      <c r="F165" s="113" t="str">
        <f>IF(D165=TEXT("Closed",0),"",IF(Summary!$C$21&gt;=F$4,VLOOKUP($D165,'Teller 2'!$E$8:$G$207,3),""))</f>
        <v/>
      </c>
      <c r="G165" s="113">
        <f ca="1">IF(Summary!$C$21&gt;=G$4,VLOOKUP($D165,'Teller 3'!$E$8:$G$207,3),"")</f>
        <v>-190</v>
      </c>
      <c r="H165" s="113">
        <f ca="1">IF(Summary!$C$21&gt;=H$4,VLOOKUP($D165,'Teller 4'!$E$8:$G$207,3),"")</f>
        <v>-198</v>
      </c>
      <c r="I165" s="114">
        <f ca="1">IF(Summary!$C$21&gt;=I$4,VLOOKUP($D165,'Teller 5'!$E$8:$G$207,3),"")</f>
        <v>-198</v>
      </c>
      <c r="J165" s="102" t="str">
        <f t="shared" si="6"/>
        <v/>
      </c>
      <c r="K165" s="102" t="str">
        <f t="shared" si="5"/>
        <v/>
      </c>
      <c r="L165" s="102">
        <f>IF(D164=TEXT("Closed",0),1,Summary!$I$18)</f>
        <v>1</v>
      </c>
      <c r="M165" s="103" t="str">
        <f>IF(D165=TEXT("Closed",0),"",MAX('Teller 1'!K168,'Teller 2'!K168,'Teller 3'!K168,'Teller 4'!K168,'Teller 5'!K168))</f>
        <v/>
      </c>
      <c r="N165" s="103" t="str">
        <f>IF(D165=TEXT("Closed",0),"",AVERAGE($M$5:M165))</f>
        <v/>
      </c>
      <c r="O165" s="103" t="str">
        <f>IF(D165=TEXT("Closed",0),"",MAX($M$5:M165))</f>
        <v/>
      </c>
      <c r="P165" s="104" t="str">
        <f>IF(D165=TEXT("Closed",0),"",COUNTIF($M$5:M165,"&gt;"&amp;TEXT(Summary!$H$6,"0.0000")))</f>
        <v/>
      </c>
    </row>
    <row r="166" spans="2:16" outlineLevel="1" x14ac:dyDescent="0.25">
      <c r="B166" s="100">
        <v>162</v>
      </c>
      <c r="C166" s="6">
        <v>0.69314718055994529</v>
      </c>
      <c r="D166" s="101" t="str">
        <f>IF(D165=TEXT("Closed",0),TEXT("Closed",0),IF(D165+C166&gt;Summary!$H$5,TEXT("Closed",0),D165+C166))</f>
        <v>Closed</v>
      </c>
      <c r="E166" s="112" t="str">
        <f>IF(D166=TEXT("Closed",0),"",IF(Summary!$C$21&gt;=E$4,VLOOKUP($D166,'Teller 1'!$E$8:$G$207,3),""))</f>
        <v/>
      </c>
      <c r="F166" s="113" t="str">
        <f>IF(D166=TEXT("Closed",0),"",IF(Summary!$C$21&gt;=F$4,VLOOKUP($D166,'Teller 2'!$E$8:$G$207,3),""))</f>
        <v/>
      </c>
      <c r="G166" s="113">
        <f ca="1">IF(Summary!$C$21&gt;=G$4,VLOOKUP($D166,'Teller 3'!$E$8:$G$207,3),"")</f>
        <v>-190</v>
      </c>
      <c r="H166" s="113">
        <f ca="1">IF(Summary!$C$21&gt;=H$4,VLOOKUP($D166,'Teller 4'!$E$8:$G$207,3),"")</f>
        <v>-198</v>
      </c>
      <c r="I166" s="114">
        <f ca="1">IF(Summary!$C$21&gt;=I$4,VLOOKUP($D166,'Teller 5'!$E$8:$G$207,3),"")</f>
        <v>-198</v>
      </c>
      <c r="J166" s="102" t="str">
        <f t="shared" si="6"/>
        <v/>
      </c>
      <c r="K166" s="102" t="str">
        <f t="shared" si="5"/>
        <v/>
      </c>
      <c r="L166" s="102">
        <f>IF(D165=TEXT("Closed",0),1,Summary!$I$18)</f>
        <v>1</v>
      </c>
      <c r="M166" s="103" t="str">
        <f>IF(D166=TEXT("Closed",0),"",MAX('Teller 1'!K169,'Teller 2'!K169,'Teller 3'!K169,'Teller 4'!K169,'Teller 5'!K169))</f>
        <v/>
      </c>
      <c r="N166" s="103" t="str">
        <f>IF(D166=TEXT("Closed",0),"",AVERAGE($M$5:M166))</f>
        <v/>
      </c>
      <c r="O166" s="103" t="str">
        <f>IF(D166=TEXT("Closed",0),"",MAX($M$5:M166))</f>
        <v/>
      </c>
      <c r="P166" s="104" t="str">
        <f>IF(D166=TEXT("Closed",0),"",COUNTIF($M$5:M166,"&gt;"&amp;TEXT(Summary!$H$6,"0.0000")))</f>
        <v/>
      </c>
    </row>
    <row r="167" spans="2:16" outlineLevel="1" x14ac:dyDescent="0.25">
      <c r="B167" s="100">
        <v>163</v>
      </c>
      <c r="C167" s="6">
        <v>0.69314718055994529</v>
      </c>
      <c r="D167" s="101" t="str">
        <f>IF(D166=TEXT("Closed",0),TEXT("Closed",0),IF(D166+C167&gt;Summary!$H$5,TEXT("Closed",0),D166+C167))</f>
        <v>Closed</v>
      </c>
      <c r="E167" s="112" t="str">
        <f>IF(D167=TEXT("Closed",0),"",IF(Summary!$C$21&gt;=E$4,VLOOKUP($D167,'Teller 1'!$E$8:$G$207,3),""))</f>
        <v/>
      </c>
      <c r="F167" s="113" t="str">
        <f>IF(D167=TEXT("Closed",0),"",IF(Summary!$C$21&gt;=F$4,VLOOKUP($D167,'Teller 2'!$E$8:$G$207,3),""))</f>
        <v/>
      </c>
      <c r="G167" s="113">
        <f ca="1">IF(Summary!$C$21&gt;=G$4,VLOOKUP($D167,'Teller 3'!$E$8:$G$207,3),"")</f>
        <v>-190</v>
      </c>
      <c r="H167" s="113">
        <f ca="1">IF(Summary!$C$21&gt;=H$4,VLOOKUP($D167,'Teller 4'!$E$8:$G$207,3),"")</f>
        <v>-198</v>
      </c>
      <c r="I167" s="114">
        <f ca="1">IF(Summary!$C$21&gt;=I$4,VLOOKUP($D167,'Teller 5'!$E$8:$G$207,3),"")</f>
        <v>-198</v>
      </c>
      <c r="J167" s="102" t="str">
        <f t="shared" si="6"/>
        <v/>
      </c>
      <c r="K167" s="102" t="str">
        <f t="shared" si="5"/>
        <v/>
      </c>
      <c r="L167" s="102">
        <f>IF(D166=TEXT("Closed",0),1,Summary!$I$18)</f>
        <v>1</v>
      </c>
      <c r="M167" s="103" t="str">
        <f>IF(D167=TEXT("Closed",0),"",MAX('Teller 1'!K170,'Teller 2'!K170,'Teller 3'!K170,'Teller 4'!K170,'Teller 5'!K170))</f>
        <v/>
      </c>
      <c r="N167" s="103" t="str">
        <f>IF(D167=TEXT("Closed",0),"",AVERAGE($M$5:M167))</f>
        <v/>
      </c>
      <c r="O167" s="103" t="str">
        <f>IF(D167=TEXT("Closed",0),"",MAX($M$5:M167))</f>
        <v/>
      </c>
      <c r="P167" s="104" t="str">
        <f>IF(D167=TEXT("Closed",0),"",COUNTIF($M$5:M167,"&gt;"&amp;TEXT(Summary!$H$6,"0.0000")))</f>
        <v/>
      </c>
    </row>
    <row r="168" spans="2:16" outlineLevel="1" x14ac:dyDescent="0.25">
      <c r="B168" s="100">
        <v>164</v>
      </c>
      <c r="C168" s="6">
        <v>0.69314718055994529</v>
      </c>
      <c r="D168" s="101" t="str">
        <f>IF(D167=TEXT("Closed",0),TEXT("Closed",0),IF(D167+C168&gt;Summary!$H$5,TEXT("Closed",0),D167+C168))</f>
        <v>Closed</v>
      </c>
      <c r="E168" s="112" t="str">
        <f>IF(D168=TEXT("Closed",0),"",IF(Summary!$C$21&gt;=E$4,VLOOKUP($D168,'Teller 1'!$E$8:$G$207,3),""))</f>
        <v/>
      </c>
      <c r="F168" s="113" t="str">
        <f>IF(D168=TEXT("Closed",0),"",IF(Summary!$C$21&gt;=F$4,VLOOKUP($D168,'Teller 2'!$E$8:$G$207,3),""))</f>
        <v/>
      </c>
      <c r="G168" s="113">
        <f ca="1">IF(Summary!$C$21&gt;=G$4,VLOOKUP($D168,'Teller 3'!$E$8:$G$207,3),"")</f>
        <v>-190</v>
      </c>
      <c r="H168" s="113">
        <f ca="1">IF(Summary!$C$21&gt;=H$4,VLOOKUP($D168,'Teller 4'!$E$8:$G$207,3),"")</f>
        <v>-198</v>
      </c>
      <c r="I168" s="114">
        <f ca="1">IF(Summary!$C$21&gt;=I$4,VLOOKUP($D168,'Teller 5'!$E$8:$G$207,3),"")</f>
        <v>-198</v>
      </c>
      <c r="J168" s="102" t="str">
        <f t="shared" si="6"/>
        <v/>
      </c>
      <c r="K168" s="102" t="str">
        <f t="shared" si="5"/>
        <v/>
      </c>
      <c r="L168" s="102">
        <f>IF(D167=TEXT("Closed",0),1,Summary!$I$18)</f>
        <v>1</v>
      </c>
      <c r="M168" s="103" t="str">
        <f>IF(D168=TEXT("Closed",0),"",MAX('Teller 1'!K171,'Teller 2'!K171,'Teller 3'!K171,'Teller 4'!K171,'Teller 5'!K171))</f>
        <v/>
      </c>
      <c r="N168" s="103" t="str">
        <f>IF(D168=TEXT("Closed",0),"",AVERAGE($M$5:M168))</f>
        <v/>
      </c>
      <c r="O168" s="103" t="str">
        <f>IF(D168=TEXT("Closed",0),"",MAX($M$5:M168))</f>
        <v/>
      </c>
      <c r="P168" s="104" t="str">
        <f>IF(D168=TEXT("Closed",0),"",COUNTIF($M$5:M168,"&gt;"&amp;TEXT(Summary!$H$6,"0.0000")))</f>
        <v/>
      </c>
    </row>
    <row r="169" spans="2:16" outlineLevel="1" x14ac:dyDescent="0.25">
      <c r="B169" s="100">
        <v>165</v>
      </c>
      <c r="C169" s="6">
        <v>0.69314718055994529</v>
      </c>
      <c r="D169" s="101" t="str">
        <f>IF(D168=TEXT("Closed",0),TEXT("Closed",0),IF(D168+C169&gt;Summary!$H$5,TEXT("Closed",0),D168+C169))</f>
        <v>Closed</v>
      </c>
      <c r="E169" s="112" t="str">
        <f>IF(D169=TEXT("Closed",0),"",IF(Summary!$C$21&gt;=E$4,VLOOKUP($D169,'Teller 1'!$E$8:$G$207,3),""))</f>
        <v/>
      </c>
      <c r="F169" s="113" t="str">
        <f>IF(D169=TEXT("Closed",0),"",IF(Summary!$C$21&gt;=F$4,VLOOKUP($D169,'Teller 2'!$E$8:$G$207,3),""))</f>
        <v/>
      </c>
      <c r="G169" s="113">
        <f ca="1">IF(Summary!$C$21&gt;=G$4,VLOOKUP($D169,'Teller 3'!$E$8:$G$207,3),"")</f>
        <v>-190</v>
      </c>
      <c r="H169" s="113">
        <f ca="1">IF(Summary!$C$21&gt;=H$4,VLOOKUP($D169,'Teller 4'!$E$8:$G$207,3),"")</f>
        <v>-198</v>
      </c>
      <c r="I169" s="114">
        <f ca="1">IF(Summary!$C$21&gt;=I$4,VLOOKUP($D169,'Teller 5'!$E$8:$G$207,3),"")</f>
        <v>-198</v>
      </c>
      <c r="J169" s="102" t="str">
        <f t="shared" si="6"/>
        <v/>
      </c>
      <c r="K169" s="102" t="str">
        <f t="shared" si="5"/>
        <v/>
      </c>
      <c r="L169" s="102">
        <f>IF(D168=TEXT("Closed",0),1,Summary!$I$18)</f>
        <v>1</v>
      </c>
      <c r="M169" s="103" t="str">
        <f>IF(D169=TEXT("Closed",0),"",MAX('Teller 1'!K172,'Teller 2'!K172,'Teller 3'!K172,'Teller 4'!K172,'Teller 5'!K172))</f>
        <v/>
      </c>
      <c r="N169" s="103" t="str">
        <f>IF(D169=TEXT("Closed",0),"",AVERAGE($M$5:M169))</f>
        <v/>
      </c>
      <c r="O169" s="103" t="str">
        <f>IF(D169=TEXT("Closed",0),"",MAX($M$5:M169))</f>
        <v/>
      </c>
      <c r="P169" s="104" t="str">
        <f>IF(D169=TEXT("Closed",0),"",COUNTIF($M$5:M169,"&gt;"&amp;TEXT(Summary!$H$6,"0.0000")))</f>
        <v/>
      </c>
    </row>
    <row r="170" spans="2:16" outlineLevel="1" x14ac:dyDescent="0.25">
      <c r="B170" s="100">
        <v>166</v>
      </c>
      <c r="C170" s="6">
        <v>0.69314718055994529</v>
      </c>
      <c r="D170" s="101" t="str">
        <f>IF(D169=TEXT("Closed",0),TEXT("Closed",0),IF(D169+C170&gt;Summary!$H$5,TEXT("Closed",0),D169+C170))</f>
        <v>Closed</v>
      </c>
      <c r="E170" s="112" t="str">
        <f>IF(D170=TEXT("Closed",0),"",IF(Summary!$C$21&gt;=E$4,VLOOKUP($D170,'Teller 1'!$E$8:$G$207,3),""))</f>
        <v/>
      </c>
      <c r="F170" s="113" t="str">
        <f>IF(D170=TEXT("Closed",0),"",IF(Summary!$C$21&gt;=F$4,VLOOKUP($D170,'Teller 2'!$E$8:$G$207,3),""))</f>
        <v/>
      </c>
      <c r="G170" s="113">
        <f ca="1">IF(Summary!$C$21&gt;=G$4,VLOOKUP($D170,'Teller 3'!$E$8:$G$207,3),"")</f>
        <v>-190</v>
      </c>
      <c r="H170" s="113">
        <f ca="1">IF(Summary!$C$21&gt;=H$4,VLOOKUP($D170,'Teller 4'!$E$8:$G$207,3),"")</f>
        <v>-198</v>
      </c>
      <c r="I170" s="114">
        <f ca="1">IF(Summary!$C$21&gt;=I$4,VLOOKUP($D170,'Teller 5'!$E$8:$G$207,3),"")</f>
        <v>-198</v>
      </c>
      <c r="J170" s="102" t="str">
        <f t="shared" si="6"/>
        <v/>
      </c>
      <c r="K170" s="102" t="str">
        <f t="shared" si="5"/>
        <v/>
      </c>
      <c r="L170" s="102">
        <f>IF(D169=TEXT("Closed",0),1,Summary!$I$18)</f>
        <v>1</v>
      </c>
      <c r="M170" s="103" t="str">
        <f>IF(D170=TEXT("Closed",0),"",MAX('Teller 1'!K173,'Teller 2'!K173,'Teller 3'!K173,'Teller 4'!K173,'Teller 5'!K173))</f>
        <v/>
      </c>
      <c r="N170" s="103" t="str">
        <f>IF(D170=TEXT("Closed",0),"",AVERAGE($M$5:M170))</f>
        <v/>
      </c>
      <c r="O170" s="103" t="str">
        <f>IF(D170=TEXT("Closed",0),"",MAX($M$5:M170))</f>
        <v/>
      </c>
      <c r="P170" s="104" t="str">
        <f>IF(D170=TEXT("Closed",0),"",COUNTIF($M$5:M170,"&gt;"&amp;TEXT(Summary!$H$6,"0.0000")))</f>
        <v/>
      </c>
    </row>
    <row r="171" spans="2:16" outlineLevel="1" x14ac:dyDescent="0.25">
      <c r="B171" s="100">
        <v>167</v>
      </c>
      <c r="C171" s="6">
        <v>0.69314718055994529</v>
      </c>
      <c r="D171" s="101" t="str">
        <f>IF(D170=TEXT("Closed",0),TEXT("Closed",0),IF(D170+C171&gt;Summary!$H$5,TEXT("Closed",0),D170+C171))</f>
        <v>Closed</v>
      </c>
      <c r="E171" s="112" t="str">
        <f>IF(D171=TEXT("Closed",0),"",IF(Summary!$C$21&gt;=E$4,VLOOKUP($D171,'Teller 1'!$E$8:$G$207,3),""))</f>
        <v/>
      </c>
      <c r="F171" s="113" t="str">
        <f>IF(D171=TEXT("Closed",0),"",IF(Summary!$C$21&gt;=F$4,VLOOKUP($D171,'Teller 2'!$E$8:$G$207,3),""))</f>
        <v/>
      </c>
      <c r="G171" s="113">
        <f ca="1">IF(Summary!$C$21&gt;=G$4,VLOOKUP($D171,'Teller 3'!$E$8:$G$207,3),"")</f>
        <v>-190</v>
      </c>
      <c r="H171" s="113">
        <f ca="1">IF(Summary!$C$21&gt;=H$4,VLOOKUP($D171,'Teller 4'!$E$8:$G$207,3),"")</f>
        <v>-198</v>
      </c>
      <c r="I171" s="114">
        <f ca="1">IF(Summary!$C$21&gt;=I$4,VLOOKUP($D171,'Teller 5'!$E$8:$G$207,3),"")</f>
        <v>-198</v>
      </c>
      <c r="J171" s="102" t="str">
        <f t="shared" si="6"/>
        <v/>
      </c>
      <c r="K171" s="102" t="str">
        <f t="shared" si="5"/>
        <v/>
      </c>
      <c r="L171" s="102">
        <f>IF(D170=TEXT("Closed",0),1,Summary!$I$18)</f>
        <v>1</v>
      </c>
      <c r="M171" s="103" t="str">
        <f>IF(D171=TEXT("Closed",0),"",MAX('Teller 1'!K174,'Teller 2'!K174,'Teller 3'!K174,'Teller 4'!K174,'Teller 5'!K174))</f>
        <v/>
      </c>
      <c r="N171" s="103" t="str">
        <f>IF(D171=TEXT("Closed",0),"",AVERAGE($M$5:M171))</f>
        <v/>
      </c>
      <c r="O171" s="103" t="str">
        <f>IF(D171=TEXT("Closed",0),"",MAX($M$5:M171))</f>
        <v/>
      </c>
      <c r="P171" s="104" t="str">
        <f>IF(D171=TEXT("Closed",0),"",COUNTIF($M$5:M171,"&gt;"&amp;TEXT(Summary!$H$6,"0.0000")))</f>
        <v/>
      </c>
    </row>
    <row r="172" spans="2:16" outlineLevel="1" x14ac:dyDescent="0.25">
      <c r="B172" s="100">
        <v>168</v>
      </c>
      <c r="C172" s="6">
        <v>0.69314718055994529</v>
      </c>
      <c r="D172" s="101" t="str">
        <f>IF(D171=TEXT("Closed",0),TEXT("Closed",0),IF(D171+C172&gt;Summary!$H$5,TEXT("Closed",0),D171+C172))</f>
        <v>Closed</v>
      </c>
      <c r="E172" s="112" t="str">
        <f>IF(D172=TEXT("Closed",0),"",IF(Summary!$C$21&gt;=E$4,VLOOKUP($D172,'Teller 1'!$E$8:$G$207,3),""))</f>
        <v/>
      </c>
      <c r="F172" s="113" t="str">
        <f>IF(D172=TEXT("Closed",0),"",IF(Summary!$C$21&gt;=F$4,VLOOKUP($D172,'Teller 2'!$E$8:$G$207,3),""))</f>
        <v/>
      </c>
      <c r="G172" s="113">
        <f ca="1">IF(Summary!$C$21&gt;=G$4,VLOOKUP($D172,'Teller 3'!$E$8:$G$207,3),"")</f>
        <v>-190</v>
      </c>
      <c r="H172" s="113">
        <f ca="1">IF(Summary!$C$21&gt;=H$4,VLOOKUP($D172,'Teller 4'!$E$8:$G$207,3),"")</f>
        <v>-198</v>
      </c>
      <c r="I172" s="114">
        <f ca="1">IF(Summary!$C$21&gt;=I$4,VLOOKUP($D172,'Teller 5'!$E$8:$G$207,3),"")</f>
        <v>-198</v>
      </c>
      <c r="J172" s="102" t="str">
        <f t="shared" si="6"/>
        <v/>
      </c>
      <c r="K172" s="102" t="str">
        <f t="shared" si="5"/>
        <v/>
      </c>
      <c r="L172" s="102">
        <f>IF(D171=TEXT("Closed",0),1,Summary!$I$18)</f>
        <v>1</v>
      </c>
      <c r="M172" s="103" t="str">
        <f>IF(D172=TEXT("Closed",0),"",MAX('Teller 1'!K175,'Teller 2'!K175,'Teller 3'!K175,'Teller 4'!K175,'Teller 5'!K175))</f>
        <v/>
      </c>
      <c r="N172" s="103" t="str">
        <f>IF(D172=TEXT("Closed",0),"",AVERAGE($M$5:M172))</f>
        <v/>
      </c>
      <c r="O172" s="103" t="str">
        <f>IF(D172=TEXT("Closed",0),"",MAX($M$5:M172))</f>
        <v/>
      </c>
      <c r="P172" s="104" t="str">
        <f>IF(D172=TEXT("Closed",0),"",COUNTIF($M$5:M172,"&gt;"&amp;TEXT(Summary!$H$6,"0.0000")))</f>
        <v/>
      </c>
    </row>
    <row r="173" spans="2:16" outlineLevel="1" x14ac:dyDescent="0.25">
      <c r="B173" s="100">
        <v>169</v>
      </c>
      <c r="C173" s="6">
        <v>0.69314718055994529</v>
      </c>
      <c r="D173" s="101" t="str">
        <f>IF(D172=TEXT("Closed",0),TEXT("Closed",0),IF(D172+C173&gt;Summary!$H$5,TEXT("Closed",0),D172+C173))</f>
        <v>Closed</v>
      </c>
      <c r="E173" s="112" t="str">
        <f>IF(D173=TEXT("Closed",0),"",IF(Summary!$C$21&gt;=E$4,VLOOKUP($D173,'Teller 1'!$E$8:$G$207,3),""))</f>
        <v/>
      </c>
      <c r="F173" s="113" t="str">
        <f>IF(D173=TEXT("Closed",0),"",IF(Summary!$C$21&gt;=F$4,VLOOKUP($D173,'Teller 2'!$E$8:$G$207,3),""))</f>
        <v/>
      </c>
      <c r="G173" s="113">
        <f ca="1">IF(Summary!$C$21&gt;=G$4,VLOOKUP($D173,'Teller 3'!$E$8:$G$207,3),"")</f>
        <v>-190</v>
      </c>
      <c r="H173" s="113">
        <f ca="1">IF(Summary!$C$21&gt;=H$4,VLOOKUP($D173,'Teller 4'!$E$8:$G$207,3),"")</f>
        <v>-198</v>
      </c>
      <c r="I173" s="114">
        <f ca="1">IF(Summary!$C$21&gt;=I$4,VLOOKUP($D173,'Teller 5'!$E$8:$G$207,3),"")</f>
        <v>-198</v>
      </c>
      <c r="J173" s="102" t="str">
        <f t="shared" si="6"/>
        <v/>
      </c>
      <c r="K173" s="102" t="str">
        <f t="shared" si="5"/>
        <v/>
      </c>
      <c r="L173" s="102">
        <f>IF(D172=TEXT("Closed",0),1,Summary!$I$18)</f>
        <v>1</v>
      </c>
      <c r="M173" s="103" t="str">
        <f>IF(D173=TEXT("Closed",0),"",MAX('Teller 1'!K176,'Teller 2'!K176,'Teller 3'!K176,'Teller 4'!K176,'Teller 5'!K176))</f>
        <v/>
      </c>
      <c r="N173" s="103" t="str">
        <f>IF(D173=TEXT("Closed",0),"",AVERAGE($M$5:M173))</f>
        <v/>
      </c>
      <c r="O173" s="103" t="str">
        <f>IF(D173=TEXT("Closed",0),"",MAX($M$5:M173))</f>
        <v/>
      </c>
      <c r="P173" s="104" t="str">
        <f>IF(D173=TEXT("Closed",0),"",COUNTIF($M$5:M173,"&gt;"&amp;TEXT(Summary!$H$6,"0.0000")))</f>
        <v/>
      </c>
    </row>
    <row r="174" spans="2:16" outlineLevel="1" x14ac:dyDescent="0.25">
      <c r="B174" s="100">
        <v>170</v>
      </c>
      <c r="C174" s="6">
        <v>0.69314718055994529</v>
      </c>
      <c r="D174" s="101" t="str">
        <f>IF(D173=TEXT("Closed",0),TEXT("Closed",0),IF(D173+C174&gt;Summary!$H$5,TEXT("Closed",0),D173+C174))</f>
        <v>Closed</v>
      </c>
      <c r="E174" s="112" t="str">
        <f>IF(D174=TEXT("Closed",0),"",IF(Summary!$C$21&gt;=E$4,VLOOKUP($D174,'Teller 1'!$E$8:$G$207,3),""))</f>
        <v/>
      </c>
      <c r="F174" s="113" t="str">
        <f>IF(D174=TEXT("Closed",0),"",IF(Summary!$C$21&gt;=F$4,VLOOKUP($D174,'Teller 2'!$E$8:$G$207,3),""))</f>
        <v/>
      </c>
      <c r="G174" s="113">
        <f ca="1">IF(Summary!$C$21&gt;=G$4,VLOOKUP($D174,'Teller 3'!$E$8:$G$207,3),"")</f>
        <v>-190</v>
      </c>
      <c r="H174" s="113">
        <f ca="1">IF(Summary!$C$21&gt;=H$4,VLOOKUP($D174,'Teller 4'!$E$8:$G$207,3),"")</f>
        <v>-198</v>
      </c>
      <c r="I174" s="114">
        <f ca="1">IF(Summary!$C$21&gt;=I$4,VLOOKUP($D174,'Teller 5'!$E$8:$G$207,3),"")</f>
        <v>-198</v>
      </c>
      <c r="J174" s="102" t="str">
        <f t="shared" si="6"/>
        <v/>
      </c>
      <c r="K174" s="102" t="str">
        <f t="shared" si="5"/>
        <v/>
      </c>
      <c r="L174" s="102">
        <f>IF(D173=TEXT("Closed",0),1,Summary!$I$18)</f>
        <v>1</v>
      </c>
      <c r="M174" s="103" t="str">
        <f>IF(D174=TEXT("Closed",0),"",MAX('Teller 1'!K177,'Teller 2'!K177,'Teller 3'!K177,'Teller 4'!K177,'Teller 5'!K177))</f>
        <v/>
      </c>
      <c r="N174" s="103" t="str">
        <f>IF(D174=TEXT("Closed",0),"",AVERAGE($M$5:M174))</f>
        <v/>
      </c>
      <c r="O174" s="103" t="str">
        <f>IF(D174=TEXT("Closed",0),"",MAX($M$5:M174))</f>
        <v/>
      </c>
      <c r="P174" s="104" t="str">
        <f>IF(D174=TEXT("Closed",0),"",COUNTIF($M$5:M174,"&gt;"&amp;TEXT(Summary!$H$6,"0.0000")))</f>
        <v/>
      </c>
    </row>
    <row r="175" spans="2:16" outlineLevel="1" x14ac:dyDescent="0.25">
      <c r="B175" s="100">
        <v>171</v>
      </c>
      <c r="C175" s="6">
        <v>0.69314718055994529</v>
      </c>
      <c r="D175" s="101" t="str">
        <f>IF(D174=TEXT("Closed",0),TEXT("Closed",0),IF(D174+C175&gt;Summary!$H$5,TEXT("Closed",0),D174+C175))</f>
        <v>Closed</v>
      </c>
      <c r="E175" s="112" t="str">
        <f>IF(D175=TEXT("Closed",0),"",IF(Summary!$C$21&gt;=E$4,VLOOKUP($D175,'Teller 1'!$E$8:$G$207,3),""))</f>
        <v/>
      </c>
      <c r="F175" s="113" t="str">
        <f>IF(D175=TEXT("Closed",0),"",IF(Summary!$C$21&gt;=F$4,VLOOKUP($D175,'Teller 2'!$E$8:$G$207,3),""))</f>
        <v/>
      </c>
      <c r="G175" s="113">
        <f ca="1">IF(Summary!$C$21&gt;=G$4,VLOOKUP($D175,'Teller 3'!$E$8:$G$207,3),"")</f>
        <v>-190</v>
      </c>
      <c r="H175" s="113">
        <f ca="1">IF(Summary!$C$21&gt;=H$4,VLOOKUP($D175,'Teller 4'!$E$8:$G$207,3),"")</f>
        <v>-198</v>
      </c>
      <c r="I175" s="114">
        <f ca="1">IF(Summary!$C$21&gt;=I$4,VLOOKUP($D175,'Teller 5'!$E$8:$G$207,3),"")</f>
        <v>-198</v>
      </c>
      <c r="J175" s="102" t="str">
        <f t="shared" si="6"/>
        <v/>
      </c>
      <c r="K175" s="102" t="str">
        <f t="shared" si="5"/>
        <v/>
      </c>
      <c r="L175" s="102">
        <f>IF(D174=TEXT("Closed",0),1,Summary!$I$18)</f>
        <v>1</v>
      </c>
      <c r="M175" s="103" t="str">
        <f>IF(D175=TEXT("Closed",0),"",MAX('Teller 1'!K178,'Teller 2'!K178,'Teller 3'!K178,'Teller 4'!K178,'Teller 5'!K178))</f>
        <v/>
      </c>
      <c r="N175" s="103" t="str">
        <f>IF(D175=TEXT("Closed",0),"",AVERAGE($M$5:M175))</f>
        <v/>
      </c>
      <c r="O175" s="103" t="str">
        <f>IF(D175=TEXT("Closed",0),"",MAX($M$5:M175))</f>
        <v/>
      </c>
      <c r="P175" s="104" t="str">
        <f>IF(D175=TEXT("Closed",0),"",COUNTIF($M$5:M175,"&gt;"&amp;TEXT(Summary!$H$6,"0.0000")))</f>
        <v/>
      </c>
    </row>
    <row r="176" spans="2:16" outlineLevel="1" x14ac:dyDescent="0.25">
      <c r="B176" s="100">
        <v>172</v>
      </c>
      <c r="C176" s="6">
        <v>0.69314718055994529</v>
      </c>
      <c r="D176" s="101" t="str">
        <f>IF(D175=TEXT("Closed",0),TEXT("Closed",0),IF(D175+C176&gt;Summary!$H$5,TEXT("Closed",0),D175+C176))</f>
        <v>Closed</v>
      </c>
      <c r="E176" s="112" t="str">
        <f>IF(D176=TEXT("Closed",0),"",IF(Summary!$C$21&gt;=E$4,VLOOKUP($D176,'Teller 1'!$E$8:$G$207,3),""))</f>
        <v/>
      </c>
      <c r="F176" s="113" t="str">
        <f>IF(D176=TEXT("Closed",0),"",IF(Summary!$C$21&gt;=F$4,VLOOKUP($D176,'Teller 2'!$E$8:$G$207,3),""))</f>
        <v/>
      </c>
      <c r="G176" s="113">
        <f ca="1">IF(Summary!$C$21&gt;=G$4,VLOOKUP($D176,'Teller 3'!$E$8:$G$207,3),"")</f>
        <v>-190</v>
      </c>
      <c r="H176" s="113">
        <f ca="1">IF(Summary!$C$21&gt;=H$4,VLOOKUP($D176,'Teller 4'!$E$8:$G$207,3),"")</f>
        <v>-198</v>
      </c>
      <c r="I176" s="114">
        <f ca="1">IF(Summary!$C$21&gt;=I$4,VLOOKUP($D176,'Teller 5'!$E$8:$G$207,3),"")</f>
        <v>-198</v>
      </c>
      <c r="J176" s="102" t="str">
        <f t="shared" si="6"/>
        <v/>
      </c>
      <c r="K176" s="102" t="str">
        <f t="shared" si="5"/>
        <v/>
      </c>
      <c r="L176" s="102">
        <f>IF(D175=TEXT("Closed",0),1,Summary!$I$18)</f>
        <v>1</v>
      </c>
      <c r="M176" s="103" t="str">
        <f>IF(D176=TEXT("Closed",0),"",MAX('Teller 1'!K179,'Teller 2'!K179,'Teller 3'!K179,'Teller 4'!K179,'Teller 5'!K179))</f>
        <v/>
      </c>
      <c r="N176" s="103" t="str">
        <f>IF(D176=TEXT("Closed",0),"",AVERAGE($M$5:M176))</f>
        <v/>
      </c>
      <c r="O176" s="103" t="str">
        <f>IF(D176=TEXT("Closed",0),"",MAX($M$5:M176))</f>
        <v/>
      </c>
      <c r="P176" s="104" t="str">
        <f>IF(D176=TEXT("Closed",0),"",COUNTIF($M$5:M176,"&gt;"&amp;TEXT(Summary!$H$6,"0.0000")))</f>
        <v/>
      </c>
    </row>
    <row r="177" spans="2:16" outlineLevel="1" x14ac:dyDescent="0.25">
      <c r="B177" s="100">
        <v>173</v>
      </c>
      <c r="C177" s="6">
        <v>0.69314718055994529</v>
      </c>
      <c r="D177" s="101" t="str">
        <f>IF(D176=TEXT("Closed",0),TEXT("Closed",0),IF(D176+C177&gt;Summary!$H$5,TEXT("Closed",0),D176+C177))</f>
        <v>Closed</v>
      </c>
      <c r="E177" s="112" t="str">
        <f>IF(D177=TEXT("Closed",0),"",IF(Summary!$C$21&gt;=E$4,VLOOKUP($D177,'Teller 1'!$E$8:$G$207,3),""))</f>
        <v/>
      </c>
      <c r="F177" s="113" t="str">
        <f>IF(D177=TEXT("Closed",0),"",IF(Summary!$C$21&gt;=F$4,VLOOKUP($D177,'Teller 2'!$E$8:$G$207,3),""))</f>
        <v/>
      </c>
      <c r="G177" s="113">
        <f ca="1">IF(Summary!$C$21&gt;=G$4,VLOOKUP($D177,'Teller 3'!$E$8:$G$207,3),"")</f>
        <v>-190</v>
      </c>
      <c r="H177" s="113">
        <f ca="1">IF(Summary!$C$21&gt;=H$4,VLOOKUP($D177,'Teller 4'!$E$8:$G$207,3),"")</f>
        <v>-198</v>
      </c>
      <c r="I177" s="114">
        <f ca="1">IF(Summary!$C$21&gt;=I$4,VLOOKUP($D177,'Teller 5'!$E$8:$G$207,3),"")</f>
        <v>-198</v>
      </c>
      <c r="J177" s="102" t="str">
        <f t="shared" si="6"/>
        <v/>
      </c>
      <c r="K177" s="102" t="str">
        <f t="shared" si="5"/>
        <v/>
      </c>
      <c r="L177" s="102">
        <f>IF(D176=TEXT("Closed",0),1,Summary!$I$18)</f>
        <v>1</v>
      </c>
      <c r="M177" s="103" t="str">
        <f>IF(D177=TEXT("Closed",0),"",MAX('Teller 1'!K180,'Teller 2'!K180,'Teller 3'!K180,'Teller 4'!K180,'Teller 5'!K180))</f>
        <v/>
      </c>
      <c r="N177" s="103" t="str">
        <f>IF(D177=TEXT("Closed",0),"",AVERAGE($M$5:M177))</f>
        <v/>
      </c>
      <c r="O177" s="103" t="str">
        <f>IF(D177=TEXT("Closed",0),"",MAX($M$5:M177))</f>
        <v/>
      </c>
      <c r="P177" s="104" t="str">
        <f>IF(D177=TEXT("Closed",0),"",COUNTIF($M$5:M177,"&gt;"&amp;TEXT(Summary!$H$6,"0.0000")))</f>
        <v/>
      </c>
    </row>
    <row r="178" spans="2:16" outlineLevel="1" x14ac:dyDescent="0.25">
      <c r="B178" s="100">
        <v>174</v>
      </c>
      <c r="C178" s="6">
        <v>0.69314718055994529</v>
      </c>
      <c r="D178" s="101" t="str">
        <f>IF(D177=TEXT("Closed",0),TEXT("Closed",0),IF(D177+C178&gt;Summary!$H$5,TEXT("Closed",0),D177+C178))</f>
        <v>Closed</v>
      </c>
      <c r="E178" s="112" t="str">
        <f>IF(D178=TEXT("Closed",0),"",IF(Summary!$C$21&gt;=E$4,VLOOKUP($D178,'Teller 1'!$E$8:$G$207,3),""))</f>
        <v/>
      </c>
      <c r="F178" s="113" t="str">
        <f>IF(D178=TEXT("Closed",0),"",IF(Summary!$C$21&gt;=F$4,VLOOKUP($D178,'Teller 2'!$E$8:$G$207,3),""))</f>
        <v/>
      </c>
      <c r="G178" s="113">
        <f ca="1">IF(Summary!$C$21&gt;=G$4,VLOOKUP($D178,'Teller 3'!$E$8:$G$207,3),"")</f>
        <v>-190</v>
      </c>
      <c r="H178" s="113">
        <f ca="1">IF(Summary!$C$21&gt;=H$4,VLOOKUP($D178,'Teller 4'!$E$8:$G$207,3),"")</f>
        <v>-198</v>
      </c>
      <c r="I178" s="114">
        <f ca="1">IF(Summary!$C$21&gt;=I$4,VLOOKUP($D178,'Teller 5'!$E$8:$G$207,3),"")</f>
        <v>-198</v>
      </c>
      <c r="J178" s="102" t="str">
        <f t="shared" si="6"/>
        <v/>
      </c>
      <c r="K178" s="102" t="str">
        <f t="shared" si="5"/>
        <v/>
      </c>
      <c r="L178" s="102">
        <f>IF(D177=TEXT("Closed",0),1,Summary!$I$18)</f>
        <v>1</v>
      </c>
      <c r="M178" s="103" t="str">
        <f>IF(D178=TEXT("Closed",0),"",MAX('Teller 1'!K181,'Teller 2'!K181,'Teller 3'!K181,'Teller 4'!K181,'Teller 5'!K181))</f>
        <v/>
      </c>
      <c r="N178" s="103" t="str">
        <f>IF(D178=TEXT("Closed",0),"",AVERAGE($M$5:M178))</f>
        <v/>
      </c>
      <c r="O178" s="103" t="str">
        <f>IF(D178=TEXT("Closed",0),"",MAX($M$5:M178))</f>
        <v/>
      </c>
      <c r="P178" s="104" t="str">
        <f>IF(D178=TEXT("Closed",0),"",COUNTIF($M$5:M178,"&gt;"&amp;TEXT(Summary!$H$6,"0.0000")))</f>
        <v/>
      </c>
    </row>
    <row r="179" spans="2:16" outlineLevel="1" x14ac:dyDescent="0.25">
      <c r="B179" s="100">
        <v>175</v>
      </c>
      <c r="C179" s="6">
        <v>0.69314718055994529</v>
      </c>
      <c r="D179" s="101" t="str">
        <f>IF(D178=TEXT("Closed",0),TEXT("Closed",0),IF(D178+C179&gt;Summary!$H$5,TEXT("Closed",0),D178+C179))</f>
        <v>Closed</v>
      </c>
      <c r="E179" s="112" t="str">
        <f>IF(D179=TEXT("Closed",0),"",IF(Summary!$C$21&gt;=E$4,VLOOKUP($D179,'Teller 1'!$E$8:$G$207,3),""))</f>
        <v/>
      </c>
      <c r="F179" s="113" t="str">
        <f>IF(D179=TEXT("Closed",0),"",IF(Summary!$C$21&gt;=F$4,VLOOKUP($D179,'Teller 2'!$E$8:$G$207,3),""))</f>
        <v/>
      </c>
      <c r="G179" s="113">
        <f ca="1">IF(Summary!$C$21&gt;=G$4,VLOOKUP($D179,'Teller 3'!$E$8:$G$207,3),"")</f>
        <v>-190</v>
      </c>
      <c r="H179" s="113">
        <f ca="1">IF(Summary!$C$21&gt;=H$4,VLOOKUP($D179,'Teller 4'!$E$8:$G$207,3),"")</f>
        <v>-198</v>
      </c>
      <c r="I179" s="114">
        <f ca="1">IF(Summary!$C$21&gt;=I$4,VLOOKUP($D179,'Teller 5'!$E$8:$G$207,3),"")</f>
        <v>-198</v>
      </c>
      <c r="J179" s="102" t="str">
        <f t="shared" si="6"/>
        <v/>
      </c>
      <c r="K179" s="102" t="str">
        <f t="shared" si="5"/>
        <v/>
      </c>
      <c r="L179" s="102">
        <f>IF(D178=TEXT("Closed",0),1,Summary!$I$18)</f>
        <v>1</v>
      </c>
      <c r="M179" s="103" t="str">
        <f>IF(D179=TEXT("Closed",0),"",MAX('Teller 1'!K182,'Teller 2'!K182,'Teller 3'!K182,'Teller 4'!K182,'Teller 5'!K182))</f>
        <v/>
      </c>
      <c r="N179" s="103" t="str">
        <f>IF(D179=TEXT("Closed",0),"",AVERAGE($M$5:M179))</f>
        <v/>
      </c>
      <c r="O179" s="103" t="str">
        <f>IF(D179=TEXT("Closed",0),"",MAX($M$5:M179))</f>
        <v/>
      </c>
      <c r="P179" s="104" t="str">
        <f>IF(D179=TEXT("Closed",0),"",COUNTIF($M$5:M179,"&gt;"&amp;TEXT(Summary!$H$6,"0.0000")))</f>
        <v/>
      </c>
    </row>
    <row r="180" spans="2:16" outlineLevel="1" x14ac:dyDescent="0.25">
      <c r="B180" s="100">
        <v>176</v>
      </c>
      <c r="C180" s="6">
        <v>0.69314718055994529</v>
      </c>
      <c r="D180" s="101" t="str">
        <f>IF(D179=TEXT("Closed",0),TEXT("Closed",0),IF(D179+C180&gt;Summary!$H$5,TEXT("Closed",0),D179+C180))</f>
        <v>Closed</v>
      </c>
      <c r="E180" s="112" t="str">
        <f>IF(D180=TEXT("Closed",0),"",IF(Summary!$C$21&gt;=E$4,VLOOKUP($D180,'Teller 1'!$E$8:$G$207,3),""))</f>
        <v/>
      </c>
      <c r="F180" s="113" t="str">
        <f>IF(D180=TEXT("Closed",0),"",IF(Summary!$C$21&gt;=F$4,VLOOKUP($D180,'Teller 2'!$E$8:$G$207,3),""))</f>
        <v/>
      </c>
      <c r="G180" s="113">
        <f ca="1">IF(Summary!$C$21&gt;=G$4,VLOOKUP($D180,'Teller 3'!$E$8:$G$207,3),"")</f>
        <v>-190</v>
      </c>
      <c r="H180" s="113">
        <f ca="1">IF(Summary!$C$21&gt;=H$4,VLOOKUP($D180,'Teller 4'!$E$8:$G$207,3),"")</f>
        <v>-198</v>
      </c>
      <c r="I180" s="114">
        <f ca="1">IF(Summary!$C$21&gt;=I$4,VLOOKUP($D180,'Teller 5'!$E$8:$G$207,3),"")</f>
        <v>-198</v>
      </c>
      <c r="J180" s="102" t="str">
        <f t="shared" si="6"/>
        <v/>
      </c>
      <c r="K180" s="102" t="str">
        <f t="shared" si="5"/>
        <v/>
      </c>
      <c r="L180" s="102">
        <f>IF(D179=TEXT("Closed",0),1,Summary!$I$18)</f>
        <v>1</v>
      </c>
      <c r="M180" s="103" t="str">
        <f>IF(D180=TEXT("Closed",0),"",MAX('Teller 1'!K183,'Teller 2'!K183,'Teller 3'!K183,'Teller 4'!K183,'Teller 5'!K183))</f>
        <v/>
      </c>
      <c r="N180" s="103" t="str">
        <f>IF(D180=TEXT("Closed",0),"",AVERAGE($M$5:M180))</f>
        <v/>
      </c>
      <c r="O180" s="103" t="str">
        <f>IF(D180=TEXT("Closed",0),"",MAX($M$5:M180))</f>
        <v/>
      </c>
      <c r="P180" s="104" t="str">
        <f>IF(D180=TEXT("Closed",0),"",COUNTIF($M$5:M180,"&gt;"&amp;TEXT(Summary!$H$6,"0.0000")))</f>
        <v/>
      </c>
    </row>
    <row r="181" spans="2:16" outlineLevel="1" x14ac:dyDescent="0.25">
      <c r="B181" s="100">
        <v>177</v>
      </c>
      <c r="C181" s="6">
        <v>0.69314718055994529</v>
      </c>
      <c r="D181" s="101" t="str">
        <f>IF(D180=TEXT("Closed",0),TEXT("Closed",0),IF(D180+C181&gt;Summary!$H$5,TEXT("Closed",0),D180+C181))</f>
        <v>Closed</v>
      </c>
      <c r="E181" s="112" t="str">
        <f>IF(D181=TEXT("Closed",0),"",IF(Summary!$C$21&gt;=E$4,VLOOKUP($D181,'Teller 1'!$E$8:$G$207,3),""))</f>
        <v/>
      </c>
      <c r="F181" s="113" t="str">
        <f>IF(D181=TEXT("Closed",0),"",IF(Summary!$C$21&gt;=F$4,VLOOKUP($D181,'Teller 2'!$E$8:$G$207,3),""))</f>
        <v/>
      </c>
      <c r="G181" s="113">
        <f ca="1">IF(Summary!$C$21&gt;=G$4,VLOOKUP($D181,'Teller 3'!$E$8:$G$207,3),"")</f>
        <v>-190</v>
      </c>
      <c r="H181" s="113">
        <f ca="1">IF(Summary!$C$21&gt;=H$4,VLOOKUP($D181,'Teller 4'!$E$8:$G$207,3),"")</f>
        <v>-198</v>
      </c>
      <c r="I181" s="114">
        <f ca="1">IF(Summary!$C$21&gt;=I$4,VLOOKUP($D181,'Teller 5'!$E$8:$G$207,3),"")</f>
        <v>-198</v>
      </c>
      <c r="J181" s="102" t="str">
        <f t="shared" si="6"/>
        <v/>
      </c>
      <c r="K181" s="102" t="str">
        <f t="shared" si="5"/>
        <v/>
      </c>
      <c r="L181" s="102">
        <f>IF(D180=TEXT("Closed",0),1,Summary!$I$18)</f>
        <v>1</v>
      </c>
      <c r="M181" s="103" t="str">
        <f>IF(D181=TEXT("Closed",0),"",MAX('Teller 1'!K184,'Teller 2'!K184,'Teller 3'!K184,'Teller 4'!K184,'Teller 5'!K184))</f>
        <v/>
      </c>
      <c r="N181" s="103" t="str">
        <f>IF(D181=TEXT("Closed",0),"",AVERAGE($M$5:M181))</f>
        <v/>
      </c>
      <c r="O181" s="103" t="str">
        <f>IF(D181=TEXT("Closed",0),"",MAX($M$5:M181))</f>
        <v/>
      </c>
      <c r="P181" s="104" t="str">
        <f>IF(D181=TEXT("Closed",0),"",COUNTIF($M$5:M181,"&gt;"&amp;TEXT(Summary!$H$6,"0.0000")))</f>
        <v/>
      </c>
    </row>
    <row r="182" spans="2:16" outlineLevel="1" x14ac:dyDescent="0.25">
      <c r="B182" s="100">
        <v>178</v>
      </c>
      <c r="C182" s="6">
        <v>0.69314718055994529</v>
      </c>
      <c r="D182" s="101" t="str">
        <f>IF(D181=TEXT("Closed",0),TEXT("Closed",0),IF(D181+C182&gt;Summary!$H$5,TEXT("Closed",0),D181+C182))</f>
        <v>Closed</v>
      </c>
      <c r="E182" s="112" t="str">
        <f>IF(D182=TEXT("Closed",0),"",IF(Summary!$C$21&gt;=E$4,VLOOKUP($D182,'Teller 1'!$E$8:$G$207,3),""))</f>
        <v/>
      </c>
      <c r="F182" s="113" t="str">
        <f>IF(D182=TEXT("Closed",0),"",IF(Summary!$C$21&gt;=F$4,VLOOKUP($D182,'Teller 2'!$E$8:$G$207,3),""))</f>
        <v/>
      </c>
      <c r="G182" s="113">
        <f ca="1">IF(Summary!$C$21&gt;=G$4,VLOOKUP($D182,'Teller 3'!$E$8:$G$207,3),"")</f>
        <v>-190</v>
      </c>
      <c r="H182" s="113">
        <f ca="1">IF(Summary!$C$21&gt;=H$4,VLOOKUP($D182,'Teller 4'!$E$8:$G$207,3),"")</f>
        <v>-198</v>
      </c>
      <c r="I182" s="114">
        <f ca="1">IF(Summary!$C$21&gt;=I$4,VLOOKUP($D182,'Teller 5'!$E$8:$G$207,3),"")</f>
        <v>-198</v>
      </c>
      <c r="J182" s="102" t="str">
        <f t="shared" si="6"/>
        <v/>
      </c>
      <c r="K182" s="102" t="str">
        <f t="shared" si="5"/>
        <v/>
      </c>
      <c r="L182" s="102">
        <f>IF(D181=TEXT("Closed",0),1,Summary!$I$18)</f>
        <v>1</v>
      </c>
      <c r="M182" s="103" t="str">
        <f>IF(D182=TEXT("Closed",0),"",MAX('Teller 1'!K185,'Teller 2'!K185,'Teller 3'!K185,'Teller 4'!K185,'Teller 5'!K185))</f>
        <v/>
      </c>
      <c r="N182" s="103" t="str">
        <f>IF(D182=TEXT("Closed",0),"",AVERAGE($M$5:M182))</f>
        <v/>
      </c>
      <c r="O182" s="103" t="str">
        <f>IF(D182=TEXT("Closed",0),"",MAX($M$5:M182))</f>
        <v/>
      </c>
      <c r="P182" s="104" t="str">
        <f>IF(D182=TEXT("Closed",0),"",COUNTIF($M$5:M182,"&gt;"&amp;TEXT(Summary!$H$6,"0.0000")))</f>
        <v/>
      </c>
    </row>
    <row r="183" spans="2:16" outlineLevel="1" x14ac:dyDescent="0.25">
      <c r="B183" s="100">
        <v>179</v>
      </c>
      <c r="C183" s="6">
        <v>0.69314718055994529</v>
      </c>
      <c r="D183" s="101" t="str">
        <f>IF(D182=TEXT("Closed",0),TEXT("Closed",0),IF(D182+C183&gt;Summary!$H$5,TEXT("Closed",0),D182+C183))</f>
        <v>Closed</v>
      </c>
      <c r="E183" s="112" t="str">
        <f>IF(D183=TEXT("Closed",0),"",IF(Summary!$C$21&gt;=E$4,VLOOKUP($D183,'Teller 1'!$E$8:$G$207,3),""))</f>
        <v/>
      </c>
      <c r="F183" s="113" t="str">
        <f>IF(D183=TEXT("Closed",0),"",IF(Summary!$C$21&gt;=F$4,VLOOKUP($D183,'Teller 2'!$E$8:$G$207,3),""))</f>
        <v/>
      </c>
      <c r="G183" s="113">
        <f ca="1">IF(Summary!$C$21&gt;=G$4,VLOOKUP($D183,'Teller 3'!$E$8:$G$207,3),"")</f>
        <v>-190</v>
      </c>
      <c r="H183" s="113">
        <f ca="1">IF(Summary!$C$21&gt;=H$4,VLOOKUP($D183,'Teller 4'!$E$8:$G$207,3),"")</f>
        <v>-198</v>
      </c>
      <c r="I183" s="114">
        <f ca="1">IF(Summary!$C$21&gt;=I$4,VLOOKUP($D183,'Teller 5'!$E$8:$G$207,3),"")</f>
        <v>-198</v>
      </c>
      <c r="J183" s="102" t="str">
        <f t="shared" si="6"/>
        <v/>
      </c>
      <c r="K183" s="102" t="str">
        <f t="shared" si="5"/>
        <v/>
      </c>
      <c r="L183" s="102">
        <f>IF(D182=TEXT("Closed",0),1,Summary!$I$18)</f>
        <v>1</v>
      </c>
      <c r="M183" s="103" t="str">
        <f>IF(D183=TEXT("Closed",0),"",MAX('Teller 1'!K186,'Teller 2'!K186,'Teller 3'!K186,'Teller 4'!K186,'Teller 5'!K186))</f>
        <v/>
      </c>
      <c r="N183" s="103" t="str">
        <f>IF(D183=TEXT("Closed",0),"",AVERAGE($M$5:M183))</f>
        <v/>
      </c>
      <c r="O183" s="103" t="str">
        <f>IF(D183=TEXT("Closed",0),"",MAX($M$5:M183))</f>
        <v/>
      </c>
      <c r="P183" s="104" t="str">
        <f>IF(D183=TEXT("Closed",0),"",COUNTIF($M$5:M183,"&gt;"&amp;TEXT(Summary!$H$6,"0.0000")))</f>
        <v/>
      </c>
    </row>
    <row r="184" spans="2:16" outlineLevel="1" x14ac:dyDescent="0.25">
      <c r="B184" s="100">
        <v>180</v>
      </c>
      <c r="C184" s="6">
        <v>0.69314718055994529</v>
      </c>
      <c r="D184" s="101" t="str">
        <f>IF(D183=TEXT("Closed",0),TEXT("Closed",0),IF(D183+C184&gt;Summary!$H$5,TEXT("Closed",0),D183+C184))</f>
        <v>Closed</v>
      </c>
      <c r="E184" s="112" t="str">
        <f>IF(D184=TEXT("Closed",0),"",IF(Summary!$C$21&gt;=E$4,VLOOKUP($D184,'Teller 1'!$E$8:$G$207,3),""))</f>
        <v/>
      </c>
      <c r="F184" s="113" t="str">
        <f>IF(D184=TEXT("Closed",0),"",IF(Summary!$C$21&gt;=F$4,VLOOKUP($D184,'Teller 2'!$E$8:$G$207,3),""))</f>
        <v/>
      </c>
      <c r="G184" s="113">
        <f ca="1">IF(Summary!$C$21&gt;=G$4,VLOOKUP($D184,'Teller 3'!$E$8:$G$207,3),"")</f>
        <v>-190</v>
      </c>
      <c r="H184" s="113">
        <f ca="1">IF(Summary!$C$21&gt;=H$4,VLOOKUP($D184,'Teller 4'!$E$8:$G$207,3),"")</f>
        <v>-198</v>
      </c>
      <c r="I184" s="114">
        <f ca="1">IF(Summary!$C$21&gt;=I$4,VLOOKUP($D184,'Teller 5'!$E$8:$G$207,3),"")</f>
        <v>-198</v>
      </c>
      <c r="J184" s="102" t="str">
        <f t="shared" si="6"/>
        <v/>
      </c>
      <c r="K184" s="102" t="str">
        <f t="shared" si="5"/>
        <v/>
      </c>
      <c r="L184" s="102">
        <f>IF(D183=TEXT("Closed",0),1,Summary!$I$18)</f>
        <v>1</v>
      </c>
      <c r="M184" s="103" t="str">
        <f>IF(D184=TEXT("Closed",0),"",MAX('Teller 1'!K187,'Teller 2'!K187,'Teller 3'!K187,'Teller 4'!K187,'Teller 5'!K187))</f>
        <v/>
      </c>
      <c r="N184" s="103" t="str">
        <f>IF(D184=TEXT("Closed",0),"",AVERAGE($M$5:M184))</f>
        <v/>
      </c>
      <c r="O184" s="103" t="str">
        <f>IF(D184=TEXT("Closed",0),"",MAX($M$5:M184))</f>
        <v/>
      </c>
      <c r="P184" s="104" t="str">
        <f>IF(D184=TEXT("Closed",0),"",COUNTIF($M$5:M184,"&gt;"&amp;TEXT(Summary!$H$6,"0.0000")))</f>
        <v/>
      </c>
    </row>
    <row r="185" spans="2:16" outlineLevel="1" x14ac:dyDescent="0.25">
      <c r="B185" s="100">
        <v>181</v>
      </c>
      <c r="C185" s="6">
        <v>0.69314718055994529</v>
      </c>
      <c r="D185" s="101" t="str">
        <f>IF(D184=TEXT("Closed",0),TEXT("Closed",0),IF(D184+C185&gt;Summary!$H$5,TEXT("Closed",0),D184+C185))</f>
        <v>Closed</v>
      </c>
      <c r="E185" s="112" t="str">
        <f>IF(D185=TEXT("Closed",0),"",IF(Summary!$C$21&gt;=E$4,VLOOKUP($D185,'Teller 1'!$E$8:$G$207,3),""))</f>
        <v/>
      </c>
      <c r="F185" s="113" t="str">
        <f>IF(D185=TEXT("Closed",0),"",IF(Summary!$C$21&gt;=F$4,VLOOKUP($D185,'Teller 2'!$E$8:$G$207,3),""))</f>
        <v/>
      </c>
      <c r="G185" s="113">
        <f ca="1">IF(Summary!$C$21&gt;=G$4,VLOOKUP($D185,'Teller 3'!$E$8:$G$207,3),"")</f>
        <v>-190</v>
      </c>
      <c r="H185" s="113">
        <f ca="1">IF(Summary!$C$21&gt;=H$4,VLOOKUP($D185,'Teller 4'!$E$8:$G$207,3),"")</f>
        <v>-198</v>
      </c>
      <c r="I185" s="114">
        <f ca="1">IF(Summary!$C$21&gt;=I$4,VLOOKUP($D185,'Teller 5'!$E$8:$G$207,3),"")</f>
        <v>-198</v>
      </c>
      <c r="J185" s="102" t="str">
        <f t="shared" si="6"/>
        <v/>
      </c>
      <c r="K185" s="102" t="str">
        <f t="shared" si="5"/>
        <v/>
      </c>
      <c r="L185" s="102">
        <f>IF(D184=TEXT("Closed",0),1,Summary!$I$18)</f>
        <v>1</v>
      </c>
      <c r="M185" s="103" t="str">
        <f>IF(D185=TEXT("Closed",0),"",MAX('Teller 1'!K188,'Teller 2'!K188,'Teller 3'!K188,'Teller 4'!K188,'Teller 5'!K188))</f>
        <v/>
      </c>
      <c r="N185" s="103" t="str">
        <f>IF(D185=TEXT("Closed",0),"",AVERAGE($M$5:M185))</f>
        <v/>
      </c>
      <c r="O185" s="103" t="str">
        <f>IF(D185=TEXT("Closed",0),"",MAX($M$5:M185))</f>
        <v/>
      </c>
      <c r="P185" s="104" t="str">
        <f>IF(D185=TEXT("Closed",0),"",COUNTIF($M$5:M185,"&gt;"&amp;TEXT(Summary!$H$6,"0.0000")))</f>
        <v/>
      </c>
    </row>
    <row r="186" spans="2:16" outlineLevel="1" x14ac:dyDescent="0.25">
      <c r="B186" s="100">
        <v>182</v>
      </c>
      <c r="C186" s="6">
        <v>0.69314718055994529</v>
      </c>
      <c r="D186" s="101" t="str">
        <f>IF(D185=TEXT("Closed",0),TEXT("Closed",0),IF(D185+C186&gt;Summary!$H$5,TEXT("Closed",0),D185+C186))</f>
        <v>Closed</v>
      </c>
      <c r="E186" s="112" t="str">
        <f>IF(D186=TEXT("Closed",0),"",IF(Summary!$C$21&gt;=E$4,VLOOKUP($D186,'Teller 1'!$E$8:$G$207,3),""))</f>
        <v/>
      </c>
      <c r="F186" s="113" t="str">
        <f>IF(D186=TEXT("Closed",0),"",IF(Summary!$C$21&gt;=F$4,VLOOKUP($D186,'Teller 2'!$E$8:$G$207,3),""))</f>
        <v/>
      </c>
      <c r="G186" s="113">
        <f ca="1">IF(Summary!$C$21&gt;=G$4,VLOOKUP($D186,'Teller 3'!$E$8:$G$207,3),"")</f>
        <v>-190</v>
      </c>
      <c r="H186" s="113">
        <f ca="1">IF(Summary!$C$21&gt;=H$4,VLOOKUP($D186,'Teller 4'!$E$8:$G$207,3),"")</f>
        <v>-198</v>
      </c>
      <c r="I186" s="114">
        <f ca="1">IF(Summary!$C$21&gt;=I$4,VLOOKUP($D186,'Teller 5'!$E$8:$G$207,3),"")</f>
        <v>-198</v>
      </c>
      <c r="J186" s="102" t="str">
        <f t="shared" si="6"/>
        <v/>
      </c>
      <c r="K186" s="102" t="str">
        <f t="shared" si="5"/>
        <v/>
      </c>
      <c r="L186" s="102">
        <f>IF(D185=TEXT("Closed",0),1,Summary!$I$18)</f>
        <v>1</v>
      </c>
      <c r="M186" s="103" t="str">
        <f>IF(D186=TEXT("Closed",0),"",MAX('Teller 1'!K189,'Teller 2'!K189,'Teller 3'!K189,'Teller 4'!K189,'Teller 5'!K189))</f>
        <v/>
      </c>
      <c r="N186" s="103" t="str">
        <f>IF(D186=TEXT("Closed",0),"",AVERAGE($M$5:M186))</f>
        <v/>
      </c>
      <c r="O186" s="103" t="str">
        <f>IF(D186=TEXT("Closed",0),"",MAX($M$5:M186))</f>
        <v/>
      </c>
      <c r="P186" s="104" t="str">
        <f>IF(D186=TEXT("Closed",0),"",COUNTIF($M$5:M186,"&gt;"&amp;TEXT(Summary!$H$6,"0.0000")))</f>
        <v/>
      </c>
    </row>
    <row r="187" spans="2:16" outlineLevel="1" x14ac:dyDescent="0.25">
      <c r="B187" s="100">
        <v>183</v>
      </c>
      <c r="C187" s="6">
        <v>0.69314718055994529</v>
      </c>
      <c r="D187" s="101" t="str">
        <f>IF(D186=TEXT("Closed",0),TEXT("Closed",0),IF(D186+C187&gt;Summary!$H$5,TEXT("Closed",0),D186+C187))</f>
        <v>Closed</v>
      </c>
      <c r="E187" s="112" t="str">
        <f>IF(D187=TEXT("Closed",0),"",IF(Summary!$C$21&gt;=E$4,VLOOKUP($D187,'Teller 1'!$E$8:$G$207,3),""))</f>
        <v/>
      </c>
      <c r="F187" s="113" t="str">
        <f>IF(D187=TEXT("Closed",0),"",IF(Summary!$C$21&gt;=F$4,VLOOKUP($D187,'Teller 2'!$E$8:$G$207,3),""))</f>
        <v/>
      </c>
      <c r="G187" s="113">
        <f ca="1">IF(Summary!$C$21&gt;=G$4,VLOOKUP($D187,'Teller 3'!$E$8:$G$207,3),"")</f>
        <v>-190</v>
      </c>
      <c r="H187" s="113">
        <f ca="1">IF(Summary!$C$21&gt;=H$4,VLOOKUP($D187,'Teller 4'!$E$8:$G$207,3),"")</f>
        <v>-198</v>
      </c>
      <c r="I187" s="114">
        <f ca="1">IF(Summary!$C$21&gt;=I$4,VLOOKUP($D187,'Teller 5'!$E$8:$G$207,3),"")</f>
        <v>-198</v>
      </c>
      <c r="J187" s="102" t="str">
        <f t="shared" si="6"/>
        <v/>
      </c>
      <c r="K187" s="102" t="str">
        <f t="shared" si="5"/>
        <v/>
      </c>
      <c r="L187" s="102">
        <f>IF(D186=TEXT("Closed",0),1,Summary!$I$18)</f>
        <v>1</v>
      </c>
      <c r="M187" s="103" t="str">
        <f>IF(D187=TEXT("Closed",0),"",MAX('Teller 1'!K190,'Teller 2'!K190,'Teller 3'!K190,'Teller 4'!K190,'Teller 5'!K190))</f>
        <v/>
      </c>
      <c r="N187" s="103" t="str">
        <f>IF(D187=TEXT("Closed",0),"",AVERAGE($M$5:M187))</f>
        <v/>
      </c>
      <c r="O187" s="103" t="str">
        <f>IF(D187=TEXT("Closed",0),"",MAX($M$5:M187))</f>
        <v/>
      </c>
      <c r="P187" s="104" t="str">
        <f>IF(D187=TEXT("Closed",0),"",COUNTIF($M$5:M187,"&gt;"&amp;TEXT(Summary!$H$6,"0.0000")))</f>
        <v/>
      </c>
    </row>
    <row r="188" spans="2:16" outlineLevel="1" x14ac:dyDescent="0.25">
      <c r="B188" s="100">
        <v>184</v>
      </c>
      <c r="C188" s="6">
        <v>0.69314718055994529</v>
      </c>
      <c r="D188" s="101" t="str">
        <f>IF(D187=TEXT("Closed",0),TEXT("Closed",0),IF(D187+C188&gt;Summary!$H$5,TEXT("Closed",0),D187+C188))</f>
        <v>Closed</v>
      </c>
      <c r="E188" s="112" t="str">
        <f>IF(D188=TEXT("Closed",0),"",IF(Summary!$C$21&gt;=E$4,VLOOKUP($D188,'Teller 1'!$E$8:$G$207,3),""))</f>
        <v/>
      </c>
      <c r="F188" s="113" t="str">
        <f>IF(D188=TEXT("Closed",0),"",IF(Summary!$C$21&gt;=F$4,VLOOKUP($D188,'Teller 2'!$E$8:$G$207,3),""))</f>
        <v/>
      </c>
      <c r="G188" s="113">
        <f ca="1">IF(Summary!$C$21&gt;=G$4,VLOOKUP($D188,'Teller 3'!$E$8:$G$207,3),"")</f>
        <v>-190</v>
      </c>
      <c r="H188" s="113">
        <f ca="1">IF(Summary!$C$21&gt;=H$4,VLOOKUP($D188,'Teller 4'!$E$8:$G$207,3),"")</f>
        <v>-198</v>
      </c>
      <c r="I188" s="114">
        <f ca="1">IF(Summary!$C$21&gt;=I$4,VLOOKUP($D188,'Teller 5'!$E$8:$G$207,3),"")</f>
        <v>-198</v>
      </c>
      <c r="J188" s="102" t="str">
        <f t="shared" si="6"/>
        <v/>
      </c>
      <c r="K188" s="102" t="str">
        <f t="shared" si="5"/>
        <v/>
      </c>
      <c r="L188" s="102">
        <f>IF(D187=TEXT("Closed",0),1,Summary!$I$18)</f>
        <v>1</v>
      </c>
      <c r="M188" s="103" t="str">
        <f>IF(D188=TEXT("Closed",0),"",MAX('Teller 1'!K191,'Teller 2'!K191,'Teller 3'!K191,'Teller 4'!K191,'Teller 5'!K191))</f>
        <v/>
      </c>
      <c r="N188" s="103" t="str">
        <f>IF(D188=TEXT("Closed",0),"",AVERAGE($M$5:M188))</f>
        <v/>
      </c>
      <c r="O188" s="103" t="str">
        <f>IF(D188=TEXT("Closed",0),"",MAX($M$5:M188))</f>
        <v/>
      </c>
      <c r="P188" s="104" t="str">
        <f>IF(D188=TEXT("Closed",0),"",COUNTIF($M$5:M188,"&gt;"&amp;TEXT(Summary!$H$6,"0.0000")))</f>
        <v/>
      </c>
    </row>
    <row r="189" spans="2:16" outlineLevel="1" x14ac:dyDescent="0.25">
      <c r="B189" s="100">
        <v>185</v>
      </c>
      <c r="C189" s="6">
        <v>0.69314718055994529</v>
      </c>
      <c r="D189" s="101" t="str">
        <f>IF(D188=TEXT("Closed",0),TEXT("Closed",0),IF(D188+C189&gt;Summary!$H$5,TEXT("Closed",0),D188+C189))</f>
        <v>Closed</v>
      </c>
      <c r="E189" s="112" t="str">
        <f>IF(D189=TEXT("Closed",0),"",IF(Summary!$C$21&gt;=E$4,VLOOKUP($D189,'Teller 1'!$E$8:$G$207,3),""))</f>
        <v/>
      </c>
      <c r="F189" s="113" t="str">
        <f>IF(D189=TEXT("Closed",0),"",IF(Summary!$C$21&gt;=F$4,VLOOKUP($D189,'Teller 2'!$E$8:$G$207,3),""))</f>
        <v/>
      </c>
      <c r="G189" s="113">
        <f ca="1">IF(Summary!$C$21&gt;=G$4,VLOOKUP($D189,'Teller 3'!$E$8:$G$207,3),"")</f>
        <v>-190</v>
      </c>
      <c r="H189" s="113">
        <f ca="1">IF(Summary!$C$21&gt;=H$4,VLOOKUP($D189,'Teller 4'!$E$8:$G$207,3),"")</f>
        <v>-198</v>
      </c>
      <c r="I189" s="114">
        <f ca="1">IF(Summary!$C$21&gt;=I$4,VLOOKUP($D189,'Teller 5'!$E$8:$G$207,3),"")</f>
        <v>-198</v>
      </c>
      <c r="J189" s="102" t="str">
        <f t="shared" si="6"/>
        <v/>
      </c>
      <c r="K189" s="102" t="str">
        <f t="shared" si="5"/>
        <v/>
      </c>
      <c r="L189" s="102">
        <f>IF(D188=TEXT("Closed",0),1,Summary!$I$18)</f>
        <v>1</v>
      </c>
      <c r="M189" s="103" t="str">
        <f>IF(D189=TEXT("Closed",0),"",MAX('Teller 1'!K192,'Teller 2'!K192,'Teller 3'!K192,'Teller 4'!K192,'Teller 5'!K192))</f>
        <v/>
      </c>
      <c r="N189" s="103" t="str">
        <f>IF(D189=TEXT("Closed",0),"",AVERAGE($M$5:M189))</f>
        <v/>
      </c>
      <c r="O189" s="103" t="str">
        <f>IF(D189=TEXT("Closed",0),"",MAX($M$5:M189))</f>
        <v/>
      </c>
      <c r="P189" s="104" t="str">
        <f>IF(D189=TEXT("Closed",0),"",COUNTIF($M$5:M189,"&gt;"&amp;TEXT(Summary!$H$6,"0.0000")))</f>
        <v/>
      </c>
    </row>
    <row r="190" spans="2:16" outlineLevel="1" x14ac:dyDescent="0.25">
      <c r="B190" s="100">
        <v>186</v>
      </c>
      <c r="C190" s="6">
        <v>0.69314718055994529</v>
      </c>
      <c r="D190" s="101" t="str">
        <f>IF(D189=TEXT("Closed",0),TEXT("Closed",0),IF(D189+C190&gt;Summary!$H$5,TEXT("Closed",0),D189+C190))</f>
        <v>Closed</v>
      </c>
      <c r="E190" s="112" t="str">
        <f>IF(D190=TEXT("Closed",0),"",IF(Summary!$C$21&gt;=E$4,VLOOKUP($D190,'Teller 1'!$E$8:$G$207,3),""))</f>
        <v/>
      </c>
      <c r="F190" s="113" t="str">
        <f>IF(D190=TEXT("Closed",0),"",IF(Summary!$C$21&gt;=F$4,VLOOKUP($D190,'Teller 2'!$E$8:$G$207,3),""))</f>
        <v/>
      </c>
      <c r="G190" s="113">
        <f ca="1">IF(Summary!$C$21&gt;=G$4,VLOOKUP($D190,'Teller 3'!$E$8:$G$207,3),"")</f>
        <v>-190</v>
      </c>
      <c r="H190" s="113">
        <f ca="1">IF(Summary!$C$21&gt;=H$4,VLOOKUP($D190,'Teller 4'!$E$8:$G$207,3),"")</f>
        <v>-198</v>
      </c>
      <c r="I190" s="114">
        <f ca="1">IF(Summary!$C$21&gt;=I$4,VLOOKUP($D190,'Teller 5'!$E$8:$G$207,3),"")</f>
        <v>-198</v>
      </c>
      <c r="J190" s="102" t="str">
        <f t="shared" si="6"/>
        <v/>
      </c>
      <c r="K190" s="102" t="str">
        <f t="shared" si="5"/>
        <v/>
      </c>
      <c r="L190" s="102">
        <f>IF(D189=TEXT("Closed",0),1,Summary!$I$18)</f>
        <v>1</v>
      </c>
      <c r="M190" s="103" t="str">
        <f>IF(D190=TEXT("Closed",0),"",MAX('Teller 1'!K193,'Teller 2'!K193,'Teller 3'!K193,'Teller 4'!K193,'Teller 5'!K193))</f>
        <v/>
      </c>
      <c r="N190" s="103" t="str">
        <f>IF(D190=TEXT("Closed",0),"",AVERAGE($M$5:M190))</f>
        <v/>
      </c>
      <c r="O190" s="103" t="str">
        <f>IF(D190=TEXT("Closed",0),"",MAX($M$5:M190))</f>
        <v/>
      </c>
      <c r="P190" s="104" t="str">
        <f>IF(D190=TEXT("Closed",0),"",COUNTIF($M$5:M190,"&gt;"&amp;TEXT(Summary!$H$6,"0.0000")))</f>
        <v/>
      </c>
    </row>
    <row r="191" spans="2:16" outlineLevel="1" x14ac:dyDescent="0.25">
      <c r="B191" s="100">
        <v>187</v>
      </c>
      <c r="C191" s="6">
        <v>0.69314718055994529</v>
      </c>
      <c r="D191" s="101" t="str">
        <f>IF(D190=TEXT("Closed",0),TEXT("Closed",0),IF(D190+C191&gt;Summary!$H$5,TEXT("Closed",0),D190+C191))</f>
        <v>Closed</v>
      </c>
      <c r="E191" s="112" t="str">
        <f>IF(D191=TEXT("Closed",0),"",IF(Summary!$C$21&gt;=E$4,VLOOKUP($D191,'Teller 1'!$E$8:$G$207,3),""))</f>
        <v/>
      </c>
      <c r="F191" s="113" t="str">
        <f>IF(D191=TEXT("Closed",0),"",IF(Summary!$C$21&gt;=F$4,VLOOKUP($D191,'Teller 2'!$E$8:$G$207,3),""))</f>
        <v/>
      </c>
      <c r="G191" s="113">
        <f ca="1">IF(Summary!$C$21&gt;=G$4,VLOOKUP($D191,'Teller 3'!$E$8:$G$207,3),"")</f>
        <v>-190</v>
      </c>
      <c r="H191" s="113">
        <f ca="1">IF(Summary!$C$21&gt;=H$4,VLOOKUP($D191,'Teller 4'!$E$8:$G$207,3),"")</f>
        <v>-198</v>
      </c>
      <c r="I191" s="114">
        <f ca="1">IF(Summary!$C$21&gt;=I$4,VLOOKUP($D191,'Teller 5'!$E$8:$G$207,3),"")</f>
        <v>-198</v>
      </c>
      <c r="J191" s="102" t="str">
        <f t="shared" si="6"/>
        <v/>
      </c>
      <c r="K191" s="102" t="str">
        <f t="shared" si="5"/>
        <v/>
      </c>
      <c r="L191" s="102">
        <f>IF(D190=TEXT("Closed",0),1,Summary!$I$18)</f>
        <v>1</v>
      </c>
      <c r="M191" s="103" t="str">
        <f>IF(D191=TEXT("Closed",0),"",MAX('Teller 1'!K194,'Teller 2'!K194,'Teller 3'!K194,'Teller 4'!K194,'Teller 5'!K194))</f>
        <v/>
      </c>
      <c r="N191" s="103" t="str">
        <f>IF(D191=TEXT("Closed",0),"",AVERAGE($M$5:M191))</f>
        <v/>
      </c>
      <c r="O191" s="103" t="str">
        <f>IF(D191=TEXT("Closed",0),"",MAX($M$5:M191))</f>
        <v/>
      </c>
      <c r="P191" s="104" t="str">
        <f>IF(D191=TEXT("Closed",0),"",COUNTIF($M$5:M191,"&gt;"&amp;TEXT(Summary!$H$6,"0.0000")))</f>
        <v/>
      </c>
    </row>
    <row r="192" spans="2:16" outlineLevel="1" x14ac:dyDescent="0.25">
      <c r="B192" s="100">
        <v>188</v>
      </c>
      <c r="C192" s="6">
        <v>0.69314718055994529</v>
      </c>
      <c r="D192" s="101" t="str">
        <f>IF(D191=TEXT("Closed",0),TEXT("Closed",0),IF(D191+C192&gt;Summary!$H$5,TEXT("Closed",0),D191+C192))</f>
        <v>Closed</v>
      </c>
      <c r="E192" s="112" t="str">
        <f>IF(D192=TEXT("Closed",0),"",IF(Summary!$C$21&gt;=E$4,VLOOKUP($D192,'Teller 1'!$E$8:$G$207,3),""))</f>
        <v/>
      </c>
      <c r="F192" s="113" t="str">
        <f>IF(D192=TEXT("Closed",0),"",IF(Summary!$C$21&gt;=F$4,VLOOKUP($D192,'Teller 2'!$E$8:$G$207,3),""))</f>
        <v/>
      </c>
      <c r="G192" s="113">
        <f ca="1">IF(Summary!$C$21&gt;=G$4,VLOOKUP($D192,'Teller 3'!$E$8:$G$207,3),"")</f>
        <v>-190</v>
      </c>
      <c r="H192" s="113">
        <f ca="1">IF(Summary!$C$21&gt;=H$4,VLOOKUP($D192,'Teller 4'!$E$8:$G$207,3),"")</f>
        <v>-198</v>
      </c>
      <c r="I192" s="114">
        <f ca="1">IF(Summary!$C$21&gt;=I$4,VLOOKUP($D192,'Teller 5'!$E$8:$G$207,3),"")</f>
        <v>-198</v>
      </c>
      <c r="J192" s="102" t="str">
        <f t="shared" si="6"/>
        <v/>
      </c>
      <c r="K192" s="102" t="str">
        <f t="shared" si="5"/>
        <v/>
      </c>
      <c r="L192" s="102">
        <f>IF(D191=TEXT("Closed",0),1,Summary!$I$18)</f>
        <v>1</v>
      </c>
      <c r="M192" s="103" t="str">
        <f>IF(D192=TEXT("Closed",0),"",MAX('Teller 1'!K195,'Teller 2'!K195,'Teller 3'!K195,'Teller 4'!K195,'Teller 5'!K195))</f>
        <v/>
      </c>
      <c r="N192" s="103" t="str">
        <f>IF(D192=TEXT("Closed",0),"",AVERAGE($M$5:M192))</f>
        <v/>
      </c>
      <c r="O192" s="103" t="str">
        <f>IF(D192=TEXT("Closed",0),"",MAX($M$5:M192))</f>
        <v/>
      </c>
      <c r="P192" s="104" t="str">
        <f>IF(D192=TEXT("Closed",0),"",COUNTIF($M$5:M192,"&gt;"&amp;TEXT(Summary!$H$6,"0.0000")))</f>
        <v/>
      </c>
    </row>
    <row r="193" spans="2:16" outlineLevel="1" x14ac:dyDescent="0.25">
      <c r="B193" s="100">
        <v>189</v>
      </c>
      <c r="C193" s="6">
        <v>0.69314718055994529</v>
      </c>
      <c r="D193" s="101" t="str">
        <f>IF(D192=TEXT("Closed",0),TEXT("Closed",0),IF(D192+C193&gt;Summary!$H$5,TEXT("Closed",0),D192+C193))</f>
        <v>Closed</v>
      </c>
      <c r="E193" s="112" t="str">
        <f>IF(D193=TEXT("Closed",0),"",IF(Summary!$C$21&gt;=E$4,VLOOKUP($D193,'Teller 1'!$E$8:$G$207,3),""))</f>
        <v/>
      </c>
      <c r="F193" s="113" t="str">
        <f>IF(D193=TEXT("Closed",0),"",IF(Summary!$C$21&gt;=F$4,VLOOKUP($D193,'Teller 2'!$E$8:$G$207,3),""))</f>
        <v/>
      </c>
      <c r="G193" s="113">
        <f ca="1">IF(Summary!$C$21&gt;=G$4,VLOOKUP($D193,'Teller 3'!$E$8:$G$207,3),"")</f>
        <v>-190</v>
      </c>
      <c r="H193" s="113">
        <f ca="1">IF(Summary!$C$21&gt;=H$4,VLOOKUP($D193,'Teller 4'!$E$8:$G$207,3),"")</f>
        <v>-198</v>
      </c>
      <c r="I193" s="114">
        <f ca="1">IF(Summary!$C$21&gt;=I$4,VLOOKUP($D193,'Teller 5'!$E$8:$G$207,3),"")</f>
        <v>-198</v>
      </c>
      <c r="J193" s="102" t="str">
        <f t="shared" si="6"/>
        <v/>
      </c>
      <c r="K193" s="102" t="str">
        <f t="shared" si="5"/>
        <v/>
      </c>
      <c r="L193" s="102">
        <f>IF(D192=TEXT("Closed",0),1,Summary!$I$18)</f>
        <v>1</v>
      </c>
      <c r="M193" s="103" t="str">
        <f>IF(D193=TEXT("Closed",0),"",MAX('Teller 1'!K196,'Teller 2'!K196,'Teller 3'!K196,'Teller 4'!K196,'Teller 5'!K196))</f>
        <v/>
      </c>
      <c r="N193" s="103" t="str">
        <f>IF(D193=TEXT("Closed",0),"",AVERAGE($M$5:M193))</f>
        <v/>
      </c>
      <c r="O193" s="103" t="str">
        <f>IF(D193=TEXT("Closed",0),"",MAX($M$5:M193))</f>
        <v/>
      </c>
      <c r="P193" s="104" t="str">
        <f>IF(D193=TEXT("Closed",0),"",COUNTIF($M$5:M193,"&gt;"&amp;TEXT(Summary!$H$6,"0.0000")))</f>
        <v/>
      </c>
    </row>
    <row r="194" spans="2:16" outlineLevel="1" x14ac:dyDescent="0.25">
      <c r="B194" s="100">
        <v>190</v>
      </c>
      <c r="C194" s="6">
        <v>0.69314718055994529</v>
      </c>
      <c r="D194" s="101" t="str">
        <f>IF(D193=TEXT("Closed",0),TEXT("Closed",0),IF(D193+C194&gt;Summary!$H$5,TEXT("Closed",0),D193+C194))</f>
        <v>Closed</v>
      </c>
      <c r="E194" s="112" t="str">
        <f>IF(D194=TEXT("Closed",0),"",IF(Summary!$C$21&gt;=E$4,VLOOKUP($D194,'Teller 1'!$E$8:$G$207,3),""))</f>
        <v/>
      </c>
      <c r="F194" s="113" t="str">
        <f>IF(D194=TEXT("Closed",0),"",IF(Summary!$C$21&gt;=F$4,VLOOKUP($D194,'Teller 2'!$E$8:$G$207,3),""))</f>
        <v/>
      </c>
      <c r="G194" s="113">
        <f ca="1">IF(Summary!$C$21&gt;=G$4,VLOOKUP($D194,'Teller 3'!$E$8:$G$207,3),"")</f>
        <v>-190</v>
      </c>
      <c r="H194" s="113">
        <f ca="1">IF(Summary!$C$21&gt;=H$4,VLOOKUP($D194,'Teller 4'!$E$8:$G$207,3),"")</f>
        <v>-198</v>
      </c>
      <c r="I194" s="114">
        <f ca="1">IF(Summary!$C$21&gt;=I$4,VLOOKUP($D194,'Teller 5'!$E$8:$G$207,3),"")</f>
        <v>-198</v>
      </c>
      <c r="J194" s="102" t="str">
        <f t="shared" si="6"/>
        <v/>
      </c>
      <c r="K194" s="102" t="str">
        <f t="shared" si="5"/>
        <v/>
      </c>
      <c r="L194" s="102">
        <f>IF(D193=TEXT("Closed",0),1,Summary!$I$18)</f>
        <v>1</v>
      </c>
      <c r="M194" s="103" t="str">
        <f>IF(D194=TEXT("Closed",0),"",MAX('Teller 1'!K197,'Teller 2'!K197,'Teller 3'!K197,'Teller 4'!K197,'Teller 5'!K197))</f>
        <v/>
      </c>
      <c r="N194" s="103" t="str">
        <f>IF(D194=TEXT("Closed",0),"",AVERAGE($M$5:M194))</f>
        <v/>
      </c>
      <c r="O194" s="103" t="str">
        <f>IF(D194=TEXT("Closed",0),"",MAX($M$5:M194))</f>
        <v/>
      </c>
      <c r="P194" s="104" t="str">
        <f>IF(D194=TEXT("Closed",0),"",COUNTIF($M$5:M194,"&gt;"&amp;TEXT(Summary!$H$6,"0.0000")))</f>
        <v/>
      </c>
    </row>
    <row r="195" spans="2:16" outlineLevel="1" x14ac:dyDescent="0.25">
      <c r="B195" s="100">
        <v>191</v>
      </c>
      <c r="C195" s="6">
        <v>0.69314718055994529</v>
      </c>
      <c r="D195" s="101" t="str">
        <f>IF(D194=TEXT("Closed",0),TEXT("Closed",0),IF(D194+C195&gt;Summary!$H$5,TEXT("Closed",0),D194+C195))</f>
        <v>Closed</v>
      </c>
      <c r="E195" s="112" t="str">
        <f>IF(D195=TEXT("Closed",0),"",IF(Summary!$C$21&gt;=E$4,VLOOKUP($D195,'Teller 1'!$E$8:$G$207,3),""))</f>
        <v/>
      </c>
      <c r="F195" s="113" t="str">
        <f>IF(D195=TEXT("Closed",0),"",IF(Summary!$C$21&gt;=F$4,VLOOKUP($D195,'Teller 2'!$E$8:$G$207,3),""))</f>
        <v/>
      </c>
      <c r="G195" s="113">
        <f ca="1">IF(Summary!$C$21&gt;=G$4,VLOOKUP($D195,'Teller 3'!$E$8:$G$207,3),"")</f>
        <v>-190</v>
      </c>
      <c r="H195" s="113">
        <f ca="1">IF(Summary!$C$21&gt;=H$4,VLOOKUP($D195,'Teller 4'!$E$8:$G$207,3),"")</f>
        <v>-198</v>
      </c>
      <c r="I195" s="114">
        <f ca="1">IF(Summary!$C$21&gt;=I$4,VLOOKUP($D195,'Teller 5'!$E$8:$G$207,3),"")</f>
        <v>-198</v>
      </c>
      <c r="J195" s="102" t="str">
        <f t="shared" si="6"/>
        <v/>
      </c>
      <c r="K195" s="102" t="str">
        <f t="shared" si="5"/>
        <v/>
      </c>
      <c r="L195" s="102">
        <f>IF(D194=TEXT("Closed",0),1,Summary!$I$18)</f>
        <v>1</v>
      </c>
      <c r="M195" s="103" t="str">
        <f>IF(D195=TEXT("Closed",0),"",MAX('Teller 1'!K198,'Teller 2'!K198,'Teller 3'!K198,'Teller 4'!K198,'Teller 5'!K198))</f>
        <v/>
      </c>
      <c r="N195" s="103" t="str">
        <f>IF(D195=TEXT("Closed",0),"",AVERAGE($M$5:M195))</f>
        <v/>
      </c>
      <c r="O195" s="103" t="str">
        <f>IF(D195=TEXT("Closed",0),"",MAX($M$5:M195))</f>
        <v/>
      </c>
      <c r="P195" s="104" t="str">
        <f>IF(D195=TEXT("Closed",0),"",COUNTIF($M$5:M195,"&gt;"&amp;TEXT(Summary!$H$6,"0.0000")))</f>
        <v/>
      </c>
    </row>
    <row r="196" spans="2:16" outlineLevel="1" x14ac:dyDescent="0.25">
      <c r="B196" s="100">
        <v>192</v>
      </c>
      <c r="C196" s="6">
        <v>0.69314718055994529</v>
      </c>
      <c r="D196" s="101" t="str">
        <f>IF(D195=TEXT("Closed",0),TEXT("Closed",0),IF(D195+C196&gt;Summary!$H$5,TEXT("Closed",0),D195+C196))</f>
        <v>Closed</v>
      </c>
      <c r="E196" s="112" t="str">
        <f>IF(D196=TEXT("Closed",0),"",IF(Summary!$C$21&gt;=E$4,VLOOKUP($D196,'Teller 1'!$E$8:$G$207,3),""))</f>
        <v/>
      </c>
      <c r="F196" s="113" t="str">
        <f>IF(D196=TEXT("Closed",0),"",IF(Summary!$C$21&gt;=F$4,VLOOKUP($D196,'Teller 2'!$E$8:$G$207,3),""))</f>
        <v/>
      </c>
      <c r="G196" s="113">
        <f ca="1">IF(Summary!$C$21&gt;=G$4,VLOOKUP($D196,'Teller 3'!$E$8:$G$207,3),"")</f>
        <v>-190</v>
      </c>
      <c r="H196" s="113">
        <f ca="1">IF(Summary!$C$21&gt;=H$4,VLOOKUP($D196,'Teller 4'!$E$8:$G$207,3),"")</f>
        <v>-198</v>
      </c>
      <c r="I196" s="114">
        <f ca="1">IF(Summary!$C$21&gt;=I$4,VLOOKUP($D196,'Teller 5'!$E$8:$G$207,3),"")</f>
        <v>-198</v>
      </c>
      <c r="J196" s="102" t="str">
        <f t="shared" si="6"/>
        <v/>
      </c>
      <c r="K196" s="102" t="str">
        <f t="shared" si="5"/>
        <v/>
      </c>
      <c r="L196" s="102">
        <f>IF(D195=TEXT("Closed",0),1,Summary!$I$18)</f>
        <v>1</v>
      </c>
      <c r="M196" s="103" t="str">
        <f>IF(D196=TEXT("Closed",0),"",MAX('Teller 1'!K199,'Teller 2'!K199,'Teller 3'!K199,'Teller 4'!K199,'Teller 5'!K199))</f>
        <v/>
      </c>
      <c r="N196" s="103" t="str">
        <f>IF(D196=TEXT("Closed",0),"",AVERAGE($M$5:M196))</f>
        <v/>
      </c>
      <c r="O196" s="103" t="str">
        <f>IF(D196=TEXT("Closed",0),"",MAX($M$5:M196))</f>
        <v/>
      </c>
      <c r="P196" s="104" t="str">
        <f>IF(D196=TEXT("Closed",0),"",COUNTIF($M$5:M196,"&gt;"&amp;TEXT(Summary!$H$6,"0.0000")))</f>
        <v/>
      </c>
    </row>
    <row r="197" spans="2:16" outlineLevel="1" x14ac:dyDescent="0.25">
      <c r="B197" s="100">
        <v>193</v>
      </c>
      <c r="C197" s="6">
        <v>0.69314718055994529</v>
      </c>
      <c r="D197" s="101" t="str">
        <f>IF(D196=TEXT("Closed",0),TEXT("Closed",0),IF(D196+C197&gt;Summary!$H$5,TEXT("Closed",0),D196+C197))</f>
        <v>Closed</v>
      </c>
      <c r="E197" s="112" t="str">
        <f>IF(D197=TEXT("Closed",0),"",IF(Summary!$C$21&gt;=E$4,VLOOKUP($D197,'Teller 1'!$E$8:$G$207,3),""))</f>
        <v/>
      </c>
      <c r="F197" s="113" t="str">
        <f>IF(D197=TEXT("Closed",0),"",IF(Summary!$C$21&gt;=F$4,VLOOKUP($D197,'Teller 2'!$E$8:$G$207,3),""))</f>
        <v/>
      </c>
      <c r="G197" s="113">
        <f ca="1">IF(Summary!$C$21&gt;=G$4,VLOOKUP($D197,'Teller 3'!$E$8:$G$207,3),"")</f>
        <v>-190</v>
      </c>
      <c r="H197" s="113">
        <f ca="1">IF(Summary!$C$21&gt;=H$4,VLOOKUP($D197,'Teller 4'!$E$8:$G$207,3),"")</f>
        <v>-198</v>
      </c>
      <c r="I197" s="114">
        <f ca="1">IF(Summary!$C$21&gt;=I$4,VLOOKUP($D197,'Teller 5'!$E$8:$G$207,3),"")</f>
        <v>-198</v>
      </c>
      <c r="J197" s="102" t="str">
        <f t="shared" si="6"/>
        <v/>
      </c>
      <c r="K197" s="102" t="str">
        <f t="shared" si="5"/>
        <v/>
      </c>
      <c r="L197" s="102">
        <f>IF(D196=TEXT("Closed",0),1,Summary!$I$18)</f>
        <v>1</v>
      </c>
      <c r="M197" s="103" t="str">
        <f>IF(D197=TEXT("Closed",0),"",MAX('Teller 1'!K200,'Teller 2'!K200,'Teller 3'!K200,'Teller 4'!K200,'Teller 5'!K200))</f>
        <v/>
      </c>
      <c r="N197" s="103" t="str">
        <f>IF(D197=TEXT("Closed",0),"",AVERAGE($M$5:M197))</f>
        <v/>
      </c>
      <c r="O197" s="103" t="str">
        <f>IF(D197=TEXT("Closed",0),"",MAX($M$5:M197))</f>
        <v/>
      </c>
      <c r="P197" s="104" t="str">
        <f>IF(D197=TEXT("Closed",0),"",COUNTIF($M$5:M197,"&gt;"&amp;TEXT(Summary!$H$6,"0.0000")))</f>
        <v/>
      </c>
    </row>
    <row r="198" spans="2:16" outlineLevel="1" x14ac:dyDescent="0.25">
      <c r="B198" s="100">
        <v>194</v>
      </c>
      <c r="C198" s="6">
        <v>0.69314718055994529</v>
      </c>
      <c r="D198" s="101" t="str">
        <f>IF(D197=TEXT("Closed",0),TEXT("Closed",0),IF(D197+C198&gt;Summary!$H$5,TEXT("Closed",0),D197+C198))</f>
        <v>Closed</v>
      </c>
      <c r="E198" s="112" t="str">
        <f>IF(D198=TEXT("Closed",0),"",IF(Summary!$C$21&gt;=E$4,VLOOKUP($D198,'Teller 1'!$E$8:$G$207,3),""))</f>
        <v/>
      </c>
      <c r="F198" s="113" t="str">
        <f>IF(D198=TEXT("Closed",0),"",IF(Summary!$C$21&gt;=F$4,VLOOKUP($D198,'Teller 2'!$E$8:$G$207,3),""))</f>
        <v/>
      </c>
      <c r="G198" s="113">
        <f ca="1">IF(Summary!$C$21&gt;=G$4,VLOOKUP($D198,'Teller 3'!$E$8:$G$207,3),"")</f>
        <v>-190</v>
      </c>
      <c r="H198" s="113">
        <f ca="1">IF(Summary!$C$21&gt;=H$4,VLOOKUP($D198,'Teller 4'!$E$8:$G$207,3),"")</f>
        <v>-198</v>
      </c>
      <c r="I198" s="114">
        <f ca="1">IF(Summary!$C$21&gt;=I$4,VLOOKUP($D198,'Teller 5'!$E$8:$G$207,3),"")</f>
        <v>-198</v>
      </c>
      <c r="J198" s="102" t="str">
        <f t="shared" si="6"/>
        <v/>
      </c>
      <c r="K198" s="102" t="str">
        <f t="shared" ref="K198:K204" si="7">IF(D198=TEXT("Closed",0),"",MIN(E198:I198))</f>
        <v/>
      </c>
      <c r="L198" s="102">
        <f>IF(D197=TEXT("Closed",0),1,Summary!$I$18)</f>
        <v>1</v>
      </c>
      <c r="M198" s="103" t="str">
        <f>IF(D198=TEXT("Closed",0),"",MAX('Teller 1'!K201,'Teller 2'!K201,'Teller 3'!K201,'Teller 4'!K201,'Teller 5'!K201))</f>
        <v/>
      </c>
      <c r="N198" s="103" t="str">
        <f>IF(D198=TEXT("Closed",0),"",AVERAGE($M$5:M198))</f>
        <v/>
      </c>
      <c r="O198" s="103" t="str">
        <f>IF(D198=TEXT("Closed",0),"",MAX($M$5:M198))</f>
        <v/>
      </c>
      <c r="P198" s="104" t="str">
        <f>IF(D198=TEXT("Closed",0),"",COUNTIF($M$5:M198,"&gt;"&amp;TEXT(Summary!$H$6,"0.0000")))</f>
        <v/>
      </c>
    </row>
    <row r="199" spans="2:16" outlineLevel="1" x14ac:dyDescent="0.25">
      <c r="B199" s="100">
        <v>195</v>
      </c>
      <c r="C199" s="6">
        <v>0.69314718055994529</v>
      </c>
      <c r="D199" s="101" t="str">
        <f>IF(D198=TEXT("Closed",0),TEXT("Closed",0),IF(D198+C199&gt;Summary!$H$5,TEXT("Closed",0),D198+C199))</f>
        <v>Closed</v>
      </c>
      <c r="E199" s="112" t="str">
        <f>IF(D199=TEXT("Closed",0),"",IF(Summary!$C$21&gt;=E$4,VLOOKUP($D199,'Teller 1'!$E$8:$G$207,3),""))</f>
        <v/>
      </c>
      <c r="F199" s="113" t="str">
        <f>IF(D199=TEXT("Closed",0),"",IF(Summary!$C$21&gt;=F$4,VLOOKUP($D199,'Teller 2'!$E$8:$G$207,3),""))</f>
        <v/>
      </c>
      <c r="G199" s="113">
        <f ca="1">IF(Summary!$C$21&gt;=G$4,VLOOKUP($D199,'Teller 3'!$E$8:$G$207,3),"")</f>
        <v>-190</v>
      </c>
      <c r="H199" s="113">
        <f ca="1">IF(Summary!$C$21&gt;=H$4,VLOOKUP($D199,'Teller 4'!$E$8:$G$207,3),"")</f>
        <v>-198</v>
      </c>
      <c r="I199" s="114">
        <f ca="1">IF(Summary!$C$21&gt;=I$4,VLOOKUP($D199,'Teller 5'!$E$8:$G$207,3),"")</f>
        <v>-198</v>
      </c>
      <c r="J199" s="102" t="str">
        <f t="shared" si="6"/>
        <v/>
      </c>
      <c r="K199" s="102" t="str">
        <f t="shared" si="7"/>
        <v/>
      </c>
      <c r="L199" s="102">
        <f>IF(D198=TEXT("Closed",0),1,Summary!$I$18)</f>
        <v>1</v>
      </c>
      <c r="M199" s="103" t="str">
        <f>IF(D199=TEXT("Closed",0),"",MAX('Teller 1'!K202,'Teller 2'!K202,'Teller 3'!K202,'Teller 4'!K202,'Teller 5'!K202))</f>
        <v/>
      </c>
      <c r="N199" s="103" t="str">
        <f>IF(D199=TEXT("Closed",0),"",AVERAGE($M$5:M199))</f>
        <v/>
      </c>
      <c r="O199" s="103" t="str">
        <f>IF(D199=TEXT("Closed",0),"",MAX($M$5:M199))</f>
        <v/>
      </c>
      <c r="P199" s="104" t="str">
        <f>IF(D199=TEXT("Closed",0),"",COUNTIF($M$5:M199,"&gt;"&amp;TEXT(Summary!$H$6,"0.0000")))</f>
        <v/>
      </c>
    </row>
    <row r="200" spans="2:16" outlineLevel="1" x14ac:dyDescent="0.25">
      <c r="B200" s="100">
        <v>196</v>
      </c>
      <c r="C200" s="6">
        <v>0.69314718055994529</v>
      </c>
      <c r="D200" s="101" t="str">
        <f>IF(D199=TEXT("Closed",0),TEXT("Closed",0),IF(D199+C200&gt;Summary!$H$5,TEXT("Closed",0),D199+C200))</f>
        <v>Closed</v>
      </c>
      <c r="E200" s="112" t="str">
        <f>IF(D200=TEXT("Closed",0),"",IF(Summary!$C$21&gt;=E$4,VLOOKUP($D200,'Teller 1'!$E$8:$G$207,3),""))</f>
        <v/>
      </c>
      <c r="F200" s="113" t="str">
        <f>IF(D200=TEXT("Closed",0),"",IF(Summary!$C$21&gt;=F$4,VLOOKUP($D200,'Teller 2'!$E$8:$G$207,3),""))</f>
        <v/>
      </c>
      <c r="G200" s="113">
        <f ca="1">IF(Summary!$C$21&gt;=G$4,VLOOKUP($D200,'Teller 3'!$E$8:$G$207,3),"")</f>
        <v>-190</v>
      </c>
      <c r="H200" s="113">
        <f ca="1">IF(Summary!$C$21&gt;=H$4,VLOOKUP($D200,'Teller 4'!$E$8:$G$207,3),"")</f>
        <v>-198</v>
      </c>
      <c r="I200" s="114">
        <f ca="1">IF(Summary!$C$21&gt;=I$4,VLOOKUP($D200,'Teller 5'!$E$8:$G$207,3),"")</f>
        <v>-198</v>
      </c>
      <c r="J200" s="102" t="str">
        <f t="shared" si="6"/>
        <v/>
      </c>
      <c r="K200" s="102" t="str">
        <f t="shared" si="7"/>
        <v/>
      </c>
      <c r="L200" s="102">
        <f>IF(D199=TEXT("Closed",0),1,Summary!$I$18)</f>
        <v>1</v>
      </c>
      <c r="M200" s="103" t="str">
        <f>IF(D200=TEXT("Closed",0),"",MAX('Teller 1'!K203,'Teller 2'!K203,'Teller 3'!K203,'Teller 4'!K203,'Teller 5'!K203))</f>
        <v/>
      </c>
      <c r="N200" s="103" t="str">
        <f>IF(D200=TEXT("Closed",0),"",AVERAGE($M$5:M200))</f>
        <v/>
      </c>
      <c r="O200" s="103" t="str">
        <f>IF(D200=TEXT("Closed",0),"",MAX($M$5:M200))</f>
        <v/>
      </c>
      <c r="P200" s="104" t="str">
        <f>IF(D200=TEXT("Closed",0),"",COUNTIF($M$5:M200,"&gt;"&amp;TEXT(Summary!$H$6,"0.0000")))</f>
        <v/>
      </c>
    </row>
    <row r="201" spans="2:16" outlineLevel="1" x14ac:dyDescent="0.25">
      <c r="B201" s="100">
        <v>197</v>
      </c>
      <c r="C201" s="6">
        <v>0.69314718055994529</v>
      </c>
      <c r="D201" s="101" t="str">
        <f>IF(D200=TEXT("Closed",0),TEXT("Closed",0),IF(D200+C201&gt;Summary!$H$5,TEXT("Closed",0),D200+C201))</f>
        <v>Closed</v>
      </c>
      <c r="E201" s="112" t="str">
        <f>IF(D201=TEXT("Closed",0),"",IF(Summary!$C$21&gt;=E$4,VLOOKUP($D201,'Teller 1'!$E$8:$G$207,3),""))</f>
        <v/>
      </c>
      <c r="F201" s="113" t="str">
        <f>IF(D201=TEXT("Closed",0),"",IF(Summary!$C$21&gt;=F$4,VLOOKUP($D201,'Teller 2'!$E$8:$G$207,3),""))</f>
        <v/>
      </c>
      <c r="G201" s="113">
        <f ca="1">IF(Summary!$C$21&gt;=G$4,VLOOKUP($D201,'Teller 3'!$E$8:$G$207,3),"")</f>
        <v>-190</v>
      </c>
      <c r="H201" s="113">
        <f ca="1">IF(Summary!$C$21&gt;=H$4,VLOOKUP($D201,'Teller 4'!$E$8:$G$207,3),"")</f>
        <v>-198</v>
      </c>
      <c r="I201" s="114">
        <f ca="1">IF(Summary!$C$21&gt;=I$4,VLOOKUP($D201,'Teller 5'!$E$8:$G$207,3),"")</f>
        <v>-198</v>
      </c>
      <c r="J201" s="102" t="str">
        <f t="shared" si="6"/>
        <v/>
      </c>
      <c r="K201" s="102" t="str">
        <f t="shared" si="7"/>
        <v/>
      </c>
      <c r="L201" s="102">
        <f>IF(D200=TEXT("Closed",0),1,Summary!$I$18)</f>
        <v>1</v>
      </c>
      <c r="M201" s="103" t="str">
        <f>IF(D201=TEXT("Closed",0),"",MAX('Teller 1'!K204,'Teller 2'!K204,'Teller 3'!K204,'Teller 4'!K204,'Teller 5'!K204))</f>
        <v/>
      </c>
      <c r="N201" s="103" t="str">
        <f>IF(D201=TEXT("Closed",0),"",AVERAGE($M$5:M201))</f>
        <v/>
      </c>
      <c r="O201" s="103" t="str">
        <f>IF(D201=TEXT("Closed",0),"",MAX($M$5:M201))</f>
        <v/>
      </c>
      <c r="P201" s="104" t="str">
        <f>IF(D201=TEXT("Closed",0),"",COUNTIF($M$5:M201,"&gt;"&amp;TEXT(Summary!$H$6,"0.0000")))</f>
        <v/>
      </c>
    </row>
    <row r="202" spans="2:16" outlineLevel="1" x14ac:dyDescent="0.25">
      <c r="B202" s="100">
        <v>198</v>
      </c>
      <c r="C202" s="6">
        <v>0.69314718055994529</v>
      </c>
      <c r="D202" s="101" t="str">
        <f>IF(D201=TEXT("Closed",0),TEXT("Closed",0),IF(D201+C202&gt;Summary!$H$5,TEXT("Closed",0),D201+C202))</f>
        <v>Closed</v>
      </c>
      <c r="E202" s="112" t="str">
        <f>IF(D202=TEXT("Closed",0),"",IF(Summary!$C$21&gt;=E$4,VLOOKUP($D202,'Teller 1'!$E$8:$G$207,3),""))</f>
        <v/>
      </c>
      <c r="F202" s="113" t="str">
        <f>IF(D202=TEXT("Closed",0),"",IF(Summary!$C$21&gt;=F$4,VLOOKUP($D202,'Teller 2'!$E$8:$G$207,3),""))</f>
        <v/>
      </c>
      <c r="G202" s="113">
        <f ca="1">IF(Summary!$C$21&gt;=G$4,VLOOKUP($D202,'Teller 3'!$E$8:$G$207,3),"")</f>
        <v>-190</v>
      </c>
      <c r="H202" s="113">
        <f ca="1">IF(Summary!$C$21&gt;=H$4,VLOOKUP($D202,'Teller 4'!$E$8:$G$207,3),"")</f>
        <v>-198</v>
      </c>
      <c r="I202" s="114">
        <f ca="1">IF(Summary!$C$21&gt;=I$4,VLOOKUP($D202,'Teller 5'!$E$8:$G$207,3),"")</f>
        <v>-198</v>
      </c>
      <c r="J202" s="102" t="str">
        <f t="shared" si="6"/>
        <v/>
      </c>
      <c r="K202" s="102" t="str">
        <f t="shared" si="7"/>
        <v/>
      </c>
      <c r="L202" s="102">
        <f>IF(D201=TEXT("Closed",0),1,Summary!$I$18)</f>
        <v>1</v>
      </c>
      <c r="M202" s="103" t="str">
        <f>IF(D202=TEXT("Closed",0),"",MAX('Teller 1'!K205,'Teller 2'!K205,'Teller 3'!K205,'Teller 4'!K205,'Teller 5'!K205))</f>
        <v/>
      </c>
      <c r="N202" s="103" t="str">
        <f>IF(D202=TEXT("Closed",0),"",AVERAGE($M$5:M202))</f>
        <v/>
      </c>
      <c r="O202" s="103" t="str">
        <f>IF(D202=TEXT("Closed",0),"",MAX($M$5:M202))</f>
        <v/>
      </c>
      <c r="P202" s="104" t="str">
        <f>IF(D202=TEXT("Closed",0),"",COUNTIF($M$5:M202,"&gt;"&amp;TEXT(Summary!$H$6,"0.0000")))</f>
        <v/>
      </c>
    </row>
    <row r="203" spans="2:16" outlineLevel="1" x14ac:dyDescent="0.25">
      <c r="B203" s="100">
        <v>199</v>
      </c>
      <c r="C203" s="6">
        <v>0.69314718055994529</v>
      </c>
      <c r="D203" s="101" t="str">
        <f>IF(D202=TEXT("Closed",0),TEXT("Closed",0),IF(D202+C203&gt;Summary!$H$5,TEXT("Closed",0),D202+C203))</f>
        <v>Closed</v>
      </c>
      <c r="E203" s="112" t="str">
        <f>IF(D203=TEXT("Closed",0),"",IF(Summary!$C$21&gt;=E$4,VLOOKUP($D203,'Teller 1'!$E$8:$G$207,3),""))</f>
        <v/>
      </c>
      <c r="F203" s="113" t="str">
        <f>IF(D203=TEXT("Closed",0),"",IF(Summary!$C$21&gt;=F$4,VLOOKUP($D203,'Teller 2'!$E$8:$G$207,3),""))</f>
        <v/>
      </c>
      <c r="G203" s="113">
        <f ca="1">IF(Summary!$C$21&gt;=G$4,VLOOKUP($D203,'Teller 3'!$E$8:$G$207,3),"")</f>
        <v>-190</v>
      </c>
      <c r="H203" s="113">
        <f ca="1">IF(Summary!$C$21&gt;=H$4,VLOOKUP($D203,'Teller 4'!$E$8:$G$207,3),"")</f>
        <v>-198</v>
      </c>
      <c r="I203" s="114">
        <f ca="1">IF(Summary!$C$21&gt;=I$4,VLOOKUP($D203,'Teller 5'!$E$8:$G$207,3),"")</f>
        <v>-198</v>
      </c>
      <c r="J203" s="102" t="str">
        <f t="shared" si="6"/>
        <v/>
      </c>
      <c r="K203" s="102" t="str">
        <f t="shared" si="7"/>
        <v/>
      </c>
      <c r="L203" s="102">
        <f>IF(D202=TEXT("Closed",0),1,Summary!$I$18)</f>
        <v>1</v>
      </c>
      <c r="M203" s="103" t="str">
        <f>IF(D203=TEXT("Closed",0),"",MAX('Teller 1'!K206,'Teller 2'!K206,'Teller 3'!K206,'Teller 4'!K206,'Teller 5'!K206))</f>
        <v/>
      </c>
      <c r="N203" s="103" t="str">
        <f>IF(D203=TEXT("Closed",0),"",AVERAGE($M$5:M203))</f>
        <v/>
      </c>
      <c r="O203" s="103" t="str">
        <f>IF(D203=TEXT("Closed",0),"",MAX($M$5:M203))</f>
        <v/>
      </c>
      <c r="P203" s="104" t="str">
        <f>IF(D203=TEXT("Closed",0),"",COUNTIF($M$5:M203,"&gt;"&amp;TEXT(Summary!$H$6,"0.0000")))</f>
        <v/>
      </c>
    </row>
    <row r="204" spans="2:16" outlineLevel="1" x14ac:dyDescent="0.25">
      <c r="B204" s="100">
        <v>200</v>
      </c>
      <c r="C204" s="6">
        <v>0.69314718055994529</v>
      </c>
      <c r="D204" s="101" t="str">
        <f>IF(D203=TEXT("Closed",0),TEXT("Closed",0),IF(D203+C204&gt;Summary!$H$5,TEXT("Closed",0),D203+C204))</f>
        <v>Closed</v>
      </c>
      <c r="E204" s="112" t="str">
        <f>IF(D204=TEXT("Closed",0),"",IF(Summary!$C$21&gt;=E$4,VLOOKUP($D204,'Teller 1'!$E$8:$G$207,3),""))</f>
        <v/>
      </c>
      <c r="F204" s="113" t="str">
        <f>IF(D204=TEXT("Closed",0),"",IF(Summary!$C$21&gt;=F$4,VLOOKUP($D204,'Teller 2'!$E$8:$G$207,3),""))</f>
        <v/>
      </c>
      <c r="G204" s="113">
        <f ca="1">IF(Summary!$C$21&gt;=G$4,VLOOKUP($D204,'Teller 3'!$E$8:$G$207,3),"")</f>
        <v>-190</v>
      </c>
      <c r="H204" s="113">
        <f ca="1">IF(Summary!$C$21&gt;=H$4,VLOOKUP($D204,'Teller 4'!$E$8:$G$207,3),"")</f>
        <v>-198</v>
      </c>
      <c r="I204" s="114">
        <f ca="1">IF(Summary!$C$21&gt;=I$4,VLOOKUP($D204,'Teller 5'!$E$8:$G$207,3),"")</f>
        <v>-198</v>
      </c>
      <c r="J204" s="102" t="str">
        <f t="shared" si="6"/>
        <v/>
      </c>
      <c r="K204" s="102" t="str">
        <f t="shared" si="7"/>
        <v/>
      </c>
      <c r="L204" s="102">
        <f>IF(D203=TEXT("Closed",0),1,Summary!$I$18)</f>
        <v>1</v>
      </c>
      <c r="M204" s="103" t="str">
        <f>IF(D204=TEXT("Closed",0),"",MAX('Teller 1'!K207,'Teller 2'!K207,'Teller 3'!K207,'Teller 4'!K207,'Teller 5'!K207))</f>
        <v/>
      </c>
      <c r="N204" s="103" t="str">
        <f>IF(D204=TEXT("Closed",0),"",AVERAGE($M$5:M204))</f>
        <v/>
      </c>
      <c r="O204" s="103" t="str">
        <f>IF(D204=TEXT("Closed",0),"",MAX($M$5:M204))</f>
        <v/>
      </c>
      <c r="P204" s="104" t="str">
        <f>IF(D204=TEXT("Closed",0),"",COUNTIF($M$5:M204,"&gt;"&amp;TEXT(Summary!$H$6,"0.0000")))</f>
        <v/>
      </c>
    </row>
    <row r="205" spans="2:16" x14ac:dyDescent="0.25">
      <c r="B205" s="8"/>
      <c r="C205" s="8"/>
      <c r="D205" s="8"/>
    </row>
    <row r="206" spans="2:16" x14ac:dyDescent="0.25">
      <c r="B206" s="8"/>
      <c r="C206" s="8"/>
      <c r="D206" s="8"/>
    </row>
    <row r="207" spans="2:16" x14ac:dyDescent="0.25">
      <c r="B207" s="8"/>
      <c r="C207" s="8"/>
      <c r="D207" s="8"/>
    </row>
    <row r="208" spans="2:16" x14ac:dyDescent="0.25">
      <c r="B208" s="8"/>
      <c r="C208" s="8"/>
      <c r="D208" s="8"/>
    </row>
    <row r="209" spans="2:4" x14ac:dyDescent="0.25">
      <c r="B209" s="8"/>
      <c r="C209" s="8"/>
      <c r="D209" s="8"/>
    </row>
    <row r="210" spans="2:4" x14ac:dyDescent="0.25">
      <c r="B210" s="8"/>
      <c r="C210" s="8"/>
      <c r="D210" s="8"/>
    </row>
    <row r="211" spans="2:4" x14ac:dyDescent="0.25">
      <c r="B211" s="8"/>
      <c r="C211" s="8"/>
      <c r="D211" s="8"/>
    </row>
    <row r="212" spans="2:4" x14ac:dyDescent="0.25">
      <c r="B212" s="8"/>
      <c r="C212" s="8"/>
      <c r="D212" s="8"/>
    </row>
    <row r="213" spans="2:4" x14ac:dyDescent="0.25">
      <c r="B213" s="8"/>
      <c r="C213" s="8"/>
      <c r="D213" s="8"/>
    </row>
    <row r="214" spans="2:4" x14ac:dyDescent="0.25">
      <c r="B214" s="8"/>
      <c r="C214" s="8"/>
      <c r="D214" s="8"/>
    </row>
    <row r="215" spans="2:4" x14ac:dyDescent="0.25">
      <c r="B215" s="8"/>
      <c r="C215" s="8"/>
      <c r="D215" s="8"/>
    </row>
    <row r="216" spans="2:4" x14ac:dyDescent="0.25">
      <c r="B216" s="8"/>
      <c r="C216" s="8"/>
      <c r="D216" s="8"/>
    </row>
    <row r="217" spans="2:4" x14ac:dyDescent="0.25">
      <c r="B217" s="8"/>
      <c r="C217" s="8"/>
      <c r="D217" s="8"/>
    </row>
    <row r="218" spans="2:4" x14ac:dyDescent="0.25">
      <c r="B218" s="8"/>
      <c r="C218" s="8"/>
      <c r="D218" s="8"/>
    </row>
    <row r="219" spans="2:4" x14ac:dyDescent="0.25">
      <c r="B219" s="8"/>
      <c r="C219" s="8"/>
      <c r="D219" s="8"/>
    </row>
    <row r="220" spans="2:4" x14ac:dyDescent="0.25">
      <c r="B220" s="8"/>
      <c r="C220" s="8"/>
      <c r="D220" s="8"/>
    </row>
    <row r="221" spans="2:4" x14ac:dyDescent="0.25">
      <c r="B221" s="8"/>
      <c r="C221" s="8"/>
      <c r="D221" s="7"/>
    </row>
    <row r="222" spans="2:4" x14ac:dyDescent="0.25">
      <c r="B222" s="8"/>
      <c r="C222" s="8"/>
      <c r="D222" s="8"/>
    </row>
    <row r="223" spans="2:4" x14ac:dyDescent="0.25">
      <c r="B223" s="8"/>
      <c r="C223" s="8"/>
      <c r="D223" s="8"/>
    </row>
    <row r="224" spans="2:4" x14ac:dyDescent="0.25">
      <c r="B224" s="8"/>
      <c r="C224" s="8"/>
      <c r="D224" s="8"/>
    </row>
    <row r="225" spans="2:4" x14ac:dyDescent="0.25">
      <c r="B225" s="8"/>
      <c r="C225" s="8"/>
      <c r="D225" s="8"/>
    </row>
    <row r="226" spans="2:4" x14ac:dyDescent="0.25">
      <c r="B226" s="8"/>
      <c r="C226" s="8"/>
      <c r="D226" s="8"/>
    </row>
    <row r="227" spans="2:4" x14ac:dyDescent="0.25">
      <c r="B227" s="8"/>
      <c r="C227" s="8"/>
      <c r="D227" s="8"/>
    </row>
    <row r="228" spans="2:4" x14ac:dyDescent="0.25">
      <c r="B228" s="8"/>
      <c r="C228" s="8"/>
      <c r="D228" s="8"/>
    </row>
    <row r="229" spans="2:4" x14ac:dyDescent="0.25">
      <c r="B229" s="8"/>
      <c r="C229" s="8"/>
      <c r="D229" s="8"/>
    </row>
    <row r="230" spans="2:4" x14ac:dyDescent="0.25">
      <c r="B230" s="8"/>
      <c r="C230" s="8"/>
      <c r="D230" s="8"/>
    </row>
    <row r="231" spans="2:4" x14ac:dyDescent="0.25">
      <c r="B231" s="8"/>
      <c r="C231" s="8"/>
      <c r="D231" s="8"/>
    </row>
    <row r="232" spans="2:4" x14ac:dyDescent="0.25">
      <c r="B232" s="8"/>
      <c r="C232" s="8"/>
      <c r="D232" s="8"/>
    </row>
    <row r="233" spans="2:4" x14ac:dyDescent="0.25">
      <c r="B233" s="8"/>
      <c r="C233" s="8"/>
      <c r="D233" s="8"/>
    </row>
    <row r="234" spans="2:4" x14ac:dyDescent="0.25">
      <c r="B234" s="8"/>
      <c r="C234" s="8"/>
      <c r="D234" s="8"/>
    </row>
    <row r="235" spans="2:4" x14ac:dyDescent="0.25">
      <c r="B235" s="8"/>
      <c r="C235" s="8"/>
      <c r="D235" s="8"/>
    </row>
    <row r="236" spans="2:4" x14ac:dyDescent="0.25">
      <c r="B236" s="8"/>
      <c r="C236" s="8"/>
      <c r="D236" s="8"/>
    </row>
    <row r="237" spans="2:4" x14ac:dyDescent="0.25">
      <c r="B237" s="8"/>
      <c r="C237" s="8"/>
      <c r="D237" s="8"/>
    </row>
    <row r="238" spans="2:4" x14ac:dyDescent="0.25">
      <c r="B238" s="8"/>
      <c r="C238" s="8"/>
      <c r="D238" s="8"/>
    </row>
    <row r="239" spans="2:4" x14ac:dyDescent="0.25">
      <c r="B239" s="8"/>
      <c r="C239" s="8"/>
      <c r="D239" s="8"/>
    </row>
    <row r="240" spans="2:4" x14ac:dyDescent="0.25">
      <c r="B240" s="8"/>
      <c r="C240" s="8"/>
      <c r="D240" s="8"/>
    </row>
    <row r="241" spans="2:4" x14ac:dyDescent="0.25">
      <c r="B241" s="8"/>
      <c r="C241" s="8"/>
      <c r="D241" s="8"/>
    </row>
    <row r="242" spans="2:4" x14ac:dyDescent="0.25">
      <c r="B242" s="8"/>
      <c r="C242" s="8"/>
      <c r="D242" s="8"/>
    </row>
    <row r="243" spans="2:4" x14ac:dyDescent="0.25">
      <c r="B243" s="8"/>
      <c r="C243" s="8"/>
      <c r="D243" s="8"/>
    </row>
    <row r="244" spans="2:4" x14ac:dyDescent="0.25">
      <c r="B244" s="8"/>
      <c r="C244" s="8"/>
      <c r="D244" s="8"/>
    </row>
    <row r="245" spans="2:4" x14ac:dyDescent="0.25">
      <c r="B245" s="8"/>
      <c r="C245" s="8"/>
      <c r="D245" s="8"/>
    </row>
    <row r="246" spans="2:4" x14ac:dyDescent="0.25">
      <c r="B246" s="8"/>
      <c r="C246" s="8"/>
      <c r="D246" s="8"/>
    </row>
    <row r="247" spans="2:4" x14ac:dyDescent="0.25">
      <c r="B247" s="8"/>
      <c r="C247" s="8"/>
      <c r="D247" s="8"/>
    </row>
    <row r="248" spans="2:4" x14ac:dyDescent="0.25">
      <c r="B248" s="8"/>
      <c r="C248" s="8"/>
      <c r="D248" s="8"/>
    </row>
    <row r="249" spans="2:4" x14ac:dyDescent="0.25">
      <c r="B249" s="8"/>
      <c r="C249" s="8"/>
      <c r="D249" s="8"/>
    </row>
    <row r="250" spans="2:4" x14ac:dyDescent="0.25">
      <c r="B250" s="8"/>
      <c r="C250" s="8"/>
      <c r="D250" s="8"/>
    </row>
    <row r="251" spans="2:4" x14ac:dyDescent="0.25">
      <c r="B251" s="8"/>
      <c r="C251" s="8"/>
      <c r="D251" s="8"/>
    </row>
    <row r="252" spans="2:4" x14ac:dyDescent="0.25">
      <c r="B252" s="8"/>
      <c r="C252" s="8"/>
      <c r="D252" s="8"/>
    </row>
    <row r="253" spans="2:4" x14ac:dyDescent="0.25">
      <c r="B253" s="8"/>
      <c r="C253" s="8"/>
      <c r="D253" s="8"/>
    </row>
    <row r="254" spans="2:4" x14ac:dyDescent="0.25">
      <c r="B254" s="8"/>
      <c r="C254" s="8"/>
      <c r="D254" s="8"/>
    </row>
    <row r="255" spans="2:4" x14ac:dyDescent="0.25">
      <c r="B255" s="8"/>
      <c r="C255" s="8"/>
      <c r="D255" s="8"/>
    </row>
    <row r="256" spans="2:4" x14ac:dyDescent="0.25">
      <c r="B256" s="8"/>
      <c r="C256" s="8"/>
      <c r="D256" s="8"/>
    </row>
    <row r="257" spans="2:4" x14ac:dyDescent="0.25">
      <c r="B257" s="8"/>
      <c r="C257" s="8"/>
      <c r="D257" s="8"/>
    </row>
    <row r="258" spans="2:4" x14ac:dyDescent="0.25">
      <c r="B258" s="8"/>
      <c r="C258" s="8"/>
      <c r="D258" s="8"/>
    </row>
    <row r="259" spans="2:4" x14ac:dyDescent="0.25">
      <c r="B259" s="8"/>
      <c r="C259" s="8"/>
      <c r="D259" s="8"/>
    </row>
    <row r="260" spans="2:4" x14ac:dyDescent="0.25">
      <c r="B260" s="8"/>
      <c r="C260" s="8"/>
      <c r="D260" s="8"/>
    </row>
    <row r="261" spans="2:4" x14ac:dyDescent="0.25">
      <c r="B261" s="8"/>
      <c r="C261" s="8"/>
      <c r="D261" s="8"/>
    </row>
    <row r="262" spans="2:4" x14ac:dyDescent="0.25">
      <c r="B262" s="8"/>
      <c r="C262" s="8"/>
      <c r="D262" s="8"/>
    </row>
    <row r="263" spans="2:4" x14ac:dyDescent="0.25">
      <c r="B263" s="8"/>
      <c r="C263" s="8"/>
      <c r="D263" s="8"/>
    </row>
    <row r="264" spans="2:4" x14ac:dyDescent="0.25">
      <c r="B264" s="8"/>
      <c r="C264" s="8"/>
      <c r="D264" s="8"/>
    </row>
    <row r="265" spans="2:4" x14ac:dyDescent="0.25">
      <c r="B265" s="8"/>
      <c r="C265" s="8"/>
      <c r="D265" s="8"/>
    </row>
    <row r="266" spans="2:4" x14ac:dyDescent="0.25">
      <c r="B266" s="8"/>
      <c r="C266" s="8"/>
      <c r="D266" s="8"/>
    </row>
    <row r="267" spans="2:4" x14ac:dyDescent="0.25">
      <c r="B267" s="8"/>
      <c r="C267" s="8"/>
      <c r="D267" s="8"/>
    </row>
    <row r="268" spans="2:4" x14ac:dyDescent="0.25">
      <c r="B268" s="8"/>
      <c r="C268" s="8"/>
      <c r="D268" s="8"/>
    </row>
    <row r="269" spans="2:4" x14ac:dyDescent="0.25">
      <c r="B269" s="8"/>
      <c r="C269" s="8"/>
      <c r="D269" s="8"/>
    </row>
    <row r="270" spans="2:4" x14ac:dyDescent="0.25">
      <c r="B270" s="8"/>
      <c r="C270" s="8"/>
      <c r="D270" s="8"/>
    </row>
    <row r="271" spans="2:4" x14ac:dyDescent="0.25">
      <c r="B271" s="8"/>
      <c r="C271" s="8"/>
      <c r="D271" s="8"/>
    </row>
    <row r="272" spans="2:4" x14ac:dyDescent="0.25">
      <c r="B272" s="8"/>
      <c r="C272" s="8"/>
      <c r="D272" s="8"/>
    </row>
    <row r="273" spans="2:4" x14ac:dyDescent="0.25">
      <c r="B273" s="8"/>
      <c r="C273" s="8"/>
      <c r="D273" s="8"/>
    </row>
    <row r="274" spans="2:4" x14ac:dyDescent="0.25">
      <c r="B274" s="8"/>
      <c r="C274" s="8"/>
      <c r="D274" s="8"/>
    </row>
    <row r="275" spans="2:4" x14ac:dyDescent="0.25">
      <c r="B275" s="8"/>
      <c r="C275" s="8"/>
      <c r="D275" s="8"/>
    </row>
    <row r="276" spans="2:4" x14ac:dyDescent="0.25">
      <c r="B276" s="8"/>
      <c r="C276" s="8"/>
      <c r="D276" s="8"/>
    </row>
    <row r="277" spans="2:4" x14ac:dyDescent="0.25">
      <c r="B277" s="8"/>
      <c r="C277" s="8"/>
      <c r="D277" s="8"/>
    </row>
    <row r="278" spans="2:4" x14ac:dyDescent="0.25">
      <c r="B278" s="8"/>
      <c r="C278" s="8"/>
      <c r="D278" s="8"/>
    </row>
    <row r="279" spans="2:4" x14ac:dyDescent="0.25">
      <c r="B279" s="8"/>
      <c r="C279" s="8"/>
      <c r="D279" s="8"/>
    </row>
    <row r="280" spans="2:4" x14ac:dyDescent="0.25">
      <c r="B280" s="8"/>
      <c r="C280" s="8"/>
      <c r="D280" s="8"/>
    </row>
    <row r="281" spans="2:4" x14ac:dyDescent="0.25">
      <c r="B281" s="8"/>
      <c r="C281" s="8"/>
      <c r="D281" s="8"/>
    </row>
    <row r="282" spans="2:4" x14ac:dyDescent="0.25">
      <c r="B282" s="8"/>
      <c r="C282" s="8"/>
      <c r="D282" s="8"/>
    </row>
    <row r="283" spans="2:4" x14ac:dyDescent="0.25">
      <c r="B283" s="8"/>
      <c r="C283" s="8"/>
      <c r="D283" s="8"/>
    </row>
    <row r="284" spans="2:4" x14ac:dyDescent="0.25">
      <c r="B284" s="8"/>
      <c r="C284" s="8"/>
      <c r="D284" s="8"/>
    </row>
    <row r="285" spans="2:4" x14ac:dyDescent="0.25">
      <c r="B285" s="8"/>
      <c r="C285" s="8"/>
      <c r="D285" s="8"/>
    </row>
    <row r="286" spans="2:4" x14ac:dyDescent="0.25">
      <c r="B286" s="8"/>
      <c r="C286" s="8"/>
      <c r="D286" s="8"/>
    </row>
    <row r="287" spans="2:4" x14ac:dyDescent="0.25">
      <c r="B287" s="8"/>
      <c r="C287" s="8"/>
      <c r="D287" s="8"/>
    </row>
    <row r="288" spans="2:4" x14ac:dyDescent="0.25">
      <c r="B288" s="8"/>
      <c r="C288" s="8"/>
      <c r="D288" s="8"/>
    </row>
    <row r="289" spans="2:4" x14ac:dyDescent="0.25">
      <c r="B289" s="8"/>
      <c r="C289" s="8"/>
      <c r="D289" s="8"/>
    </row>
    <row r="290" spans="2:4" x14ac:dyDescent="0.25">
      <c r="B290" s="8"/>
      <c r="C290" s="8"/>
      <c r="D290" s="8"/>
    </row>
    <row r="291" spans="2:4" x14ac:dyDescent="0.25">
      <c r="B291" s="8"/>
      <c r="C291" s="8"/>
      <c r="D291" s="8"/>
    </row>
    <row r="292" spans="2:4" x14ac:dyDescent="0.25">
      <c r="B292" s="8"/>
      <c r="C292" s="8"/>
      <c r="D292" s="8"/>
    </row>
    <row r="293" spans="2:4" x14ac:dyDescent="0.25">
      <c r="B293" s="8"/>
      <c r="C293" s="8"/>
      <c r="D293" s="8"/>
    </row>
    <row r="294" spans="2:4" x14ac:dyDescent="0.25">
      <c r="B294" s="8"/>
      <c r="C294" s="8"/>
      <c r="D294" s="8"/>
    </row>
    <row r="295" spans="2:4" x14ac:dyDescent="0.25">
      <c r="B295" s="8"/>
      <c r="C295" s="8"/>
      <c r="D295" s="8"/>
    </row>
    <row r="296" spans="2:4" x14ac:dyDescent="0.25">
      <c r="B296" s="8"/>
      <c r="C296" s="8"/>
      <c r="D296" s="8"/>
    </row>
    <row r="297" spans="2:4" x14ac:dyDescent="0.25">
      <c r="B297" s="8"/>
      <c r="C297" s="8"/>
      <c r="D297" s="8"/>
    </row>
    <row r="298" spans="2:4" x14ac:dyDescent="0.25">
      <c r="B298" s="8"/>
      <c r="C298" s="8"/>
      <c r="D298" s="8"/>
    </row>
    <row r="299" spans="2:4" x14ac:dyDescent="0.25">
      <c r="B299" s="8"/>
      <c r="C299" s="8"/>
      <c r="D299" s="8"/>
    </row>
    <row r="300" spans="2:4" x14ac:dyDescent="0.25">
      <c r="B300" s="8"/>
      <c r="C300" s="8"/>
      <c r="D300" s="8"/>
    </row>
    <row r="301" spans="2:4" x14ac:dyDescent="0.25">
      <c r="B301" s="8"/>
      <c r="C301" s="8"/>
      <c r="D301" s="8"/>
    </row>
    <row r="302" spans="2:4" x14ac:dyDescent="0.25">
      <c r="B302" s="8"/>
      <c r="C302" s="8"/>
      <c r="D302" s="8"/>
    </row>
    <row r="303" spans="2:4" x14ac:dyDescent="0.25">
      <c r="B303" s="8"/>
      <c r="C303" s="8"/>
      <c r="D303" s="8"/>
    </row>
    <row r="304" spans="2:4" x14ac:dyDescent="0.25">
      <c r="B304" s="8"/>
      <c r="C304" s="8"/>
      <c r="D304" s="8"/>
    </row>
    <row r="305" spans="2:4" x14ac:dyDescent="0.25">
      <c r="B305" s="8"/>
      <c r="C305" s="8"/>
      <c r="D305" s="8"/>
    </row>
    <row r="306" spans="2:4" x14ac:dyDescent="0.25">
      <c r="B306" s="8"/>
      <c r="C306" s="8"/>
      <c r="D306" s="8"/>
    </row>
    <row r="307" spans="2:4" x14ac:dyDescent="0.25">
      <c r="B307" s="8"/>
      <c r="C307" s="8"/>
      <c r="D307" s="8"/>
    </row>
    <row r="308" spans="2:4" x14ac:dyDescent="0.25">
      <c r="B308" s="8"/>
      <c r="C308" s="8"/>
      <c r="D308" s="8"/>
    </row>
    <row r="309" spans="2:4" x14ac:dyDescent="0.25">
      <c r="B309" s="8"/>
      <c r="C309" s="8"/>
      <c r="D309" s="8"/>
    </row>
    <row r="310" spans="2:4" x14ac:dyDescent="0.25">
      <c r="B310" s="8"/>
      <c r="C310" s="8"/>
      <c r="D310" s="8"/>
    </row>
    <row r="311" spans="2:4" x14ac:dyDescent="0.25">
      <c r="B311" s="8"/>
      <c r="C311" s="8"/>
      <c r="D311" s="8"/>
    </row>
    <row r="312" spans="2:4" x14ac:dyDescent="0.25">
      <c r="B312" s="8"/>
      <c r="C312" s="8"/>
      <c r="D312" s="8"/>
    </row>
    <row r="313" spans="2:4" x14ac:dyDescent="0.25">
      <c r="B313" s="8"/>
      <c r="C313" s="8"/>
      <c r="D313" s="8"/>
    </row>
    <row r="314" spans="2:4" x14ac:dyDescent="0.25">
      <c r="B314" s="8"/>
      <c r="C314" s="8"/>
      <c r="D314" s="8"/>
    </row>
    <row r="315" spans="2:4" x14ac:dyDescent="0.25">
      <c r="B315" s="8"/>
      <c r="C315" s="8"/>
      <c r="D315" s="8"/>
    </row>
    <row r="316" spans="2:4" x14ac:dyDescent="0.25">
      <c r="B316" s="8"/>
      <c r="C316" s="8"/>
      <c r="D316" s="8"/>
    </row>
    <row r="317" spans="2:4" x14ac:dyDescent="0.25">
      <c r="B317" s="8"/>
      <c r="C317" s="8"/>
      <c r="D317" s="8"/>
    </row>
    <row r="318" spans="2:4" x14ac:dyDescent="0.25">
      <c r="B318" s="8"/>
      <c r="C318" s="8"/>
      <c r="D318" s="8"/>
    </row>
    <row r="319" spans="2:4" x14ac:dyDescent="0.25">
      <c r="B319" s="8"/>
      <c r="C319" s="8"/>
      <c r="D319" s="8"/>
    </row>
    <row r="320" spans="2:4" x14ac:dyDescent="0.25">
      <c r="B320" s="8"/>
      <c r="C320" s="8"/>
      <c r="D320" s="8"/>
    </row>
    <row r="321" spans="2:4" x14ac:dyDescent="0.25">
      <c r="B321" s="8"/>
      <c r="C321" s="8"/>
      <c r="D321" s="8"/>
    </row>
    <row r="322" spans="2:4" x14ac:dyDescent="0.25">
      <c r="B322" s="8"/>
      <c r="C322" s="8"/>
      <c r="D322" s="8"/>
    </row>
    <row r="323" spans="2:4" x14ac:dyDescent="0.25">
      <c r="B323" s="8"/>
      <c r="C323" s="8"/>
      <c r="D323" s="8"/>
    </row>
    <row r="324" spans="2:4" x14ac:dyDescent="0.25">
      <c r="B324" s="8"/>
      <c r="C324" s="8"/>
      <c r="D324" s="8"/>
    </row>
    <row r="325" spans="2:4" x14ac:dyDescent="0.25">
      <c r="B325" s="8"/>
      <c r="C325" s="8"/>
      <c r="D325" s="8"/>
    </row>
    <row r="326" spans="2:4" x14ac:dyDescent="0.25">
      <c r="B326" s="8"/>
      <c r="C326" s="8"/>
      <c r="D326" s="8"/>
    </row>
    <row r="327" spans="2:4" x14ac:dyDescent="0.25">
      <c r="B327" s="8"/>
      <c r="C327" s="8"/>
      <c r="D327" s="8"/>
    </row>
    <row r="328" spans="2:4" x14ac:dyDescent="0.25">
      <c r="B328" s="8"/>
      <c r="C328" s="8"/>
      <c r="D328" s="8"/>
    </row>
    <row r="329" spans="2:4" x14ac:dyDescent="0.25">
      <c r="B329" s="8"/>
      <c r="C329" s="8"/>
      <c r="D329" s="8"/>
    </row>
    <row r="330" spans="2:4" x14ac:dyDescent="0.25">
      <c r="B330" s="8"/>
      <c r="C330" s="8"/>
      <c r="D330" s="8"/>
    </row>
    <row r="331" spans="2:4" x14ac:dyDescent="0.25">
      <c r="B331" s="8"/>
      <c r="C331" s="8"/>
      <c r="D331" s="8"/>
    </row>
    <row r="332" spans="2:4" x14ac:dyDescent="0.25">
      <c r="B332" s="8"/>
      <c r="C332" s="8"/>
      <c r="D332" s="8"/>
    </row>
    <row r="333" spans="2:4" x14ac:dyDescent="0.25">
      <c r="B333" s="8"/>
      <c r="C333" s="8"/>
      <c r="D333" s="8"/>
    </row>
    <row r="334" spans="2:4" x14ac:dyDescent="0.25">
      <c r="B334" s="8"/>
      <c r="C334" s="8"/>
      <c r="D334" s="8"/>
    </row>
    <row r="335" spans="2:4" x14ac:dyDescent="0.25">
      <c r="B335" s="8"/>
      <c r="C335" s="8"/>
      <c r="D335" s="8"/>
    </row>
    <row r="336" spans="2:4" x14ac:dyDescent="0.25">
      <c r="B336" s="8"/>
      <c r="C336" s="8"/>
      <c r="D336" s="8"/>
    </row>
    <row r="337" spans="2:4" x14ac:dyDescent="0.25">
      <c r="B337" s="8"/>
      <c r="C337" s="8"/>
      <c r="D337" s="8"/>
    </row>
    <row r="338" spans="2:4" x14ac:dyDescent="0.25">
      <c r="B338" s="8"/>
      <c r="C338" s="8"/>
      <c r="D338" s="8"/>
    </row>
    <row r="339" spans="2:4" x14ac:dyDescent="0.25">
      <c r="B339" s="8"/>
      <c r="C339" s="8"/>
      <c r="D339" s="8"/>
    </row>
    <row r="340" spans="2:4" x14ac:dyDescent="0.25">
      <c r="B340" s="8"/>
      <c r="C340" s="8"/>
      <c r="D340" s="8"/>
    </row>
    <row r="341" spans="2:4" x14ac:dyDescent="0.25">
      <c r="B341" s="8"/>
      <c r="C341" s="8"/>
      <c r="D341" s="8"/>
    </row>
    <row r="342" spans="2:4" x14ac:dyDescent="0.25">
      <c r="B342" s="8"/>
      <c r="C342" s="8"/>
      <c r="D342" s="8"/>
    </row>
    <row r="343" spans="2:4" x14ac:dyDescent="0.25">
      <c r="B343" s="8"/>
      <c r="C343" s="8"/>
      <c r="D343" s="8"/>
    </row>
    <row r="344" spans="2:4" x14ac:dyDescent="0.25">
      <c r="B344" s="8"/>
      <c r="C344" s="8"/>
      <c r="D344" s="8"/>
    </row>
    <row r="345" spans="2:4" x14ac:dyDescent="0.25">
      <c r="B345" s="8"/>
      <c r="C345" s="8"/>
      <c r="D345" s="8"/>
    </row>
    <row r="346" spans="2:4" x14ac:dyDescent="0.25">
      <c r="B346" s="8"/>
      <c r="C346" s="8"/>
      <c r="D346" s="8"/>
    </row>
    <row r="347" spans="2:4" x14ac:dyDescent="0.25">
      <c r="B347" s="8"/>
      <c r="C347" s="8"/>
      <c r="D347" s="8"/>
    </row>
    <row r="348" spans="2:4" x14ac:dyDescent="0.25">
      <c r="B348" s="8"/>
      <c r="C348" s="8"/>
      <c r="D348" s="8"/>
    </row>
    <row r="349" spans="2:4" x14ac:dyDescent="0.25">
      <c r="B349" s="8"/>
      <c r="C349" s="8"/>
      <c r="D349" s="8"/>
    </row>
    <row r="350" spans="2:4" x14ac:dyDescent="0.25">
      <c r="B350" s="8"/>
      <c r="C350" s="8"/>
      <c r="D350" s="8"/>
    </row>
    <row r="351" spans="2:4" x14ac:dyDescent="0.25">
      <c r="B351" s="8"/>
      <c r="C351" s="8"/>
      <c r="D351" s="8"/>
    </row>
    <row r="352" spans="2:4" x14ac:dyDescent="0.25">
      <c r="B352" s="8"/>
      <c r="C352" s="8"/>
      <c r="D352" s="8"/>
    </row>
    <row r="353" spans="2:4" x14ac:dyDescent="0.25">
      <c r="B353" s="8"/>
      <c r="C353" s="8"/>
      <c r="D353" s="8"/>
    </row>
    <row r="354" spans="2:4" x14ac:dyDescent="0.25">
      <c r="B354" s="8"/>
      <c r="C354" s="8"/>
      <c r="D354" s="8"/>
    </row>
    <row r="355" spans="2:4" x14ac:dyDescent="0.25">
      <c r="B355" s="8"/>
      <c r="C355" s="8"/>
      <c r="D355" s="8"/>
    </row>
    <row r="356" spans="2:4" x14ac:dyDescent="0.25">
      <c r="B356" s="8"/>
      <c r="C356" s="8"/>
      <c r="D356" s="8"/>
    </row>
    <row r="357" spans="2:4" x14ac:dyDescent="0.25">
      <c r="B357" s="8"/>
      <c r="C357" s="8"/>
      <c r="D357" s="8"/>
    </row>
    <row r="358" spans="2:4" x14ac:dyDescent="0.25">
      <c r="B358" s="8"/>
      <c r="C358" s="8"/>
      <c r="D358" s="8"/>
    </row>
    <row r="359" spans="2:4" x14ac:dyDescent="0.25">
      <c r="B359" s="8"/>
      <c r="C359" s="8"/>
      <c r="D359" s="8"/>
    </row>
    <row r="360" spans="2:4" x14ac:dyDescent="0.25">
      <c r="B360" s="8"/>
      <c r="C360" s="8"/>
      <c r="D360" s="8"/>
    </row>
    <row r="361" spans="2:4" x14ac:dyDescent="0.25">
      <c r="B361" s="8"/>
      <c r="C361" s="8"/>
      <c r="D361" s="8"/>
    </row>
    <row r="362" spans="2:4" x14ac:dyDescent="0.25">
      <c r="B362" s="8"/>
      <c r="C362" s="8"/>
      <c r="D362" s="8"/>
    </row>
    <row r="363" spans="2:4" x14ac:dyDescent="0.25">
      <c r="B363" s="8"/>
      <c r="C363" s="8"/>
      <c r="D363" s="8"/>
    </row>
    <row r="364" spans="2:4" x14ac:dyDescent="0.25">
      <c r="B364" s="8"/>
      <c r="C364" s="8"/>
      <c r="D364" s="8"/>
    </row>
    <row r="365" spans="2:4" x14ac:dyDescent="0.25">
      <c r="B365" s="8"/>
      <c r="C365" s="8"/>
      <c r="D365" s="8"/>
    </row>
    <row r="366" spans="2:4" x14ac:dyDescent="0.25">
      <c r="B366" s="8"/>
      <c r="C366" s="8"/>
      <c r="D366" s="8"/>
    </row>
    <row r="367" spans="2:4" x14ac:dyDescent="0.25">
      <c r="B367" s="8"/>
      <c r="C367" s="8"/>
      <c r="D367" s="8"/>
    </row>
    <row r="368" spans="2:4" x14ac:dyDescent="0.25">
      <c r="B368" s="8"/>
      <c r="C368" s="8"/>
      <c r="D368" s="8"/>
    </row>
    <row r="369" spans="2:4" x14ac:dyDescent="0.25">
      <c r="B369" s="8"/>
      <c r="C369" s="8"/>
      <c r="D369" s="8"/>
    </row>
    <row r="370" spans="2:4" x14ac:dyDescent="0.25">
      <c r="B370" s="8"/>
      <c r="C370" s="8"/>
      <c r="D370" s="8"/>
    </row>
    <row r="371" spans="2:4" x14ac:dyDescent="0.25">
      <c r="B371" s="8"/>
      <c r="C371" s="8"/>
      <c r="D371" s="8"/>
    </row>
    <row r="372" spans="2:4" x14ac:dyDescent="0.25">
      <c r="B372" s="8"/>
      <c r="C372" s="8"/>
      <c r="D372" s="8"/>
    </row>
    <row r="373" spans="2:4" x14ac:dyDescent="0.25">
      <c r="B373" s="8"/>
      <c r="C373" s="8"/>
      <c r="D373" s="8"/>
    </row>
    <row r="374" spans="2:4" x14ac:dyDescent="0.25">
      <c r="B374" s="8"/>
      <c r="C374" s="8"/>
      <c r="D374" s="8"/>
    </row>
    <row r="375" spans="2:4" x14ac:dyDescent="0.25">
      <c r="B375" s="8"/>
      <c r="C375" s="8"/>
      <c r="D375" s="8"/>
    </row>
    <row r="376" spans="2:4" x14ac:dyDescent="0.25">
      <c r="B376" s="8"/>
      <c r="C376" s="8"/>
      <c r="D376" s="8"/>
    </row>
    <row r="377" spans="2:4" x14ac:dyDescent="0.25">
      <c r="B377" s="8"/>
      <c r="C377" s="8"/>
      <c r="D377" s="8"/>
    </row>
    <row r="378" spans="2:4" x14ac:dyDescent="0.25">
      <c r="B378" s="8"/>
      <c r="C378" s="8"/>
      <c r="D378" s="8"/>
    </row>
    <row r="379" spans="2:4" x14ac:dyDescent="0.25">
      <c r="B379" s="8"/>
      <c r="C379" s="8"/>
      <c r="D379" s="8"/>
    </row>
    <row r="380" spans="2:4" x14ac:dyDescent="0.25">
      <c r="B380" s="8"/>
      <c r="C380" s="8"/>
      <c r="D380" s="8"/>
    </row>
    <row r="381" spans="2:4" x14ac:dyDescent="0.25">
      <c r="B381" s="8"/>
      <c r="C381" s="8"/>
      <c r="D381" s="8"/>
    </row>
    <row r="382" spans="2:4" x14ac:dyDescent="0.25">
      <c r="B382" s="8"/>
      <c r="C382" s="8"/>
      <c r="D382" s="8"/>
    </row>
    <row r="383" spans="2:4" x14ac:dyDescent="0.25">
      <c r="B383" s="8"/>
      <c r="C383" s="8"/>
      <c r="D383" s="8"/>
    </row>
    <row r="384" spans="2:4" x14ac:dyDescent="0.25">
      <c r="B384" s="8"/>
      <c r="C384" s="8"/>
      <c r="D384" s="8"/>
    </row>
    <row r="385" spans="2:4" x14ac:dyDescent="0.25">
      <c r="B385" s="8"/>
      <c r="C385" s="8"/>
      <c r="D385" s="8"/>
    </row>
    <row r="386" spans="2:4" x14ac:dyDescent="0.25">
      <c r="B386" s="8"/>
      <c r="C386" s="8"/>
      <c r="D386" s="8"/>
    </row>
    <row r="387" spans="2:4" x14ac:dyDescent="0.25">
      <c r="B387" s="8"/>
      <c r="C387" s="8"/>
      <c r="D387" s="8"/>
    </row>
    <row r="388" spans="2:4" x14ac:dyDescent="0.25">
      <c r="B388" s="8"/>
      <c r="C388" s="8"/>
      <c r="D388" s="8"/>
    </row>
    <row r="389" spans="2:4" x14ac:dyDescent="0.25">
      <c r="B389" s="8"/>
      <c r="C389" s="8"/>
      <c r="D389" s="8"/>
    </row>
    <row r="390" spans="2:4" x14ac:dyDescent="0.25">
      <c r="B390" s="8"/>
      <c r="C390" s="8"/>
      <c r="D390" s="8"/>
    </row>
    <row r="391" spans="2:4" x14ac:dyDescent="0.25">
      <c r="B391" s="8"/>
      <c r="C391" s="8"/>
      <c r="D391" s="8"/>
    </row>
    <row r="392" spans="2:4" x14ac:dyDescent="0.25">
      <c r="B392" s="8"/>
      <c r="C392" s="8"/>
      <c r="D392" s="8"/>
    </row>
    <row r="393" spans="2:4" x14ac:dyDescent="0.25">
      <c r="B393" s="8"/>
      <c r="C393" s="8"/>
      <c r="D393" s="8"/>
    </row>
    <row r="394" spans="2:4" x14ac:dyDescent="0.25">
      <c r="B394" s="8"/>
      <c r="C394" s="8"/>
      <c r="D394" s="8"/>
    </row>
    <row r="395" spans="2:4" x14ac:dyDescent="0.25">
      <c r="B395" s="8"/>
      <c r="C395" s="8"/>
      <c r="D395" s="8"/>
    </row>
    <row r="396" spans="2:4" x14ac:dyDescent="0.25">
      <c r="B396" s="8"/>
      <c r="C396" s="8"/>
      <c r="D396" s="8"/>
    </row>
    <row r="397" spans="2:4" x14ac:dyDescent="0.25">
      <c r="B397" s="8"/>
      <c r="C397" s="8"/>
      <c r="D397" s="8"/>
    </row>
    <row r="398" spans="2:4" x14ac:dyDescent="0.25">
      <c r="B398" s="8"/>
      <c r="C398" s="8"/>
      <c r="D398" s="8"/>
    </row>
    <row r="399" spans="2:4" x14ac:dyDescent="0.25">
      <c r="B399" s="8"/>
      <c r="C399" s="8"/>
      <c r="D399" s="8"/>
    </row>
    <row r="400" spans="2:4" x14ac:dyDescent="0.25">
      <c r="B400" s="8"/>
      <c r="C400" s="8"/>
      <c r="D400" s="8"/>
    </row>
    <row r="401" spans="2:4" x14ac:dyDescent="0.25">
      <c r="B401" s="8"/>
      <c r="C401" s="8"/>
      <c r="D401" s="8"/>
    </row>
    <row r="402" spans="2:4" x14ac:dyDescent="0.25">
      <c r="B402" s="8"/>
      <c r="C402" s="8"/>
      <c r="D402" s="8"/>
    </row>
    <row r="403" spans="2:4" x14ac:dyDescent="0.25">
      <c r="B403" s="8"/>
      <c r="C403" s="8"/>
      <c r="D403" s="8"/>
    </row>
    <row r="404" spans="2:4" x14ac:dyDescent="0.25">
      <c r="B404" s="8"/>
      <c r="C404" s="8"/>
      <c r="D404" s="8"/>
    </row>
    <row r="405" spans="2:4" x14ac:dyDescent="0.25">
      <c r="B405" s="8"/>
      <c r="C405" s="8"/>
      <c r="D405" s="8"/>
    </row>
    <row r="406" spans="2:4" x14ac:dyDescent="0.25">
      <c r="B406" s="8"/>
      <c r="C406" s="8"/>
      <c r="D406" s="8"/>
    </row>
    <row r="407" spans="2:4" x14ac:dyDescent="0.25">
      <c r="B407" s="8"/>
      <c r="C407" s="8"/>
      <c r="D407" s="8"/>
    </row>
    <row r="408" spans="2:4" x14ac:dyDescent="0.25">
      <c r="B408" s="8"/>
      <c r="C408" s="8"/>
      <c r="D408" s="8"/>
    </row>
    <row r="409" spans="2:4" x14ac:dyDescent="0.25">
      <c r="B409" s="8"/>
      <c r="C409" s="8"/>
      <c r="D409" s="8"/>
    </row>
    <row r="410" spans="2:4" x14ac:dyDescent="0.25">
      <c r="B410" s="8"/>
      <c r="C410" s="8"/>
      <c r="D410" s="8"/>
    </row>
    <row r="411" spans="2:4" x14ac:dyDescent="0.25">
      <c r="B411" s="8"/>
      <c r="C411" s="8"/>
      <c r="D411" s="8"/>
    </row>
    <row r="412" spans="2:4" x14ac:dyDescent="0.25">
      <c r="B412" s="8"/>
      <c r="C412" s="8"/>
      <c r="D412" s="8"/>
    </row>
    <row r="413" spans="2:4" x14ac:dyDescent="0.25">
      <c r="B413" s="8"/>
      <c r="C413" s="8"/>
      <c r="D413" s="8"/>
    </row>
    <row r="414" spans="2:4" x14ac:dyDescent="0.25">
      <c r="B414" s="8"/>
      <c r="C414" s="8"/>
      <c r="D414" s="8"/>
    </row>
    <row r="415" spans="2:4" x14ac:dyDescent="0.25">
      <c r="B415" s="8"/>
      <c r="C415" s="8"/>
      <c r="D415" s="8"/>
    </row>
    <row r="416" spans="2:4" x14ac:dyDescent="0.25">
      <c r="B416" s="8"/>
      <c r="C416" s="8"/>
      <c r="D416" s="8"/>
    </row>
    <row r="417" spans="2:4" x14ac:dyDescent="0.25">
      <c r="B417" s="8"/>
      <c r="C417" s="8"/>
      <c r="D417" s="8"/>
    </row>
    <row r="418" spans="2:4" x14ac:dyDescent="0.25">
      <c r="B418" s="8"/>
      <c r="C418" s="8"/>
      <c r="D418" s="8"/>
    </row>
    <row r="419" spans="2:4" x14ac:dyDescent="0.25">
      <c r="B419" s="8"/>
      <c r="C419" s="8"/>
      <c r="D419" s="8"/>
    </row>
    <row r="420" spans="2:4" x14ac:dyDescent="0.25">
      <c r="B420" s="8"/>
      <c r="C420" s="8"/>
      <c r="D420" s="8"/>
    </row>
    <row r="421" spans="2:4" x14ac:dyDescent="0.25">
      <c r="B421" s="8"/>
      <c r="C421" s="8"/>
      <c r="D421" s="8"/>
    </row>
    <row r="422" spans="2:4" x14ac:dyDescent="0.25">
      <c r="B422" s="8"/>
      <c r="C422" s="8"/>
      <c r="D422" s="8"/>
    </row>
    <row r="423" spans="2:4" x14ac:dyDescent="0.25">
      <c r="B423" s="8"/>
      <c r="C423" s="8"/>
      <c r="D423" s="8"/>
    </row>
    <row r="424" spans="2:4" x14ac:dyDescent="0.25">
      <c r="B424" s="8"/>
      <c r="C424" s="8"/>
      <c r="D424" s="8"/>
    </row>
    <row r="425" spans="2:4" x14ac:dyDescent="0.25">
      <c r="B425" s="8"/>
      <c r="C425" s="8"/>
      <c r="D425" s="8"/>
    </row>
    <row r="426" spans="2:4" x14ac:dyDescent="0.25">
      <c r="B426" s="8"/>
      <c r="C426" s="8"/>
      <c r="D426" s="8"/>
    </row>
    <row r="427" spans="2:4" x14ac:dyDescent="0.25">
      <c r="B427" s="8"/>
      <c r="C427" s="8"/>
      <c r="D427" s="8"/>
    </row>
    <row r="428" spans="2:4" x14ac:dyDescent="0.25">
      <c r="B428" s="8"/>
      <c r="C428" s="8"/>
      <c r="D428" s="8"/>
    </row>
    <row r="429" spans="2:4" x14ac:dyDescent="0.25">
      <c r="B429" s="8"/>
      <c r="C429" s="8"/>
      <c r="D429" s="8"/>
    </row>
    <row r="430" spans="2:4" x14ac:dyDescent="0.25">
      <c r="B430" s="8"/>
      <c r="C430" s="8"/>
      <c r="D430" s="8"/>
    </row>
    <row r="431" spans="2:4" x14ac:dyDescent="0.25">
      <c r="B431" s="8"/>
      <c r="C431" s="8"/>
      <c r="D431" s="8"/>
    </row>
    <row r="432" spans="2:4" x14ac:dyDescent="0.25">
      <c r="B432" s="8"/>
      <c r="C432" s="8"/>
      <c r="D432" s="8"/>
    </row>
    <row r="433" spans="2:4" x14ac:dyDescent="0.25">
      <c r="B433" s="8"/>
      <c r="C433" s="8"/>
      <c r="D433" s="8"/>
    </row>
    <row r="434" spans="2:4" x14ac:dyDescent="0.25">
      <c r="B434" s="8"/>
      <c r="C434" s="8"/>
      <c r="D434" s="8"/>
    </row>
    <row r="435" spans="2:4" x14ac:dyDescent="0.25">
      <c r="B435" s="8"/>
      <c r="C435" s="8"/>
      <c r="D435" s="8"/>
    </row>
    <row r="436" spans="2:4" x14ac:dyDescent="0.25">
      <c r="B436" s="8"/>
      <c r="C436" s="8"/>
      <c r="D436" s="8"/>
    </row>
    <row r="437" spans="2:4" x14ac:dyDescent="0.25">
      <c r="B437" s="8"/>
      <c r="C437" s="8"/>
      <c r="D437" s="8"/>
    </row>
    <row r="438" spans="2:4" x14ac:dyDescent="0.25">
      <c r="B438" s="8"/>
      <c r="C438" s="8"/>
      <c r="D438" s="8"/>
    </row>
    <row r="439" spans="2:4" x14ac:dyDescent="0.25">
      <c r="B439" s="8"/>
      <c r="C439" s="8"/>
      <c r="D439" s="8"/>
    </row>
    <row r="440" spans="2:4" x14ac:dyDescent="0.25">
      <c r="B440" s="8"/>
      <c r="C440" s="8"/>
      <c r="D440" s="8"/>
    </row>
    <row r="441" spans="2:4" x14ac:dyDescent="0.25">
      <c r="B441" s="8"/>
      <c r="C441" s="8"/>
      <c r="D441" s="8"/>
    </row>
    <row r="442" spans="2:4" x14ac:dyDescent="0.25">
      <c r="B442" s="8"/>
      <c r="C442" s="8"/>
      <c r="D442" s="8"/>
    </row>
    <row r="443" spans="2:4" x14ac:dyDescent="0.25">
      <c r="B443" s="8"/>
      <c r="C443" s="8"/>
      <c r="D443" s="8"/>
    </row>
    <row r="444" spans="2:4" x14ac:dyDescent="0.25">
      <c r="B444" s="8"/>
      <c r="C444" s="8"/>
      <c r="D444" s="8"/>
    </row>
    <row r="445" spans="2:4" x14ac:dyDescent="0.25">
      <c r="B445" s="8"/>
      <c r="C445" s="8"/>
      <c r="D445" s="8"/>
    </row>
    <row r="446" spans="2:4" x14ac:dyDescent="0.25">
      <c r="B446" s="8"/>
      <c r="C446" s="8"/>
      <c r="D446" s="8"/>
    </row>
    <row r="447" spans="2:4" x14ac:dyDescent="0.25">
      <c r="B447" s="8"/>
      <c r="C447" s="8"/>
      <c r="D447" s="8"/>
    </row>
    <row r="448" spans="2:4" x14ac:dyDescent="0.25">
      <c r="B448" s="8"/>
      <c r="C448" s="8"/>
      <c r="D448" s="8"/>
    </row>
    <row r="449" spans="2:4" x14ac:dyDescent="0.25">
      <c r="B449" s="8"/>
      <c r="C449" s="8"/>
      <c r="D449" s="8"/>
    </row>
    <row r="450" spans="2:4" x14ac:dyDescent="0.25">
      <c r="B450" s="8"/>
      <c r="C450" s="8"/>
      <c r="D450" s="8"/>
    </row>
    <row r="451" spans="2:4" x14ac:dyDescent="0.25">
      <c r="B451" s="8"/>
      <c r="C451" s="8"/>
      <c r="D451" s="8"/>
    </row>
    <row r="452" spans="2:4" x14ac:dyDescent="0.25">
      <c r="B452" s="8"/>
      <c r="C452" s="8"/>
      <c r="D452" s="8"/>
    </row>
    <row r="453" spans="2:4" x14ac:dyDescent="0.25">
      <c r="B453" s="8"/>
      <c r="C453" s="8"/>
      <c r="D453" s="8"/>
    </row>
    <row r="454" spans="2:4" x14ac:dyDescent="0.25">
      <c r="B454" s="8"/>
      <c r="C454" s="8"/>
      <c r="D454" s="8"/>
    </row>
    <row r="455" spans="2:4" x14ac:dyDescent="0.25">
      <c r="B455" s="8"/>
      <c r="C455" s="8"/>
      <c r="D455" s="8"/>
    </row>
    <row r="456" spans="2:4" x14ac:dyDescent="0.25">
      <c r="B456" s="8"/>
      <c r="C456" s="8"/>
      <c r="D456" s="8"/>
    </row>
    <row r="457" spans="2:4" x14ac:dyDescent="0.25">
      <c r="B457" s="8"/>
      <c r="C457" s="8"/>
      <c r="D457" s="8"/>
    </row>
    <row r="458" spans="2:4" x14ac:dyDescent="0.25">
      <c r="B458" s="8"/>
      <c r="C458" s="8"/>
      <c r="D458" s="8"/>
    </row>
    <row r="459" spans="2:4" x14ac:dyDescent="0.25">
      <c r="B459" s="8"/>
      <c r="C459" s="8"/>
      <c r="D459" s="8"/>
    </row>
    <row r="460" spans="2:4" x14ac:dyDescent="0.25">
      <c r="B460" s="8"/>
      <c r="C460" s="8"/>
      <c r="D460" s="8"/>
    </row>
    <row r="461" spans="2:4" x14ac:dyDescent="0.25">
      <c r="B461" s="8"/>
      <c r="C461" s="8"/>
      <c r="D461" s="8"/>
    </row>
    <row r="462" spans="2:4" x14ac:dyDescent="0.25">
      <c r="B462" s="8"/>
      <c r="C462" s="8"/>
      <c r="D462" s="8"/>
    </row>
    <row r="463" spans="2:4" x14ac:dyDescent="0.25">
      <c r="B463" s="8"/>
      <c r="C463" s="8"/>
      <c r="D463" s="8"/>
    </row>
    <row r="464" spans="2:4" x14ac:dyDescent="0.25">
      <c r="B464" s="8"/>
      <c r="C464" s="8"/>
      <c r="D464" s="8"/>
    </row>
    <row r="465" spans="2:4" x14ac:dyDescent="0.25">
      <c r="B465" s="8"/>
      <c r="C465" s="8"/>
      <c r="D465" s="8"/>
    </row>
    <row r="466" spans="2:4" x14ac:dyDescent="0.25">
      <c r="B466" s="8"/>
      <c r="C466" s="8"/>
      <c r="D466" s="8"/>
    </row>
    <row r="467" spans="2:4" x14ac:dyDescent="0.25">
      <c r="B467" s="8"/>
      <c r="C467" s="8"/>
      <c r="D467" s="8"/>
    </row>
    <row r="468" spans="2:4" x14ac:dyDescent="0.25">
      <c r="B468" s="8"/>
      <c r="C468" s="8"/>
      <c r="D468" s="8"/>
    </row>
    <row r="469" spans="2:4" x14ac:dyDescent="0.25">
      <c r="B469" s="8"/>
      <c r="C469" s="8"/>
      <c r="D469" s="8"/>
    </row>
    <row r="470" spans="2:4" x14ac:dyDescent="0.25">
      <c r="B470" s="8"/>
      <c r="C470" s="8"/>
      <c r="D470" s="8"/>
    </row>
    <row r="471" spans="2:4" x14ac:dyDescent="0.25">
      <c r="B471" s="8"/>
      <c r="C471" s="8"/>
      <c r="D471" s="8"/>
    </row>
    <row r="472" spans="2:4" x14ac:dyDescent="0.25">
      <c r="B472" s="8"/>
      <c r="C472" s="8"/>
      <c r="D472" s="8"/>
    </row>
    <row r="473" spans="2:4" x14ac:dyDescent="0.25">
      <c r="B473" s="8"/>
      <c r="C473" s="8"/>
      <c r="D473" s="8"/>
    </row>
    <row r="474" spans="2:4" x14ac:dyDescent="0.25">
      <c r="B474" s="8"/>
      <c r="C474" s="8"/>
      <c r="D474" s="8"/>
    </row>
    <row r="475" spans="2:4" x14ac:dyDescent="0.25">
      <c r="B475" s="8"/>
      <c r="C475" s="8"/>
      <c r="D475" s="8"/>
    </row>
    <row r="476" spans="2:4" x14ac:dyDescent="0.25">
      <c r="B476" s="8"/>
      <c r="C476" s="8"/>
      <c r="D476" s="8"/>
    </row>
    <row r="477" spans="2:4" x14ac:dyDescent="0.25">
      <c r="B477" s="8"/>
      <c r="C477" s="8"/>
      <c r="D477" s="8"/>
    </row>
    <row r="478" spans="2:4" x14ac:dyDescent="0.25">
      <c r="B478" s="8"/>
      <c r="C478" s="8"/>
      <c r="D478" s="8"/>
    </row>
    <row r="479" spans="2:4" x14ac:dyDescent="0.25">
      <c r="B479" s="8"/>
      <c r="C479" s="8"/>
      <c r="D479" s="8"/>
    </row>
    <row r="480" spans="2:4" x14ac:dyDescent="0.25">
      <c r="B480" s="8"/>
      <c r="C480" s="8"/>
      <c r="D480" s="8"/>
    </row>
    <row r="481" spans="2:4" x14ac:dyDescent="0.25">
      <c r="B481" s="8"/>
      <c r="C481" s="8"/>
      <c r="D481" s="8"/>
    </row>
    <row r="482" spans="2:4" x14ac:dyDescent="0.25">
      <c r="B482" s="8"/>
      <c r="C482" s="8"/>
      <c r="D482" s="8"/>
    </row>
    <row r="483" spans="2:4" x14ac:dyDescent="0.25">
      <c r="B483" s="8"/>
      <c r="C483" s="8"/>
      <c r="D483" s="8"/>
    </row>
    <row r="484" spans="2:4" x14ac:dyDescent="0.25">
      <c r="B484" s="8"/>
      <c r="C484" s="8"/>
      <c r="D484" s="8"/>
    </row>
    <row r="485" spans="2:4" x14ac:dyDescent="0.25">
      <c r="B485" s="8"/>
      <c r="C485" s="8"/>
      <c r="D485" s="8"/>
    </row>
    <row r="486" spans="2:4" x14ac:dyDescent="0.25">
      <c r="B486" s="8"/>
      <c r="C486" s="8"/>
      <c r="D486" s="8"/>
    </row>
    <row r="487" spans="2:4" x14ac:dyDescent="0.25">
      <c r="B487" s="8"/>
      <c r="C487" s="8"/>
      <c r="D487" s="8"/>
    </row>
    <row r="488" spans="2:4" x14ac:dyDescent="0.25">
      <c r="B488" s="8"/>
      <c r="C488" s="8"/>
      <c r="D488" s="8"/>
    </row>
    <row r="489" spans="2:4" x14ac:dyDescent="0.25">
      <c r="B489" s="8"/>
      <c r="C489" s="8"/>
      <c r="D489" s="8"/>
    </row>
    <row r="490" spans="2:4" x14ac:dyDescent="0.25">
      <c r="B490" s="8"/>
      <c r="C490" s="8"/>
      <c r="D490" s="8"/>
    </row>
    <row r="491" spans="2:4" x14ac:dyDescent="0.25">
      <c r="B491" s="8"/>
      <c r="C491" s="8"/>
      <c r="D491" s="8"/>
    </row>
    <row r="492" spans="2:4" x14ac:dyDescent="0.25">
      <c r="B492" s="8"/>
      <c r="C492" s="8"/>
      <c r="D492" s="8"/>
    </row>
    <row r="493" spans="2:4" x14ac:dyDescent="0.25">
      <c r="B493" s="8"/>
      <c r="C493" s="8"/>
      <c r="D493" s="8"/>
    </row>
    <row r="494" spans="2:4" x14ac:dyDescent="0.25">
      <c r="B494" s="8"/>
      <c r="C494" s="8"/>
      <c r="D494" s="8"/>
    </row>
    <row r="495" spans="2:4" x14ac:dyDescent="0.25">
      <c r="B495" s="8"/>
      <c r="C495" s="8"/>
      <c r="D495" s="8"/>
    </row>
    <row r="496" spans="2:4" x14ac:dyDescent="0.25">
      <c r="B496" s="8"/>
      <c r="C496" s="8"/>
      <c r="D496" s="8"/>
    </row>
    <row r="497" spans="2:4" x14ac:dyDescent="0.25">
      <c r="B497" s="8"/>
      <c r="C497" s="8"/>
      <c r="D497" s="8"/>
    </row>
    <row r="498" spans="2:4" x14ac:dyDescent="0.25">
      <c r="B498" s="8"/>
      <c r="C498" s="8"/>
      <c r="D498" s="8"/>
    </row>
    <row r="499" spans="2:4" x14ac:dyDescent="0.25">
      <c r="B499" s="8"/>
      <c r="C499" s="8"/>
      <c r="D499" s="8"/>
    </row>
    <row r="500" spans="2:4" x14ac:dyDescent="0.25">
      <c r="B500" s="8"/>
      <c r="C500" s="8"/>
      <c r="D500" s="8"/>
    </row>
    <row r="501" spans="2:4" x14ac:dyDescent="0.25">
      <c r="B501" s="8"/>
      <c r="C501" s="8"/>
      <c r="D501" s="8"/>
    </row>
    <row r="502" spans="2:4" x14ac:dyDescent="0.25">
      <c r="B502" s="8"/>
      <c r="C502" s="8"/>
      <c r="D502" s="8"/>
    </row>
    <row r="503" spans="2:4" x14ac:dyDescent="0.25">
      <c r="B503" s="8"/>
      <c r="C503" s="8"/>
      <c r="D503" s="8"/>
    </row>
    <row r="504" spans="2:4" x14ac:dyDescent="0.25">
      <c r="B504" s="8"/>
      <c r="C504" s="8"/>
      <c r="D504" s="8"/>
    </row>
    <row r="505" spans="2:4" x14ac:dyDescent="0.25">
      <c r="B505" s="8"/>
      <c r="C505" s="8"/>
      <c r="D505" s="8"/>
    </row>
    <row r="506" spans="2:4" x14ac:dyDescent="0.25">
      <c r="B506" s="8"/>
      <c r="C506" s="8"/>
      <c r="D506" s="8"/>
    </row>
    <row r="507" spans="2:4" x14ac:dyDescent="0.25">
      <c r="B507" s="8"/>
      <c r="C507" s="8"/>
      <c r="D507" s="8"/>
    </row>
    <row r="508" spans="2:4" x14ac:dyDescent="0.25">
      <c r="B508" s="8"/>
      <c r="C508" s="8"/>
      <c r="D508" s="8"/>
    </row>
    <row r="509" spans="2:4" x14ac:dyDescent="0.25">
      <c r="B509" s="8"/>
      <c r="C509" s="8"/>
      <c r="D509" s="8"/>
    </row>
    <row r="510" spans="2:4" x14ac:dyDescent="0.25">
      <c r="B510" s="8"/>
      <c r="C510" s="8"/>
      <c r="D510" s="8"/>
    </row>
    <row r="511" spans="2:4" x14ac:dyDescent="0.25">
      <c r="B511" s="8"/>
      <c r="C511" s="8"/>
      <c r="D511" s="8"/>
    </row>
    <row r="512" spans="2:4" x14ac:dyDescent="0.25">
      <c r="B512" s="8"/>
      <c r="C512" s="8"/>
      <c r="D512" s="8"/>
    </row>
    <row r="513" spans="2:4" x14ac:dyDescent="0.25">
      <c r="B513" s="8"/>
      <c r="C513" s="8"/>
      <c r="D513" s="8"/>
    </row>
    <row r="514" spans="2:4" x14ac:dyDescent="0.25">
      <c r="B514" s="8"/>
      <c r="C514" s="8"/>
      <c r="D514" s="8"/>
    </row>
    <row r="515" spans="2:4" x14ac:dyDescent="0.25">
      <c r="B515" s="8"/>
      <c r="C515" s="8"/>
      <c r="D515" s="8"/>
    </row>
    <row r="516" spans="2:4" x14ac:dyDescent="0.25">
      <c r="B516" s="8"/>
      <c r="C516" s="8"/>
      <c r="D516" s="8"/>
    </row>
    <row r="517" spans="2:4" x14ac:dyDescent="0.25">
      <c r="B517" s="8"/>
      <c r="C517" s="8"/>
      <c r="D517" s="8"/>
    </row>
    <row r="518" spans="2:4" x14ac:dyDescent="0.25">
      <c r="B518" s="8"/>
      <c r="C518" s="8"/>
      <c r="D518" s="8"/>
    </row>
    <row r="519" spans="2:4" x14ac:dyDescent="0.25">
      <c r="B519" s="8"/>
      <c r="C519" s="8"/>
      <c r="D519" s="8"/>
    </row>
    <row r="520" spans="2:4" x14ac:dyDescent="0.25">
      <c r="B520" s="8"/>
      <c r="C520" s="8"/>
      <c r="D520" s="8"/>
    </row>
    <row r="521" spans="2:4" x14ac:dyDescent="0.25">
      <c r="B521" s="8"/>
      <c r="C521" s="8"/>
      <c r="D521" s="8"/>
    </row>
    <row r="522" spans="2:4" x14ac:dyDescent="0.25">
      <c r="B522" s="8"/>
      <c r="C522" s="8"/>
      <c r="D522" s="8"/>
    </row>
    <row r="523" spans="2:4" x14ac:dyDescent="0.25">
      <c r="B523" s="8"/>
      <c r="C523" s="8"/>
      <c r="D523" s="8"/>
    </row>
    <row r="524" spans="2:4" x14ac:dyDescent="0.25">
      <c r="B524" s="8"/>
      <c r="C524" s="8"/>
      <c r="D524" s="8"/>
    </row>
    <row r="525" spans="2:4" x14ac:dyDescent="0.25">
      <c r="B525" s="8"/>
      <c r="C525" s="8"/>
      <c r="D525" s="8"/>
    </row>
    <row r="526" spans="2:4" x14ac:dyDescent="0.25">
      <c r="B526" s="8"/>
      <c r="C526" s="8"/>
      <c r="D526" s="8"/>
    </row>
    <row r="527" spans="2:4" x14ac:dyDescent="0.25">
      <c r="B527" s="8"/>
      <c r="C527" s="8"/>
      <c r="D527" s="8"/>
    </row>
    <row r="528" spans="2:4" x14ac:dyDescent="0.25">
      <c r="B528" s="8"/>
      <c r="C528" s="8"/>
      <c r="D528" s="8"/>
    </row>
    <row r="529" spans="2:4" x14ac:dyDescent="0.25">
      <c r="B529" s="8"/>
      <c r="C529" s="8"/>
      <c r="D529" s="8"/>
    </row>
    <row r="530" spans="2:4" x14ac:dyDescent="0.25">
      <c r="B530" s="8"/>
      <c r="C530" s="8"/>
      <c r="D530" s="8"/>
    </row>
    <row r="531" spans="2:4" x14ac:dyDescent="0.25">
      <c r="B531" s="8"/>
      <c r="C531" s="8"/>
      <c r="D531" s="8"/>
    </row>
    <row r="532" spans="2:4" x14ac:dyDescent="0.25">
      <c r="B532" s="8"/>
      <c r="C532" s="8"/>
      <c r="D532" s="8"/>
    </row>
    <row r="533" spans="2:4" x14ac:dyDescent="0.25">
      <c r="B533" s="8"/>
      <c r="C533" s="8"/>
      <c r="D533" s="8"/>
    </row>
    <row r="534" spans="2:4" x14ac:dyDescent="0.25">
      <c r="B534" s="8"/>
      <c r="C534" s="8"/>
      <c r="D534" s="8"/>
    </row>
    <row r="535" spans="2:4" x14ac:dyDescent="0.25">
      <c r="B535" s="8"/>
      <c r="C535" s="8"/>
      <c r="D535" s="8"/>
    </row>
    <row r="536" spans="2:4" x14ac:dyDescent="0.25">
      <c r="B536" s="8"/>
      <c r="C536" s="8"/>
      <c r="D536" s="8"/>
    </row>
    <row r="537" spans="2:4" x14ac:dyDescent="0.25">
      <c r="B537" s="8"/>
      <c r="C537" s="8"/>
      <c r="D537" s="8"/>
    </row>
    <row r="538" spans="2:4" x14ac:dyDescent="0.25">
      <c r="B538" s="8"/>
      <c r="C538" s="8"/>
      <c r="D538" s="8"/>
    </row>
    <row r="539" spans="2:4" x14ac:dyDescent="0.25">
      <c r="B539" s="8"/>
      <c r="C539" s="8"/>
      <c r="D539" s="8"/>
    </row>
    <row r="540" spans="2:4" x14ac:dyDescent="0.25">
      <c r="B540" s="8"/>
      <c r="C540" s="8"/>
      <c r="D540" s="8"/>
    </row>
    <row r="541" spans="2:4" x14ac:dyDescent="0.25">
      <c r="B541" s="8"/>
      <c r="C541" s="8"/>
      <c r="D541" s="8"/>
    </row>
    <row r="542" spans="2:4" x14ac:dyDescent="0.25">
      <c r="B542" s="8"/>
      <c r="C542" s="8"/>
      <c r="D542" s="8"/>
    </row>
    <row r="543" spans="2:4" x14ac:dyDescent="0.25">
      <c r="B543" s="8"/>
      <c r="C543" s="8"/>
      <c r="D543" s="8"/>
    </row>
    <row r="544" spans="2:4" x14ac:dyDescent="0.25">
      <c r="B544" s="8"/>
      <c r="C544" s="8"/>
      <c r="D544" s="8"/>
    </row>
    <row r="545" spans="2:4" x14ac:dyDescent="0.25">
      <c r="B545" s="8"/>
      <c r="C545" s="8"/>
      <c r="D545" s="8"/>
    </row>
    <row r="546" spans="2:4" x14ac:dyDescent="0.25">
      <c r="B546" s="8"/>
      <c r="C546" s="8"/>
      <c r="D546" s="8"/>
    </row>
    <row r="547" spans="2:4" x14ac:dyDescent="0.25">
      <c r="B547" s="8"/>
      <c r="C547" s="8"/>
      <c r="D547" s="8"/>
    </row>
    <row r="548" spans="2:4" x14ac:dyDescent="0.25">
      <c r="B548" s="8"/>
      <c r="C548" s="8"/>
      <c r="D548" s="8"/>
    </row>
    <row r="549" spans="2:4" x14ac:dyDescent="0.25">
      <c r="B549" s="8"/>
      <c r="C549" s="8"/>
      <c r="D549" s="8"/>
    </row>
    <row r="550" spans="2:4" x14ac:dyDescent="0.25">
      <c r="B550" s="8"/>
      <c r="C550" s="8"/>
      <c r="D550" s="8"/>
    </row>
    <row r="551" spans="2:4" x14ac:dyDescent="0.25">
      <c r="B551" s="8"/>
      <c r="C551" s="8"/>
      <c r="D551" s="8"/>
    </row>
    <row r="552" spans="2:4" x14ac:dyDescent="0.25">
      <c r="B552" s="8"/>
      <c r="C552" s="8"/>
      <c r="D552" s="8"/>
    </row>
    <row r="553" spans="2:4" x14ac:dyDescent="0.25">
      <c r="B553" s="8"/>
      <c r="C553" s="8"/>
      <c r="D553" s="8"/>
    </row>
    <row r="554" spans="2:4" x14ac:dyDescent="0.25">
      <c r="B554" s="8"/>
      <c r="C554" s="8"/>
      <c r="D554" s="8"/>
    </row>
    <row r="555" spans="2:4" x14ac:dyDescent="0.25">
      <c r="B555" s="8"/>
      <c r="C555" s="8"/>
      <c r="D555" s="8"/>
    </row>
    <row r="556" spans="2:4" x14ac:dyDescent="0.25">
      <c r="B556" s="8"/>
      <c r="C556" s="8"/>
      <c r="D556" s="8"/>
    </row>
    <row r="557" spans="2:4" x14ac:dyDescent="0.25">
      <c r="B557" s="8"/>
      <c r="C557" s="8"/>
      <c r="D557" s="8"/>
    </row>
    <row r="558" spans="2:4" x14ac:dyDescent="0.25">
      <c r="B558" s="8"/>
      <c r="C558" s="8"/>
      <c r="D558" s="8"/>
    </row>
    <row r="559" spans="2:4" x14ac:dyDescent="0.25">
      <c r="B559" s="8"/>
      <c r="C559" s="8"/>
      <c r="D559" s="8"/>
    </row>
    <row r="560" spans="2:4" x14ac:dyDescent="0.25">
      <c r="B560" s="8"/>
      <c r="C560" s="8"/>
      <c r="D560" s="8"/>
    </row>
    <row r="561" spans="2:4" x14ac:dyDescent="0.25">
      <c r="B561" s="8"/>
      <c r="C561" s="8"/>
      <c r="D561" s="8"/>
    </row>
    <row r="562" spans="2:4" x14ac:dyDescent="0.25">
      <c r="B562" s="8"/>
      <c r="C562" s="8"/>
      <c r="D562" s="8"/>
    </row>
    <row r="563" spans="2:4" x14ac:dyDescent="0.25">
      <c r="B563" s="8"/>
      <c r="C563" s="8"/>
      <c r="D563" s="8"/>
    </row>
    <row r="564" spans="2:4" x14ac:dyDescent="0.25">
      <c r="B564" s="8"/>
      <c r="C564" s="8"/>
      <c r="D564" s="8"/>
    </row>
    <row r="565" spans="2:4" x14ac:dyDescent="0.25">
      <c r="B565" s="8"/>
      <c r="C565" s="8"/>
      <c r="D565" s="8"/>
    </row>
    <row r="566" spans="2:4" x14ac:dyDescent="0.25">
      <c r="B566" s="8"/>
      <c r="C566" s="8"/>
      <c r="D566" s="8"/>
    </row>
    <row r="567" spans="2:4" x14ac:dyDescent="0.25">
      <c r="B567" s="8"/>
      <c r="C567" s="8"/>
      <c r="D567" s="8"/>
    </row>
    <row r="568" spans="2:4" x14ac:dyDescent="0.25">
      <c r="B568" s="8"/>
      <c r="C568" s="8"/>
      <c r="D568" s="8"/>
    </row>
    <row r="569" spans="2:4" x14ac:dyDescent="0.25">
      <c r="B569" s="8"/>
      <c r="C569" s="8"/>
      <c r="D569" s="8"/>
    </row>
    <row r="570" spans="2:4" x14ac:dyDescent="0.25">
      <c r="B570" s="8"/>
      <c r="C570" s="8"/>
      <c r="D570" s="8"/>
    </row>
    <row r="571" spans="2:4" x14ac:dyDescent="0.25">
      <c r="B571" s="8"/>
      <c r="C571" s="8"/>
      <c r="D571" s="8"/>
    </row>
    <row r="572" spans="2:4" x14ac:dyDescent="0.25">
      <c r="B572" s="8"/>
      <c r="C572" s="8"/>
      <c r="D572" s="8"/>
    </row>
    <row r="573" spans="2:4" x14ac:dyDescent="0.25">
      <c r="B573" s="8"/>
      <c r="C573" s="8"/>
      <c r="D573" s="8"/>
    </row>
    <row r="574" spans="2:4" x14ac:dyDescent="0.25">
      <c r="B574" s="8"/>
      <c r="C574" s="8"/>
      <c r="D574" s="8"/>
    </row>
    <row r="575" spans="2:4" x14ac:dyDescent="0.25">
      <c r="B575" s="8"/>
      <c r="C575" s="8"/>
      <c r="D575" s="8"/>
    </row>
    <row r="576" spans="2:4" x14ac:dyDescent="0.25">
      <c r="B576" s="8"/>
      <c r="C576" s="8"/>
      <c r="D576" s="8"/>
    </row>
    <row r="577" spans="2:4" x14ac:dyDescent="0.25">
      <c r="B577" s="8"/>
      <c r="C577" s="8"/>
      <c r="D577" s="8"/>
    </row>
    <row r="578" spans="2:4" x14ac:dyDescent="0.25">
      <c r="B578" s="8"/>
      <c r="C578" s="8"/>
      <c r="D578" s="8"/>
    </row>
    <row r="579" spans="2:4" x14ac:dyDescent="0.25">
      <c r="B579" s="8"/>
      <c r="C579" s="8"/>
      <c r="D579" s="8"/>
    </row>
    <row r="580" spans="2:4" x14ac:dyDescent="0.25">
      <c r="B580" s="8"/>
      <c r="C580" s="8"/>
      <c r="D580" s="8"/>
    </row>
    <row r="581" spans="2:4" x14ac:dyDescent="0.25">
      <c r="B581" s="8"/>
      <c r="C581" s="8"/>
      <c r="D581" s="8"/>
    </row>
    <row r="582" spans="2:4" x14ac:dyDescent="0.25">
      <c r="B582" s="8"/>
      <c r="C582" s="8"/>
      <c r="D582" s="8"/>
    </row>
    <row r="583" spans="2:4" x14ac:dyDescent="0.25">
      <c r="B583" s="8"/>
      <c r="C583" s="8"/>
      <c r="D583" s="8"/>
    </row>
    <row r="584" spans="2:4" x14ac:dyDescent="0.25">
      <c r="B584" s="8"/>
      <c r="C584" s="8"/>
      <c r="D584" s="8"/>
    </row>
    <row r="585" spans="2:4" x14ac:dyDescent="0.25">
      <c r="B585" s="8"/>
      <c r="C585" s="8"/>
      <c r="D585" s="8"/>
    </row>
    <row r="586" spans="2:4" x14ac:dyDescent="0.25">
      <c r="B586" s="8"/>
      <c r="C586" s="8"/>
      <c r="D586" s="8"/>
    </row>
    <row r="587" spans="2:4" x14ac:dyDescent="0.25">
      <c r="B587" s="8"/>
      <c r="C587" s="8"/>
      <c r="D587" s="8"/>
    </row>
    <row r="588" spans="2:4" x14ac:dyDescent="0.25">
      <c r="B588" s="8"/>
      <c r="C588" s="8"/>
      <c r="D588" s="8"/>
    </row>
    <row r="589" spans="2:4" x14ac:dyDescent="0.25">
      <c r="B589" s="8"/>
      <c r="C589" s="8"/>
      <c r="D589" s="8"/>
    </row>
    <row r="590" spans="2:4" x14ac:dyDescent="0.25">
      <c r="B590" s="8"/>
      <c r="C590" s="8"/>
      <c r="D590" s="8"/>
    </row>
    <row r="591" spans="2:4" x14ac:dyDescent="0.25">
      <c r="B591" s="8"/>
      <c r="C591" s="8"/>
      <c r="D591" s="8"/>
    </row>
    <row r="592" spans="2:4" x14ac:dyDescent="0.25">
      <c r="B592" s="8"/>
      <c r="C592" s="8"/>
      <c r="D592" s="8"/>
    </row>
    <row r="593" spans="2:4" x14ac:dyDescent="0.25">
      <c r="B593" s="8"/>
      <c r="C593" s="8"/>
      <c r="D593" s="8"/>
    </row>
    <row r="594" spans="2:4" x14ac:dyDescent="0.25">
      <c r="B594" s="8"/>
      <c r="C594" s="8"/>
      <c r="D594" s="8"/>
    </row>
    <row r="595" spans="2:4" x14ac:dyDescent="0.25">
      <c r="B595" s="8"/>
      <c r="C595" s="8"/>
      <c r="D595" s="8"/>
    </row>
    <row r="596" spans="2:4" x14ac:dyDescent="0.25">
      <c r="B596" s="8"/>
      <c r="C596" s="8"/>
      <c r="D596" s="8"/>
    </row>
    <row r="597" spans="2:4" x14ac:dyDescent="0.25">
      <c r="B597" s="8"/>
      <c r="C597" s="8"/>
      <c r="D597" s="8"/>
    </row>
    <row r="598" spans="2:4" x14ac:dyDescent="0.25">
      <c r="B598" s="8"/>
      <c r="C598" s="8"/>
      <c r="D598" s="8"/>
    </row>
    <row r="599" spans="2:4" x14ac:dyDescent="0.25">
      <c r="B599" s="8"/>
      <c r="C599" s="8"/>
      <c r="D599" s="8"/>
    </row>
    <row r="600" spans="2:4" x14ac:dyDescent="0.25">
      <c r="B600" s="8"/>
      <c r="C600" s="8"/>
      <c r="D600" s="8"/>
    </row>
    <row r="601" spans="2:4" x14ac:dyDescent="0.25">
      <c r="B601" s="8"/>
      <c r="C601" s="8"/>
      <c r="D601" s="8"/>
    </row>
    <row r="602" spans="2:4" x14ac:dyDescent="0.25">
      <c r="B602" s="8"/>
      <c r="C602" s="8"/>
      <c r="D602" s="8"/>
    </row>
    <row r="603" spans="2:4" x14ac:dyDescent="0.25">
      <c r="B603" s="8"/>
      <c r="C603" s="8"/>
      <c r="D603" s="8"/>
    </row>
    <row r="604" spans="2:4" x14ac:dyDescent="0.25">
      <c r="B604" s="8"/>
      <c r="C604" s="8"/>
      <c r="D604" s="8"/>
    </row>
    <row r="605" spans="2:4" x14ac:dyDescent="0.25">
      <c r="B605" s="8"/>
      <c r="C605" s="8"/>
      <c r="D605" s="8"/>
    </row>
    <row r="606" spans="2:4" x14ac:dyDescent="0.25">
      <c r="B606" s="8"/>
      <c r="C606" s="8"/>
      <c r="D606" s="8"/>
    </row>
    <row r="607" spans="2:4" x14ac:dyDescent="0.25">
      <c r="B607" s="8"/>
      <c r="C607" s="8"/>
      <c r="D607" s="8"/>
    </row>
    <row r="608" spans="2:4" x14ac:dyDescent="0.25">
      <c r="B608" s="8"/>
      <c r="C608" s="8"/>
      <c r="D608" s="8"/>
    </row>
    <row r="609" spans="2:4" x14ac:dyDescent="0.25">
      <c r="B609" s="8"/>
      <c r="C609" s="8"/>
      <c r="D609" s="8"/>
    </row>
    <row r="610" spans="2:4" x14ac:dyDescent="0.25">
      <c r="B610" s="8"/>
      <c r="C610" s="8"/>
      <c r="D610" s="8"/>
    </row>
    <row r="611" spans="2:4" x14ac:dyDescent="0.25">
      <c r="B611" s="8"/>
      <c r="C611" s="8"/>
      <c r="D611" s="8"/>
    </row>
    <row r="612" spans="2:4" x14ac:dyDescent="0.25">
      <c r="B612" s="8"/>
      <c r="C612" s="8"/>
      <c r="D612" s="8"/>
    </row>
    <row r="613" spans="2:4" x14ac:dyDescent="0.25">
      <c r="B613" s="8"/>
      <c r="C613" s="8"/>
      <c r="D613" s="8"/>
    </row>
    <row r="614" spans="2:4" x14ac:dyDescent="0.25">
      <c r="B614" s="8"/>
      <c r="C614" s="8"/>
      <c r="D614" s="8"/>
    </row>
    <row r="615" spans="2:4" x14ac:dyDescent="0.25">
      <c r="B615" s="8"/>
      <c r="C615" s="8"/>
      <c r="D615" s="8"/>
    </row>
    <row r="616" spans="2:4" x14ac:dyDescent="0.25">
      <c r="B616" s="8"/>
      <c r="C616" s="8"/>
      <c r="D616" s="8"/>
    </row>
    <row r="617" spans="2:4" x14ac:dyDescent="0.25">
      <c r="B617" s="8"/>
      <c r="C617" s="8"/>
      <c r="D617" s="8"/>
    </row>
    <row r="618" spans="2:4" x14ac:dyDescent="0.25">
      <c r="B618" s="8"/>
      <c r="C618" s="8"/>
      <c r="D618" s="8"/>
    </row>
    <row r="619" spans="2:4" x14ac:dyDescent="0.25">
      <c r="B619" s="8"/>
      <c r="C619" s="8"/>
      <c r="D619" s="8"/>
    </row>
    <row r="620" spans="2:4" x14ac:dyDescent="0.25">
      <c r="B620" s="8"/>
      <c r="C620" s="8"/>
      <c r="D620" s="8"/>
    </row>
    <row r="621" spans="2:4" x14ac:dyDescent="0.25">
      <c r="B621" s="8"/>
      <c r="C621" s="8"/>
      <c r="D621" s="8"/>
    </row>
    <row r="622" spans="2:4" x14ac:dyDescent="0.25">
      <c r="B622" s="8"/>
      <c r="C622" s="8"/>
      <c r="D622" s="8"/>
    </row>
    <row r="623" spans="2:4" x14ac:dyDescent="0.25">
      <c r="B623" s="8"/>
      <c r="C623" s="8"/>
      <c r="D623" s="8"/>
    </row>
    <row r="624" spans="2:4" x14ac:dyDescent="0.25">
      <c r="B624" s="8"/>
      <c r="C624" s="8"/>
      <c r="D624" s="8"/>
    </row>
    <row r="625" spans="2:4" x14ac:dyDescent="0.25">
      <c r="B625" s="8"/>
      <c r="C625" s="8"/>
      <c r="D625" s="8"/>
    </row>
    <row r="626" spans="2:4" x14ac:dyDescent="0.25">
      <c r="B626" s="8"/>
      <c r="C626" s="8"/>
      <c r="D626" s="8"/>
    </row>
    <row r="627" spans="2:4" x14ac:dyDescent="0.25">
      <c r="B627" s="8"/>
      <c r="C627" s="8"/>
      <c r="D627" s="8"/>
    </row>
    <row r="628" spans="2:4" x14ac:dyDescent="0.25">
      <c r="B628" s="8"/>
      <c r="C628" s="8"/>
      <c r="D628" s="8"/>
    </row>
    <row r="629" spans="2:4" x14ac:dyDescent="0.25">
      <c r="B629" s="8"/>
      <c r="C629" s="8"/>
      <c r="D629" s="8"/>
    </row>
    <row r="630" spans="2:4" x14ac:dyDescent="0.25">
      <c r="B630" s="8"/>
      <c r="C630" s="8"/>
      <c r="D630" s="8"/>
    </row>
    <row r="631" spans="2:4" x14ac:dyDescent="0.25">
      <c r="B631" s="8"/>
      <c r="C631" s="8"/>
      <c r="D631" s="8"/>
    </row>
    <row r="632" spans="2:4" x14ac:dyDescent="0.25">
      <c r="B632" s="8"/>
      <c r="C632" s="8"/>
      <c r="D632" s="8"/>
    </row>
    <row r="633" spans="2:4" x14ac:dyDescent="0.25">
      <c r="B633" s="8"/>
      <c r="C633" s="8"/>
      <c r="D633" s="8"/>
    </row>
    <row r="634" spans="2:4" x14ac:dyDescent="0.25">
      <c r="B634" s="8"/>
      <c r="C634" s="8"/>
      <c r="D634" s="8"/>
    </row>
    <row r="635" spans="2:4" x14ac:dyDescent="0.25">
      <c r="B635" s="8"/>
      <c r="C635" s="8"/>
      <c r="D635" s="8"/>
    </row>
    <row r="636" spans="2:4" x14ac:dyDescent="0.25">
      <c r="B636" s="8"/>
      <c r="C636" s="8"/>
      <c r="D636" s="8"/>
    </row>
    <row r="637" spans="2:4" x14ac:dyDescent="0.25">
      <c r="B637" s="8"/>
      <c r="C637" s="8"/>
      <c r="D637" s="8"/>
    </row>
    <row r="638" spans="2:4" x14ac:dyDescent="0.25">
      <c r="B638" s="8"/>
      <c r="C638" s="8"/>
      <c r="D638" s="8"/>
    </row>
    <row r="639" spans="2:4" x14ac:dyDescent="0.25">
      <c r="B639" s="8"/>
      <c r="C639" s="8"/>
      <c r="D639" s="8"/>
    </row>
    <row r="640" spans="2:4" x14ac:dyDescent="0.25">
      <c r="B640" s="8"/>
      <c r="C640" s="8"/>
      <c r="D640" s="8"/>
    </row>
    <row r="641" spans="2:4" x14ac:dyDescent="0.25">
      <c r="B641" s="8"/>
      <c r="C641" s="8"/>
      <c r="D641" s="8"/>
    </row>
    <row r="642" spans="2:4" x14ac:dyDescent="0.25">
      <c r="B642" s="8"/>
      <c r="C642" s="8"/>
      <c r="D642" s="8"/>
    </row>
    <row r="643" spans="2:4" x14ac:dyDescent="0.25">
      <c r="B643" s="8"/>
      <c r="C643" s="8"/>
      <c r="D643" s="8"/>
    </row>
    <row r="644" spans="2:4" x14ac:dyDescent="0.25">
      <c r="B644" s="8"/>
      <c r="C644" s="8"/>
      <c r="D644" s="8"/>
    </row>
    <row r="645" spans="2:4" x14ac:dyDescent="0.25">
      <c r="B645" s="8"/>
      <c r="C645" s="8"/>
      <c r="D645" s="8"/>
    </row>
    <row r="646" spans="2:4" x14ac:dyDescent="0.25">
      <c r="B646" s="8"/>
      <c r="C646" s="8"/>
      <c r="D646" s="8"/>
    </row>
    <row r="647" spans="2:4" x14ac:dyDescent="0.25">
      <c r="B647" s="8"/>
      <c r="C647" s="8"/>
      <c r="D647" s="8"/>
    </row>
    <row r="648" spans="2:4" x14ac:dyDescent="0.25">
      <c r="B648" s="8"/>
      <c r="C648" s="8"/>
      <c r="D648" s="8"/>
    </row>
    <row r="649" spans="2:4" x14ac:dyDescent="0.25">
      <c r="B649" s="8"/>
      <c r="C649" s="8"/>
      <c r="D649" s="8"/>
    </row>
    <row r="650" spans="2:4" x14ac:dyDescent="0.25">
      <c r="B650" s="8"/>
      <c r="C650" s="8"/>
      <c r="D650" s="8"/>
    </row>
    <row r="651" spans="2:4" x14ac:dyDescent="0.25">
      <c r="B651" s="8"/>
      <c r="C651" s="8"/>
      <c r="D651" s="8"/>
    </row>
    <row r="652" spans="2:4" x14ac:dyDescent="0.25">
      <c r="B652" s="8"/>
      <c r="C652" s="8"/>
      <c r="D652" s="8"/>
    </row>
    <row r="653" spans="2:4" x14ac:dyDescent="0.25">
      <c r="B653" s="8"/>
      <c r="C653" s="8"/>
      <c r="D653" s="8"/>
    </row>
    <row r="654" spans="2:4" x14ac:dyDescent="0.25">
      <c r="B654" s="8"/>
      <c r="C654" s="8"/>
      <c r="D654" s="8"/>
    </row>
    <row r="655" spans="2:4" x14ac:dyDescent="0.25">
      <c r="B655" s="8"/>
      <c r="C655" s="8"/>
      <c r="D655" s="8"/>
    </row>
    <row r="656" spans="2:4" x14ac:dyDescent="0.25">
      <c r="B656" s="8"/>
      <c r="C656" s="8"/>
      <c r="D656" s="8"/>
    </row>
    <row r="657" spans="2:4" x14ac:dyDescent="0.25">
      <c r="B657" s="8"/>
      <c r="C657" s="8"/>
      <c r="D657" s="8"/>
    </row>
    <row r="658" spans="2:4" x14ac:dyDescent="0.25">
      <c r="B658" s="8"/>
      <c r="C658" s="8"/>
      <c r="D658" s="8"/>
    </row>
    <row r="659" spans="2:4" x14ac:dyDescent="0.25">
      <c r="B659" s="8"/>
      <c r="C659" s="8"/>
      <c r="D659" s="8"/>
    </row>
    <row r="660" spans="2:4" x14ac:dyDescent="0.25">
      <c r="B660" s="8"/>
      <c r="C660" s="8"/>
      <c r="D660" s="8"/>
    </row>
    <row r="661" spans="2:4" x14ac:dyDescent="0.25">
      <c r="B661" s="8"/>
      <c r="C661" s="8"/>
      <c r="D661" s="8"/>
    </row>
    <row r="662" spans="2:4" x14ac:dyDescent="0.25">
      <c r="B662" s="8"/>
      <c r="C662" s="8"/>
      <c r="D662" s="8"/>
    </row>
    <row r="663" spans="2:4" x14ac:dyDescent="0.25">
      <c r="B663" s="8"/>
      <c r="C663" s="8"/>
      <c r="D663" s="8"/>
    </row>
    <row r="664" spans="2:4" x14ac:dyDescent="0.25">
      <c r="B664" s="8"/>
      <c r="C664" s="8"/>
      <c r="D664" s="8"/>
    </row>
    <row r="665" spans="2:4" x14ac:dyDescent="0.25">
      <c r="B665" s="8"/>
      <c r="C665" s="8"/>
      <c r="D665" s="8"/>
    </row>
    <row r="666" spans="2:4" x14ac:dyDescent="0.25">
      <c r="B666" s="8"/>
      <c r="C666" s="8"/>
      <c r="D666" s="8"/>
    </row>
    <row r="667" spans="2:4" x14ac:dyDescent="0.25">
      <c r="B667" s="8"/>
      <c r="C667" s="8"/>
      <c r="D667" s="8"/>
    </row>
    <row r="668" spans="2:4" x14ac:dyDescent="0.25">
      <c r="B668" s="8"/>
      <c r="C668" s="8"/>
      <c r="D668" s="8"/>
    </row>
    <row r="669" spans="2:4" x14ac:dyDescent="0.25">
      <c r="B669" s="8"/>
      <c r="C669" s="8"/>
      <c r="D669" s="8"/>
    </row>
    <row r="670" spans="2:4" x14ac:dyDescent="0.25">
      <c r="B670" s="8"/>
      <c r="C670" s="8"/>
      <c r="D670" s="8"/>
    </row>
    <row r="671" spans="2:4" x14ac:dyDescent="0.25">
      <c r="B671" s="8"/>
      <c r="C671" s="8"/>
      <c r="D671" s="8"/>
    </row>
    <row r="672" spans="2:4" x14ac:dyDescent="0.25">
      <c r="B672" s="8"/>
      <c r="C672" s="8"/>
      <c r="D672" s="8"/>
    </row>
    <row r="673" spans="2:4" x14ac:dyDescent="0.25">
      <c r="B673" s="8"/>
      <c r="C673" s="8"/>
      <c r="D673" s="8"/>
    </row>
    <row r="674" spans="2:4" x14ac:dyDescent="0.25">
      <c r="B674" s="8"/>
      <c r="C674" s="8"/>
      <c r="D674" s="8"/>
    </row>
    <row r="675" spans="2:4" x14ac:dyDescent="0.25">
      <c r="B675" s="8"/>
      <c r="C675" s="8"/>
      <c r="D675" s="8"/>
    </row>
    <row r="676" spans="2:4" x14ac:dyDescent="0.25">
      <c r="B676" s="8"/>
      <c r="C676" s="8"/>
      <c r="D676" s="8"/>
    </row>
    <row r="677" spans="2:4" x14ac:dyDescent="0.25">
      <c r="B677" s="8"/>
      <c r="C677" s="8"/>
      <c r="D677" s="8"/>
    </row>
    <row r="678" spans="2:4" x14ac:dyDescent="0.25">
      <c r="B678" s="8"/>
      <c r="C678" s="8"/>
      <c r="D678" s="8"/>
    </row>
    <row r="679" spans="2:4" x14ac:dyDescent="0.25">
      <c r="B679" s="8"/>
      <c r="C679" s="8"/>
      <c r="D679" s="8"/>
    </row>
    <row r="680" spans="2:4" x14ac:dyDescent="0.25">
      <c r="B680" s="8"/>
      <c r="C680" s="8"/>
      <c r="D680" s="8"/>
    </row>
    <row r="681" spans="2:4" x14ac:dyDescent="0.25">
      <c r="B681" s="8"/>
      <c r="C681" s="8"/>
      <c r="D681" s="8"/>
    </row>
    <row r="682" spans="2:4" x14ac:dyDescent="0.25">
      <c r="B682" s="8"/>
      <c r="C682" s="8"/>
      <c r="D682" s="8"/>
    </row>
    <row r="683" spans="2:4" x14ac:dyDescent="0.25">
      <c r="B683" s="8"/>
      <c r="C683" s="8"/>
      <c r="D683" s="8"/>
    </row>
    <row r="684" spans="2:4" x14ac:dyDescent="0.25">
      <c r="B684" s="8"/>
      <c r="C684" s="8"/>
      <c r="D684" s="8"/>
    </row>
    <row r="685" spans="2:4" x14ac:dyDescent="0.25">
      <c r="B685" s="8"/>
      <c r="C685" s="8"/>
      <c r="D685" s="8"/>
    </row>
    <row r="686" spans="2:4" x14ac:dyDescent="0.25">
      <c r="B686" s="8"/>
      <c r="C686" s="8"/>
      <c r="D686" s="8"/>
    </row>
    <row r="687" spans="2:4" x14ac:dyDescent="0.25">
      <c r="B687" s="8"/>
      <c r="C687" s="8"/>
      <c r="D687" s="8"/>
    </row>
    <row r="688" spans="2:4" x14ac:dyDescent="0.25">
      <c r="B688" s="8"/>
      <c r="C688" s="8"/>
      <c r="D688" s="8"/>
    </row>
    <row r="689" spans="2:4" x14ac:dyDescent="0.25">
      <c r="B689" s="8"/>
      <c r="C689" s="8"/>
      <c r="D689" s="8"/>
    </row>
    <row r="690" spans="2:4" x14ac:dyDescent="0.25">
      <c r="B690" s="8"/>
      <c r="C690" s="8"/>
      <c r="D690" s="8"/>
    </row>
    <row r="691" spans="2:4" x14ac:dyDescent="0.25">
      <c r="B691" s="8"/>
      <c r="C691" s="8"/>
      <c r="D691" s="8"/>
    </row>
    <row r="692" spans="2:4" x14ac:dyDescent="0.25">
      <c r="B692" s="8"/>
      <c r="C692" s="8"/>
      <c r="D692" s="8"/>
    </row>
    <row r="693" spans="2:4" x14ac:dyDescent="0.25">
      <c r="B693" s="8"/>
      <c r="C693" s="8"/>
      <c r="D693" s="8"/>
    </row>
    <row r="694" spans="2:4" x14ac:dyDescent="0.25">
      <c r="B694" s="8"/>
      <c r="C694" s="8"/>
      <c r="D694" s="8"/>
    </row>
    <row r="695" spans="2:4" x14ac:dyDescent="0.25">
      <c r="B695" s="8"/>
      <c r="C695" s="8"/>
      <c r="D695" s="8"/>
    </row>
    <row r="696" spans="2:4" x14ac:dyDescent="0.25">
      <c r="B696" s="8"/>
      <c r="C696" s="8"/>
      <c r="D696" s="8"/>
    </row>
    <row r="697" spans="2:4" x14ac:dyDescent="0.25">
      <c r="B697" s="8"/>
      <c r="C697" s="8"/>
      <c r="D697" s="8"/>
    </row>
    <row r="698" spans="2:4" x14ac:dyDescent="0.25">
      <c r="B698" s="8"/>
      <c r="C698" s="8"/>
      <c r="D698" s="8"/>
    </row>
    <row r="699" spans="2:4" x14ac:dyDescent="0.25">
      <c r="B699" s="8"/>
      <c r="C699" s="8"/>
      <c r="D699" s="8"/>
    </row>
    <row r="700" spans="2:4" x14ac:dyDescent="0.25">
      <c r="B700" s="8"/>
      <c r="C700" s="8"/>
      <c r="D700" s="8"/>
    </row>
    <row r="701" spans="2:4" x14ac:dyDescent="0.25">
      <c r="B701" s="8"/>
      <c r="C701" s="8"/>
      <c r="D701" s="8"/>
    </row>
    <row r="702" spans="2:4" x14ac:dyDescent="0.25">
      <c r="B702" s="8"/>
      <c r="C702" s="8"/>
      <c r="D702" s="8"/>
    </row>
    <row r="703" spans="2:4" x14ac:dyDescent="0.25">
      <c r="B703" s="8"/>
      <c r="C703" s="8"/>
      <c r="D703" s="8"/>
    </row>
    <row r="704" spans="2:4" x14ac:dyDescent="0.25">
      <c r="B704" s="8"/>
      <c r="C704" s="8"/>
      <c r="D704" s="8"/>
    </row>
    <row r="705" spans="2:4" x14ac:dyDescent="0.25">
      <c r="B705" s="8"/>
      <c r="C705" s="8"/>
      <c r="D705" s="8"/>
    </row>
    <row r="706" spans="2:4" x14ac:dyDescent="0.25">
      <c r="B706" s="8"/>
      <c r="C706" s="8"/>
      <c r="D706" s="8"/>
    </row>
    <row r="707" spans="2:4" x14ac:dyDescent="0.25">
      <c r="B707" s="8"/>
      <c r="C707" s="8"/>
      <c r="D707" s="8"/>
    </row>
    <row r="708" spans="2:4" x14ac:dyDescent="0.25">
      <c r="B708" s="8"/>
      <c r="C708" s="8"/>
      <c r="D708" s="8"/>
    </row>
    <row r="709" spans="2:4" x14ac:dyDescent="0.25">
      <c r="B709" s="8"/>
      <c r="C709" s="8"/>
      <c r="D709" s="8"/>
    </row>
    <row r="710" spans="2:4" x14ac:dyDescent="0.25">
      <c r="B710" s="8"/>
      <c r="C710" s="8"/>
      <c r="D710" s="8"/>
    </row>
    <row r="711" spans="2:4" x14ac:dyDescent="0.25">
      <c r="B711" s="8"/>
      <c r="C711" s="8"/>
      <c r="D711" s="8"/>
    </row>
    <row r="712" spans="2:4" x14ac:dyDescent="0.25">
      <c r="B712" s="8"/>
      <c r="C712" s="8"/>
      <c r="D712" s="8"/>
    </row>
    <row r="713" spans="2:4" x14ac:dyDescent="0.25">
      <c r="B713" s="8"/>
      <c r="C713" s="8"/>
      <c r="D713" s="8"/>
    </row>
    <row r="714" spans="2:4" x14ac:dyDescent="0.25">
      <c r="B714" s="8"/>
      <c r="C714" s="8"/>
      <c r="D714" s="8"/>
    </row>
    <row r="715" spans="2:4" x14ac:dyDescent="0.25">
      <c r="B715" s="8"/>
      <c r="C715" s="8"/>
      <c r="D715" s="8"/>
    </row>
    <row r="716" spans="2:4" x14ac:dyDescent="0.25">
      <c r="B716" s="8"/>
      <c r="C716" s="8"/>
      <c r="D716" s="8"/>
    </row>
    <row r="717" spans="2:4" x14ac:dyDescent="0.25">
      <c r="B717" s="8"/>
      <c r="C717" s="8"/>
      <c r="D717" s="8"/>
    </row>
    <row r="718" spans="2:4" x14ac:dyDescent="0.25">
      <c r="B718" s="8"/>
      <c r="C718" s="8"/>
      <c r="D718" s="8"/>
    </row>
    <row r="719" spans="2:4" x14ac:dyDescent="0.25">
      <c r="B719" s="8"/>
      <c r="C719" s="8"/>
      <c r="D719" s="8"/>
    </row>
    <row r="720" spans="2:4" x14ac:dyDescent="0.25">
      <c r="B720" s="8"/>
      <c r="C720" s="8"/>
      <c r="D720" s="8"/>
    </row>
    <row r="721" spans="2:4" x14ac:dyDescent="0.25">
      <c r="B721" s="8"/>
      <c r="C721" s="8"/>
      <c r="D721" s="8"/>
    </row>
    <row r="722" spans="2:4" x14ac:dyDescent="0.25">
      <c r="B722" s="8"/>
      <c r="C722" s="8"/>
      <c r="D722" s="8"/>
    </row>
    <row r="723" spans="2:4" x14ac:dyDescent="0.25">
      <c r="B723" s="8"/>
      <c r="C723" s="8"/>
      <c r="D723" s="8"/>
    </row>
    <row r="724" spans="2:4" x14ac:dyDescent="0.25">
      <c r="B724" s="8"/>
      <c r="C724" s="8"/>
      <c r="D724" s="8"/>
    </row>
    <row r="725" spans="2:4" x14ac:dyDescent="0.25">
      <c r="B725" s="8"/>
      <c r="C725" s="8"/>
      <c r="D725" s="8"/>
    </row>
    <row r="726" spans="2:4" x14ac:dyDescent="0.25">
      <c r="B726" s="8"/>
      <c r="C726" s="8"/>
      <c r="D726" s="8"/>
    </row>
    <row r="727" spans="2:4" x14ac:dyDescent="0.25">
      <c r="B727" s="8"/>
      <c r="C727" s="8"/>
      <c r="D727" s="8"/>
    </row>
    <row r="728" spans="2:4" x14ac:dyDescent="0.25">
      <c r="B728" s="8"/>
      <c r="C728" s="8"/>
      <c r="D728" s="8"/>
    </row>
    <row r="729" spans="2:4" x14ac:dyDescent="0.25">
      <c r="B729" s="8"/>
      <c r="C729" s="8"/>
      <c r="D729" s="8"/>
    </row>
    <row r="730" spans="2:4" x14ac:dyDescent="0.25">
      <c r="B730" s="8"/>
      <c r="C730" s="8"/>
      <c r="D730" s="8"/>
    </row>
    <row r="731" spans="2:4" x14ac:dyDescent="0.25">
      <c r="B731" s="8"/>
      <c r="C731" s="8"/>
      <c r="D731" s="8"/>
    </row>
    <row r="732" spans="2:4" x14ac:dyDescent="0.25">
      <c r="B732" s="8"/>
      <c r="C732" s="8"/>
      <c r="D732" s="8"/>
    </row>
    <row r="733" spans="2:4" x14ac:dyDescent="0.25">
      <c r="B733" s="8"/>
      <c r="C733" s="8"/>
      <c r="D733" s="8"/>
    </row>
    <row r="734" spans="2:4" x14ac:dyDescent="0.25">
      <c r="B734" s="8"/>
      <c r="C734" s="8"/>
      <c r="D734" s="8"/>
    </row>
    <row r="735" spans="2:4" x14ac:dyDescent="0.25">
      <c r="B735" s="8"/>
      <c r="C735" s="8"/>
      <c r="D735" s="8"/>
    </row>
    <row r="736" spans="2:4" x14ac:dyDescent="0.25">
      <c r="B736" s="8"/>
      <c r="C736" s="8"/>
      <c r="D736" s="8"/>
    </row>
    <row r="737" spans="2:4" x14ac:dyDescent="0.25">
      <c r="B737" s="8"/>
      <c r="C737" s="8"/>
      <c r="D737" s="8"/>
    </row>
    <row r="738" spans="2:4" x14ac:dyDescent="0.25">
      <c r="B738" s="8"/>
      <c r="C738" s="8"/>
      <c r="D738" s="8"/>
    </row>
    <row r="739" spans="2:4" x14ac:dyDescent="0.25">
      <c r="B739" s="8"/>
      <c r="C739" s="8"/>
      <c r="D739" s="8"/>
    </row>
    <row r="740" spans="2:4" x14ac:dyDescent="0.25">
      <c r="B740" s="8"/>
      <c r="C740" s="8"/>
      <c r="D740" s="8"/>
    </row>
    <row r="741" spans="2:4" x14ac:dyDescent="0.25">
      <c r="B741" s="8"/>
      <c r="C741" s="8"/>
      <c r="D741" s="8"/>
    </row>
    <row r="742" spans="2:4" x14ac:dyDescent="0.25">
      <c r="B742" s="8"/>
      <c r="C742" s="8"/>
      <c r="D742" s="8"/>
    </row>
    <row r="743" spans="2:4" x14ac:dyDescent="0.25">
      <c r="B743" s="8"/>
      <c r="C743" s="8"/>
      <c r="D743" s="8"/>
    </row>
    <row r="744" spans="2:4" x14ac:dyDescent="0.25">
      <c r="B744" s="8"/>
      <c r="C744" s="8"/>
      <c r="D744" s="8"/>
    </row>
    <row r="745" spans="2:4" x14ac:dyDescent="0.25">
      <c r="B745" s="8"/>
      <c r="C745" s="8"/>
      <c r="D745" s="8"/>
    </row>
    <row r="746" spans="2:4" x14ac:dyDescent="0.25">
      <c r="B746" s="8"/>
      <c r="C746" s="8"/>
      <c r="D746" s="8"/>
    </row>
    <row r="747" spans="2:4" x14ac:dyDescent="0.25">
      <c r="B747" s="8"/>
      <c r="C747" s="8"/>
      <c r="D747" s="8"/>
    </row>
    <row r="748" spans="2:4" x14ac:dyDescent="0.25">
      <c r="B748" s="8"/>
      <c r="C748" s="8"/>
      <c r="D748" s="8"/>
    </row>
    <row r="749" spans="2:4" x14ac:dyDescent="0.25">
      <c r="B749" s="8"/>
      <c r="C749" s="8"/>
      <c r="D749" s="8"/>
    </row>
    <row r="750" spans="2:4" x14ac:dyDescent="0.25">
      <c r="B750" s="8"/>
      <c r="C750" s="8"/>
      <c r="D750" s="8"/>
    </row>
    <row r="751" spans="2:4" x14ac:dyDescent="0.25">
      <c r="B751" s="8"/>
      <c r="C751" s="8"/>
      <c r="D751" s="8"/>
    </row>
    <row r="752" spans="2:4" x14ac:dyDescent="0.25">
      <c r="B752" s="8"/>
      <c r="C752" s="8"/>
      <c r="D752" s="8"/>
    </row>
    <row r="753" spans="2:4" x14ac:dyDescent="0.25">
      <c r="B753" s="8"/>
      <c r="C753" s="8"/>
      <c r="D753" s="8"/>
    </row>
    <row r="754" spans="2:4" x14ac:dyDescent="0.25">
      <c r="B754" s="8"/>
      <c r="C754" s="8"/>
      <c r="D754" s="8"/>
    </row>
    <row r="755" spans="2:4" x14ac:dyDescent="0.25">
      <c r="B755" s="8"/>
      <c r="C755" s="8"/>
      <c r="D755" s="8"/>
    </row>
    <row r="756" spans="2:4" x14ac:dyDescent="0.25">
      <c r="B756" s="8"/>
      <c r="C756" s="8"/>
      <c r="D756" s="8"/>
    </row>
    <row r="757" spans="2:4" x14ac:dyDescent="0.25">
      <c r="B757" s="8"/>
      <c r="C757" s="8"/>
      <c r="D757" s="8"/>
    </row>
    <row r="758" spans="2:4" x14ac:dyDescent="0.25">
      <c r="B758" s="8"/>
      <c r="C758" s="8"/>
      <c r="D758" s="8"/>
    </row>
    <row r="759" spans="2:4" x14ac:dyDescent="0.25">
      <c r="B759" s="8"/>
      <c r="C759" s="8"/>
      <c r="D759" s="8"/>
    </row>
    <row r="760" spans="2:4" x14ac:dyDescent="0.25">
      <c r="B760" s="8"/>
      <c r="C760" s="8"/>
      <c r="D760" s="8"/>
    </row>
    <row r="761" spans="2:4" x14ac:dyDescent="0.25">
      <c r="B761" s="8"/>
      <c r="C761" s="8"/>
      <c r="D761" s="8"/>
    </row>
    <row r="762" spans="2:4" x14ac:dyDescent="0.25">
      <c r="B762" s="8"/>
      <c r="C762" s="8"/>
      <c r="D762" s="8"/>
    </row>
    <row r="763" spans="2:4" x14ac:dyDescent="0.25">
      <c r="B763" s="8"/>
      <c r="C763" s="8"/>
      <c r="D763" s="8"/>
    </row>
    <row r="764" spans="2:4" x14ac:dyDescent="0.25">
      <c r="B764" s="8"/>
      <c r="C764" s="8"/>
      <c r="D764" s="8"/>
    </row>
    <row r="765" spans="2:4" x14ac:dyDescent="0.25">
      <c r="B765" s="8"/>
      <c r="C765" s="8"/>
      <c r="D765" s="8"/>
    </row>
    <row r="766" spans="2:4" x14ac:dyDescent="0.25">
      <c r="B766" s="8"/>
      <c r="C766" s="8"/>
      <c r="D766" s="8"/>
    </row>
    <row r="767" spans="2:4" x14ac:dyDescent="0.25">
      <c r="B767" s="8"/>
      <c r="C767" s="8"/>
      <c r="D767" s="8"/>
    </row>
    <row r="768" spans="2:4" x14ac:dyDescent="0.25">
      <c r="B768" s="8"/>
      <c r="C768" s="8"/>
      <c r="D768" s="8"/>
    </row>
    <row r="769" spans="2:4" x14ac:dyDescent="0.25">
      <c r="B769" s="8"/>
      <c r="C769" s="8"/>
      <c r="D769" s="8"/>
    </row>
    <row r="770" spans="2:4" x14ac:dyDescent="0.25">
      <c r="B770" s="8"/>
      <c r="C770" s="8"/>
      <c r="D770" s="8"/>
    </row>
    <row r="771" spans="2:4" x14ac:dyDescent="0.25">
      <c r="B771" s="8"/>
      <c r="C771" s="8"/>
      <c r="D771" s="8"/>
    </row>
    <row r="772" spans="2:4" x14ac:dyDescent="0.25">
      <c r="B772" s="8"/>
      <c r="C772" s="8"/>
      <c r="D772" s="8"/>
    </row>
    <row r="773" spans="2:4" x14ac:dyDescent="0.25">
      <c r="B773" s="8"/>
      <c r="C773" s="8"/>
      <c r="D773" s="8"/>
    </row>
    <row r="774" spans="2:4" x14ac:dyDescent="0.25">
      <c r="B774" s="8"/>
      <c r="C774" s="8"/>
      <c r="D774" s="8"/>
    </row>
    <row r="775" spans="2:4" x14ac:dyDescent="0.25">
      <c r="B775" s="8"/>
      <c r="C775" s="8"/>
      <c r="D775" s="8"/>
    </row>
    <row r="776" spans="2:4" x14ac:dyDescent="0.25">
      <c r="B776" s="8"/>
      <c r="C776" s="8"/>
      <c r="D776" s="8"/>
    </row>
    <row r="777" spans="2:4" x14ac:dyDescent="0.25">
      <c r="B777" s="8"/>
      <c r="C777" s="8"/>
      <c r="D777" s="8"/>
    </row>
    <row r="778" spans="2:4" x14ac:dyDescent="0.25">
      <c r="B778" s="8"/>
      <c r="C778" s="8"/>
      <c r="D778" s="8"/>
    </row>
    <row r="779" spans="2:4" x14ac:dyDescent="0.25">
      <c r="B779" s="8"/>
      <c r="C779" s="8"/>
      <c r="D779" s="8"/>
    </row>
    <row r="780" spans="2:4" x14ac:dyDescent="0.25">
      <c r="B780" s="8"/>
      <c r="C780" s="8"/>
      <c r="D780" s="8"/>
    </row>
    <row r="781" spans="2:4" x14ac:dyDescent="0.25">
      <c r="B781" s="8"/>
      <c r="C781" s="8"/>
      <c r="D781" s="8"/>
    </row>
    <row r="782" spans="2:4" x14ac:dyDescent="0.25">
      <c r="B782" s="8"/>
      <c r="C782" s="8"/>
      <c r="D782" s="8"/>
    </row>
    <row r="783" spans="2:4" x14ac:dyDescent="0.25">
      <c r="B783" s="8"/>
      <c r="C783" s="8"/>
      <c r="D783" s="8"/>
    </row>
    <row r="784" spans="2:4" x14ac:dyDescent="0.25">
      <c r="B784" s="8"/>
      <c r="C784" s="8"/>
      <c r="D784" s="8"/>
    </row>
    <row r="785" spans="2:4" x14ac:dyDescent="0.25">
      <c r="B785" s="8"/>
      <c r="C785" s="8"/>
      <c r="D785" s="8"/>
    </row>
    <row r="786" spans="2:4" x14ac:dyDescent="0.25">
      <c r="B786" s="8"/>
      <c r="C786" s="8"/>
      <c r="D786" s="8"/>
    </row>
    <row r="787" spans="2:4" x14ac:dyDescent="0.25">
      <c r="B787" s="8"/>
      <c r="C787" s="8"/>
      <c r="D787" s="8"/>
    </row>
    <row r="788" spans="2:4" x14ac:dyDescent="0.25">
      <c r="B788" s="8"/>
      <c r="C788" s="8"/>
      <c r="D788" s="8"/>
    </row>
    <row r="789" spans="2:4" x14ac:dyDescent="0.25">
      <c r="B789" s="8"/>
      <c r="C789" s="8"/>
      <c r="D789" s="8"/>
    </row>
    <row r="790" spans="2:4" x14ac:dyDescent="0.25">
      <c r="B790" s="8"/>
      <c r="C790" s="8"/>
      <c r="D790" s="8"/>
    </row>
    <row r="791" spans="2:4" x14ac:dyDescent="0.25">
      <c r="B791" s="8"/>
      <c r="C791" s="8"/>
      <c r="D791" s="8"/>
    </row>
    <row r="792" spans="2:4" x14ac:dyDescent="0.25">
      <c r="B792" s="8"/>
      <c r="C792" s="8"/>
      <c r="D792" s="8"/>
    </row>
    <row r="793" spans="2:4" x14ac:dyDescent="0.25">
      <c r="B793" s="8"/>
      <c r="C793" s="8"/>
      <c r="D793" s="8"/>
    </row>
    <row r="794" spans="2:4" x14ac:dyDescent="0.25">
      <c r="B794" s="8"/>
      <c r="C794" s="8"/>
      <c r="D794" s="8"/>
    </row>
    <row r="795" spans="2:4" x14ac:dyDescent="0.25">
      <c r="B795" s="8"/>
      <c r="C795" s="8"/>
      <c r="D795" s="8"/>
    </row>
    <row r="796" spans="2:4" x14ac:dyDescent="0.25">
      <c r="B796" s="8"/>
      <c r="C796" s="8"/>
      <c r="D796" s="8"/>
    </row>
    <row r="797" spans="2:4" x14ac:dyDescent="0.25">
      <c r="B797" s="8"/>
      <c r="C797" s="8"/>
      <c r="D797" s="8"/>
    </row>
    <row r="798" spans="2:4" x14ac:dyDescent="0.25">
      <c r="B798" s="8"/>
      <c r="C798" s="8"/>
      <c r="D798" s="8"/>
    </row>
    <row r="799" spans="2:4" x14ac:dyDescent="0.25">
      <c r="B799" s="8"/>
      <c r="C799" s="8"/>
      <c r="D799" s="8"/>
    </row>
    <row r="800" spans="2:4" x14ac:dyDescent="0.25">
      <c r="B800" s="8"/>
      <c r="C800" s="8"/>
      <c r="D800" s="8"/>
    </row>
    <row r="801" spans="2:4" x14ac:dyDescent="0.25">
      <c r="B801" s="8"/>
      <c r="C801" s="8"/>
      <c r="D801" s="8"/>
    </row>
    <row r="802" spans="2:4" x14ac:dyDescent="0.25">
      <c r="B802" s="8"/>
      <c r="C802" s="8"/>
      <c r="D802" s="8"/>
    </row>
    <row r="803" spans="2:4" x14ac:dyDescent="0.25">
      <c r="B803" s="8"/>
      <c r="C803" s="8"/>
      <c r="D803" s="8"/>
    </row>
    <row r="804" spans="2:4" x14ac:dyDescent="0.25">
      <c r="B804" s="8"/>
      <c r="C804" s="8"/>
      <c r="D804" s="8"/>
    </row>
    <row r="805" spans="2:4" x14ac:dyDescent="0.25">
      <c r="B805" s="8"/>
      <c r="C805" s="8"/>
      <c r="D805" s="8"/>
    </row>
    <row r="806" spans="2:4" x14ac:dyDescent="0.25">
      <c r="B806" s="8"/>
      <c r="C806" s="8"/>
      <c r="D806" s="8"/>
    </row>
    <row r="807" spans="2:4" x14ac:dyDescent="0.25">
      <c r="B807" s="8"/>
      <c r="C807" s="8"/>
      <c r="D807" s="8"/>
    </row>
    <row r="808" spans="2:4" x14ac:dyDescent="0.25">
      <c r="B808" s="8"/>
      <c r="C808" s="8"/>
      <c r="D808" s="8"/>
    </row>
    <row r="809" spans="2:4" x14ac:dyDescent="0.25">
      <c r="B809" s="8"/>
      <c r="C809" s="8"/>
      <c r="D809" s="8"/>
    </row>
    <row r="810" spans="2:4" x14ac:dyDescent="0.25">
      <c r="B810" s="8"/>
      <c r="C810" s="8"/>
      <c r="D810" s="8"/>
    </row>
    <row r="811" spans="2:4" x14ac:dyDescent="0.25">
      <c r="B811" s="8"/>
      <c r="C811" s="8"/>
      <c r="D811" s="8"/>
    </row>
    <row r="812" spans="2:4" x14ac:dyDescent="0.25">
      <c r="B812" s="8"/>
      <c r="C812" s="8"/>
      <c r="D812" s="8"/>
    </row>
    <row r="813" spans="2:4" x14ac:dyDescent="0.25">
      <c r="B813" s="8"/>
      <c r="C813" s="8"/>
      <c r="D813" s="8"/>
    </row>
    <row r="814" spans="2:4" x14ac:dyDescent="0.25">
      <c r="B814" s="8"/>
      <c r="C814" s="8"/>
      <c r="D814" s="8"/>
    </row>
    <row r="815" spans="2:4" x14ac:dyDescent="0.25">
      <c r="B815" s="8"/>
      <c r="C815" s="8"/>
      <c r="D815" s="8"/>
    </row>
    <row r="816" spans="2:4" x14ac:dyDescent="0.25">
      <c r="B816" s="8"/>
      <c r="C816" s="8"/>
      <c r="D816" s="8"/>
    </row>
    <row r="817" spans="2:4" x14ac:dyDescent="0.25">
      <c r="B817" s="8"/>
      <c r="C817" s="8"/>
      <c r="D817" s="8"/>
    </row>
    <row r="818" spans="2:4" x14ac:dyDescent="0.25">
      <c r="B818" s="8"/>
      <c r="C818" s="8"/>
      <c r="D818" s="8"/>
    </row>
    <row r="819" spans="2:4" x14ac:dyDescent="0.25">
      <c r="B819" s="8"/>
      <c r="C819" s="8"/>
      <c r="D819" s="8"/>
    </row>
    <row r="820" spans="2:4" x14ac:dyDescent="0.25">
      <c r="B820" s="8"/>
      <c r="C820" s="8"/>
      <c r="D820" s="8"/>
    </row>
    <row r="821" spans="2:4" x14ac:dyDescent="0.25">
      <c r="B821" s="8"/>
      <c r="C821" s="8"/>
      <c r="D821" s="8"/>
    </row>
    <row r="822" spans="2:4" x14ac:dyDescent="0.25">
      <c r="B822" s="8"/>
      <c r="C822" s="8"/>
      <c r="D822" s="8"/>
    </row>
    <row r="823" spans="2:4" x14ac:dyDescent="0.25">
      <c r="B823" s="8"/>
      <c r="C823" s="8"/>
      <c r="D823" s="8"/>
    </row>
    <row r="824" spans="2:4" x14ac:dyDescent="0.25">
      <c r="B824" s="8"/>
      <c r="C824" s="8"/>
      <c r="D824" s="8"/>
    </row>
    <row r="825" spans="2:4" x14ac:dyDescent="0.25">
      <c r="B825" s="8"/>
      <c r="C825" s="8"/>
      <c r="D825" s="8"/>
    </row>
    <row r="826" spans="2:4" x14ac:dyDescent="0.25">
      <c r="B826" s="8"/>
      <c r="C826" s="8"/>
      <c r="D826" s="8"/>
    </row>
    <row r="827" spans="2:4" x14ac:dyDescent="0.25">
      <c r="B827" s="8"/>
      <c r="C827" s="8"/>
      <c r="D827" s="8"/>
    </row>
    <row r="828" spans="2:4" x14ac:dyDescent="0.25">
      <c r="B828" s="8"/>
      <c r="C828" s="8"/>
      <c r="D828" s="8"/>
    </row>
  </sheetData>
  <phoneticPr fontId="4" type="noConversion"/>
  <conditionalFormatting sqref="L5:L204">
    <cfRule type="cellIs" dxfId="3" priority="5" stopIfTrue="1" operator="equal">
      <formula>0</formula>
    </cfRule>
  </conditionalFormatting>
  <conditionalFormatting sqref="E5:I204">
    <cfRule type="cellIs" dxfId="2" priority="1" operator="equal">
      <formula>1</formula>
    </cfRule>
  </conditionalFormatting>
  <hyperlinks>
    <hyperlink ref="N1" location="Description!A1" display="Learn about model"/>
    <hyperlink ref="L1" location="Summary!A1" display="Learn about model"/>
  </hyperlink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0004"/>
  <sheetViews>
    <sheetView workbookViewId="0"/>
  </sheetViews>
  <sheetFormatPr defaultRowHeight="15" x14ac:dyDescent="0.2"/>
  <cols>
    <col min="1" max="3" width="36.77734375" customWidth="1"/>
  </cols>
  <sheetData>
    <row r="1" spans="1:3" ht="15.75" x14ac:dyDescent="0.25">
      <c r="A1" s="1" t="s">
        <v>64</v>
      </c>
    </row>
    <row r="3" spans="1:3" x14ac:dyDescent="0.2">
      <c r="A3" t="s">
        <v>65</v>
      </c>
      <c r="B3" t="s">
        <v>66</v>
      </c>
      <c r="C3">
        <v>0</v>
      </c>
    </row>
    <row r="4" spans="1:3" x14ac:dyDescent="0.2">
      <c r="A4" t="s">
        <v>67</v>
      </c>
    </row>
    <row r="5" spans="1:3" x14ac:dyDescent="0.2">
      <c r="A5" t="s">
        <v>68</v>
      </c>
    </row>
    <row r="7" spans="1:3" ht="15.75" x14ac:dyDescent="0.25">
      <c r="A7" s="1" t="s">
        <v>69</v>
      </c>
      <c r="B7" t="s">
        <v>70</v>
      </c>
    </row>
    <row r="8" spans="1:3" x14ac:dyDescent="0.2">
      <c r="B8">
        <v>3</v>
      </c>
    </row>
    <row r="10" spans="1:3" x14ac:dyDescent="0.2">
      <c r="A10" t="s">
        <v>71</v>
      </c>
    </row>
    <row r="11" spans="1:3" x14ac:dyDescent="0.2">
      <c r="A11" t="e">
        <f>CB_DATA_!#REF!</f>
        <v>#REF!</v>
      </c>
      <c r="B11" t="e">
        <f>Summary!#REF!</f>
        <v>#REF!</v>
      </c>
      <c r="C11" t="e">
        <f>Model!#REF!</f>
        <v>#REF!</v>
      </c>
    </row>
    <row r="13" spans="1:3" x14ac:dyDescent="0.2">
      <c r="A13" t="s">
        <v>72</v>
      </c>
    </row>
    <row r="14" spans="1:3" x14ac:dyDescent="0.2">
      <c r="A14" t="s">
        <v>102</v>
      </c>
      <c r="B14" t="s">
        <v>107</v>
      </c>
      <c r="C14" t="s">
        <v>109</v>
      </c>
    </row>
    <row r="16" spans="1:3" x14ac:dyDescent="0.2">
      <c r="A16" t="s">
        <v>73</v>
      </c>
    </row>
    <row r="19" spans="1:3" x14ac:dyDescent="0.2">
      <c r="A19" t="s">
        <v>74</v>
      </c>
    </row>
    <row r="20" spans="1:3" x14ac:dyDescent="0.2">
      <c r="A20">
        <v>31</v>
      </c>
      <c r="B20">
        <v>31</v>
      </c>
      <c r="C20">
        <v>52</v>
      </c>
    </row>
    <row r="25" spans="1:3" ht="15.75" x14ac:dyDescent="0.25">
      <c r="A25" s="1" t="s">
        <v>75</v>
      </c>
    </row>
    <row r="26" spans="1:3" x14ac:dyDescent="0.2">
      <c r="A26" s="10" t="s">
        <v>103</v>
      </c>
      <c r="B26" s="10" t="s">
        <v>103</v>
      </c>
      <c r="C26" s="10" t="s">
        <v>103</v>
      </c>
    </row>
    <row r="27" spans="1:3" x14ac:dyDescent="0.2">
      <c r="A27" t="s">
        <v>129</v>
      </c>
      <c r="B27" t="s">
        <v>139</v>
      </c>
      <c r="C27" t="s">
        <v>130</v>
      </c>
    </row>
    <row r="28" spans="1:3" x14ac:dyDescent="0.2">
      <c r="A28" s="10" t="s">
        <v>104</v>
      </c>
      <c r="B28" s="10" t="s">
        <v>104</v>
      </c>
      <c r="C28" s="10" t="s">
        <v>104</v>
      </c>
    </row>
    <row r="29" spans="1:3" x14ac:dyDescent="0.2">
      <c r="A29" s="10" t="s">
        <v>105</v>
      </c>
      <c r="B29" s="10" t="s">
        <v>108</v>
      </c>
      <c r="C29" s="10" t="s">
        <v>110</v>
      </c>
    </row>
    <row r="30" spans="1:3" x14ac:dyDescent="0.2">
      <c r="A30" t="s">
        <v>140</v>
      </c>
      <c r="B30" t="s">
        <v>141</v>
      </c>
      <c r="C30" t="s">
        <v>131</v>
      </c>
    </row>
    <row r="31" spans="1:3" x14ac:dyDescent="0.2">
      <c r="A31" s="10" t="s">
        <v>106</v>
      </c>
      <c r="B31" s="10" t="s">
        <v>104</v>
      </c>
      <c r="C31" s="10" t="s">
        <v>104</v>
      </c>
    </row>
    <row r="32" spans="1:3" x14ac:dyDescent="0.2">
      <c r="C32" s="10" t="s">
        <v>111</v>
      </c>
    </row>
    <row r="33" spans="3:3" x14ac:dyDescent="0.2">
      <c r="C33" t="s">
        <v>132</v>
      </c>
    </row>
    <row r="34" spans="3:3" x14ac:dyDescent="0.2">
      <c r="C34" s="10" t="s">
        <v>104</v>
      </c>
    </row>
    <row r="35" spans="3:3" x14ac:dyDescent="0.2">
      <c r="C35" s="10" t="s">
        <v>112</v>
      </c>
    </row>
    <row r="36" spans="3:3" x14ac:dyDescent="0.2">
      <c r="C36" t="s">
        <v>133</v>
      </c>
    </row>
    <row r="37" spans="3:3" x14ac:dyDescent="0.2">
      <c r="C37" s="10" t="s">
        <v>104</v>
      </c>
    </row>
    <row r="38" spans="3:3" x14ac:dyDescent="0.2">
      <c r="C38" s="10" t="s">
        <v>113</v>
      </c>
    </row>
    <row r="39" spans="3:3" x14ac:dyDescent="0.2">
      <c r="C39" t="s">
        <v>134</v>
      </c>
    </row>
    <row r="40" spans="3:3" x14ac:dyDescent="0.2">
      <c r="C40" s="10" t="s">
        <v>104</v>
      </c>
    </row>
    <row r="41" spans="3:3" x14ac:dyDescent="0.2">
      <c r="C41" s="10" t="s">
        <v>114</v>
      </c>
    </row>
    <row r="42" spans="3:3" x14ac:dyDescent="0.2">
      <c r="C42" t="s">
        <v>135</v>
      </c>
    </row>
    <row r="43" spans="3:3" x14ac:dyDescent="0.2">
      <c r="C43" s="10" t="s">
        <v>104</v>
      </c>
    </row>
    <row r="44" spans="3:3" x14ac:dyDescent="0.2">
      <c r="C44" s="10" t="s">
        <v>115</v>
      </c>
    </row>
    <row r="45" spans="3:3" x14ac:dyDescent="0.2">
      <c r="C45" t="s">
        <v>136</v>
      </c>
    </row>
    <row r="46" spans="3:3" x14ac:dyDescent="0.2">
      <c r="C46" s="10" t="s">
        <v>104</v>
      </c>
    </row>
    <row r="47" spans="3:3" x14ac:dyDescent="0.2">
      <c r="C47" s="10" t="s">
        <v>116</v>
      </c>
    </row>
    <row r="48" spans="3:3" x14ac:dyDescent="0.2">
      <c r="C48" t="s">
        <v>137</v>
      </c>
    </row>
    <row r="49" spans="3:3" x14ac:dyDescent="0.2">
      <c r="C49" s="10" t="s">
        <v>104</v>
      </c>
    </row>
    <row r="50" spans="3:3" x14ac:dyDescent="0.2">
      <c r="C50" s="10" t="s">
        <v>108</v>
      </c>
    </row>
    <row r="51" spans="3:3" x14ac:dyDescent="0.2">
      <c r="C51" t="s">
        <v>138</v>
      </c>
    </row>
    <row r="52" spans="3:3" x14ac:dyDescent="0.2">
      <c r="C52" s="10" t="s">
        <v>104</v>
      </c>
    </row>
    <row r="10000" spans="1:1" x14ac:dyDescent="0.2">
      <c r="A10000" t="s">
        <v>76</v>
      </c>
    </row>
    <row r="10001" spans="1:4" x14ac:dyDescent="0.2">
      <c r="A10001" t="str">
        <f>"{0.MEAN}"</f>
        <v>{0.MEAN}</v>
      </c>
    </row>
    <row r="10002" spans="1:4" x14ac:dyDescent="0.2">
      <c r="A10002" t="b">
        <f>"{0.FINALVALUE}" &lt;= 0.01</f>
        <v>0</v>
      </c>
    </row>
    <row r="10003" spans="1:4" x14ac:dyDescent="0.2">
      <c r="A10003" t="e">
        <f>"{0}" + "{1}" + "{2}" &gt;= 1</f>
        <v>#VALUE!</v>
      </c>
      <c r="B10003" t="b">
        <f>$C$10003 &gt;= $D$10003</f>
        <v>1</v>
      </c>
      <c r="C10003">
        <f>Summary!C5 + Summary!D5 + Summary!E5</f>
        <v>5</v>
      </c>
      <c r="D10003">
        <f>1</f>
        <v>1</v>
      </c>
    </row>
    <row r="10004" spans="1:4" x14ac:dyDescent="0.2">
      <c r="A10004" t="e">
        <f>"{0}" + "{1}" + "{2}" &lt;= 5</f>
        <v>#VALUE!</v>
      </c>
      <c r="B10004" t="b">
        <f>$C$10004 &lt;= $D$10004</f>
        <v>1</v>
      </c>
      <c r="C10004">
        <f>Summary!C5 + Summary!D5 + Summary!E5</f>
        <v>5</v>
      </c>
      <c r="D10004">
        <f>5</f>
        <v>5</v>
      </c>
    </row>
  </sheetData>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32"/>
  <sheetViews>
    <sheetView showGridLines="0" workbookViewId="0"/>
  </sheetViews>
  <sheetFormatPr defaultRowHeight="15" x14ac:dyDescent="0.25"/>
  <cols>
    <col min="1" max="1" width="5.109375" style="3" customWidth="1"/>
    <col min="2" max="2" width="16" style="3" customWidth="1"/>
    <col min="3" max="4" width="12.88671875" style="3" bestFit="1" customWidth="1"/>
    <col min="5" max="5" width="9" style="3" bestFit="1" customWidth="1"/>
    <col min="6" max="6" width="6.6640625" style="3" customWidth="1"/>
    <col min="7" max="7" width="18.88671875" style="3" customWidth="1"/>
    <col min="8" max="8" width="16.33203125" style="3" bestFit="1" customWidth="1"/>
    <col min="9" max="9" width="19.77734375" style="3" bestFit="1" customWidth="1"/>
    <col min="10" max="10" width="6.6640625" style="3" customWidth="1"/>
    <col min="11" max="16384" width="8.88671875" style="3"/>
  </cols>
  <sheetData>
    <row r="1" spans="1:10" ht="22.5" x14ac:dyDescent="0.3">
      <c r="A1" s="22"/>
      <c r="B1" s="9" t="s">
        <v>118</v>
      </c>
      <c r="I1" s="93" t="s">
        <v>128</v>
      </c>
    </row>
    <row r="2" spans="1:10" ht="12.75" customHeight="1" x14ac:dyDescent="0.3">
      <c r="A2" s="22"/>
      <c r="B2" s="22"/>
    </row>
    <row r="3" spans="1:10" ht="21" thickBot="1" x14ac:dyDescent="0.35">
      <c r="B3" s="62" t="s">
        <v>51</v>
      </c>
      <c r="G3" s="62" t="s">
        <v>53</v>
      </c>
    </row>
    <row r="4" spans="1:10" x14ac:dyDescent="0.25">
      <c r="B4" s="82"/>
      <c r="C4" s="83" t="s">
        <v>39</v>
      </c>
      <c r="D4" s="83" t="s">
        <v>38</v>
      </c>
      <c r="E4" s="84" t="s">
        <v>37</v>
      </c>
      <c r="G4" s="35" t="s">
        <v>34</v>
      </c>
      <c r="H4" s="36">
        <v>0.375</v>
      </c>
    </row>
    <row r="5" spans="1:10" x14ac:dyDescent="0.25">
      <c r="B5" s="25" t="s">
        <v>43</v>
      </c>
      <c r="C5" s="11">
        <v>2</v>
      </c>
      <c r="D5" s="11">
        <v>3</v>
      </c>
      <c r="E5" s="26">
        <v>0</v>
      </c>
      <c r="G5" s="37" t="s">
        <v>26</v>
      </c>
      <c r="H5" s="38">
        <v>0.70833333333333337</v>
      </c>
    </row>
    <row r="6" spans="1:10" ht="15.75" thickBot="1" x14ac:dyDescent="0.3">
      <c r="B6" s="25" t="s">
        <v>40</v>
      </c>
      <c r="C6" s="12">
        <v>15</v>
      </c>
      <c r="D6" s="12">
        <v>22</v>
      </c>
      <c r="E6" s="27">
        <v>30</v>
      </c>
      <c r="G6" s="39" t="s">
        <v>60</v>
      </c>
      <c r="H6" s="40">
        <v>3.472222222222222E-3</v>
      </c>
    </row>
    <row r="7" spans="1:10" x14ac:dyDescent="0.25">
      <c r="B7" s="25" t="s">
        <v>41</v>
      </c>
      <c r="C7" s="13">
        <f>C6*40</f>
        <v>600</v>
      </c>
      <c r="D7" s="13">
        <f>D6*60+1000</f>
        <v>2320</v>
      </c>
      <c r="E7" s="28">
        <f>E6*80+3000</f>
        <v>5400</v>
      </c>
    </row>
    <row r="8" spans="1:10" ht="21" thickBot="1" x14ac:dyDescent="0.35">
      <c r="B8" s="25" t="s">
        <v>42</v>
      </c>
      <c r="C8" s="13">
        <v>0.25</v>
      </c>
      <c r="D8" s="13">
        <v>0.01</v>
      </c>
      <c r="E8" s="28">
        <v>0.05</v>
      </c>
      <c r="G8" s="62" t="s">
        <v>29</v>
      </c>
    </row>
    <row r="9" spans="1:10" x14ac:dyDescent="0.25">
      <c r="B9" s="25" t="s">
        <v>48</v>
      </c>
      <c r="C9" s="14">
        <f ca="1">IF(C5&gt;0,(_xll.CB.Binomial(C8,C5)),0)</f>
        <v>0</v>
      </c>
      <c r="D9" s="14">
        <f ca="1">IF(D5&gt;0,(_xll.CB.Binomial(D8,D5)),0)</f>
        <v>0</v>
      </c>
      <c r="E9" s="29">
        <f>IF(E5&gt;0,(_xll.CB.Binomial(E8,E5)),0)</f>
        <v>0</v>
      </c>
      <c r="G9" s="23"/>
      <c r="H9" s="24"/>
      <c r="I9" s="24" t="s">
        <v>35</v>
      </c>
      <c r="J9" s="41">
        <v>166</v>
      </c>
    </row>
    <row r="10" spans="1:10" x14ac:dyDescent="0.25">
      <c r="B10" s="25" t="s">
        <v>44</v>
      </c>
      <c r="C10" s="12">
        <f ca="1">C5*C6*40*52+C9*C7</f>
        <v>62400</v>
      </c>
      <c r="D10" s="12">
        <f ca="1">D5*D6*40*52+D9*D7</f>
        <v>137280</v>
      </c>
      <c r="E10" s="27">
        <f>E5*E6*40*52+E9*E7</f>
        <v>0</v>
      </c>
      <c r="G10" s="25" t="s">
        <v>30</v>
      </c>
      <c r="H10" s="15">
        <f ca="1">INDEX(Model!B4:P204,H13,13)</f>
        <v>0</v>
      </c>
      <c r="I10" s="13"/>
      <c r="J10" s="42"/>
    </row>
    <row r="11" spans="1:10" x14ac:dyDescent="0.25">
      <c r="B11" s="25" t="s">
        <v>45</v>
      </c>
      <c r="C11" s="16">
        <v>4.8611111111111112E-3</v>
      </c>
      <c r="D11" s="16">
        <v>3.472222222222222E-3</v>
      </c>
      <c r="E11" s="30">
        <v>2.0833333333333333E-3</v>
      </c>
      <c r="G11" s="25" t="s">
        <v>31</v>
      </c>
      <c r="H11" s="17">
        <f ca="1">INDEX(Model!B5:P204,H13,14)</f>
        <v>0</v>
      </c>
      <c r="I11" s="13"/>
      <c r="J11" s="42"/>
    </row>
    <row r="12" spans="1:10" x14ac:dyDescent="0.25">
      <c r="B12" s="25" t="s">
        <v>46</v>
      </c>
      <c r="C12" s="16">
        <v>3.472222222222222E-3</v>
      </c>
      <c r="D12" s="16">
        <v>2.0833333333333333E-3</v>
      </c>
      <c r="E12" s="30">
        <v>1.3888888888888889E-3</v>
      </c>
      <c r="G12" s="25" t="s">
        <v>61</v>
      </c>
      <c r="H12" s="18">
        <f ca="1">INDEX(Model!B5:P204,H13,15)</f>
        <v>0</v>
      </c>
      <c r="I12" s="13" t="s">
        <v>63</v>
      </c>
      <c r="J12" s="43">
        <v>1.8072289156626505E-2</v>
      </c>
    </row>
    <row r="13" spans="1:10" x14ac:dyDescent="0.25">
      <c r="B13" s="25"/>
      <c r="C13" s="16"/>
      <c r="D13" s="16"/>
      <c r="E13" s="30"/>
      <c r="G13" s="25" t="s">
        <v>32</v>
      </c>
      <c r="H13" s="19">
        <f>MATCH($H$5,Model!D5:D204)</f>
        <v>115</v>
      </c>
      <c r="I13" s="13" t="s">
        <v>36</v>
      </c>
      <c r="J13" s="43">
        <v>73.57228915662651</v>
      </c>
    </row>
    <row r="14" spans="1:10" ht="15.75" thickBot="1" x14ac:dyDescent="0.3">
      <c r="B14" s="85"/>
      <c r="C14" s="86" t="s">
        <v>39</v>
      </c>
      <c r="D14" s="86" t="s">
        <v>117</v>
      </c>
      <c r="E14" s="87" t="s">
        <v>37</v>
      </c>
      <c r="G14" s="31" t="s">
        <v>62</v>
      </c>
      <c r="H14" s="44">
        <f ca="1">H12/H13</f>
        <v>0</v>
      </c>
      <c r="I14" s="33" t="s">
        <v>59</v>
      </c>
      <c r="J14" s="45">
        <f>IF(J9&gt;0,(J12*J9)/(J13*J9),0)</f>
        <v>2.4563989191844754E-4</v>
      </c>
    </row>
    <row r="15" spans="1:10" x14ac:dyDescent="0.25">
      <c r="B15" s="25" t="s">
        <v>13</v>
      </c>
      <c r="C15" s="20">
        <f>IF(SUM(D15,E15)&gt;0,0,IF(C5&gt;0,1,0))</f>
        <v>0</v>
      </c>
      <c r="D15" s="20">
        <f>IF(E15&gt;0,0,IF($D$5&gt;0,1,0))</f>
        <v>1</v>
      </c>
      <c r="E15" s="47">
        <f>IF($E$5&gt;0,1,0)</f>
        <v>0</v>
      </c>
    </row>
    <row r="16" spans="1:10" ht="21" thickBot="1" x14ac:dyDescent="0.35">
      <c r="B16" s="25" t="s">
        <v>14</v>
      </c>
      <c r="C16" s="20">
        <f>IF(SUM(D16,E16)&gt;0,0,IF($C$5&gt;SUM(C$15:C15),1,0))</f>
        <v>0</v>
      </c>
      <c r="D16" s="20">
        <f>IF(E16&gt;0,0,IF($D$5&gt;SUM($D$15:D15),1,0))</f>
        <v>1</v>
      </c>
      <c r="E16" s="47">
        <f>IF($E$5&gt;1,1,0)</f>
        <v>0</v>
      </c>
      <c r="G16" s="62" t="s">
        <v>52</v>
      </c>
    </row>
    <row r="17" spans="2:9" x14ac:dyDescent="0.25">
      <c r="B17" s="25" t="s">
        <v>15</v>
      </c>
      <c r="C17" s="20">
        <f>IF(SUM(D17,E17)&gt;0,0,IF($C$5&gt;SUM(C$15:C16),1,0))</f>
        <v>0</v>
      </c>
      <c r="D17" s="20">
        <f>IF(E17&gt;0,0,IF($D$5&gt;SUM($D$15:D16),1,0))</f>
        <v>1</v>
      </c>
      <c r="E17" s="47">
        <f>IF($E$5&gt;2,1,0)</f>
        <v>0</v>
      </c>
      <c r="G17" s="88" t="s">
        <v>2</v>
      </c>
      <c r="H17" s="83" t="s">
        <v>20</v>
      </c>
      <c r="I17" s="84" t="s">
        <v>21</v>
      </c>
    </row>
    <row r="18" spans="2:9" x14ac:dyDescent="0.25">
      <c r="B18" s="25" t="s">
        <v>16</v>
      </c>
      <c r="C18" s="20">
        <f>IF(SUM(D18,E18)&gt;0,0,IF($C$5&gt;SUM(C$15:C17),1,0))</f>
        <v>1</v>
      </c>
      <c r="D18" s="20">
        <f>IF(E18&gt;0,0,IF($D$5&gt;SUM($D$15:D17),1,0))</f>
        <v>0</v>
      </c>
      <c r="E18" s="47">
        <f>IF($E$5&gt;3,1,0)</f>
        <v>0</v>
      </c>
      <c r="G18" s="46">
        <v>0.375</v>
      </c>
      <c r="H18" s="20">
        <v>10</v>
      </c>
      <c r="I18" s="47">
        <f>H18*24</f>
        <v>240</v>
      </c>
    </row>
    <row r="19" spans="2:9" x14ac:dyDescent="0.25">
      <c r="B19" s="25" t="s">
        <v>17</v>
      </c>
      <c r="C19" s="20">
        <f>IF(SUM(D19,E19)&gt;0,0,IF($C$5&gt;SUM(C$15:C18),1,0))</f>
        <v>1</v>
      </c>
      <c r="D19" s="20">
        <f>IF(E19&gt;0,0,IF($D$5&gt;SUM($D$15:D18),1,0))</f>
        <v>0</v>
      </c>
      <c r="E19" s="47">
        <f>IF($E$5&gt;4,1,0)</f>
        <v>0</v>
      </c>
      <c r="G19" s="46">
        <v>0.41666666666666669</v>
      </c>
      <c r="H19" s="20">
        <v>7</v>
      </c>
      <c r="I19" s="47">
        <f t="shared" ref="I19:I27" si="0">H19*24</f>
        <v>168</v>
      </c>
    </row>
    <row r="20" spans="2:9" x14ac:dyDescent="0.25">
      <c r="B20" s="25"/>
      <c r="C20" s="14"/>
      <c r="D20" s="14"/>
      <c r="E20" s="29"/>
      <c r="G20" s="46">
        <v>0.45833333333333331</v>
      </c>
      <c r="H20" s="20">
        <v>10</v>
      </c>
      <c r="I20" s="47">
        <f t="shared" si="0"/>
        <v>240</v>
      </c>
    </row>
    <row r="21" spans="2:9" x14ac:dyDescent="0.25">
      <c r="B21" s="51" t="s">
        <v>50</v>
      </c>
      <c r="C21" s="13">
        <f>SUM(C15:E19)</f>
        <v>5</v>
      </c>
      <c r="D21" s="13"/>
      <c r="E21" s="28"/>
      <c r="G21" s="46">
        <v>0.5</v>
      </c>
      <c r="H21" s="20">
        <v>11</v>
      </c>
      <c r="I21" s="47">
        <f t="shared" si="0"/>
        <v>264</v>
      </c>
    </row>
    <row r="22" spans="2:9" ht="15.75" thickBot="1" x14ac:dyDescent="0.3">
      <c r="B22" s="52" t="s">
        <v>49</v>
      </c>
      <c r="C22" s="32">
        <f ca="1">SUM(C10:E10)</f>
        <v>199680</v>
      </c>
      <c r="D22" s="33"/>
      <c r="E22" s="34"/>
      <c r="G22" s="46">
        <v>0.54166666666666663</v>
      </c>
      <c r="H22" s="20">
        <v>10</v>
      </c>
      <c r="I22" s="47">
        <f t="shared" si="0"/>
        <v>240</v>
      </c>
    </row>
    <row r="23" spans="2:9" x14ac:dyDescent="0.25">
      <c r="G23" s="46">
        <v>0.58333333333333304</v>
      </c>
      <c r="H23" s="20">
        <v>7</v>
      </c>
      <c r="I23" s="47">
        <f t="shared" si="0"/>
        <v>168</v>
      </c>
    </row>
    <row r="24" spans="2:9" x14ac:dyDescent="0.25">
      <c r="B24" s="3" t="s">
        <v>55</v>
      </c>
      <c r="G24" s="46">
        <v>0.625</v>
      </c>
      <c r="H24" s="20">
        <v>8</v>
      </c>
      <c r="I24" s="47">
        <f t="shared" si="0"/>
        <v>192</v>
      </c>
    </row>
    <row r="25" spans="2:9" x14ac:dyDescent="0.25">
      <c r="B25" s="21" t="s">
        <v>2</v>
      </c>
      <c r="G25" s="46">
        <v>0.66666666666666696</v>
      </c>
      <c r="H25" s="20">
        <v>12</v>
      </c>
      <c r="I25" s="47">
        <f t="shared" si="0"/>
        <v>288</v>
      </c>
    </row>
    <row r="26" spans="2:9" x14ac:dyDescent="0.25">
      <c r="B26" s="3" t="str">
        <f>TEXT("Closed",0)</f>
        <v>Closed</v>
      </c>
      <c r="G26" s="46">
        <f>H5</f>
        <v>0.70833333333333337</v>
      </c>
      <c r="H26" s="20">
        <v>0</v>
      </c>
      <c r="I26" s="47">
        <f t="shared" si="0"/>
        <v>0</v>
      </c>
    </row>
    <row r="27" spans="2:9" ht="15.75" thickBot="1" x14ac:dyDescent="0.3">
      <c r="G27" s="48" t="s">
        <v>33</v>
      </c>
      <c r="H27" s="49">
        <v>0</v>
      </c>
      <c r="I27" s="50">
        <f t="shared" si="0"/>
        <v>0</v>
      </c>
    </row>
    <row r="32" spans="2:9" x14ac:dyDescent="0.25">
      <c r="B32" s="115">
        <f ca="1">_xll.CB.GetRunPrefsFN(1)</f>
        <v>500</v>
      </c>
    </row>
  </sheetData>
  <phoneticPr fontId="4" type="noConversion"/>
  <conditionalFormatting sqref="C15:E19">
    <cfRule type="cellIs" dxfId="1" priority="2" stopIfTrue="1" operator="equal">
      <formula>0</formula>
    </cfRule>
    <cfRule type="cellIs" dxfId="0" priority="1" operator="equal">
      <formula>1</formula>
    </cfRule>
  </conditionalFormatting>
  <hyperlinks>
    <hyperlink ref="I1" location="Model!A1" display="Back to model"/>
  </hyperlinks>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codeName="Sheet5"/>
  <dimension ref="A1:X830"/>
  <sheetViews>
    <sheetView showGridLines="0" defaultGridColor="0" colorId="22" zoomScale="90" zoomScaleNormal="90" workbookViewId="0"/>
  </sheetViews>
  <sheetFormatPr defaultColWidth="9.77734375" defaultRowHeight="15" outlineLevelRow="1" x14ac:dyDescent="0.25"/>
  <cols>
    <col min="1" max="1" width="5.6640625" style="3" customWidth="1"/>
    <col min="2" max="2" width="15.88671875" style="3" bestFit="1" customWidth="1"/>
    <col min="3" max="3" width="5.6640625" style="3" bestFit="1" customWidth="1"/>
    <col min="4" max="4" width="10.6640625" style="2" customWidth="1"/>
    <col min="5" max="8" width="7.77734375" style="2" customWidth="1"/>
    <col min="9" max="9" width="7.77734375" style="3" customWidth="1"/>
    <col min="10" max="10" width="7.77734375" style="2" customWidth="1"/>
    <col min="11" max="11" width="7.77734375" style="3" customWidth="1"/>
    <col min="12" max="12" width="31.109375" style="3" hidden="1" customWidth="1"/>
    <col min="13" max="14" width="4.77734375" style="3" hidden="1" customWidth="1"/>
    <col min="15" max="15" width="0" style="3" hidden="1" customWidth="1"/>
    <col min="16" max="16384" width="9.77734375" style="3"/>
  </cols>
  <sheetData>
    <row r="1" spans="1:24" ht="22.5" x14ac:dyDescent="0.3">
      <c r="A1" s="22"/>
      <c r="P1" s="93" t="s">
        <v>128</v>
      </c>
    </row>
    <row r="2" spans="1:24" ht="22.5" x14ac:dyDescent="0.3">
      <c r="C2" s="63"/>
      <c r="D2" s="89" t="s">
        <v>122</v>
      </c>
      <c r="E2" s="63"/>
      <c r="F2" s="63"/>
      <c r="G2" s="63"/>
      <c r="H2" s="63"/>
      <c r="I2" s="63"/>
      <c r="J2" s="63"/>
      <c r="K2" s="63"/>
    </row>
    <row r="4" spans="1:24" x14ac:dyDescent="0.25">
      <c r="B4" s="71" t="s">
        <v>24</v>
      </c>
      <c r="C4" s="8">
        <v>1</v>
      </c>
      <c r="D4" s="90"/>
      <c r="E4" s="91" t="s">
        <v>1</v>
      </c>
      <c r="F4" s="91" t="s">
        <v>9</v>
      </c>
      <c r="G4" s="91" t="s">
        <v>3</v>
      </c>
      <c r="H4" s="91" t="s">
        <v>5</v>
      </c>
      <c r="I4" s="91" t="s">
        <v>6</v>
      </c>
      <c r="J4" s="91" t="s">
        <v>7</v>
      </c>
      <c r="K4" s="91" t="s">
        <v>8</v>
      </c>
      <c r="L4" s="64"/>
      <c r="M4" s="64"/>
      <c r="N4" s="64"/>
      <c r="O4" s="64"/>
      <c r="P4" s="64"/>
      <c r="Q4" s="64"/>
      <c r="R4" s="64"/>
      <c r="S4" s="64"/>
      <c r="T4" s="64"/>
      <c r="U4" s="64"/>
      <c r="V4" s="64"/>
      <c r="W4" s="64"/>
      <c r="X4" s="64"/>
    </row>
    <row r="5" spans="1:24" x14ac:dyDescent="0.25">
      <c r="B5" s="71" t="s">
        <v>47</v>
      </c>
      <c r="C5" s="95">
        <f>IF(Summary!C15=1,1,IF(Summary!D15=1,2,IF(Summary!E15=1,3,0)))</f>
        <v>2</v>
      </c>
      <c r="D5" s="92" t="s">
        <v>0</v>
      </c>
      <c r="E5" s="92" t="s">
        <v>2</v>
      </c>
      <c r="F5" s="92" t="s">
        <v>10</v>
      </c>
      <c r="G5" s="92" t="s">
        <v>4</v>
      </c>
      <c r="H5" s="92" t="s">
        <v>2</v>
      </c>
      <c r="I5" s="92" t="s">
        <v>2</v>
      </c>
      <c r="J5" s="92" t="s">
        <v>2</v>
      </c>
      <c r="K5" s="92" t="s">
        <v>2</v>
      </c>
      <c r="L5" s="64"/>
      <c r="M5" s="64"/>
      <c r="N5" s="64"/>
      <c r="O5" s="64"/>
      <c r="P5" s="64"/>
      <c r="Q5" s="64"/>
      <c r="R5" s="64"/>
      <c r="S5" s="64"/>
      <c r="T5" s="64"/>
      <c r="U5" s="64"/>
      <c r="V5" s="64"/>
      <c r="W5" s="64"/>
      <c r="X5" s="64"/>
    </row>
    <row r="6" spans="1:24" s="69" customFormat="1" x14ac:dyDescent="0.25">
      <c r="B6" s="65"/>
      <c r="C6" s="66"/>
      <c r="D6" s="116"/>
      <c r="E6" s="67"/>
      <c r="F6" s="67"/>
      <c r="G6" s="67"/>
      <c r="H6" s="67"/>
      <c r="I6" s="68"/>
      <c r="J6" s="67"/>
      <c r="K6" s="67"/>
      <c r="L6" s="66"/>
      <c r="M6" s="66"/>
      <c r="N6" s="66"/>
      <c r="O6" s="66"/>
      <c r="P6" s="66"/>
      <c r="Q6" s="66"/>
      <c r="R6" s="66"/>
      <c r="S6" s="66"/>
      <c r="T6" s="66"/>
      <c r="U6" s="66"/>
      <c r="V6" s="66"/>
      <c r="W6" s="66"/>
      <c r="X6" s="66"/>
    </row>
    <row r="7" spans="1:24" x14ac:dyDescent="0.25">
      <c r="D7" s="117"/>
      <c r="E7" s="105"/>
      <c r="F7" s="105"/>
      <c r="G7" s="105"/>
      <c r="H7" s="101"/>
      <c r="I7" s="101"/>
      <c r="J7" s="101">
        <f>H7+I7</f>
        <v>0</v>
      </c>
      <c r="K7" s="101"/>
      <c r="L7" s="64"/>
      <c r="M7" s="64"/>
      <c r="N7" s="64"/>
      <c r="O7" s="64"/>
      <c r="P7" s="64"/>
      <c r="Q7" s="64"/>
      <c r="R7" s="64"/>
      <c r="S7" s="64"/>
      <c r="T7" s="64"/>
      <c r="U7" s="64"/>
      <c r="V7" s="64"/>
      <c r="W7" s="64"/>
      <c r="X7" s="64"/>
    </row>
    <row r="8" spans="1:24" outlineLevel="1" x14ac:dyDescent="0.25">
      <c r="B8" s="71"/>
      <c r="C8" s="64"/>
      <c r="D8" s="118">
        <v>1</v>
      </c>
      <c r="E8" s="101">
        <f>Model!D5</f>
        <v>0.37788811325233312</v>
      </c>
      <c r="F8" s="106" t="s">
        <v>11</v>
      </c>
      <c r="G8" s="107">
        <v>0</v>
      </c>
      <c r="H8" s="101">
        <f>E8</f>
        <v>0.37788811325233312</v>
      </c>
      <c r="I8" s="101">
        <f ca="1">IF(Model!J5=$C$4,_xll.CB.Normal(INDEX(Summary!$C$5:$E$12,7,'Teller 1'!$C$5),(INDEX(Summary!$C$5:$E$12,8,'Teller 1'!$C$5)),0),"")</f>
        <v>4.790175037896768E-3</v>
      </c>
      <c r="J8" s="101">
        <f ca="1">IF(H8,H8+I8,"")</f>
        <v>0.38267828829022987</v>
      </c>
      <c r="K8" s="101">
        <f>IF(H8,H8-E8,"")</f>
        <v>0</v>
      </c>
      <c r="L8" s="73">
        <f t="shared" ref="L8:L71" si="0">$C$12</f>
        <v>0</v>
      </c>
      <c r="M8" s="73">
        <f t="shared" ref="M8:M71" si="1">$C$13</f>
        <v>0</v>
      </c>
      <c r="N8" s="73">
        <f t="shared" ref="N8:N71" si="2">$C$14</f>
        <v>0</v>
      </c>
      <c r="O8" s="64"/>
      <c r="P8" s="64"/>
      <c r="Q8" s="64"/>
      <c r="R8" s="64"/>
      <c r="S8" s="64"/>
      <c r="T8" s="64"/>
      <c r="U8" s="64"/>
      <c r="V8" s="64"/>
      <c r="W8" s="64"/>
      <c r="X8" s="64"/>
    </row>
    <row r="9" spans="1:24" outlineLevel="1" x14ac:dyDescent="0.25">
      <c r="B9" s="64"/>
      <c r="C9" s="74"/>
      <c r="D9" s="118">
        <v>2</v>
      </c>
      <c r="E9" s="101">
        <f>Model!D6</f>
        <v>0.38078163177085167</v>
      </c>
      <c r="F9" s="106" t="str">
        <f>IF(E9&lt;Summary!$H$5,"Open","Closed")</f>
        <v>Open</v>
      </c>
      <c r="G9" s="108">
        <f ca="1">COUNT($H$8:H8)-COUNTIF($J$8:J8,"&lt;"&amp;TEXT(E9,"General"))</f>
        <v>1</v>
      </c>
      <c r="H9" s="101" t="str">
        <f ca="1">IF(Model!J6=$C$4,MAXA(E9,MAX($J$8:J8)),"")</f>
        <v/>
      </c>
      <c r="I9" s="101" t="str">
        <f ca="1">IF(Model!J6=$C$4,_xll.CB.Normal(INDEX(Summary!$C$5:$E$12,7,'Teller 1'!$C$5),(INDEX(Summary!$C$5:$E$12,8,'Teller 1'!$C$5)),0),"")</f>
        <v/>
      </c>
      <c r="J9" s="101" t="str">
        <f ca="1">IF(H9,H9+I9,"")</f>
        <v/>
      </c>
      <c r="K9" s="101" t="str">
        <f ca="1">IF(H9,H9-E9,"")</f>
        <v/>
      </c>
      <c r="L9" s="73">
        <f t="shared" si="0"/>
        <v>0</v>
      </c>
      <c r="M9" s="73">
        <f t="shared" si="1"/>
        <v>0</v>
      </c>
      <c r="N9" s="73">
        <f t="shared" si="2"/>
        <v>0</v>
      </c>
      <c r="O9" s="64"/>
      <c r="P9" s="64"/>
      <c r="Q9" s="64"/>
      <c r="R9" s="64"/>
      <c r="S9" s="64"/>
      <c r="T9" s="64"/>
      <c r="U9" s="64"/>
      <c r="V9" s="64"/>
      <c r="W9" s="64"/>
      <c r="X9" s="64"/>
    </row>
    <row r="10" spans="1:24" outlineLevel="1" x14ac:dyDescent="0.25">
      <c r="B10" s="64"/>
      <c r="C10" s="76"/>
      <c r="D10" s="118">
        <v>3</v>
      </c>
      <c r="E10" s="101">
        <f>Model!D7</f>
        <v>0.38366974502318479</v>
      </c>
      <c r="F10" s="106" t="str">
        <f>IF(E10&lt;Summary!$H$5,"Open","Closed")</f>
        <v>Open</v>
      </c>
      <c r="G10" s="108">
        <f ca="1">COUNT($H$8:H9)-COUNTIF($J$8:J9,"&lt;"&amp;TEXT(E10,"General"))</f>
        <v>0</v>
      </c>
      <c r="H10" s="101">
        <f ca="1">IF(Model!J7=$C$4,MAXA(E10,MAX($J$8:J9)),"")</f>
        <v>0.38366974502318479</v>
      </c>
      <c r="I10" s="101">
        <f ca="1">IF(Model!J7=$C$4,_xll.CB.Normal(INDEX(Summary!$C$5:$E$12,7,'Teller 1'!$C$5),(INDEX(Summary!$C$5:$E$12,8,'Teller 1'!$C$5)),0),"")</f>
        <v>4.1577701888161206E-3</v>
      </c>
      <c r="J10" s="101">
        <f t="shared" ref="J10:J73" ca="1" si="3">IF(H10,H10+I10,"")</f>
        <v>0.38782751521200093</v>
      </c>
      <c r="K10" s="101">
        <f t="shared" ref="K10:K73" ca="1" si="4">IF(H10,H10-E10,"")</f>
        <v>0</v>
      </c>
      <c r="L10" s="73">
        <f t="shared" si="0"/>
        <v>0</v>
      </c>
      <c r="M10" s="73">
        <f t="shared" si="1"/>
        <v>0</v>
      </c>
      <c r="N10" s="73">
        <f t="shared" si="2"/>
        <v>0</v>
      </c>
      <c r="O10" s="64"/>
      <c r="P10" s="64"/>
      <c r="Q10" s="64"/>
      <c r="R10" s="64"/>
      <c r="S10" s="64"/>
      <c r="T10" s="64"/>
      <c r="U10" s="64"/>
      <c r="V10" s="64"/>
      <c r="W10" s="64"/>
      <c r="X10" s="64"/>
    </row>
    <row r="11" spans="1:24" outlineLevel="1" x14ac:dyDescent="0.25">
      <c r="D11" s="118">
        <v>4</v>
      </c>
      <c r="E11" s="101">
        <f>Model!D8</f>
        <v>0.38655785827551792</v>
      </c>
      <c r="F11" s="106" t="str">
        <f>IF(E11&lt;Summary!$H$5,"Open","Closed")</f>
        <v>Open</v>
      </c>
      <c r="G11" s="108">
        <f ca="1">COUNT($H$8:H10)-COUNTIF($J$8:J10,"&lt;"&amp;TEXT(E11,"General"))</f>
        <v>1</v>
      </c>
      <c r="H11" s="101" t="str">
        <f ca="1">IF(Model!J8=$C$4,MAXA(E11,MAX($J$8:J10)),"")</f>
        <v/>
      </c>
      <c r="I11" s="101" t="str">
        <f ca="1">IF(Model!J8=$C$4,_xll.CB.Normal(INDEX(Summary!$C$5:$E$12,7,'Teller 1'!$C$5),(INDEX(Summary!$C$5:$E$12,8,'Teller 1'!$C$5)),0),"")</f>
        <v/>
      </c>
      <c r="J11" s="101" t="str">
        <f t="shared" ca="1" si="3"/>
        <v/>
      </c>
      <c r="K11" s="101" t="str">
        <f t="shared" ca="1" si="4"/>
        <v/>
      </c>
      <c r="L11" s="73">
        <f t="shared" si="0"/>
        <v>0</v>
      </c>
      <c r="M11" s="73">
        <f t="shared" si="1"/>
        <v>0</v>
      </c>
      <c r="N11" s="73">
        <f t="shared" si="2"/>
        <v>0</v>
      </c>
      <c r="O11" s="64"/>
      <c r="P11" s="64"/>
      <c r="Q11" s="64"/>
      <c r="R11" s="64"/>
      <c r="S11" s="64"/>
      <c r="T11" s="64"/>
      <c r="U11" s="64"/>
      <c r="V11" s="64"/>
      <c r="W11" s="64"/>
      <c r="X11" s="64"/>
    </row>
    <row r="12" spans="1:24" outlineLevel="1" x14ac:dyDescent="0.25">
      <c r="C12" s="73"/>
      <c r="D12" s="118">
        <v>5</v>
      </c>
      <c r="E12" s="101">
        <f>Model!D9</f>
        <v>0.38944597152785104</v>
      </c>
      <c r="F12" s="106" t="str">
        <f>IF(E12&lt;Summary!$H$5,"Open","Closed")</f>
        <v>Open</v>
      </c>
      <c r="G12" s="108">
        <f ca="1">COUNT($H$8:H11)-COUNTIF($J$8:J11,"&lt;"&amp;TEXT(E12,"General"))</f>
        <v>0</v>
      </c>
      <c r="H12" s="101">
        <f ca="1">IF(Model!J9=$C$4,MAXA(E12,MAX($J$8:J11)),"")</f>
        <v>0.38944597152785104</v>
      </c>
      <c r="I12" s="101">
        <f ca="1">IF(Model!J9=$C$4,_xll.CB.Normal(INDEX(Summary!$C$5:$E$12,7,'Teller 1'!$C$5),(INDEX(Summary!$C$5:$E$12,8,'Teller 1'!$C$5)),0),"")</f>
        <v>1.8311884170232927E-4</v>
      </c>
      <c r="J12" s="101">
        <f t="shared" ca="1" si="3"/>
        <v>0.3896290903695534</v>
      </c>
      <c r="K12" s="101">
        <f t="shared" ca="1" si="4"/>
        <v>0</v>
      </c>
      <c r="L12" s="73">
        <f t="shared" si="0"/>
        <v>0</v>
      </c>
      <c r="M12" s="73">
        <f t="shared" si="1"/>
        <v>0</v>
      </c>
      <c r="N12" s="73">
        <f t="shared" si="2"/>
        <v>0</v>
      </c>
      <c r="O12" s="64"/>
      <c r="P12" s="64"/>
      <c r="Q12" s="64"/>
      <c r="R12" s="64"/>
      <c r="S12" s="64"/>
      <c r="T12" s="64"/>
      <c r="U12" s="64"/>
      <c r="V12" s="64"/>
      <c r="W12" s="64"/>
      <c r="X12" s="64"/>
    </row>
    <row r="13" spans="1:24" outlineLevel="1" x14ac:dyDescent="0.25">
      <c r="B13" s="64"/>
      <c r="C13" s="77"/>
      <c r="D13" s="118">
        <v>6</v>
      </c>
      <c r="E13" s="101">
        <f>Model!D10</f>
        <v>0.39233408478018417</v>
      </c>
      <c r="F13" s="106" t="str">
        <f>IF(E13&lt;Summary!$H$5,"Open","Closed")</f>
        <v>Open</v>
      </c>
      <c r="G13" s="108">
        <f ca="1">COUNT($H$8:H12)-COUNTIF($J$8:J12,"&lt;"&amp;TEXT(E13,"General"))</f>
        <v>0</v>
      </c>
      <c r="H13" s="101">
        <f ca="1">IF(Model!J10=$C$4,MAXA(E13,MAX($J$8:J12)),"")</f>
        <v>0.39233408478018417</v>
      </c>
      <c r="I13" s="101">
        <f ca="1">IF(Model!J10=$C$4,_xll.CB.Normal(INDEX(Summary!$C$5:$E$12,7,'Teller 1'!$C$5),(INDEX(Summary!$C$5:$E$12,8,'Teller 1'!$C$5)),0),"")</f>
        <v>1.655035581849752E-3</v>
      </c>
      <c r="J13" s="101">
        <f t="shared" ca="1" si="3"/>
        <v>0.39398912036203393</v>
      </c>
      <c r="K13" s="101">
        <f t="shared" ca="1" si="4"/>
        <v>0</v>
      </c>
      <c r="L13" s="73">
        <f t="shared" si="0"/>
        <v>0</v>
      </c>
      <c r="M13" s="73">
        <f t="shared" si="1"/>
        <v>0</v>
      </c>
      <c r="N13" s="73">
        <f t="shared" si="2"/>
        <v>0</v>
      </c>
      <c r="O13" s="64"/>
      <c r="P13" s="64"/>
      <c r="Q13" s="64"/>
      <c r="R13" s="64"/>
      <c r="S13" s="64"/>
      <c r="T13" s="64"/>
      <c r="U13" s="64"/>
      <c r="V13" s="64"/>
      <c r="W13" s="64"/>
      <c r="X13" s="64"/>
    </row>
    <row r="14" spans="1:24" outlineLevel="1" x14ac:dyDescent="0.25">
      <c r="B14" s="64"/>
      <c r="C14" s="78"/>
      <c r="D14" s="118">
        <v>7</v>
      </c>
      <c r="E14" s="101">
        <f>Model!D11</f>
        <v>0.39522219803251729</v>
      </c>
      <c r="F14" s="106" t="str">
        <f>IF(E14&lt;Summary!$H$5,"Open","Closed")</f>
        <v>Open</v>
      </c>
      <c r="G14" s="108">
        <f ca="1">COUNT($H$8:H13)-COUNTIF($J$8:J13,"&lt;"&amp;TEXT(E14,"General"))</f>
        <v>0</v>
      </c>
      <c r="H14" s="101">
        <f ca="1">IF(Model!J11=$C$4,MAXA(E14,MAX($J$8:J13)),"")</f>
        <v>0.39522219803251729</v>
      </c>
      <c r="I14" s="101">
        <f ca="1">IF(Model!J11=$C$4,_xll.CB.Normal(INDEX(Summary!$C$5:$E$12,7,'Teller 1'!$C$5),(INDEX(Summary!$C$5:$E$12,8,'Teller 1'!$C$5)),0),"")</f>
        <v>4.855282778144239E-3</v>
      </c>
      <c r="J14" s="101">
        <f t="shared" ca="1" si="3"/>
        <v>0.40007748081066152</v>
      </c>
      <c r="K14" s="101">
        <f t="shared" ca="1" si="4"/>
        <v>0</v>
      </c>
      <c r="L14" s="73">
        <f t="shared" si="0"/>
        <v>0</v>
      </c>
      <c r="M14" s="73">
        <f t="shared" si="1"/>
        <v>0</v>
      </c>
      <c r="N14" s="73">
        <f t="shared" si="2"/>
        <v>0</v>
      </c>
      <c r="O14" s="64"/>
      <c r="P14" s="64"/>
      <c r="Q14" s="64"/>
      <c r="R14" s="64"/>
      <c r="S14" s="64"/>
      <c r="T14" s="64"/>
      <c r="U14" s="64"/>
      <c r="V14" s="64"/>
      <c r="W14" s="64"/>
      <c r="X14" s="64"/>
    </row>
    <row r="15" spans="1:24" outlineLevel="1" x14ac:dyDescent="0.25">
      <c r="B15" s="64"/>
      <c r="C15" s="64"/>
      <c r="D15" s="118">
        <v>8</v>
      </c>
      <c r="E15" s="101">
        <f>Model!D12</f>
        <v>0.39811031128485042</v>
      </c>
      <c r="F15" s="106" t="str">
        <f>IF(E15&lt;Summary!$H$5,"Open","Closed")</f>
        <v>Open</v>
      </c>
      <c r="G15" s="108">
        <f ca="1">COUNT($H$8:H14)-COUNTIF($J$8:J14,"&lt;"&amp;TEXT(E15,"General"))</f>
        <v>1</v>
      </c>
      <c r="H15" s="101" t="str">
        <f ca="1">IF(Model!J12=$C$4,MAXA(E15,MAX($J$8:J14)),"")</f>
        <v/>
      </c>
      <c r="I15" s="101" t="str">
        <f ca="1">IF(Model!J12=$C$4,_xll.CB.Normal(INDEX(Summary!$C$5:$E$12,7,'Teller 1'!$C$5),(INDEX(Summary!$C$5:$E$12,8,'Teller 1'!$C$5)),0),"")</f>
        <v/>
      </c>
      <c r="J15" s="101" t="str">
        <f t="shared" ca="1" si="3"/>
        <v/>
      </c>
      <c r="K15" s="101" t="str">
        <f t="shared" ca="1" si="4"/>
        <v/>
      </c>
      <c r="L15" s="73">
        <f t="shared" si="0"/>
        <v>0</v>
      </c>
      <c r="M15" s="73">
        <f t="shared" si="1"/>
        <v>0</v>
      </c>
      <c r="N15" s="73">
        <f t="shared" si="2"/>
        <v>0</v>
      </c>
      <c r="O15" s="64"/>
      <c r="P15" s="64"/>
      <c r="Q15" s="64"/>
      <c r="R15" s="64"/>
      <c r="S15" s="64"/>
      <c r="T15" s="64"/>
      <c r="U15" s="64"/>
      <c r="V15" s="64"/>
      <c r="W15" s="64"/>
      <c r="X15" s="64"/>
    </row>
    <row r="16" spans="1:24" outlineLevel="1" x14ac:dyDescent="0.25">
      <c r="B16" s="79"/>
      <c r="D16" s="118">
        <v>9</v>
      </c>
      <c r="E16" s="101">
        <f>Model!D13</f>
        <v>0.40099842453718354</v>
      </c>
      <c r="F16" s="106" t="str">
        <f>IF(E16&lt;Summary!$H$5,"Open","Closed")</f>
        <v>Open</v>
      </c>
      <c r="G16" s="108">
        <f ca="1">COUNT($H$8:H15)-COUNTIF($J$8:J15,"&lt;"&amp;TEXT(E16,"General"))</f>
        <v>0</v>
      </c>
      <c r="H16" s="101">
        <f ca="1">IF(Model!J13=$C$4,MAXA(E16,MAX($J$8:J15)),"")</f>
        <v>0.40099842453718354</v>
      </c>
      <c r="I16" s="101">
        <f ca="1">IF(Model!J13=$C$4,_xll.CB.Normal(INDEX(Summary!$C$5:$E$12,7,'Teller 1'!$C$5),(INDEX(Summary!$C$5:$E$12,8,'Teller 1'!$C$5)),0),"")</f>
        <v>2.283210004867353E-3</v>
      </c>
      <c r="J16" s="101">
        <f t="shared" ca="1" si="3"/>
        <v>0.4032816345420509</v>
      </c>
      <c r="K16" s="101">
        <f t="shared" ca="1" si="4"/>
        <v>0</v>
      </c>
      <c r="L16" s="73">
        <f t="shared" si="0"/>
        <v>0</v>
      </c>
      <c r="M16" s="73">
        <f t="shared" si="1"/>
        <v>0</v>
      </c>
      <c r="N16" s="73">
        <f t="shared" si="2"/>
        <v>0</v>
      </c>
      <c r="O16" s="64"/>
      <c r="P16" s="64"/>
      <c r="Q16" s="64"/>
      <c r="R16" s="64"/>
      <c r="S16" s="64"/>
      <c r="T16" s="64"/>
      <c r="U16" s="64"/>
      <c r="V16" s="64"/>
      <c r="W16" s="64"/>
      <c r="X16" s="64"/>
    </row>
    <row r="17" spans="2:24" outlineLevel="1" x14ac:dyDescent="0.25">
      <c r="D17" s="118">
        <v>10</v>
      </c>
      <c r="E17" s="101">
        <f>Model!D14</f>
        <v>0.40388653778951666</v>
      </c>
      <c r="F17" s="106" t="str">
        <f>IF(E17&lt;Summary!$H$5,"Open","Closed")</f>
        <v>Open</v>
      </c>
      <c r="G17" s="108">
        <f ca="1">COUNT($H$8:H16)-COUNTIF($J$8:J16,"&lt;"&amp;TEXT(E17,"General"))</f>
        <v>0</v>
      </c>
      <c r="H17" s="101">
        <f ca="1">IF(Model!J14=$C$4,MAXA(E17,MAX($J$8:J16)),"")</f>
        <v>0.40388653778951666</v>
      </c>
      <c r="I17" s="101">
        <f ca="1">IF(Model!J14=$C$4,_xll.CB.Normal(INDEX(Summary!$C$5:$E$12,7,'Teller 1'!$C$5),(INDEX(Summary!$C$5:$E$12,8,'Teller 1'!$C$5)),0),"")</f>
        <v>3.8420749121532267E-3</v>
      </c>
      <c r="J17" s="101">
        <f t="shared" ca="1" si="3"/>
        <v>0.40772861270166988</v>
      </c>
      <c r="K17" s="101">
        <f t="shared" ca="1" si="4"/>
        <v>0</v>
      </c>
      <c r="L17" s="73">
        <f t="shared" si="0"/>
        <v>0</v>
      </c>
      <c r="M17" s="73">
        <f t="shared" si="1"/>
        <v>0</v>
      </c>
      <c r="N17" s="73">
        <f t="shared" si="2"/>
        <v>0</v>
      </c>
      <c r="O17" s="64"/>
      <c r="P17" s="64"/>
      <c r="Q17" s="64"/>
      <c r="R17" s="64"/>
      <c r="S17" s="64"/>
      <c r="T17" s="64"/>
      <c r="U17" s="64"/>
      <c r="V17" s="64"/>
      <c r="W17" s="64"/>
      <c r="X17" s="64"/>
    </row>
    <row r="18" spans="2:24" outlineLevel="1" x14ac:dyDescent="0.25">
      <c r="C18" s="80"/>
      <c r="D18" s="118">
        <v>11</v>
      </c>
      <c r="E18" s="101">
        <f>Model!D15</f>
        <v>0.40677465104184979</v>
      </c>
      <c r="F18" s="106" t="str">
        <f>IF(E18&lt;Summary!$H$5,"Open","Closed")</f>
        <v>Open</v>
      </c>
      <c r="G18" s="108">
        <f ca="1">COUNT($H$8:H17)-COUNTIF($J$8:J17,"&lt;"&amp;TEXT(E18,"General"))</f>
        <v>1</v>
      </c>
      <c r="H18" s="101" t="str">
        <f ca="1">IF(Model!J15=$C$4,MAXA(E18,MAX($J$8:J17)),"")</f>
        <v/>
      </c>
      <c r="I18" s="101" t="str">
        <f ca="1">IF(Model!J15=$C$4,_xll.CB.Normal(INDEX(Summary!$C$5:$E$12,7,'Teller 1'!$C$5),(INDEX(Summary!$C$5:$E$12,8,'Teller 1'!$C$5)),0),"")</f>
        <v/>
      </c>
      <c r="J18" s="101" t="str">
        <f t="shared" ca="1" si="3"/>
        <v/>
      </c>
      <c r="K18" s="101" t="str">
        <f t="shared" ca="1" si="4"/>
        <v/>
      </c>
      <c r="L18" s="73">
        <f t="shared" si="0"/>
        <v>0</v>
      </c>
      <c r="M18" s="73">
        <f t="shared" si="1"/>
        <v>0</v>
      </c>
      <c r="N18" s="73">
        <f t="shared" si="2"/>
        <v>0</v>
      </c>
      <c r="O18" s="64"/>
      <c r="P18" s="64"/>
      <c r="Q18" s="64"/>
      <c r="R18" s="64"/>
      <c r="S18" s="64"/>
      <c r="T18" s="64"/>
      <c r="U18" s="64"/>
      <c r="V18" s="64"/>
      <c r="W18" s="64"/>
      <c r="X18" s="64"/>
    </row>
    <row r="19" spans="2:24" outlineLevel="1" x14ac:dyDescent="0.25">
      <c r="B19" s="64"/>
      <c r="C19" s="80"/>
      <c r="D19" s="118">
        <v>12</v>
      </c>
      <c r="E19" s="101">
        <f>Model!D16</f>
        <v>0.40966276429418291</v>
      </c>
      <c r="F19" s="106" t="str">
        <f>IF(E19&lt;Summary!$H$5,"Open","Closed")</f>
        <v>Open</v>
      </c>
      <c r="G19" s="108">
        <f ca="1">COUNT($H$8:H18)-COUNTIF($J$8:J18,"&lt;"&amp;TEXT(E19,"General"))</f>
        <v>0</v>
      </c>
      <c r="H19" s="101">
        <f ca="1">IF(Model!J16=$C$4,MAXA(E19,MAX($J$8:J18)),"")</f>
        <v>0.40966276429418291</v>
      </c>
      <c r="I19" s="101">
        <f ca="1">IF(Model!J16=$C$4,_xll.CB.Normal(INDEX(Summary!$C$5:$E$12,7,'Teller 1'!$C$5),(INDEX(Summary!$C$5:$E$12,8,'Teller 1'!$C$5)),0),"")</f>
        <v>3.1678035415707243E-3</v>
      </c>
      <c r="J19" s="101">
        <f t="shared" ca="1" si="3"/>
        <v>0.41283056783575361</v>
      </c>
      <c r="K19" s="101">
        <f t="shared" ca="1" si="4"/>
        <v>0</v>
      </c>
      <c r="L19" s="73">
        <f t="shared" si="0"/>
        <v>0</v>
      </c>
      <c r="M19" s="73">
        <f t="shared" si="1"/>
        <v>0</v>
      </c>
      <c r="N19" s="73">
        <f t="shared" si="2"/>
        <v>0</v>
      </c>
      <c r="O19" s="64"/>
      <c r="P19" s="64"/>
      <c r="Q19" s="64"/>
      <c r="R19" s="64"/>
      <c r="S19" s="64"/>
      <c r="T19" s="64"/>
      <c r="U19" s="64"/>
      <c r="V19" s="64"/>
      <c r="W19" s="64"/>
      <c r="X19" s="64"/>
    </row>
    <row r="20" spans="2:24" outlineLevel="1" x14ac:dyDescent="0.25">
      <c r="B20" s="64"/>
      <c r="C20" s="81"/>
      <c r="D20" s="118">
        <v>13</v>
      </c>
      <c r="E20" s="101">
        <f>Model!D17</f>
        <v>0.41255087754651604</v>
      </c>
      <c r="F20" s="106" t="str">
        <f>IF(E20&lt;Summary!$H$5,"Open","Closed")</f>
        <v>Open</v>
      </c>
      <c r="G20" s="108">
        <f ca="1">COUNT($H$8:H19)-COUNTIF($J$8:J19,"&lt;"&amp;TEXT(E20,"General"))</f>
        <v>1</v>
      </c>
      <c r="H20" s="101" t="str">
        <f ca="1">IF(Model!J17=$C$4,MAXA(E20,MAX($J$8:J19)),"")</f>
        <v/>
      </c>
      <c r="I20" s="101" t="str">
        <f ca="1">IF(Model!J17=$C$4,_xll.CB.Normal(INDEX(Summary!$C$5:$E$12,7,'Teller 1'!$C$5),(INDEX(Summary!$C$5:$E$12,8,'Teller 1'!$C$5)),0),"")</f>
        <v/>
      </c>
      <c r="J20" s="101" t="str">
        <f t="shared" ca="1" si="3"/>
        <v/>
      </c>
      <c r="K20" s="101" t="str">
        <f t="shared" ca="1" si="4"/>
        <v/>
      </c>
      <c r="L20" s="73">
        <f t="shared" si="0"/>
        <v>0</v>
      </c>
      <c r="M20" s="73">
        <f t="shared" si="1"/>
        <v>0</v>
      </c>
      <c r="N20" s="73">
        <f t="shared" si="2"/>
        <v>0</v>
      </c>
      <c r="O20" s="64"/>
      <c r="P20" s="64"/>
      <c r="Q20" s="64"/>
      <c r="R20" s="64"/>
      <c r="S20" s="64"/>
      <c r="T20" s="64"/>
      <c r="U20" s="64"/>
      <c r="V20" s="64"/>
      <c r="W20" s="64"/>
      <c r="X20" s="64"/>
    </row>
    <row r="21" spans="2:24" outlineLevel="1" x14ac:dyDescent="0.25">
      <c r="D21" s="118">
        <v>14</v>
      </c>
      <c r="E21" s="101">
        <f>Model!D18</f>
        <v>0.41543899079884916</v>
      </c>
      <c r="F21" s="106" t="str">
        <f>IF(E21&lt;Summary!$H$5,"Open","Closed")</f>
        <v>Open</v>
      </c>
      <c r="G21" s="108">
        <f ca="1">COUNT($H$8:H20)-COUNTIF($J$8:J20,"&lt;"&amp;TEXT(E21,"General"))</f>
        <v>0</v>
      </c>
      <c r="H21" s="101">
        <f ca="1">IF(Model!J18=$C$4,MAXA(E21,MAX($J$8:J20)),"")</f>
        <v>0.41543899079884916</v>
      </c>
      <c r="I21" s="101">
        <f ca="1">IF(Model!J18=$C$4,_xll.CB.Normal(INDEX(Summary!$C$5:$E$12,7,'Teller 1'!$C$5),(INDEX(Summary!$C$5:$E$12,8,'Teller 1'!$C$5)),0),"")</f>
        <v>7.9124798608687418E-4</v>
      </c>
      <c r="J21" s="101">
        <f t="shared" ca="1" si="3"/>
        <v>0.41623023878493604</v>
      </c>
      <c r="K21" s="101">
        <f t="shared" ca="1" si="4"/>
        <v>0</v>
      </c>
      <c r="L21" s="73">
        <f t="shared" si="0"/>
        <v>0</v>
      </c>
      <c r="M21" s="73">
        <f t="shared" si="1"/>
        <v>0</v>
      </c>
      <c r="N21" s="73">
        <f t="shared" si="2"/>
        <v>0</v>
      </c>
      <c r="O21" s="64"/>
      <c r="P21" s="64"/>
      <c r="Q21" s="64"/>
      <c r="R21" s="64"/>
      <c r="S21" s="64"/>
      <c r="T21" s="64"/>
      <c r="U21" s="64"/>
      <c r="V21" s="64"/>
      <c r="W21" s="64"/>
      <c r="X21" s="64"/>
    </row>
    <row r="22" spans="2:24" outlineLevel="1" x14ac:dyDescent="0.25">
      <c r="B22" s="64"/>
      <c r="C22" s="76"/>
      <c r="D22" s="118">
        <v>15</v>
      </c>
      <c r="E22" s="101">
        <f>Model!D19</f>
        <v>0.41832710405118229</v>
      </c>
      <c r="F22" s="106" t="str">
        <f>IF(E22&lt;Summary!$H$5,"Open","Closed")</f>
        <v>Open</v>
      </c>
      <c r="G22" s="108">
        <f ca="1">COUNT($H$8:H21)-COUNTIF($J$8:J21,"&lt;"&amp;TEXT(E22,"General"))</f>
        <v>0</v>
      </c>
      <c r="H22" s="101">
        <f ca="1">IF(Model!J19=$C$4,MAXA(E22,MAX($J$8:J21)),"")</f>
        <v>0.41832710405118229</v>
      </c>
      <c r="I22" s="101">
        <f ca="1">IF(Model!J19=$C$4,_xll.CB.Normal(INDEX(Summary!$C$5:$E$12,7,'Teller 1'!$C$5),(INDEX(Summary!$C$5:$E$12,8,'Teller 1'!$C$5)),0),"")</f>
        <v>4.1420239754784089E-3</v>
      </c>
      <c r="J22" s="101">
        <f t="shared" ca="1" si="3"/>
        <v>0.4224691280266607</v>
      </c>
      <c r="K22" s="101">
        <f t="shared" ca="1" si="4"/>
        <v>0</v>
      </c>
      <c r="L22" s="73">
        <f t="shared" si="0"/>
        <v>0</v>
      </c>
      <c r="M22" s="73">
        <f t="shared" si="1"/>
        <v>0</v>
      </c>
      <c r="N22" s="73">
        <f t="shared" si="2"/>
        <v>0</v>
      </c>
      <c r="O22" s="64"/>
      <c r="P22" s="64"/>
      <c r="Q22" s="64"/>
      <c r="R22" s="64"/>
      <c r="S22" s="64"/>
      <c r="T22" s="64"/>
      <c r="U22" s="64"/>
      <c r="V22" s="64"/>
      <c r="W22" s="64"/>
      <c r="X22" s="64"/>
    </row>
    <row r="23" spans="2:24" outlineLevel="1" x14ac:dyDescent="0.25">
      <c r="B23" s="64"/>
      <c r="C23" s="64"/>
      <c r="D23" s="118">
        <v>16</v>
      </c>
      <c r="E23" s="101">
        <f>Model!D20</f>
        <v>0.42121521730351541</v>
      </c>
      <c r="F23" s="106" t="str">
        <f>IF(E23&lt;Summary!$H$5,"Open","Closed")</f>
        <v>Open</v>
      </c>
      <c r="G23" s="108">
        <f ca="1">COUNT($H$8:H22)-COUNTIF($J$8:J22,"&lt;"&amp;TEXT(E23,"General"))</f>
        <v>1</v>
      </c>
      <c r="H23" s="101" t="str">
        <f ca="1">IF(Model!J20=$C$4,MAXA(E23,MAX($J$8:J22)),"")</f>
        <v/>
      </c>
      <c r="I23" s="101" t="str">
        <f ca="1">IF(Model!J20=$C$4,_xll.CB.Normal(INDEX(Summary!$C$5:$E$12,7,'Teller 1'!$C$5),(INDEX(Summary!$C$5:$E$12,8,'Teller 1'!$C$5)),0),"")</f>
        <v/>
      </c>
      <c r="J23" s="101" t="str">
        <f t="shared" ca="1" si="3"/>
        <v/>
      </c>
      <c r="K23" s="101" t="str">
        <f t="shared" ca="1" si="4"/>
        <v/>
      </c>
      <c r="L23" s="73">
        <f t="shared" si="0"/>
        <v>0</v>
      </c>
      <c r="M23" s="73">
        <f t="shared" si="1"/>
        <v>0</v>
      </c>
      <c r="N23" s="73">
        <f t="shared" si="2"/>
        <v>0</v>
      </c>
      <c r="O23" s="64"/>
      <c r="P23" s="64"/>
      <c r="Q23" s="64"/>
      <c r="R23" s="64"/>
      <c r="S23" s="64"/>
      <c r="T23" s="64"/>
      <c r="U23" s="64"/>
      <c r="V23" s="64"/>
      <c r="W23" s="64"/>
      <c r="X23" s="64"/>
    </row>
    <row r="24" spans="2:24" outlineLevel="1" x14ac:dyDescent="0.25">
      <c r="B24" s="64"/>
      <c r="C24" s="64"/>
      <c r="D24" s="118">
        <v>17</v>
      </c>
      <c r="E24" s="101">
        <f>Model!D21</f>
        <v>0.42410333055584853</v>
      </c>
      <c r="F24" s="106" t="str">
        <f>IF(E24&lt;Summary!$H$5,"Open","Closed")</f>
        <v>Open</v>
      </c>
      <c r="G24" s="108">
        <f ca="1">COUNT($H$8:H23)-COUNTIF($J$8:J23,"&lt;"&amp;TEXT(E24,"General"))</f>
        <v>0</v>
      </c>
      <c r="H24" s="101">
        <f ca="1">IF(Model!J21=$C$4,MAXA(E24,MAX($J$8:J23)),"")</f>
        <v>0.42410333055584853</v>
      </c>
      <c r="I24" s="101">
        <f ca="1">IF(Model!J21=$C$4,_xll.CB.Normal(INDEX(Summary!$C$5:$E$12,7,'Teller 1'!$C$5),(INDEX(Summary!$C$5:$E$12,8,'Teller 1'!$C$5)),0),"")</f>
        <v>2.9358288584473407E-3</v>
      </c>
      <c r="J24" s="101">
        <f t="shared" ca="1" si="3"/>
        <v>0.42703915941429588</v>
      </c>
      <c r="K24" s="101">
        <f t="shared" ca="1" si="4"/>
        <v>0</v>
      </c>
      <c r="L24" s="73">
        <f t="shared" si="0"/>
        <v>0</v>
      </c>
      <c r="M24" s="73">
        <f t="shared" si="1"/>
        <v>0</v>
      </c>
      <c r="N24" s="73">
        <f t="shared" si="2"/>
        <v>0</v>
      </c>
      <c r="O24" s="64"/>
      <c r="P24" s="64"/>
      <c r="Q24" s="64"/>
      <c r="R24" s="64"/>
      <c r="S24" s="64"/>
      <c r="T24" s="64"/>
      <c r="U24" s="64"/>
      <c r="V24" s="64"/>
      <c r="W24" s="64"/>
      <c r="X24" s="64"/>
    </row>
    <row r="25" spans="2:24" outlineLevel="1" x14ac:dyDescent="0.25">
      <c r="D25" s="118">
        <v>18</v>
      </c>
      <c r="E25" s="101">
        <f>Model!D22</f>
        <v>0.42699144380818166</v>
      </c>
      <c r="F25" s="106" t="str">
        <f>IF(E25&lt;Summary!$H$5,"Open","Closed")</f>
        <v>Open</v>
      </c>
      <c r="G25" s="108">
        <f ca="1">COUNT($H$8:H24)-COUNTIF($J$8:J24,"&lt;"&amp;TEXT(E25,"General"))</f>
        <v>1</v>
      </c>
      <c r="H25" s="101" t="str">
        <f ca="1">IF(Model!J22=$C$4,MAXA(E25,MAX($J$8:J24)),"")</f>
        <v/>
      </c>
      <c r="I25" s="101" t="str">
        <f ca="1">IF(Model!J22=$C$4,_xll.CB.Normal(INDEX(Summary!$C$5:$E$12,7,'Teller 1'!$C$5),(INDEX(Summary!$C$5:$E$12,8,'Teller 1'!$C$5)),0),"")</f>
        <v/>
      </c>
      <c r="J25" s="101" t="str">
        <f t="shared" ca="1" si="3"/>
        <v/>
      </c>
      <c r="K25" s="101" t="str">
        <f t="shared" ca="1" si="4"/>
        <v/>
      </c>
      <c r="L25" s="73">
        <f t="shared" si="0"/>
        <v>0</v>
      </c>
      <c r="M25" s="73">
        <f t="shared" si="1"/>
        <v>0</v>
      </c>
      <c r="N25" s="73">
        <f t="shared" si="2"/>
        <v>0</v>
      </c>
      <c r="O25" s="64"/>
      <c r="P25" s="64"/>
      <c r="Q25" s="64"/>
      <c r="R25" s="64"/>
      <c r="S25" s="64"/>
      <c r="T25" s="64"/>
      <c r="U25" s="64"/>
      <c r="V25" s="64"/>
      <c r="W25" s="64"/>
      <c r="X25" s="64"/>
    </row>
    <row r="26" spans="2:24" outlineLevel="1" x14ac:dyDescent="0.25">
      <c r="B26" s="64"/>
      <c r="C26" s="64"/>
      <c r="D26" s="118">
        <v>19</v>
      </c>
      <c r="E26" s="101">
        <f>Model!D23</f>
        <v>0.42987955706051478</v>
      </c>
      <c r="F26" s="106" t="str">
        <f>IF(E26&lt;Summary!$H$5,"Open","Closed")</f>
        <v>Open</v>
      </c>
      <c r="G26" s="108">
        <f ca="1">COUNT($H$8:H25)-COUNTIF($J$8:J25,"&lt;"&amp;TEXT(E26,"General"))</f>
        <v>0</v>
      </c>
      <c r="H26" s="101">
        <f ca="1">IF(Model!J23=$C$4,MAXA(E26,MAX($J$8:J25)),"")</f>
        <v>0.42987955706051478</v>
      </c>
      <c r="I26" s="101">
        <f ca="1">IF(Model!J23=$C$4,_xll.CB.Normal(INDEX(Summary!$C$5:$E$12,7,'Teller 1'!$C$5),(INDEX(Summary!$C$5:$E$12,8,'Teller 1'!$C$5)),0),"")</f>
        <v>5.3525950021419914E-3</v>
      </c>
      <c r="J26" s="101">
        <f t="shared" ca="1" si="3"/>
        <v>0.43523215206265675</v>
      </c>
      <c r="K26" s="101">
        <f t="shared" ca="1" si="4"/>
        <v>0</v>
      </c>
      <c r="L26" s="73">
        <f t="shared" si="0"/>
        <v>0</v>
      </c>
      <c r="M26" s="73">
        <f t="shared" si="1"/>
        <v>0</v>
      </c>
      <c r="N26" s="73">
        <f t="shared" si="2"/>
        <v>0</v>
      </c>
      <c r="O26" s="64"/>
      <c r="P26" s="64"/>
      <c r="Q26" s="64"/>
      <c r="R26" s="64"/>
      <c r="S26" s="64"/>
      <c r="T26" s="64"/>
      <c r="U26" s="64"/>
      <c r="V26" s="64"/>
      <c r="W26" s="64"/>
      <c r="X26" s="64"/>
    </row>
    <row r="27" spans="2:24" outlineLevel="1" x14ac:dyDescent="0.25">
      <c r="B27" s="64"/>
      <c r="C27" s="64"/>
      <c r="D27" s="118">
        <v>20</v>
      </c>
      <c r="E27" s="101">
        <f>Model!D24</f>
        <v>0.43276767031284791</v>
      </c>
      <c r="F27" s="106" t="str">
        <f>IF(E27&lt;Summary!$H$5,"Open","Closed")</f>
        <v>Open</v>
      </c>
      <c r="G27" s="108">
        <f ca="1">COUNT($H$8:H26)-COUNTIF($J$8:J26,"&lt;"&amp;TEXT(E27,"General"))</f>
        <v>1</v>
      </c>
      <c r="H27" s="101" t="str">
        <f ca="1">IF(Model!J24=$C$4,MAXA(E27,MAX($J$8:J26)),"")</f>
        <v/>
      </c>
      <c r="I27" s="101" t="str">
        <f ca="1">IF(Model!J24=$C$4,_xll.CB.Normal(INDEX(Summary!$C$5:$E$12,7,'Teller 1'!$C$5),(INDEX(Summary!$C$5:$E$12,8,'Teller 1'!$C$5)),0),"")</f>
        <v/>
      </c>
      <c r="J27" s="101" t="str">
        <f t="shared" ca="1" si="3"/>
        <v/>
      </c>
      <c r="K27" s="101" t="str">
        <f t="shared" ca="1" si="4"/>
        <v/>
      </c>
      <c r="L27" s="73">
        <f t="shared" si="0"/>
        <v>0</v>
      </c>
      <c r="M27" s="73">
        <f t="shared" si="1"/>
        <v>0</v>
      </c>
      <c r="N27" s="73">
        <f t="shared" si="2"/>
        <v>0</v>
      </c>
      <c r="O27" s="64"/>
      <c r="P27" s="64"/>
      <c r="Q27" s="64"/>
      <c r="R27" s="64"/>
      <c r="S27" s="64"/>
      <c r="T27" s="64"/>
      <c r="U27" s="64"/>
      <c r="V27" s="64"/>
      <c r="W27" s="64"/>
      <c r="X27" s="64"/>
    </row>
    <row r="28" spans="2:24" outlineLevel="1" x14ac:dyDescent="0.25">
      <c r="B28" s="64"/>
      <c r="C28" s="64"/>
      <c r="D28" s="118">
        <v>21</v>
      </c>
      <c r="E28" s="101">
        <f>Model!D25</f>
        <v>0.43565578356518103</v>
      </c>
      <c r="F28" s="106" t="str">
        <f>IF(E28&lt;Summary!$H$5,"Open","Closed")</f>
        <v>Open</v>
      </c>
      <c r="G28" s="108">
        <f ca="1">COUNT($H$8:H27)-COUNTIF($J$8:J27,"&lt;"&amp;TEXT(E28,"General"))</f>
        <v>0</v>
      </c>
      <c r="H28" s="101">
        <f ca="1">IF(Model!J25=$C$4,MAXA(E28,MAX($J$8:J27)),"")</f>
        <v>0.43565578356518103</v>
      </c>
      <c r="I28" s="101">
        <f ca="1">IF(Model!J25=$C$4,_xll.CB.Normal(INDEX(Summary!$C$5:$E$12,7,'Teller 1'!$C$5),(INDEX(Summary!$C$5:$E$12,8,'Teller 1'!$C$5)),0),"")</f>
        <v>4.2864506864571297E-3</v>
      </c>
      <c r="J28" s="101">
        <f t="shared" ca="1" si="3"/>
        <v>0.43994223425163814</v>
      </c>
      <c r="K28" s="101">
        <f t="shared" ca="1" si="4"/>
        <v>0</v>
      </c>
      <c r="L28" s="73">
        <f t="shared" si="0"/>
        <v>0</v>
      </c>
      <c r="M28" s="73">
        <f t="shared" si="1"/>
        <v>0</v>
      </c>
      <c r="N28" s="73">
        <f t="shared" si="2"/>
        <v>0</v>
      </c>
      <c r="O28" s="64"/>
      <c r="P28" s="64"/>
      <c r="Q28" s="64"/>
      <c r="R28" s="64"/>
      <c r="S28" s="64"/>
      <c r="T28" s="64"/>
      <c r="U28" s="64"/>
      <c r="V28" s="64"/>
      <c r="W28" s="64"/>
      <c r="X28" s="64"/>
    </row>
    <row r="29" spans="2:24" outlineLevel="1" x14ac:dyDescent="0.25">
      <c r="B29" s="64"/>
      <c r="C29" s="64"/>
      <c r="D29" s="118">
        <v>22</v>
      </c>
      <c r="E29" s="101">
        <f>Model!D26</f>
        <v>0.43854389681751416</v>
      </c>
      <c r="F29" s="106" t="str">
        <f>IF(E29&lt;Summary!$H$5,"Open","Closed")</f>
        <v>Open</v>
      </c>
      <c r="G29" s="108">
        <f ca="1">COUNT($H$8:H28)-COUNTIF($J$8:J28,"&lt;"&amp;TEXT(E29,"General"))</f>
        <v>1</v>
      </c>
      <c r="H29" s="101" t="str">
        <f ca="1">IF(Model!J26=$C$4,MAXA(E29,MAX($J$8:J28)),"")</f>
        <v/>
      </c>
      <c r="I29" s="101" t="str">
        <f ca="1">IF(Model!J26=$C$4,_xll.CB.Normal(INDEX(Summary!$C$5:$E$12,7,'Teller 1'!$C$5),(INDEX(Summary!$C$5:$E$12,8,'Teller 1'!$C$5)),0),"")</f>
        <v/>
      </c>
      <c r="J29" s="101" t="str">
        <f t="shared" ca="1" si="3"/>
        <v/>
      </c>
      <c r="K29" s="101" t="str">
        <f t="shared" ca="1" si="4"/>
        <v/>
      </c>
      <c r="L29" s="73">
        <f t="shared" si="0"/>
        <v>0</v>
      </c>
      <c r="M29" s="73">
        <f t="shared" si="1"/>
        <v>0</v>
      </c>
      <c r="N29" s="73">
        <f t="shared" si="2"/>
        <v>0</v>
      </c>
      <c r="O29" s="64"/>
      <c r="P29" s="64"/>
      <c r="Q29" s="64"/>
      <c r="R29" s="64"/>
      <c r="S29" s="64"/>
      <c r="T29" s="64"/>
      <c r="U29" s="64"/>
      <c r="V29" s="64"/>
      <c r="W29" s="64"/>
      <c r="X29" s="64"/>
    </row>
    <row r="30" spans="2:24" outlineLevel="1" x14ac:dyDescent="0.25">
      <c r="B30" s="64"/>
      <c r="C30" s="64"/>
      <c r="D30" s="118">
        <v>23</v>
      </c>
      <c r="E30" s="101">
        <f>Model!D27</f>
        <v>0.44143201006984728</v>
      </c>
      <c r="F30" s="106" t="str">
        <f>IF(E30&lt;Summary!$H$5,"Open","Closed")</f>
        <v>Open</v>
      </c>
      <c r="G30" s="108">
        <f ca="1">COUNT($H$8:H29)-COUNTIF($J$8:J29,"&lt;"&amp;TEXT(E30,"General"))</f>
        <v>0</v>
      </c>
      <c r="H30" s="101">
        <f ca="1">IF(Model!J27=$C$4,MAXA(E30,MAX($J$8:J29)),"")</f>
        <v>0.44143201006984728</v>
      </c>
      <c r="I30" s="101">
        <f ca="1">IF(Model!J27=$C$4,_xll.CB.Normal(INDEX(Summary!$C$5:$E$12,7,'Teller 1'!$C$5),(INDEX(Summary!$C$5:$E$12,8,'Teller 1'!$C$5)),0),"")</f>
        <v>4.6509849738651113E-3</v>
      </c>
      <c r="J30" s="101">
        <f t="shared" ca="1" si="3"/>
        <v>0.4460829950437124</v>
      </c>
      <c r="K30" s="101">
        <f t="shared" ca="1" si="4"/>
        <v>0</v>
      </c>
      <c r="L30" s="73">
        <f t="shared" si="0"/>
        <v>0</v>
      </c>
      <c r="M30" s="73">
        <f t="shared" si="1"/>
        <v>0</v>
      </c>
      <c r="N30" s="73">
        <f t="shared" si="2"/>
        <v>0</v>
      </c>
      <c r="O30" s="64"/>
      <c r="P30" s="64"/>
      <c r="Q30" s="64"/>
      <c r="R30" s="64"/>
      <c r="S30" s="64"/>
      <c r="T30" s="64"/>
      <c r="U30" s="64"/>
      <c r="V30" s="64"/>
      <c r="W30" s="64"/>
      <c r="X30" s="64"/>
    </row>
    <row r="31" spans="2:24" outlineLevel="1" x14ac:dyDescent="0.25">
      <c r="B31" s="64"/>
      <c r="C31" s="64"/>
      <c r="D31" s="118">
        <v>24</v>
      </c>
      <c r="E31" s="101">
        <f>Model!D28</f>
        <v>0.4443201233221804</v>
      </c>
      <c r="F31" s="106" t="str">
        <f>IF(E31&lt;Summary!$H$5,"Open","Closed")</f>
        <v>Open</v>
      </c>
      <c r="G31" s="108">
        <f ca="1">COUNT($H$8:H30)-COUNTIF($J$8:J30,"&lt;"&amp;TEXT(E31,"General"))</f>
        <v>1</v>
      </c>
      <c r="H31" s="101" t="str">
        <f ca="1">IF(Model!J28=$C$4,MAXA(E31,MAX($J$8:J30)),"")</f>
        <v/>
      </c>
      <c r="I31" s="101" t="str">
        <f ca="1">IF(Model!J28=$C$4,_xll.CB.Normal(INDEX(Summary!$C$5:$E$12,7,'Teller 1'!$C$5),(INDEX(Summary!$C$5:$E$12,8,'Teller 1'!$C$5)),0),"")</f>
        <v/>
      </c>
      <c r="J31" s="101" t="str">
        <f t="shared" ca="1" si="3"/>
        <v/>
      </c>
      <c r="K31" s="101" t="str">
        <f t="shared" ca="1" si="4"/>
        <v/>
      </c>
      <c r="L31" s="73">
        <f t="shared" si="0"/>
        <v>0</v>
      </c>
      <c r="M31" s="73">
        <f t="shared" si="1"/>
        <v>0</v>
      </c>
      <c r="N31" s="73">
        <f t="shared" si="2"/>
        <v>0</v>
      </c>
      <c r="O31" s="64"/>
      <c r="P31" s="64"/>
      <c r="Q31" s="64"/>
      <c r="R31" s="64"/>
      <c r="S31" s="64"/>
      <c r="T31" s="64"/>
      <c r="U31" s="64"/>
      <c r="V31" s="64"/>
      <c r="W31" s="64"/>
      <c r="X31" s="64"/>
    </row>
    <row r="32" spans="2:24" outlineLevel="1" x14ac:dyDescent="0.25">
      <c r="B32" s="64"/>
      <c r="C32" s="64"/>
      <c r="D32" s="118">
        <v>25</v>
      </c>
      <c r="E32" s="101">
        <f>Model!D29</f>
        <v>0.44720823657451353</v>
      </c>
      <c r="F32" s="106" t="str">
        <f>IF(E32&lt;Summary!$H$5,"Open","Closed")</f>
        <v>Open</v>
      </c>
      <c r="G32" s="108">
        <f ca="1">COUNT($H$8:H31)-COUNTIF($J$8:J31,"&lt;"&amp;TEXT(E32,"General"))</f>
        <v>0</v>
      </c>
      <c r="H32" s="101">
        <f ca="1">IF(Model!J29=$C$4,MAXA(E32,MAX($J$8:J31)),"")</f>
        <v>0.44720823657451353</v>
      </c>
      <c r="I32" s="101">
        <f ca="1">IF(Model!J29=$C$4,_xll.CB.Normal(INDEX(Summary!$C$5:$E$12,7,'Teller 1'!$C$5),(INDEX(Summary!$C$5:$E$12,8,'Teller 1'!$C$5)),0),"")</f>
        <v>5.0220537098257332E-3</v>
      </c>
      <c r="J32" s="101">
        <f t="shared" ca="1" si="3"/>
        <v>0.45223029028433925</v>
      </c>
      <c r="K32" s="101">
        <f t="shared" ca="1" si="4"/>
        <v>0</v>
      </c>
      <c r="L32" s="73">
        <f t="shared" si="0"/>
        <v>0</v>
      </c>
      <c r="M32" s="73">
        <f t="shared" si="1"/>
        <v>0</v>
      </c>
      <c r="N32" s="73">
        <f t="shared" si="2"/>
        <v>0</v>
      </c>
      <c r="O32" s="64"/>
      <c r="P32" s="64"/>
      <c r="Q32" s="64"/>
      <c r="R32" s="64"/>
      <c r="S32" s="64"/>
      <c r="T32" s="64"/>
      <c r="U32" s="64"/>
      <c r="V32" s="64"/>
      <c r="W32" s="64"/>
      <c r="X32" s="64"/>
    </row>
    <row r="33" spans="2:24" outlineLevel="1" x14ac:dyDescent="0.25">
      <c r="B33" s="64"/>
      <c r="C33" s="64"/>
      <c r="D33" s="118">
        <v>26</v>
      </c>
      <c r="E33" s="101">
        <f>Model!D30</f>
        <v>0.45009634982684665</v>
      </c>
      <c r="F33" s="106" t="str">
        <f>IF(E33&lt;Summary!$H$5,"Open","Closed")</f>
        <v>Open</v>
      </c>
      <c r="G33" s="108">
        <f ca="1">COUNT($H$8:H32)-COUNTIF($J$8:J32,"&lt;"&amp;TEXT(E33,"General"))</f>
        <v>1</v>
      </c>
      <c r="H33" s="101" t="str">
        <f ca="1">IF(Model!J30=$C$4,MAXA(E33,MAX($J$8:J32)),"")</f>
        <v/>
      </c>
      <c r="I33" s="101" t="str">
        <f ca="1">IF(Model!J30=$C$4,_xll.CB.Normal(INDEX(Summary!$C$5:$E$12,7,'Teller 1'!$C$5),(INDEX(Summary!$C$5:$E$12,8,'Teller 1'!$C$5)),0),"")</f>
        <v/>
      </c>
      <c r="J33" s="101" t="str">
        <f t="shared" ca="1" si="3"/>
        <v/>
      </c>
      <c r="K33" s="101" t="str">
        <f t="shared" ca="1" si="4"/>
        <v/>
      </c>
      <c r="L33" s="73">
        <f t="shared" si="0"/>
        <v>0</v>
      </c>
      <c r="M33" s="73">
        <f t="shared" si="1"/>
        <v>0</v>
      </c>
      <c r="N33" s="73">
        <f t="shared" si="2"/>
        <v>0</v>
      </c>
      <c r="O33" s="64"/>
      <c r="P33" s="64"/>
      <c r="Q33" s="64"/>
      <c r="R33" s="64"/>
      <c r="S33" s="64"/>
      <c r="T33" s="64"/>
      <c r="U33" s="64"/>
      <c r="V33" s="64"/>
      <c r="W33" s="64"/>
      <c r="X33" s="64"/>
    </row>
    <row r="34" spans="2:24" outlineLevel="1" x14ac:dyDescent="0.25">
      <c r="B34" s="64"/>
      <c r="C34" s="64"/>
      <c r="D34" s="118">
        <v>27</v>
      </c>
      <c r="E34" s="101">
        <f>Model!D31</f>
        <v>0.45298446307917978</v>
      </c>
      <c r="F34" s="106" t="str">
        <f>IF(E34&lt;Summary!$H$5,"Open","Closed")</f>
        <v>Open</v>
      </c>
      <c r="G34" s="108">
        <f ca="1">COUNT($H$8:H33)-COUNTIF($J$8:J33,"&lt;"&amp;TEXT(E34,"General"))</f>
        <v>0</v>
      </c>
      <c r="H34" s="101">
        <f ca="1">IF(Model!J31=$C$4,MAXA(E34,MAX($J$8:J33)),"")</f>
        <v>0.45298446307917978</v>
      </c>
      <c r="I34" s="101">
        <f ca="1">IF(Model!J31=$C$4,_xll.CB.Normal(INDEX(Summary!$C$5:$E$12,7,'Teller 1'!$C$5),(INDEX(Summary!$C$5:$E$12,8,'Teller 1'!$C$5)),0),"")</f>
        <v>2.6598129964422869E-3</v>
      </c>
      <c r="J34" s="101">
        <f t="shared" ca="1" si="3"/>
        <v>0.45564427607562208</v>
      </c>
      <c r="K34" s="101">
        <f t="shared" ca="1" si="4"/>
        <v>0</v>
      </c>
      <c r="L34" s="73">
        <f t="shared" si="0"/>
        <v>0</v>
      </c>
      <c r="M34" s="73">
        <f t="shared" si="1"/>
        <v>0</v>
      </c>
      <c r="N34" s="73">
        <f t="shared" si="2"/>
        <v>0</v>
      </c>
      <c r="O34" s="64"/>
      <c r="P34" s="64"/>
      <c r="Q34" s="64"/>
      <c r="R34" s="64"/>
      <c r="S34" s="64"/>
      <c r="T34" s="64"/>
      <c r="U34" s="64"/>
      <c r="V34" s="64"/>
      <c r="W34" s="64"/>
      <c r="X34" s="64"/>
    </row>
    <row r="35" spans="2:24" outlineLevel="1" x14ac:dyDescent="0.25">
      <c r="B35" s="64"/>
      <c r="C35" s="64"/>
      <c r="D35" s="118">
        <v>28</v>
      </c>
      <c r="E35" s="101">
        <f>Model!D32</f>
        <v>0.4558725763315129</v>
      </c>
      <c r="F35" s="106" t="str">
        <f>IF(E35&lt;Summary!$H$5,"Open","Closed")</f>
        <v>Open</v>
      </c>
      <c r="G35" s="108">
        <f ca="1">COUNT($H$8:H34)-COUNTIF($J$8:J34,"&lt;"&amp;TEXT(E35,"General"))</f>
        <v>0</v>
      </c>
      <c r="H35" s="101">
        <f ca="1">IF(Model!J32=$C$4,MAXA(E35,MAX($J$8:J34)),"")</f>
        <v>0.4558725763315129</v>
      </c>
      <c r="I35" s="101">
        <f ca="1">IF(Model!J32=$C$4,_xll.CB.Normal(INDEX(Summary!$C$5:$E$12,7,'Teller 1'!$C$5),(INDEX(Summary!$C$5:$E$12,8,'Teller 1'!$C$5)),0),"")</f>
        <v>3.1029778513969575E-3</v>
      </c>
      <c r="J35" s="101">
        <f t="shared" ca="1" si="3"/>
        <v>0.45897555418290986</v>
      </c>
      <c r="K35" s="101">
        <f t="shared" ca="1" si="4"/>
        <v>0</v>
      </c>
      <c r="L35" s="73">
        <f t="shared" si="0"/>
        <v>0</v>
      </c>
      <c r="M35" s="73">
        <f t="shared" si="1"/>
        <v>0</v>
      </c>
      <c r="N35" s="73">
        <f t="shared" si="2"/>
        <v>0</v>
      </c>
      <c r="O35" s="64"/>
      <c r="P35" s="64"/>
      <c r="Q35" s="64"/>
      <c r="R35" s="64"/>
      <c r="S35" s="64"/>
      <c r="T35" s="64"/>
      <c r="U35" s="64"/>
      <c r="V35" s="64"/>
      <c r="W35" s="64"/>
      <c r="X35" s="64"/>
    </row>
    <row r="36" spans="2:24" outlineLevel="1" x14ac:dyDescent="0.25">
      <c r="B36" s="64"/>
      <c r="C36" s="64"/>
      <c r="D36" s="118">
        <v>29</v>
      </c>
      <c r="E36" s="101">
        <f>Model!D33</f>
        <v>0.45876068958384603</v>
      </c>
      <c r="F36" s="106" t="str">
        <f>IF(E36&lt;Summary!$H$5,"Open","Closed")</f>
        <v>Open</v>
      </c>
      <c r="G36" s="108">
        <f ca="1">COUNT($H$8:H35)-COUNTIF($J$8:J35,"&lt;"&amp;TEXT(E36,"General"))</f>
        <v>1</v>
      </c>
      <c r="H36" s="101" t="str">
        <f ca="1">IF(Model!J33=$C$4,MAXA(E36,MAX($J$8:J35)),"")</f>
        <v/>
      </c>
      <c r="I36" s="101" t="str">
        <f ca="1">IF(Model!J33=$C$4,_xll.CB.Normal(INDEX(Summary!$C$5:$E$12,7,'Teller 1'!$C$5),(INDEX(Summary!$C$5:$E$12,8,'Teller 1'!$C$5)),0),"")</f>
        <v/>
      </c>
      <c r="J36" s="101" t="str">
        <f t="shared" ca="1" si="3"/>
        <v/>
      </c>
      <c r="K36" s="101" t="str">
        <f t="shared" ca="1" si="4"/>
        <v/>
      </c>
      <c r="L36" s="73">
        <f t="shared" si="0"/>
        <v>0</v>
      </c>
      <c r="M36" s="73">
        <f t="shared" si="1"/>
        <v>0</v>
      </c>
      <c r="N36" s="73">
        <f t="shared" si="2"/>
        <v>0</v>
      </c>
      <c r="O36" s="64"/>
      <c r="P36" s="64"/>
      <c r="Q36" s="64"/>
      <c r="R36" s="64"/>
      <c r="S36" s="64"/>
      <c r="T36" s="64"/>
      <c r="U36" s="64"/>
      <c r="V36" s="64"/>
      <c r="W36" s="64"/>
      <c r="X36" s="64"/>
    </row>
    <row r="37" spans="2:24" outlineLevel="1" x14ac:dyDescent="0.25">
      <c r="B37" s="64"/>
      <c r="C37" s="64"/>
      <c r="D37" s="118">
        <v>30</v>
      </c>
      <c r="E37" s="101">
        <f>Model!D34</f>
        <v>0.46164880283617915</v>
      </c>
      <c r="F37" s="106" t="str">
        <f>IF(E37&lt;Summary!$H$5,"Open","Closed")</f>
        <v>Open</v>
      </c>
      <c r="G37" s="108">
        <f ca="1">COUNT($H$8:H36)-COUNTIF($J$8:J36,"&lt;"&amp;TEXT(E37,"General"))</f>
        <v>0</v>
      </c>
      <c r="H37" s="101">
        <f ca="1">IF(Model!J34=$C$4,MAXA(E37,MAX($J$8:J36)),"")</f>
        <v>0.46164880283617915</v>
      </c>
      <c r="I37" s="101">
        <f ca="1">IF(Model!J34=$C$4,_xll.CB.Normal(INDEX(Summary!$C$5:$E$12,7,'Teller 1'!$C$5),(INDEX(Summary!$C$5:$E$12,8,'Teller 1'!$C$5)),0),"")</f>
        <v>8.2686860281170563E-4</v>
      </c>
      <c r="J37" s="101">
        <f t="shared" ca="1" si="3"/>
        <v>0.46247567143899088</v>
      </c>
      <c r="K37" s="101">
        <f t="shared" ca="1" si="4"/>
        <v>0</v>
      </c>
      <c r="L37" s="73">
        <f t="shared" si="0"/>
        <v>0</v>
      </c>
      <c r="M37" s="73">
        <f t="shared" si="1"/>
        <v>0</v>
      </c>
      <c r="N37" s="73">
        <f t="shared" si="2"/>
        <v>0</v>
      </c>
      <c r="O37" s="64"/>
      <c r="P37" s="64"/>
      <c r="Q37" s="64"/>
      <c r="R37" s="64"/>
      <c r="S37" s="64"/>
      <c r="T37" s="64"/>
      <c r="U37" s="64"/>
      <c r="V37" s="64"/>
      <c r="W37" s="64"/>
      <c r="X37" s="64"/>
    </row>
    <row r="38" spans="2:24" outlineLevel="1" x14ac:dyDescent="0.25">
      <c r="B38" s="64"/>
      <c r="C38" s="64"/>
      <c r="D38" s="118">
        <v>31</v>
      </c>
      <c r="E38" s="101">
        <f>Model!D35</f>
        <v>0.46453691608851228</v>
      </c>
      <c r="F38" s="106" t="str">
        <f>IF(E38&lt;Summary!$H$5,"Open","Closed")</f>
        <v>Open</v>
      </c>
      <c r="G38" s="108">
        <f ca="1">COUNT($H$8:H37)-COUNTIF($J$8:J37,"&lt;"&amp;TEXT(E38,"General"))</f>
        <v>0</v>
      </c>
      <c r="H38" s="101">
        <f ca="1">IF(Model!J35=$C$4,MAXA(E38,MAX($J$8:J37)),"")</f>
        <v>0.46453691608851228</v>
      </c>
      <c r="I38" s="101">
        <f ca="1">IF(Model!J35=$C$4,_xll.CB.Normal(INDEX(Summary!$C$5:$E$12,7,'Teller 1'!$C$5),(INDEX(Summary!$C$5:$E$12,8,'Teller 1'!$C$5)),0),"")</f>
        <v>2.8836771890458825E-3</v>
      </c>
      <c r="J38" s="101">
        <f t="shared" ca="1" si="3"/>
        <v>0.46742059327755814</v>
      </c>
      <c r="K38" s="101">
        <f t="shared" ca="1" si="4"/>
        <v>0</v>
      </c>
      <c r="L38" s="73">
        <f t="shared" si="0"/>
        <v>0</v>
      </c>
      <c r="M38" s="73">
        <f t="shared" si="1"/>
        <v>0</v>
      </c>
      <c r="N38" s="73">
        <f t="shared" si="2"/>
        <v>0</v>
      </c>
      <c r="O38" s="64"/>
      <c r="P38" s="64"/>
      <c r="Q38" s="64"/>
      <c r="R38" s="64"/>
      <c r="S38" s="64"/>
      <c r="T38" s="64"/>
      <c r="U38" s="64"/>
      <c r="V38" s="64"/>
      <c r="W38" s="64"/>
      <c r="X38" s="64"/>
    </row>
    <row r="39" spans="2:24" outlineLevel="1" x14ac:dyDescent="0.25">
      <c r="B39" s="64"/>
      <c r="C39" s="64"/>
      <c r="D39" s="118">
        <v>32</v>
      </c>
      <c r="E39" s="101">
        <f>Model!D36</f>
        <v>0.4674250293408454</v>
      </c>
      <c r="F39" s="106" t="str">
        <f>IF(E39&lt;Summary!$H$5,"Open","Closed")</f>
        <v>Open</v>
      </c>
      <c r="G39" s="108">
        <f ca="1">COUNT($H$8:H38)-COUNTIF($J$8:J38,"&lt;"&amp;TEXT(E39,"General"))</f>
        <v>0</v>
      </c>
      <c r="H39" s="101">
        <f ca="1">IF(Model!J36=$C$4,MAXA(E39,MAX($J$8:J38)),"")</f>
        <v>0.4674250293408454</v>
      </c>
      <c r="I39" s="101">
        <f ca="1">IF(Model!J36=$C$4,_xll.CB.Normal(INDEX(Summary!$C$5:$E$12,7,'Teller 1'!$C$5),(INDEX(Summary!$C$5:$E$12,8,'Teller 1'!$C$5)),0),"")</f>
        <v>3.3428332220888208E-3</v>
      </c>
      <c r="J39" s="101">
        <f t="shared" ca="1" si="3"/>
        <v>0.47076786256293424</v>
      </c>
      <c r="K39" s="101">
        <f t="shared" ca="1" si="4"/>
        <v>0</v>
      </c>
      <c r="L39" s="73">
        <f t="shared" si="0"/>
        <v>0</v>
      </c>
      <c r="M39" s="73">
        <f t="shared" si="1"/>
        <v>0</v>
      </c>
      <c r="N39" s="73">
        <f t="shared" si="2"/>
        <v>0</v>
      </c>
      <c r="O39" s="64"/>
      <c r="P39" s="64"/>
      <c r="Q39" s="64"/>
      <c r="R39" s="64"/>
      <c r="S39" s="64"/>
      <c r="T39" s="64"/>
      <c r="U39" s="64"/>
      <c r="V39" s="64"/>
      <c r="W39" s="64"/>
      <c r="X39" s="64"/>
    </row>
    <row r="40" spans="2:24" outlineLevel="1" x14ac:dyDescent="0.25">
      <c r="B40" s="64"/>
      <c r="C40" s="64"/>
      <c r="D40" s="118">
        <v>33</v>
      </c>
      <c r="E40" s="101">
        <f>Model!D37</f>
        <v>0.47031314259317852</v>
      </c>
      <c r="F40" s="106" t="str">
        <f>IF(E40&lt;Summary!$H$5,"Open","Closed")</f>
        <v>Open</v>
      </c>
      <c r="G40" s="108">
        <f ca="1">COUNT($H$8:H39)-COUNTIF($J$8:J39,"&lt;"&amp;TEXT(E40,"General"))</f>
        <v>1</v>
      </c>
      <c r="H40" s="101" t="str">
        <f ca="1">IF(Model!J37=$C$4,MAXA(E40,MAX($J$8:J39)),"")</f>
        <v/>
      </c>
      <c r="I40" s="101" t="str">
        <f ca="1">IF(Model!J37=$C$4,_xll.CB.Normal(INDEX(Summary!$C$5:$E$12,7,'Teller 1'!$C$5),(INDEX(Summary!$C$5:$E$12,8,'Teller 1'!$C$5)),0),"")</f>
        <v/>
      </c>
      <c r="J40" s="101" t="str">
        <f t="shared" ca="1" si="3"/>
        <v/>
      </c>
      <c r="K40" s="101" t="str">
        <f t="shared" ca="1" si="4"/>
        <v/>
      </c>
      <c r="L40" s="73">
        <f t="shared" si="0"/>
        <v>0</v>
      </c>
      <c r="M40" s="73">
        <f t="shared" si="1"/>
        <v>0</v>
      </c>
      <c r="N40" s="73">
        <f t="shared" si="2"/>
        <v>0</v>
      </c>
      <c r="O40" s="64"/>
      <c r="P40" s="64"/>
      <c r="Q40" s="64"/>
      <c r="R40" s="64"/>
      <c r="S40" s="64"/>
      <c r="T40" s="64"/>
      <c r="U40" s="64"/>
      <c r="V40" s="64"/>
      <c r="W40" s="64"/>
      <c r="X40" s="64"/>
    </row>
    <row r="41" spans="2:24" outlineLevel="1" x14ac:dyDescent="0.25">
      <c r="B41" s="64"/>
      <c r="C41" s="64"/>
      <c r="D41" s="118">
        <v>34</v>
      </c>
      <c r="E41" s="101">
        <f>Model!D38</f>
        <v>0.47320125584551165</v>
      </c>
      <c r="F41" s="106" t="str">
        <f>IF(E41&lt;Summary!$H$5,"Open","Closed")</f>
        <v>Open</v>
      </c>
      <c r="G41" s="108">
        <f ca="1">COUNT($H$8:H40)-COUNTIF($J$8:J40,"&lt;"&amp;TEXT(E41,"General"))</f>
        <v>0</v>
      </c>
      <c r="H41" s="101">
        <f ca="1">IF(Model!J38=$C$4,MAXA(E41,MAX($J$8:J40)),"")</f>
        <v>0.47320125584551165</v>
      </c>
      <c r="I41" s="101">
        <f ca="1">IF(Model!J38=$C$4,_xll.CB.Normal(INDEX(Summary!$C$5:$E$12,7,'Teller 1'!$C$5),(INDEX(Summary!$C$5:$E$12,8,'Teller 1'!$C$5)),0),"")</f>
        <v>5.5555057073909475E-3</v>
      </c>
      <c r="J41" s="101">
        <f t="shared" ca="1" si="3"/>
        <v>0.47875676155290259</v>
      </c>
      <c r="K41" s="101">
        <f t="shared" ca="1" si="4"/>
        <v>0</v>
      </c>
      <c r="L41" s="73">
        <f t="shared" si="0"/>
        <v>0</v>
      </c>
      <c r="M41" s="73">
        <f t="shared" si="1"/>
        <v>0</v>
      </c>
      <c r="N41" s="73">
        <f t="shared" si="2"/>
        <v>0</v>
      </c>
      <c r="O41" s="64"/>
      <c r="P41" s="64"/>
      <c r="Q41" s="64"/>
      <c r="R41" s="64"/>
      <c r="S41" s="64"/>
      <c r="T41" s="64"/>
      <c r="U41" s="64"/>
      <c r="V41" s="64"/>
      <c r="W41" s="64"/>
      <c r="X41" s="64"/>
    </row>
    <row r="42" spans="2:24" outlineLevel="1" x14ac:dyDescent="0.25">
      <c r="B42" s="64"/>
      <c r="C42" s="64"/>
      <c r="D42" s="118">
        <v>35</v>
      </c>
      <c r="E42" s="101">
        <f>Model!D39</f>
        <v>0.47608936909784477</v>
      </c>
      <c r="F42" s="106" t="str">
        <f>IF(E42&lt;Summary!$H$5,"Open","Closed")</f>
        <v>Open</v>
      </c>
      <c r="G42" s="108">
        <f ca="1">COUNT($H$8:H41)-COUNTIF($J$8:J41,"&lt;"&amp;TEXT(E42,"General"))</f>
        <v>1</v>
      </c>
      <c r="H42" s="101" t="str">
        <f ca="1">IF(Model!J39=$C$4,MAXA(E42,MAX($J$8:J41)),"")</f>
        <v/>
      </c>
      <c r="I42" s="101" t="str">
        <f ca="1">IF(Model!J39=$C$4,_xll.CB.Normal(INDEX(Summary!$C$5:$E$12,7,'Teller 1'!$C$5),(INDEX(Summary!$C$5:$E$12,8,'Teller 1'!$C$5)),0),"")</f>
        <v/>
      </c>
      <c r="J42" s="101" t="str">
        <f t="shared" ca="1" si="3"/>
        <v/>
      </c>
      <c r="K42" s="101" t="str">
        <f t="shared" ca="1" si="4"/>
        <v/>
      </c>
      <c r="L42" s="73">
        <f t="shared" si="0"/>
        <v>0</v>
      </c>
      <c r="M42" s="73">
        <f t="shared" si="1"/>
        <v>0</v>
      </c>
      <c r="N42" s="73">
        <f t="shared" si="2"/>
        <v>0</v>
      </c>
      <c r="O42" s="64"/>
      <c r="P42" s="64"/>
      <c r="Q42" s="64"/>
      <c r="R42" s="64"/>
      <c r="S42" s="64"/>
      <c r="T42" s="64"/>
      <c r="U42" s="64"/>
      <c r="V42" s="64"/>
      <c r="W42" s="64"/>
      <c r="X42" s="64"/>
    </row>
    <row r="43" spans="2:24" outlineLevel="1" x14ac:dyDescent="0.25">
      <c r="B43" s="64"/>
      <c r="C43" s="64"/>
      <c r="D43" s="118">
        <v>36</v>
      </c>
      <c r="E43" s="101">
        <f>Model!D40</f>
        <v>0.4789774823501779</v>
      </c>
      <c r="F43" s="106" t="str">
        <f>IF(E43&lt;Summary!$H$5,"Open","Closed")</f>
        <v>Open</v>
      </c>
      <c r="G43" s="108">
        <f ca="1">COUNT($H$8:H42)-COUNTIF($J$8:J42,"&lt;"&amp;TEXT(E43,"General"))</f>
        <v>0</v>
      </c>
      <c r="H43" s="101">
        <f ca="1">IF(Model!J40=$C$4,MAXA(E43,MAX($J$8:J42)),"")</f>
        <v>0.4789774823501779</v>
      </c>
      <c r="I43" s="101">
        <f ca="1">IF(Model!J40=$C$4,_xll.CB.Normal(INDEX(Summary!$C$5:$E$12,7,'Teller 1'!$C$5),(INDEX(Summary!$C$5:$E$12,8,'Teller 1'!$C$5)),0),"")</f>
        <v>3.077755705250514E-4</v>
      </c>
      <c r="J43" s="101">
        <f t="shared" ca="1" si="3"/>
        <v>0.47928525792070292</v>
      </c>
      <c r="K43" s="101">
        <f t="shared" ca="1" si="4"/>
        <v>0</v>
      </c>
      <c r="L43" s="73">
        <f t="shared" si="0"/>
        <v>0</v>
      </c>
      <c r="M43" s="73">
        <f t="shared" si="1"/>
        <v>0</v>
      </c>
      <c r="N43" s="73">
        <f t="shared" si="2"/>
        <v>0</v>
      </c>
      <c r="O43" s="64"/>
      <c r="P43" s="64"/>
      <c r="Q43" s="64"/>
      <c r="R43" s="64"/>
      <c r="S43" s="64"/>
      <c r="T43" s="64"/>
      <c r="U43" s="64"/>
      <c r="V43" s="64"/>
      <c r="W43" s="64"/>
      <c r="X43" s="64"/>
    </row>
    <row r="44" spans="2:24" outlineLevel="1" x14ac:dyDescent="0.25">
      <c r="B44" s="64"/>
      <c r="C44" s="64"/>
      <c r="D44" s="118">
        <v>37</v>
      </c>
      <c r="E44" s="101">
        <f>Model!D41</f>
        <v>0.48186559560251102</v>
      </c>
      <c r="F44" s="106" t="str">
        <f>IF(E44&lt;Summary!$H$5,"Open","Closed")</f>
        <v>Open</v>
      </c>
      <c r="G44" s="108">
        <f ca="1">COUNT($H$8:H43)-COUNTIF($J$8:J43,"&lt;"&amp;TEXT(E44,"General"))</f>
        <v>0</v>
      </c>
      <c r="H44" s="101">
        <f ca="1">IF(Model!J41=$C$4,MAXA(E44,MAX($J$8:J43)),"")</f>
        <v>0.48186559560251102</v>
      </c>
      <c r="I44" s="101">
        <f ca="1">IF(Model!J41=$C$4,_xll.CB.Normal(INDEX(Summary!$C$5:$E$12,7,'Teller 1'!$C$5),(INDEX(Summary!$C$5:$E$12,8,'Teller 1'!$C$5)),0),"")</f>
        <v>4.2371788559414977E-3</v>
      </c>
      <c r="J44" s="101">
        <f t="shared" ca="1" si="3"/>
        <v>0.48610277445845251</v>
      </c>
      <c r="K44" s="101">
        <f t="shared" ca="1" si="4"/>
        <v>0</v>
      </c>
      <c r="L44" s="73">
        <f t="shared" si="0"/>
        <v>0</v>
      </c>
      <c r="M44" s="73">
        <f t="shared" si="1"/>
        <v>0</v>
      </c>
      <c r="N44" s="73">
        <f t="shared" si="2"/>
        <v>0</v>
      </c>
      <c r="O44" s="64"/>
      <c r="P44" s="64"/>
      <c r="Q44" s="64"/>
      <c r="R44" s="64"/>
      <c r="S44" s="64"/>
      <c r="T44" s="64"/>
      <c r="U44" s="64"/>
      <c r="V44" s="64"/>
      <c r="W44" s="64"/>
      <c r="X44" s="64"/>
    </row>
    <row r="45" spans="2:24" outlineLevel="1" x14ac:dyDescent="0.25">
      <c r="B45" s="64"/>
      <c r="C45" s="64"/>
      <c r="D45" s="118">
        <v>38</v>
      </c>
      <c r="E45" s="101">
        <f>Model!D42</f>
        <v>0.48475370885484415</v>
      </c>
      <c r="F45" s="106" t="str">
        <f>IF(E45&lt;Summary!$H$5,"Open","Closed")</f>
        <v>Open</v>
      </c>
      <c r="G45" s="108">
        <f ca="1">COUNT($H$8:H44)-COUNTIF($J$8:J44,"&lt;"&amp;TEXT(E45,"General"))</f>
        <v>1</v>
      </c>
      <c r="H45" s="101" t="str">
        <f ca="1">IF(Model!J42=$C$4,MAXA(E45,MAX($J$8:J44)),"")</f>
        <v/>
      </c>
      <c r="I45" s="101" t="str">
        <f ca="1">IF(Model!J42=$C$4,_xll.CB.Normal(INDEX(Summary!$C$5:$E$12,7,'Teller 1'!$C$5),(INDEX(Summary!$C$5:$E$12,8,'Teller 1'!$C$5)),0),"")</f>
        <v/>
      </c>
      <c r="J45" s="101" t="str">
        <f t="shared" ca="1" si="3"/>
        <v/>
      </c>
      <c r="K45" s="101" t="str">
        <f t="shared" ca="1" si="4"/>
        <v/>
      </c>
      <c r="L45" s="73">
        <f t="shared" si="0"/>
        <v>0</v>
      </c>
      <c r="M45" s="73">
        <f t="shared" si="1"/>
        <v>0</v>
      </c>
      <c r="N45" s="73">
        <f t="shared" si="2"/>
        <v>0</v>
      </c>
      <c r="O45" s="64"/>
      <c r="P45" s="64"/>
      <c r="Q45" s="64"/>
      <c r="R45" s="64"/>
      <c r="S45" s="64"/>
      <c r="T45" s="64"/>
      <c r="U45" s="64"/>
      <c r="V45" s="64"/>
      <c r="W45" s="64"/>
      <c r="X45" s="64"/>
    </row>
    <row r="46" spans="2:24" outlineLevel="1" x14ac:dyDescent="0.25">
      <c r="B46" s="64"/>
      <c r="C46" s="64"/>
      <c r="D46" s="118">
        <v>39</v>
      </c>
      <c r="E46" s="101">
        <f>Model!D43</f>
        <v>0.48764182210717727</v>
      </c>
      <c r="F46" s="106" t="str">
        <f>IF(E46&lt;Summary!$H$5,"Open","Closed")</f>
        <v>Open</v>
      </c>
      <c r="G46" s="108">
        <f ca="1">COUNT($H$8:H45)-COUNTIF($J$8:J45,"&lt;"&amp;TEXT(E46,"General"))</f>
        <v>0</v>
      </c>
      <c r="H46" s="101">
        <f ca="1">IF(Model!J43=$C$4,MAXA(E46,MAX($J$8:J45)),"")</f>
        <v>0.48764182210717727</v>
      </c>
      <c r="I46" s="101">
        <f ca="1">IF(Model!J43=$C$4,_xll.CB.Normal(INDEX(Summary!$C$5:$E$12,7,'Teller 1'!$C$5),(INDEX(Summary!$C$5:$E$12,8,'Teller 1'!$C$5)),0),"")</f>
        <v>1.1227500490659302E-3</v>
      </c>
      <c r="J46" s="101">
        <f t="shared" ca="1" si="3"/>
        <v>0.48876457215624319</v>
      </c>
      <c r="K46" s="101">
        <f t="shared" ca="1" si="4"/>
        <v>0</v>
      </c>
      <c r="L46" s="73">
        <f t="shared" si="0"/>
        <v>0</v>
      </c>
      <c r="M46" s="73">
        <f t="shared" si="1"/>
        <v>0</v>
      </c>
      <c r="N46" s="73">
        <f t="shared" si="2"/>
        <v>0</v>
      </c>
      <c r="O46" s="64"/>
      <c r="P46" s="64"/>
      <c r="Q46" s="64"/>
      <c r="R46" s="64"/>
      <c r="S46" s="64"/>
      <c r="T46" s="64"/>
      <c r="U46" s="64"/>
      <c r="V46" s="64"/>
      <c r="W46" s="64"/>
      <c r="X46" s="64"/>
    </row>
    <row r="47" spans="2:24" outlineLevel="1" x14ac:dyDescent="0.25">
      <c r="B47" s="64"/>
      <c r="C47" s="64"/>
      <c r="D47" s="118">
        <v>40</v>
      </c>
      <c r="E47" s="101">
        <f>Model!D44</f>
        <v>0.49052993535951039</v>
      </c>
      <c r="F47" s="106" t="str">
        <f>IF(E47&lt;Summary!$H$5,"Open","Closed")</f>
        <v>Open</v>
      </c>
      <c r="G47" s="108">
        <f ca="1">COUNT($H$8:H46)-COUNTIF($J$8:J46,"&lt;"&amp;TEXT(E47,"General"))</f>
        <v>0</v>
      </c>
      <c r="H47" s="101">
        <f ca="1">IF(Model!J44=$C$4,MAXA(E47,MAX($J$8:J46)),"")</f>
        <v>0.49052993535951039</v>
      </c>
      <c r="I47" s="101">
        <f ca="1">IF(Model!J44=$C$4,_xll.CB.Normal(INDEX(Summary!$C$5:$E$12,7,'Teller 1'!$C$5),(INDEX(Summary!$C$5:$E$12,8,'Teller 1'!$C$5)),0),"")</f>
        <v>4.4307389221624688E-3</v>
      </c>
      <c r="J47" s="101">
        <f t="shared" ca="1" si="3"/>
        <v>0.49496067428167284</v>
      </c>
      <c r="K47" s="101">
        <f t="shared" ca="1" si="4"/>
        <v>0</v>
      </c>
      <c r="L47" s="73">
        <f t="shared" si="0"/>
        <v>0</v>
      </c>
      <c r="M47" s="73">
        <f t="shared" si="1"/>
        <v>0</v>
      </c>
      <c r="N47" s="73">
        <f t="shared" si="2"/>
        <v>0</v>
      </c>
      <c r="O47" s="64"/>
      <c r="P47" s="64"/>
      <c r="Q47" s="64"/>
      <c r="R47" s="64"/>
      <c r="S47" s="64"/>
      <c r="T47" s="64"/>
      <c r="U47" s="64"/>
      <c r="V47" s="64"/>
      <c r="W47" s="64"/>
      <c r="X47" s="64"/>
    </row>
    <row r="48" spans="2:24" outlineLevel="1" x14ac:dyDescent="0.25">
      <c r="B48" s="64"/>
      <c r="C48" s="64"/>
      <c r="D48" s="118">
        <v>41</v>
      </c>
      <c r="E48" s="101">
        <f>Model!D45</f>
        <v>0.49341804861184352</v>
      </c>
      <c r="F48" s="106" t="str">
        <f>IF(E48&lt;Summary!$H$5,"Open","Closed")</f>
        <v>Open</v>
      </c>
      <c r="G48" s="108">
        <f ca="1">COUNT($H$8:H47)-COUNTIF($J$8:J47,"&lt;"&amp;TEXT(E48,"General"))</f>
        <v>1</v>
      </c>
      <c r="H48" s="101" t="str">
        <f ca="1">IF(Model!J45=$C$4,MAXA(E48,MAX($J$8:J47)),"")</f>
        <v/>
      </c>
      <c r="I48" s="101" t="str">
        <f ca="1">IF(Model!J45=$C$4,_xll.CB.Normal(INDEX(Summary!$C$5:$E$12,7,'Teller 1'!$C$5),(INDEX(Summary!$C$5:$E$12,8,'Teller 1'!$C$5)),0),"")</f>
        <v/>
      </c>
      <c r="J48" s="101" t="str">
        <f t="shared" ca="1" si="3"/>
        <v/>
      </c>
      <c r="K48" s="101" t="str">
        <f t="shared" ca="1" si="4"/>
        <v/>
      </c>
      <c r="L48" s="73">
        <f t="shared" si="0"/>
        <v>0</v>
      </c>
      <c r="M48" s="73">
        <f t="shared" si="1"/>
        <v>0</v>
      </c>
      <c r="N48" s="73">
        <f t="shared" si="2"/>
        <v>0</v>
      </c>
      <c r="O48" s="64"/>
      <c r="P48" s="64"/>
      <c r="Q48" s="64"/>
      <c r="R48" s="64"/>
      <c r="S48" s="64"/>
      <c r="T48" s="64"/>
      <c r="U48" s="64"/>
      <c r="V48" s="64"/>
      <c r="W48" s="64"/>
      <c r="X48" s="64"/>
    </row>
    <row r="49" spans="2:24" outlineLevel="1" x14ac:dyDescent="0.25">
      <c r="B49" s="64"/>
      <c r="C49" s="64"/>
      <c r="D49" s="118">
        <v>42</v>
      </c>
      <c r="E49" s="101">
        <f>Model!D46</f>
        <v>0.49630616186417664</v>
      </c>
      <c r="F49" s="106" t="str">
        <f>IF(E49&lt;Summary!$H$5,"Open","Closed")</f>
        <v>Open</v>
      </c>
      <c r="G49" s="108">
        <f ca="1">COUNT($H$8:H48)-COUNTIF($J$8:J48,"&lt;"&amp;TEXT(E49,"General"))</f>
        <v>0</v>
      </c>
      <c r="H49" s="101">
        <f ca="1">IF(Model!J46=$C$4,MAXA(E49,MAX($J$8:J48)),"")</f>
        <v>0.49630616186417664</v>
      </c>
      <c r="I49" s="101">
        <f ca="1">IF(Model!J46=$C$4,_xll.CB.Normal(INDEX(Summary!$C$5:$E$12,7,'Teller 1'!$C$5),(INDEX(Summary!$C$5:$E$12,8,'Teller 1'!$C$5)),0),"")</f>
        <v>4.0591855330099512E-3</v>
      </c>
      <c r="J49" s="101">
        <f t="shared" ca="1" si="3"/>
        <v>0.50036534739718663</v>
      </c>
      <c r="K49" s="101">
        <f t="shared" ca="1" si="4"/>
        <v>0</v>
      </c>
      <c r="L49" s="73">
        <f t="shared" si="0"/>
        <v>0</v>
      </c>
      <c r="M49" s="73">
        <f t="shared" si="1"/>
        <v>0</v>
      </c>
      <c r="N49" s="73">
        <f t="shared" si="2"/>
        <v>0</v>
      </c>
      <c r="O49" s="64"/>
      <c r="P49" s="64"/>
      <c r="Q49" s="64"/>
      <c r="R49" s="64"/>
      <c r="S49" s="64"/>
      <c r="T49" s="64"/>
      <c r="U49" s="64"/>
      <c r="V49" s="64"/>
      <c r="W49" s="64"/>
      <c r="X49" s="64"/>
    </row>
    <row r="50" spans="2:24" outlineLevel="1" x14ac:dyDescent="0.25">
      <c r="B50" s="64"/>
      <c r="C50" s="64"/>
      <c r="D50" s="118">
        <v>43</v>
      </c>
      <c r="E50" s="101">
        <f>Model!D47</f>
        <v>0.49919427511650977</v>
      </c>
      <c r="F50" s="106" t="str">
        <f>IF(E50&lt;Summary!$H$5,"Open","Closed")</f>
        <v>Open</v>
      </c>
      <c r="G50" s="108">
        <f ca="1">COUNT($H$8:H49)-COUNTIF($J$8:J49,"&lt;"&amp;TEXT(E50,"General"))</f>
        <v>1</v>
      </c>
      <c r="H50" s="101" t="str">
        <f ca="1">IF(Model!J47=$C$4,MAXA(E50,MAX($J$8:J49)),"")</f>
        <v/>
      </c>
      <c r="I50" s="101" t="str">
        <f ca="1">IF(Model!J47=$C$4,_xll.CB.Normal(INDEX(Summary!$C$5:$E$12,7,'Teller 1'!$C$5),(INDEX(Summary!$C$5:$E$12,8,'Teller 1'!$C$5)),0),"")</f>
        <v/>
      </c>
      <c r="J50" s="101" t="str">
        <f t="shared" ca="1" si="3"/>
        <v/>
      </c>
      <c r="K50" s="101" t="str">
        <f t="shared" ca="1" si="4"/>
        <v/>
      </c>
      <c r="L50" s="73">
        <f t="shared" si="0"/>
        <v>0</v>
      </c>
      <c r="M50" s="73">
        <f t="shared" si="1"/>
        <v>0</v>
      </c>
      <c r="N50" s="73">
        <f t="shared" si="2"/>
        <v>0</v>
      </c>
      <c r="O50" s="64"/>
      <c r="P50" s="64"/>
      <c r="Q50" s="64"/>
      <c r="R50" s="64"/>
      <c r="S50" s="64"/>
      <c r="T50" s="64"/>
      <c r="U50" s="64"/>
      <c r="V50" s="64"/>
      <c r="W50" s="64"/>
      <c r="X50" s="64"/>
    </row>
    <row r="51" spans="2:24" outlineLevel="1" x14ac:dyDescent="0.25">
      <c r="B51" s="64"/>
      <c r="C51" s="64"/>
      <c r="D51" s="118">
        <v>44</v>
      </c>
      <c r="E51" s="101">
        <f>Model!D48</f>
        <v>0.50208238836884289</v>
      </c>
      <c r="F51" s="106" t="str">
        <f>IF(E51&lt;Summary!$H$5,"Open","Closed")</f>
        <v>Open</v>
      </c>
      <c r="G51" s="108">
        <f ca="1">COUNT($H$8:H50)-COUNTIF($J$8:J50,"&lt;"&amp;TEXT(E51,"General"))</f>
        <v>0</v>
      </c>
      <c r="H51" s="101">
        <f ca="1">IF(Model!J48=$C$4,MAXA(E51,MAX($J$8:J50)),"")</f>
        <v>0.50208238836884289</v>
      </c>
      <c r="I51" s="101">
        <f ca="1">IF(Model!J48=$C$4,_xll.CB.Normal(INDEX(Summary!$C$5:$E$12,7,'Teller 1'!$C$5),(INDEX(Summary!$C$5:$E$12,8,'Teller 1'!$C$5)),0),"")</f>
        <v>1.1933386325687261E-3</v>
      </c>
      <c r="J51" s="101">
        <f t="shared" ca="1" si="3"/>
        <v>0.50327572700141165</v>
      </c>
      <c r="K51" s="101">
        <f t="shared" ca="1" si="4"/>
        <v>0</v>
      </c>
      <c r="L51" s="73">
        <f t="shared" si="0"/>
        <v>0</v>
      </c>
      <c r="M51" s="73">
        <f t="shared" si="1"/>
        <v>0</v>
      </c>
      <c r="N51" s="73">
        <f t="shared" si="2"/>
        <v>0</v>
      </c>
      <c r="O51" s="64"/>
      <c r="P51" s="64"/>
      <c r="Q51" s="64"/>
      <c r="R51" s="64"/>
      <c r="S51" s="64"/>
      <c r="T51" s="64"/>
      <c r="U51" s="64"/>
      <c r="V51" s="64"/>
      <c r="W51" s="64"/>
      <c r="X51" s="64"/>
    </row>
    <row r="52" spans="2:24" outlineLevel="1" x14ac:dyDescent="0.25">
      <c r="B52" s="64"/>
      <c r="C52" s="64"/>
      <c r="D52" s="118">
        <v>45</v>
      </c>
      <c r="E52" s="101">
        <f>Model!D49</f>
        <v>0.50497050162117596</v>
      </c>
      <c r="F52" s="106" t="str">
        <f>IF(E52&lt;Summary!$H$5,"Open","Closed")</f>
        <v>Open</v>
      </c>
      <c r="G52" s="108">
        <f ca="1">COUNT($H$8:H51)-COUNTIF($J$8:J51,"&lt;"&amp;TEXT(E52,"General"))</f>
        <v>0</v>
      </c>
      <c r="H52" s="101">
        <f ca="1">IF(Model!J49=$C$4,MAXA(E52,MAX($J$8:J51)),"")</f>
        <v>0.50497050162117596</v>
      </c>
      <c r="I52" s="101">
        <f ca="1">IF(Model!J49=$C$4,_xll.CB.Normal(INDEX(Summary!$C$5:$E$12,7,'Teller 1'!$C$5),(INDEX(Summary!$C$5:$E$12,8,'Teller 1'!$C$5)),0),"")</f>
        <v>3.9162619466624818E-3</v>
      </c>
      <c r="J52" s="101">
        <f t="shared" ca="1" si="3"/>
        <v>0.50888676356783846</v>
      </c>
      <c r="K52" s="101">
        <f t="shared" ca="1" si="4"/>
        <v>0</v>
      </c>
      <c r="L52" s="73">
        <f t="shared" si="0"/>
        <v>0</v>
      </c>
      <c r="M52" s="73">
        <f t="shared" si="1"/>
        <v>0</v>
      </c>
      <c r="N52" s="73">
        <f t="shared" si="2"/>
        <v>0</v>
      </c>
      <c r="O52" s="64"/>
      <c r="P52" s="64"/>
      <c r="Q52" s="64"/>
      <c r="R52" s="64"/>
      <c r="S52" s="64"/>
      <c r="T52" s="64"/>
      <c r="U52" s="64"/>
      <c r="V52" s="64"/>
      <c r="W52" s="64"/>
      <c r="X52" s="64"/>
    </row>
    <row r="53" spans="2:24" outlineLevel="1" x14ac:dyDescent="0.25">
      <c r="B53" s="64"/>
      <c r="C53" s="64"/>
      <c r="D53" s="118">
        <v>46</v>
      </c>
      <c r="E53" s="101">
        <f>Model!D50</f>
        <v>0.50785861487350903</v>
      </c>
      <c r="F53" s="106" t="str">
        <f>IF(E53&lt;Summary!$H$5,"Open","Closed")</f>
        <v>Open</v>
      </c>
      <c r="G53" s="108">
        <f ca="1">COUNT($H$8:H52)-COUNTIF($J$8:J52,"&lt;"&amp;TEXT(E53,"General"))</f>
        <v>1</v>
      </c>
      <c r="H53" s="101" t="str">
        <f ca="1">IF(Model!J50=$C$4,MAXA(E53,MAX($J$8:J52)),"")</f>
        <v/>
      </c>
      <c r="I53" s="101" t="str">
        <f ca="1">IF(Model!J50=$C$4,_xll.CB.Normal(INDEX(Summary!$C$5:$E$12,7,'Teller 1'!$C$5),(INDEX(Summary!$C$5:$E$12,8,'Teller 1'!$C$5)),0),"")</f>
        <v/>
      </c>
      <c r="J53" s="101" t="str">
        <f t="shared" ca="1" si="3"/>
        <v/>
      </c>
      <c r="K53" s="101" t="str">
        <f t="shared" ca="1" si="4"/>
        <v/>
      </c>
      <c r="L53" s="73">
        <f t="shared" si="0"/>
        <v>0</v>
      </c>
      <c r="M53" s="73">
        <f t="shared" si="1"/>
        <v>0</v>
      </c>
      <c r="N53" s="73">
        <f t="shared" si="2"/>
        <v>0</v>
      </c>
      <c r="O53" s="64"/>
      <c r="P53" s="64"/>
      <c r="Q53" s="64"/>
      <c r="R53" s="64"/>
      <c r="S53" s="64"/>
      <c r="T53" s="64"/>
      <c r="U53" s="64"/>
      <c r="V53" s="64"/>
      <c r="W53" s="64"/>
      <c r="X53" s="64"/>
    </row>
    <row r="54" spans="2:24" outlineLevel="1" x14ac:dyDescent="0.25">
      <c r="B54" s="64"/>
      <c r="C54" s="64"/>
      <c r="D54" s="118">
        <v>47</v>
      </c>
      <c r="E54" s="101">
        <f>Model!D51</f>
        <v>0.5107467281258421</v>
      </c>
      <c r="F54" s="106" t="str">
        <f>IF(E54&lt;Summary!$H$5,"Open","Closed")</f>
        <v>Open</v>
      </c>
      <c r="G54" s="108">
        <f ca="1">COUNT($H$8:H53)-COUNTIF($J$8:J53,"&lt;"&amp;TEXT(E54,"General"))</f>
        <v>0</v>
      </c>
      <c r="H54" s="101">
        <f ca="1">IF(Model!J51=$C$4,MAXA(E54,MAX($J$8:J53)),"")</f>
        <v>0.5107467281258421</v>
      </c>
      <c r="I54" s="101">
        <f ca="1">IF(Model!J51=$C$4,_xll.CB.Normal(INDEX(Summary!$C$5:$E$12,7,'Teller 1'!$C$5),(INDEX(Summary!$C$5:$E$12,8,'Teller 1'!$C$5)),0),"")</f>
        <v>8.0772349857789359E-4</v>
      </c>
      <c r="J54" s="101">
        <f t="shared" ca="1" si="3"/>
        <v>0.51155445162442004</v>
      </c>
      <c r="K54" s="101">
        <f t="shared" ca="1" si="4"/>
        <v>0</v>
      </c>
      <c r="L54" s="73">
        <f t="shared" si="0"/>
        <v>0</v>
      </c>
      <c r="M54" s="73">
        <f t="shared" si="1"/>
        <v>0</v>
      </c>
      <c r="N54" s="73">
        <f t="shared" si="2"/>
        <v>0</v>
      </c>
      <c r="O54" s="64"/>
      <c r="P54" s="64"/>
      <c r="Q54" s="64"/>
      <c r="R54" s="64"/>
      <c r="S54" s="64"/>
      <c r="T54" s="64"/>
      <c r="U54" s="64"/>
      <c r="V54" s="64"/>
      <c r="W54" s="64"/>
      <c r="X54" s="64"/>
    </row>
    <row r="55" spans="2:24" outlineLevel="1" x14ac:dyDescent="0.25">
      <c r="B55" s="64"/>
      <c r="C55" s="64"/>
      <c r="D55" s="118">
        <v>48</v>
      </c>
      <c r="E55" s="101">
        <f>Model!D52</f>
        <v>0.51363484137817517</v>
      </c>
      <c r="F55" s="106" t="str">
        <f>IF(E55&lt;Summary!$H$5,"Open","Closed")</f>
        <v>Open</v>
      </c>
      <c r="G55" s="108">
        <f ca="1">COUNT($H$8:H54)-COUNTIF($J$8:J54,"&lt;"&amp;TEXT(E55,"General"))</f>
        <v>0</v>
      </c>
      <c r="H55" s="101">
        <f ca="1">IF(Model!J52=$C$4,MAXA(E55,MAX($J$8:J54)),"")</f>
        <v>0.51363484137817517</v>
      </c>
      <c r="I55" s="101">
        <f ca="1">IF(Model!J52=$C$4,_xll.CB.Normal(INDEX(Summary!$C$5:$E$12,7,'Teller 1'!$C$5),(INDEX(Summary!$C$5:$E$12,8,'Teller 1'!$C$5)),0),"")</f>
        <v>3.1350858018854787E-3</v>
      </c>
      <c r="J55" s="101">
        <f t="shared" ca="1" si="3"/>
        <v>0.51676992718006065</v>
      </c>
      <c r="K55" s="101">
        <f t="shared" ca="1" si="4"/>
        <v>0</v>
      </c>
      <c r="L55" s="73">
        <f t="shared" si="0"/>
        <v>0</v>
      </c>
      <c r="M55" s="73">
        <f t="shared" si="1"/>
        <v>0</v>
      </c>
      <c r="N55" s="73">
        <f t="shared" si="2"/>
        <v>0</v>
      </c>
      <c r="O55" s="64"/>
      <c r="P55" s="64"/>
      <c r="Q55" s="64"/>
      <c r="R55" s="64"/>
      <c r="S55" s="64"/>
      <c r="T55" s="64"/>
      <c r="U55" s="64"/>
      <c r="V55" s="64"/>
      <c r="W55" s="64"/>
      <c r="X55" s="64"/>
    </row>
    <row r="56" spans="2:24" outlineLevel="1" x14ac:dyDescent="0.25">
      <c r="B56" s="64"/>
      <c r="C56" s="64"/>
      <c r="D56" s="118">
        <v>49</v>
      </c>
      <c r="E56" s="101">
        <f>Model!D53</f>
        <v>0.51652295463050824</v>
      </c>
      <c r="F56" s="106" t="str">
        <f>IF(E56&lt;Summary!$H$5,"Open","Closed")</f>
        <v>Open</v>
      </c>
      <c r="G56" s="108">
        <f ca="1">COUNT($H$8:H55)-COUNTIF($J$8:J55,"&lt;"&amp;TEXT(E56,"General"))</f>
        <v>1</v>
      </c>
      <c r="H56" s="101" t="str">
        <f ca="1">IF(Model!J53=$C$4,MAXA(E56,MAX($J$8:J55)),"")</f>
        <v/>
      </c>
      <c r="I56" s="101" t="str">
        <f ca="1">IF(Model!J53=$C$4,_xll.CB.Normal(INDEX(Summary!$C$5:$E$12,7,'Teller 1'!$C$5),(INDEX(Summary!$C$5:$E$12,8,'Teller 1'!$C$5)),0),"")</f>
        <v/>
      </c>
      <c r="J56" s="101" t="str">
        <f t="shared" ca="1" si="3"/>
        <v/>
      </c>
      <c r="K56" s="101" t="str">
        <f t="shared" ca="1" si="4"/>
        <v/>
      </c>
      <c r="L56" s="73">
        <f t="shared" si="0"/>
        <v>0</v>
      </c>
      <c r="M56" s="73">
        <f t="shared" si="1"/>
        <v>0</v>
      </c>
      <c r="N56" s="73">
        <f t="shared" si="2"/>
        <v>0</v>
      </c>
      <c r="O56" s="64"/>
      <c r="P56" s="64"/>
      <c r="Q56" s="64"/>
      <c r="R56" s="64"/>
      <c r="S56" s="64"/>
      <c r="T56" s="64"/>
      <c r="U56" s="64"/>
      <c r="V56" s="64"/>
      <c r="W56" s="64"/>
      <c r="X56" s="64"/>
    </row>
    <row r="57" spans="2:24" outlineLevel="1" x14ac:dyDescent="0.25">
      <c r="B57" s="64"/>
      <c r="C57" s="64"/>
      <c r="D57" s="118">
        <v>50</v>
      </c>
      <c r="E57" s="101">
        <f>Model!D54</f>
        <v>0.5194110678828413</v>
      </c>
      <c r="F57" s="106" t="str">
        <f>IF(E57&lt;Summary!$H$5,"Open","Closed")</f>
        <v>Open</v>
      </c>
      <c r="G57" s="108">
        <f ca="1">COUNT($H$8:H56)-COUNTIF($J$8:J56,"&lt;"&amp;TEXT(E57,"General"))</f>
        <v>0</v>
      </c>
      <c r="H57" s="101">
        <f ca="1">IF(Model!J54=$C$4,MAXA(E57,MAX($J$8:J56)),"")</f>
        <v>0.5194110678828413</v>
      </c>
      <c r="I57" s="101">
        <f ca="1">IF(Model!J54=$C$4,_xll.CB.Normal(INDEX(Summary!$C$5:$E$12,7,'Teller 1'!$C$5),(INDEX(Summary!$C$5:$E$12,8,'Teller 1'!$C$5)),0),"")</f>
        <v>1.1455647978839368E-3</v>
      </c>
      <c r="J57" s="101">
        <f t="shared" ca="1" si="3"/>
        <v>0.52055663268072527</v>
      </c>
      <c r="K57" s="101">
        <f t="shared" ca="1" si="4"/>
        <v>0</v>
      </c>
      <c r="L57" s="73">
        <f t="shared" si="0"/>
        <v>0</v>
      </c>
      <c r="M57" s="73">
        <f t="shared" si="1"/>
        <v>0</v>
      </c>
      <c r="N57" s="73">
        <f t="shared" si="2"/>
        <v>0</v>
      </c>
      <c r="O57" s="64"/>
      <c r="P57" s="64"/>
      <c r="Q57" s="64"/>
      <c r="R57" s="64"/>
      <c r="S57" s="64"/>
      <c r="T57" s="64"/>
      <c r="U57" s="64"/>
      <c r="V57" s="64"/>
      <c r="W57" s="64"/>
      <c r="X57" s="64"/>
    </row>
    <row r="58" spans="2:24" outlineLevel="1" x14ac:dyDescent="0.25">
      <c r="B58" s="64"/>
      <c r="C58" s="64"/>
      <c r="D58" s="118">
        <v>51</v>
      </c>
      <c r="E58" s="101">
        <f>Model!D55</f>
        <v>0.52229918113517437</v>
      </c>
      <c r="F58" s="106" t="str">
        <f>IF(E58&lt;Summary!$H$5,"Open","Closed")</f>
        <v>Open</v>
      </c>
      <c r="G58" s="108">
        <f ca="1">COUNT($H$8:H57)-COUNTIF($J$8:J57,"&lt;"&amp;TEXT(E58,"General"))</f>
        <v>0</v>
      </c>
      <c r="H58" s="101">
        <f ca="1">IF(Model!J55=$C$4,MAXA(E58,MAX($J$8:J57)),"")</f>
        <v>0.52229918113517437</v>
      </c>
      <c r="I58" s="101">
        <f ca="1">IF(Model!J55=$C$4,_xll.CB.Normal(INDEX(Summary!$C$5:$E$12,7,'Teller 1'!$C$5),(INDEX(Summary!$C$5:$E$12,8,'Teller 1'!$C$5)),0),"")</f>
        <v>5.6710734868736287E-3</v>
      </c>
      <c r="J58" s="101">
        <f t="shared" ca="1" si="3"/>
        <v>0.52797025462204805</v>
      </c>
      <c r="K58" s="101">
        <f t="shared" ca="1" si="4"/>
        <v>0</v>
      </c>
      <c r="L58" s="73">
        <f t="shared" si="0"/>
        <v>0</v>
      </c>
      <c r="M58" s="73">
        <f t="shared" si="1"/>
        <v>0</v>
      </c>
      <c r="N58" s="73">
        <f t="shared" si="2"/>
        <v>0</v>
      </c>
      <c r="O58" s="64"/>
      <c r="P58" s="64"/>
      <c r="Q58" s="64"/>
      <c r="R58" s="64"/>
      <c r="S58" s="64"/>
      <c r="T58" s="64"/>
      <c r="U58" s="64"/>
      <c r="V58" s="64"/>
      <c r="W58" s="64"/>
      <c r="X58" s="64"/>
    </row>
    <row r="59" spans="2:24" outlineLevel="1" x14ac:dyDescent="0.25">
      <c r="B59" s="64"/>
      <c r="C59" s="64"/>
      <c r="D59" s="118">
        <v>52</v>
      </c>
      <c r="E59" s="101">
        <f>Model!D56</f>
        <v>0.52518729438750744</v>
      </c>
      <c r="F59" s="106" t="str">
        <f>IF(E59&lt;Summary!$H$5,"Open","Closed")</f>
        <v>Open</v>
      </c>
      <c r="G59" s="108">
        <f ca="1">COUNT($H$8:H58)-COUNTIF($J$8:J58,"&lt;"&amp;TEXT(E59,"General"))</f>
        <v>1</v>
      </c>
      <c r="H59" s="101" t="str">
        <f ca="1">IF(Model!J56=$C$4,MAXA(E59,MAX($J$8:J58)),"")</f>
        <v/>
      </c>
      <c r="I59" s="101" t="str">
        <f ca="1">IF(Model!J56=$C$4,_xll.CB.Normal(INDEX(Summary!$C$5:$E$12,7,'Teller 1'!$C$5),(INDEX(Summary!$C$5:$E$12,8,'Teller 1'!$C$5)),0),"")</f>
        <v/>
      </c>
      <c r="J59" s="101" t="str">
        <f t="shared" ca="1" si="3"/>
        <v/>
      </c>
      <c r="K59" s="101" t="str">
        <f t="shared" ca="1" si="4"/>
        <v/>
      </c>
      <c r="L59" s="73">
        <f t="shared" si="0"/>
        <v>0</v>
      </c>
      <c r="M59" s="73">
        <f t="shared" si="1"/>
        <v>0</v>
      </c>
      <c r="N59" s="73">
        <f t="shared" si="2"/>
        <v>0</v>
      </c>
      <c r="O59" s="64"/>
      <c r="P59" s="64"/>
      <c r="Q59" s="64"/>
      <c r="R59" s="64"/>
      <c r="S59" s="64"/>
      <c r="T59" s="64"/>
      <c r="U59" s="64"/>
      <c r="V59" s="64"/>
      <c r="W59" s="64"/>
      <c r="X59" s="64"/>
    </row>
    <row r="60" spans="2:24" outlineLevel="1" x14ac:dyDescent="0.25">
      <c r="B60" s="64"/>
      <c r="C60" s="64"/>
      <c r="D60" s="118">
        <v>53</v>
      </c>
      <c r="E60" s="101">
        <f>Model!D57</f>
        <v>0.52807540763984051</v>
      </c>
      <c r="F60" s="106" t="str">
        <f>IF(E60&lt;Summary!$H$5,"Open","Closed")</f>
        <v>Open</v>
      </c>
      <c r="G60" s="108">
        <f ca="1">COUNT($H$8:H59)-COUNTIF($J$8:J59,"&lt;"&amp;TEXT(E60,"General"))</f>
        <v>0</v>
      </c>
      <c r="H60" s="101">
        <f ca="1">IF(Model!J57=$C$4,MAXA(E60,MAX($J$8:J59)),"")</f>
        <v>0.52807540763984051</v>
      </c>
      <c r="I60" s="101">
        <f ca="1">IF(Model!J57=$C$4,_xll.CB.Normal(INDEX(Summary!$C$5:$E$12,7,'Teller 1'!$C$5),(INDEX(Summary!$C$5:$E$12,8,'Teller 1'!$C$5)),0),"")</f>
        <v>8.6007255476381918E-3</v>
      </c>
      <c r="J60" s="101">
        <f t="shared" ca="1" si="3"/>
        <v>0.53667613318747875</v>
      </c>
      <c r="K60" s="101">
        <f t="shared" ca="1" si="4"/>
        <v>0</v>
      </c>
      <c r="L60" s="73">
        <f t="shared" si="0"/>
        <v>0</v>
      </c>
      <c r="M60" s="73">
        <f t="shared" si="1"/>
        <v>0</v>
      </c>
      <c r="N60" s="73">
        <f t="shared" si="2"/>
        <v>0</v>
      </c>
      <c r="O60" s="64"/>
      <c r="P60" s="64"/>
      <c r="Q60" s="64"/>
      <c r="R60" s="64"/>
      <c r="S60" s="64"/>
      <c r="T60" s="64"/>
      <c r="U60" s="64"/>
      <c r="V60" s="64"/>
      <c r="W60" s="64"/>
      <c r="X60" s="64"/>
    </row>
    <row r="61" spans="2:24" outlineLevel="1" x14ac:dyDescent="0.25">
      <c r="B61" s="64"/>
      <c r="C61" s="64"/>
      <c r="D61" s="118">
        <v>54</v>
      </c>
      <c r="E61" s="101">
        <f>Model!D58</f>
        <v>0.53096352089217358</v>
      </c>
      <c r="F61" s="106" t="str">
        <f>IF(E61&lt;Summary!$H$5,"Open","Closed")</f>
        <v>Open</v>
      </c>
      <c r="G61" s="108">
        <f ca="1">COUNT($H$8:H60)-COUNTIF($J$8:J60,"&lt;"&amp;TEXT(E61,"General"))</f>
        <v>1</v>
      </c>
      <c r="H61" s="101" t="str">
        <f ca="1">IF(Model!J58=$C$4,MAXA(E61,MAX($J$8:J60)),"")</f>
        <v/>
      </c>
      <c r="I61" s="101" t="str">
        <f ca="1">IF(Model!J58=$C$4,_xll.CB.Normal(INDEX(Summary!$C$5:$E$12,7,'Teller 1'!$C$5),(INDEX(Summary!$C$5:$E$12,8,'Teller 1'!$C$5)),0),"")</f>
        <v/>
      </c>
      <c r="J61" s="101" t="str">
        <f t="shared" ca="1" si="3"/>
        <v/>
      </c>
      <c r="K61" s="101" t="str">
        <f t="shared" ca="1" si="4"/>
        <v/>
      </c>
      <c r="L61" s="73">
        <f t="shared" si="0"/>
        <v>0</v>
      </c>
      <c r="M61" s="73">
        <f t="shared" si="1"/>
        <v>0</v>
      </c>
      <c r="N61" s="73">
        <f t="shared" si="2"/>
        <v>0</v>
      </c>
      <c r="O61" s="64"/>
      <c r="P61" s="64"/>
      <c r="Q61" s="64"/>
      <c r="R61" s="64"/>
      <c r="S61" s="64"/>
      <c r="T61" s="64"/>
      <c r="U61" s="64"/>
      <c r="V61" s="64"/>
      <c r="W61" s="64"/>
      <c r="X61" s="64"/>
    </row>
    <row r="62" spans="2:24" outlineLevel="1" x14ac:dyDescent="0.25">
      <c r="B62" s="64"/>
      <c r="C62" s="64"/>
      <c r="D62" s="118">
        <v>55</v>
      </c>
      <c r="E62" s="101">
        <f>Model!D59</f>
        <v>0.53385163414450665</v>
      </c>
      <c r="F62" s="106" t="str">
        <f>IF(E62&lt;Summary!$H$5,"Open","Closed")</f>
        <v>Open</v>
      </c>
      <c r="G62" s="108">
        <f ca="1">COUNT($H$8:H61)-COUNTIF($J$8:J61,"&lt;"&amp;TEXT(E62,"General"))</f>
        <v>1</v>
      </c>
      <c r="H62" s="101" t="str">
        <f ca="1">IF(Model!J59=$C$4,MAXA(E62,MAX($J$8:J61)),"")</f>
        <v/>
      </c>
      <c r="I62" s="101" t="str">
        <f ca="1">IF(Model!J59=$C$4,_xll.CB.Normal(INDEX(Summary!$C$5:$E$12,7,'Teller 1'!$C$5),(INDEX(Summary!$C$5:$E$12,8,'Teller 1'!$C$5)),0),"")</f>
        <v/>
      </c>
      <c r="J62" s="101" t="str">
        <f t="shared" ca="1" si="3"/>
        <v/>
      </c>
      <c r="K62" s="101" t="str">
        <f t="shared" ca="1" si="4"/>
        <v/>
      </c>
      <c r="L62" s="73">
        <f t="shared" si="0"/>
        <v>0</v>
      </c>
      <c r="M62" s="73">
        <f t="shared" si="1"/>
        <v>0</v>
      </c>
      <c r="N62" s="73">
        <f t="shared" si="2"/>
        <v>0</v>
      </c>
      <c r="O62" s="64"/>
      <c r="P62" s="64"/>
      <c r="Q62" s="64"/>
      <c r="R62" s="64"/>
      <c r="S62" s="64"/>
      <c r="T62" s="64"/>
      <c r="U62" s="64"/>
      <c r="V62" s="64"/>
      <c r="W62" s="64"/>
      <c r="X62" s="64"/>
    </row>
    <row r="63" spans="2:24" outlineLevel="1" x14ac:dyDescent="0.25">
      <c r="B63" s="64"/>
      <c r="C63" s="64"/>
      <c r="D63" s="118">
        <v>56</v>
      </c>
      <c r="E63" s="101">
        <f>Model!D60</f>
        <v>0.53673974739683972</v>
      </c>
      <c r="F63" s="106" t="str">
        <f>IF(E63&lt;Summary!$H$5,"Open","Closed")</f>
        <v>Open</v>
      </c>
      <c r="G63" s="108">
        <f ca="1">COUNT($H$8:H62)-COUNTIF($J$8:J62,"&lt;"&amp;TEXT(E63,"General"))</f>
        <v>0</v>
      </c>
      <c r="H63" s="101">
        <f ca="1">IF(Model!J60=$C$4,MAXA(E63,MAX($J$8:J62)),"")</f>
        <v>0.53673974739683972</v>
      </c>
      <c r="I63" s="101">
        <f ca="1">IF(Model!J60=$C$4,_xll.CB.Normal(INDEX(Summary!$C$5:$E$12,7,'Teller 1'!$C$5),(INDEX(Summary!$C$5:$E$12,8,'Teller 1'!$C$5)),0),"")</f>
        <v>3.2806425677359089E-3</v>
      </c>
      <c r="J63" s="101">
        <f t="shared" ca="1" si="3"/>
        <v>0.54002038996457558</v>
      </c>
      <c r="K63" s="101">
        <f t="shared" ca="1" si="4"/>
        <v>0</v>
      </c>
      <c r="L63" s="73">
        <f t="shared" si="0"/>
        <v>0</v>
      </c>
      <c r="M63" s="73">
        <f t="shared" si="1"/>
        <v>0</v>
      </c>
      <c r="N63" s="73">
        <f t="shared" si="2"/>
        <v>0</v>
      </c>
      <c r="O63" s="64"/>
      <c r="P63" s="64"/>
      <c r="Q63" s="64"/>
      <c r="R63" s="64"/>
      <c r="S63" s="64"/>
      <c r="T63" s="64"/>
      <c r="U63" s="64"/>
      <c r="V63" s="64"/>
      <c r="W63" s="64"/>
      <c r="X63" s="64"/>
    </row>
    <row r="64" spans="2:24" outlineLevel="1" x14ac:dyDescent="0.25">
      <c r="B64" s="64"/>
      <c r="C64" s="64"/>
      <c r="D64" s="118">
        <v>57</v>
      </c>
      <c r="E64" s="101">
        <f>Model!D61</f>
        <v>0.53962786064917279</v>
      </c>
      <c r="F64" s="106" t="str">
        <f>IF(E64&lt;Summary!$H$5,"Open","Closed")</f>
        <v>Open</v>
      </c>
      <c r="G64" s="108">
        <f ca="1">COUNT($H$8:H63)-COUNTIF($J$8:J63,"&lt;"&amp;TEXT(E64,"General"))</f>
        <v>1</v>
      </c>
      <c r="H64" s="101" t="str">
        <f ca="1">IF(Model!J61=$C$4,MAXA(E64,MAX($J$8:J63)),"")</f>
        <v/>
      </c>
      <c r="I64" s="101" t="str">
        <f ca="1">IF(Model!J61=$C$4,_xll.CB.Normal(INDEX(Summary!$C$5:$E$12,7,'Teller 1'!$C$5),(INDEX(Summary!$C$5:$E$12,8,'Teller 1'!$C$5)),0),"")</f>
        <v/>
      </c>
      <c r="J64" s="101" t="str">
        <f t="shared" ca="1" si="3"/>
        <v/>
      </c>
      <c r="K64" s="101" t="str">
        <f t="shared" ca="1" si="4"/>
        <v/>
      </c>
      <c r="L64" s="73">
        <f t="shared" si="0"/>
        <v>0</v>
      </c>
      <c r="M64" s="73">
        <f t="shared" si="1"/>
        <v>0</v>
      </c>
      <c r="N64" s="73">
        <f t="shared" si="2"/>
        <v>0</v>
      </c>
      <c r="O64" s="64"/>
      <c r="P64" s="64"/>
      <c r="Q64" s="64"/>
      <c r="R64" s="64"/>
      <c r="S64" s="64"/>
      <c r="T64" s="64"/>
      <c r="U64" s="64"/>
      <c r="V64" s="64"/>
      <c r="W64" s="64"/>
      <c r="X64" s="64"/>
    </row>
    <row r="65" spans="2:24" outlineLevel="1" x14ac:dyDescent="0.25">
      <c r="B65" s="64"/>
      <c r="C65" s="64"/>
      <c r="D65" s="118">
        <v>58</v>
      </c>
      <c r="E65" s="101">
        <f>Model!D62</f>
        <v>0.54251597390150585</v>
      </c>
      <c r="F65" s="106" t="str">
        <f>IF(E65&lt;Summary!$H$5,"Open","Closed")</f>
        <v>Open</v>
      </c>
      <c r="G65" s="108">
        <f ca="1">COUNT($H$8:H64)-COUNTIF($J$8:J64,"&lt;"&amp;TEXT(E65,"General"))</f>
        <v>0</v>
      </c>
      <c r="H65" s="101">
        <f ca="1">IF(Model!J62=$C$4,MAXA(E65,MAX($J$8:J64)),"")</f>
        <v>0.54251597390150585</v>
      </c>
      <c r="I65" s="101">
        <f ca="1">IF(Model!J62=$C$4,_xll.CB.Normal(INDEX(Summary!$C$5:$E$12,7,'Teller 1'!$C$5),(INDEX(Summary!$C$5:$E$12,8,'Teller 1'!$C$5)),0),"")</f>
        <v>4.8411366004386244E-3</v>
      </c>
      <c r="J65" s="101">
        <f t="shared" ca="1" si="3"/>
        <v>0.54735711050194447</v>
      </c>
      <c r="K65" s="101">
        <f t="shared" ca="1" si="4"/>
        <v>0</v>
      </c>
      <c r="L65" s="73">
        <f t="shared" si="0"/>
        <v>0</v>
      </c>
      <c r="M65" s="73">
        <f t="shared" si="1"/>
        <v>0</v>
      </c>
      <c r="N65" s="73">
        <f t="shared" si="2"/>
        <v>0</v>
      </c>
      <c r="O65" s="64"/>
      <c r="P65" s="64"/>
      <c r="Q65" s="64"/>
      <c r="R65" s="64"/>
      <c r="S65" s="64"/>
      <c r="T65" s="64"/>
      <c r="U65" s="64"/>
      <c r="V65" s="64"/>
      <c r="W65" s="64"/>
      <c r="X65" s="64"/>
    </row>
    <row r="66" spans="2:24" outlineLevel="1" x14ac:dyDescent="0.25">
      <c r="B66" s="64"/>
      <c r="C66" s="64"/>
      <c r="D66" s="118">
        <v>59</v>
      </c>
      <c r="E66" s="101">
        <f>Model!D63</f>
        <v>0.54540408715383892</v>
      </c>
      <c r="F66" s="106" t="str">
        <f>IF(E66&lt;Summary!$H$5,"Open","Closed")</f>
        <v>Open</v>
      </c>
      <c r="G66" s="108">
        <f ca="1">COUNT($H$8:H65)-COUNTIF($J$8:J65,"&lt;"&amp;TEXT(E66,"General"))</f>
        <v>1</v>
      </c>
      <c r="H66" s="101" t="str">
        <f ca="1">IF(Model!J63=$C$4,MAXA(E66,MAX($J$8:J65)),"")</f>
        <v/>
      </c>
      <c r="I66" s="101" t="str">
        <f ca="1">IF(Model!J63=$C$4,_xll.CB.Normal(INDEX(Summary!$C$5:$E$12,7,'Teller 1'!$C$5),(INDEX(Summary!$C$5:$E$12,8,'Teller 1'!$C$5)),0),"")</f>
        <v/>
      </c>
      <c r="J66" s="101" t="str">
        <f t="shared" ca="1" si="3"/>
        <v/>
      </c>
      <c r="K66" s="101" t="str">
        <f t="shared" ca="1" si="4"/>
        <v/>
      </c>
      <c r="L66" s="73">
        <f t="shared" si="0"/>
        <v>0</v>
      </c>
      <c r="M66" s="73">
        <f t="shared" si="1"/>
        <v>0</v>
      </c>
      <c r="N66" s="73">
        <f t="shared" si="2"/>
        <v>0</v>
      </c>
      <c r="O66" s="64"/>
      <c r="P66" s="64"/>
      <c r="Q66" s="64"/>
      <c r="R66" s="64"/>
      <c r="S66" s="64"/>
      <c r="T66" s="64"/>
      <c r="U66" s="64"/>
      <c r="V66" s="64"/>
      <c r="W66" s="64"/>
      <c r="X66" s="64"/>
    </row>
    <row r="67" spans="2:24" outlineLevel="1" x14ac:dyDescent="0.25">
      <c r="B67" s="64"/>
      <c r="C67" s="64"/>
      <c r="D67" s="118">
        <v>60</v>
      </c>
      <c r="E67" s="101">
        <f>Model!D64</f>
        <v>0.54829220040617199</v>
      </c>
      <c r="F67" s="106" t="str">
        <f>IF(E67&lt;Summary!$H$5,"Open","Closed")</f>
        <v>Open</v>
      </c>
      <c r="G67" s="108">
        <f ca="1">COUNT($H$8:H66)-COUNTIF($J$8:J66,"&lt;"&amp;TEXT(E67,"General"))</f>
        <v>0</v>
      </c>
      <c r="H67" s="101">
        <f ca="1">IF(Model!J64=$C$4,MAXA(E67,MAX($J$8:J66)),"")</f>
        <v>0.54829220040617199</v>
      </c>
      <c r="I67" s="101">
        <f ca="1">IF(Model!J64=$C$4,_xll.CB.Normal(INDEX(Summary!$C$5:$E$12,7,'Teller 1'!$C$5),(INDEX(Summary!$C$5:$E$12,8,'Teller 1'!$C$5)),0),"")</f>
        <v>1.6477833158270636E-3</v>
      </c>
      <c r="J67" s="101">
        <f t="shared" ca="1" si="3"/>
        <v>0.54993998372199904</v>
      </c>
      <c r="K67" s="101">
        <f t="shared" ca="1" si="4"/>
        <v>0</v>
      </c>
      <c r="L67" s="73">
        <f t="shared" si="0"/>
        <v>0</v>
      </c>
      <c r="M67" s="73">
        <f t="shared" si="1"/>
        <v>0</v>
      </c>
      <c r="N67" s="73">
        <f t="shared" si="2"/>
        <v>0</v>
      </c>
      <c r="O67" s="64"/>
      <c r="P67" s="64"/>
      <c r="Q67" s="64"/>
      <c r="R67" s="64"/>
      <c r="S67" s="64"/>
      <c r="T67" s="64"/>
      <c r="U67" s="64"/>
      <c r="V67" s="64"/>
      <c r="W67" s="64"/>
      <c r="X67" s="64"/>
    </row>
    <row r="68" spans="2:24" outlineLevel="1" x14ac:dyDescent="0.25">
      <c r="B68" s="64"/>
      <c r="C68" s="64"/>
      <c r="D68" s="118">
        <v>61</v>
      </c>
      <c r="E68" s="101">
        <f>Model!D65</f>
        <v>0.55118031365850506</v>
      </c>
      <c r="F68" s="106" t="str">
        <f>IF(E68&lt;Summary!$H$5,"Open","Closed")</f>
        <v>Open</v>
      </c>
      <c r="G68" s="108">
        <f ca="1">COUNT($H$8:H67)-COUNTIF($J$8:J67,"&lt;"&amp;TEXT(E68,"General"))</f>
        <v>0</v>
      </c>
      <c r="H68" s="101">
        <f ca="1">IF(Model!J65=$C$4,MAXA(E68,MAX($J$8:J67)),"")</f>
        <v>0.55118031365850506</v>
      </c>
      <c r="I68" s="101">
        <f ca="1">IF(Model!J65=$C$4,_xll.CB.Normal(INDEX(Summary!$C$5:$E$12,7,'Teller 1'!$C$5),(INDEX(Summary!$C$5:$E$12,8,'Teller 1'!$C$5)),0),"")</f>
        <v>6.0503192852457595E-3</v>
      </c>
      <c r="J68" s="101">
        <f t="shared" ca="1" si="3"/>
        <v>0.55723063294375086</v>
      </c>
      <c r="K68" s="101">
        <f t="shared" ca="1" si="4"/>
        <v>0</v>
      </c>
      <c r="L68" s="73">
        <f t="shared" si="0"/>
        <v>0</v>
      </c>
      <c r="M68" s="73">
        <f t="shared" si="1"/>
        <v>0</v>
      </c>
      <c r="N68" s="73">
        <f t="shared" si="2"/>
        <v>0</v>
      </c>
      <c r="O68" s="64"/>
      <c r="P68" s="64"/>
      <c r="Q68" s="64"/>
      <c r="R68" s="64"/>
      <c r="S68" s="64"/>
      <c r="T68" s="64"/>
      <c r="U68" s="64"/>
      <c r="V68" s="64"/>
      <c r="W68" s="64"/>
      <c r="X68" s="64"/>
    </row>
    <row r="69" spans="2:24" outlineLevel="1" x14ac:dyDescent="0.25">
      <c r="B69" s="64"/>
      <c r="C69" s="64"/>
      <c r="D69" s="118">
        <v>62</v>
      </c>
      <c r="E69" s="101">
        <f>Model!D66</f>
        <v>0.55406842691083813</v>
      </c>
      <c r="F69" s="106" t="str">
        <f>IF(E69&lt;Summary!$H$5,"Open","Closed")</f>
        <v>Open</v>
      </c>
      <c r="G69" s="108">
        <f ca="1">COUNT($H$8:H68)-COUNTIF($J$8:J68,"&lt;"&amp;TEXT(E69,"General"))</f>
        <v>1</v>
      </c>
      <c r="H69" s="101" t="str">
        <f ca="1">IF(Model!J66=$C$4,MAXA(E69,MAX($J$8:J68)),"")</f>
        <v/>
      </c>
      <c r="I69" s="101" t="str">
        <f ca="1">IF(Model!J66=$C$4,_xll.CB.Normal(INDEX(Summary!$C$5:$E$12,7,'Teller 1'!$C$5),(INDEX(Summary!$C$5:$E$12,8,'Teller 1'!$C$5)),0),"")</f>
        <v/>
      </c>
      <c r="J69" s="101" t="str">
        <f t="shared" ca="1" si="3"/>
        <v/>
      </c>
      <c r="K69" s="101" t="str">
        <f t="shared" ca="1" si="4"/>
        <v/>
      </c>
      <c r="L69" s="73">
        <f t="shared" si="0"/>
        <v>0</v>
      </c>
      <c r="M69" s="73">
        <f t="shared" si="1"/>
        <v>0</v>
      </c>
      <c r="N69" s="73">
        <f t="shared" si="2"/>
        <v>0</v>
      </c>
      <c r="O69" s="64"/>
      <c r="P69" s="64"/>
      <c r="Q69" s="64"/>
      <c r="R69" s="64"/>
      <c r="S69" s="64"/>
      <c r="T69" s="64"/>
      <c r="U69" s="64"/>
      <c r="V69" s="64"/>
      <c r="W69" s="64"/>
      <c r="X69" s="64"/>
    </row>
    <row r="70" spans="2:24" outlineLevel="1" x14ac:dyDescent="0.25">
      <c r="B70" s="64"/>
      <c r="C70" s="64"/>
      <c r="D70" s="118">
        <v>63</v>
      </c>
      <c r="E70" s="101">
        <f>Model!D67</f>
        <v>0.5569565401631712</v>
      </c>
      <c r="F70" s="106" t="str">
        <f>IF(E70&lt;Summary!$H$5,"Open","Closed")</f>
        <v>Open</v>
      </c>
      <c r="G70" s="108">
        <f ca="1">COUNT($H$8:H69)-COUNTIF($J$8:J69,"&lt;"&amp;TEXT(E70,"General"))</f>
        <v>1</v>
      </c>
      <c r="H70" s="101" t="str">
        <f ca="1">IF(Model!J67=$C$4,MAXA(E70,MAX($J$8:J69)),"")</f>
        <v/>
      </c>
      <c r="I70" s="101" t="str">
        <f ca="1">IF(Model!J67=$C$4,_xll.CB.Normal(INDEX(Summary!$C$5:$E$12,7,'Teller 1'!$C$5),(INDEX(Summary!$C$5:$E$12,8,'Teller 1'!$C$5)),0),"")</f>
        <v/>
      </c>
      <c r="J70" s="101" t="str">
        <f t="shared" ca="1" si="3"/>
        <v/>
      </c>
      <c r="K70" s="101" t="str">
        <f t="shared" ca="1" si="4"/>
        <v/>
      </c>
      <c r="L70" s="73">
        <f t="shared" si="0"/>
        <v>0</v>
      </c>
      <c r="M70" s="73">
        <f t="shared" si="1"/>
        <v>0</v>
      </c>
      <c r="N70" s="73">
        <f t="shared" si="2"/>
        <v>0</v>
      </c>
      <c r="O70" s="64"/>
      <c r="P70" s="64"/>
      <c r="Q70" s="64"/>
      <c r="R70" s="64"/>
      <c r="S70" s="64"/>
      <c r="T70" s="64"/>
      <c r="U70" s="64"/>
      <c r="V70" s="64"/>
      <c r="W70" s="64"/>
      <c r="X70" s="64"/>
    </row>
    <row r="71" spans="2:24" outlineLevel="1" x14ac:dyDescent="0.25">
      <c r="B71" s="64"/>
      <c r="C71" s="64"/>
      <c r="D71" s="118">
        <v>64</v>
      </c>
      <c r="E71" s="101">
        <f>Model!D68</f>
        <v>0.55984465341550427</v>
      </c>
      <c r="F71" s="106" t="str">
        <f>IF(E71&lt;Summary!$H$5,"Open","Closed")</f>
        <v>Open</v>
      </c>
      <c r="G71" s="108">
        <f ca="1">COUNT($H$8:H70)-COUNTIF($J$8:J70,"&lt;"&amp;TEXT(E71,"General"))</f>
        <v>0</v>
      </c>
      <c r="H71" s="101">
        <f ca="1">IF(Model!J68=$C$4,MAXA(E71,MAX($J$8:J70)),"")</f>
        <v>0.55984465341550427</v>
      </c>
      <c r="I71" s="101">
        <f ca="1">IF(Model!J68=$C$4,_xll.CB.Normal(INDEX(Summary!$C$5:$E$12,7,'Teller 1'!$C$5),(INDEX(Summary!$C$5:$E$12,8,'Teller 1'!$C$5)),0),"")</f>
        <v>4.9826602738164182E-3</v>
      </c>
      <c r="J71" s="101">
        <f t="shared" ca="1" si="3"/>
        <v>0.56482731368932071</v>
      </c>
      <c r="K71" s="101">
        <f t="shared" ca="1" si="4"/>
        <v>0</v>
      </c>
      <c r="L71" s="73">
        <f t="shared" si="0"/>
        <v>0</v>
      </c>
      <c r="M71" s="73">
        <f t="shared" si="1"/>
        <v>0</v>
      </c>
      <c r="N71" s="73">
        <f t="shared" si="2"/>
        <v>0</v>
      </c>
      <c r="O71" s="64"/>
      <c r="P71" s="64"/>
      <c r="Q71" s="64"/>
      <c r="R71" s="64"/>
      <c r="S71" s="64"/>
      <c r="T71" s="64"/>
      <c r="U71" s="64"/>
      <c r="V71" s="64"/>
      <c r="W71" s="64"/>
      <c r="X71" s="64"/>
    </row>
    <row r="72" spans="2:24" outlineLevel="1" x14ac:dyDescent="0.25">
      <c r="B72" s="64"/>
      <c r="C72" s="64"/>
      <c r="D72" s="118">
        <v>65</v>
      </c>
      <c r="E72" s="101">
        <f>Model!D69</f>
        <v>0.56273276666783734</v>
      </c>
      <c r="F72" s="106" t="str">
        <f>IF(E72&lt;Summary!$H$5,"Open","Closed")</f>
        <v>Open</v>
      </c>
      <c r="G72" s="108">
        <f ca="1">COUNT($H$8:H71)-COUNTIF($J$8:J71,"&lt;"&amp;TEXT(E72,"General"))</f>
        <v>1</v>
      </c>
      <c r="H72" s="101" t="str">
        <f ca="1">IF(Model!J69=$C$4,MAXA(E72,MAX($J$8:J71)),"")</f>
        <v/>
      </c>
      <c r="I72" s="101" t="str">
        <f ca="1">IF(Model!J69=$C$4,_xll.CB.Normal(INDEX(Summary!$C$5:$E$12,7,'Teller 1'!$C$5),(INDEX(Summary!$C$5:$E$12,8,'Teller 1'!$C$5)),0),"")</f>
        <v/>
      </c>
      <c r="J72" s="101" t="str">
        <f t="shared" ca="1" si="3"/>
        <v/>
      </c>
      <c r="K72" s="101" t="str">
        <f t="shared" ca="1" si="4"/>
        <v/>
      </c>
      <c r="L72" s="73">
        <f t="shared" ref="L72:L135" si="5">$C$12</f>
        <v>0</v>
      </c>
      <c r="M72" s="73">
        <f t="shared" ref="M72:M135" si="6">$C$13</f>
        <v>0</v>
      </c>
      <c r="N72" s="73">
        <f t="shared" ref="N72:N135" si="7">$C$14</f>
        <v>0</v>
      </c>
      <c r="O72" s="64"/>
      <c r="P72" s="64"/>
      <c r="Q72" s="64"/>
      <c r="R72" s="64"/>
      <c r="S72" s="64"/>
      <c r="T72" s="64"/>
      <c r="U72" s="64"/>
      <c r="V72" s="64"/>
      <c r="W72" s="64"/>
      <c r="X72" s="64"/>
    </row>
    <row r="73" spans="2:24" outlineLevel="1" x14ac:dyDescent="0.25">
      <c r="B73" s="64"/>
      <c r="C73" s="64"/>
      <c r="D73" s="118">
        <v>66</v>
      </c>
      <c r="E73" s="101">
        <f>Model!D70</f>
        <v>0.56562087992017041</v>
      </c>
      <c r="F73" s="106" t="str">
        <f>IF(E73&lt;Summary!$H$5,"Open","Closed")</f>
        <v>Open</v>
      </c>
      <c r="G73" s="108">
        <f ca="1">COUNT($H$8:H72)-COUNTIF($J$8:J72,"&lt;"&amp;TEXT(E73,"General"))</f>
        <v>0</v>
      </c>
      <c r="H73" s="101">
        <f ca="1">IF(Model!J70=$C$4,MAXA(E73,MAX($J$8:J72)),"")</f>
        <v>0.56562087992017041</v>
      </c>
      <c r="I73" s="101">
        <f ca="1">IF(Model!J70=$C$4,_xll.CB.Normal(INDEX(Summary!$C$5:$E$12,7,'Teller 1'!$C$5),(INDEX(Summary!$C$5:$E$12,8,'Teller 1'!$C$5)),0),"")</f>
        <v>4.6156417257497391E-3</v>
      </c>
      <c r="J73" s="101">
        <f t="shared" ca="1" si="3"/>
        <v>0.57023652164592009</v>
      </c>
      <c r="K73" s="101">
        <f t="shared" ca="1" si="4"/>
        <v>0</v>
      </c>
      <c r="L73" s="73">
        <f t="shared" si="5"/>
        <v>0</v>
      </c>
      <c r="M73" s="73">
        <f t="shared" si="6"/>
        <v>0</v>
      </c>
      <c r="N73" s="73">
        <f t="shared" si="7"/>
        <v>0</v>
      </c>
      <c r="O73" s="64"/>
      <c r="P73" s="64"/>
      <c r="Q73" s="64"/>
      <c r="R73" s="64"/>
      <c r="S73" s="64"/>
      <c r="T73" s="64"/>
      <c r="U73" s="64"/>
      <c r="V73" s="64"/>
      <c r="W73" s="64"/>
      <c r="X73" s="64"/>
    </row>
    <row r="74" spans="2:24" outlineLevel="1" x14ac:dyDescent="0.25">
      <c r="B74" s="64"/>
      <c r="C74" s="64"/>
      <c r="D74" s="118">
        <v>67</v>
      </c>
      <c r="E74" s="101">
        <f>Model!D71</f>
        <v>0.56850899317250347</v>
      </c>
      <c r="F74" s="106" t="str">
        <f>IF(E74&lt;Summary!$H$5,"Open","Closed")</f>
        <v>Open</v>
      </c>
      <c r="G74" s="108">
        <f ca="1">COUNT($H$8:H73)-COUNTIF($J$8:J73,"&lt;"&amp;TEXT(E74,"General"))</f>
        <v>1</v>
      </c>
      <c r="H74" s="101" t="str">
        <f ca="1">IF(Model!J71=$C$4,MAXA(E74,MAX($J$8:J73)),"")</f>
        <v/>
      </c>
      <c r="I74" s="101" t="str">
        <f ca="1">IF(Model!J71=$C$4,_xll.CB.Normal(INDEX(Summary!$C$5:$E$12,7,'Teller 1'!$C$5),(INDEX(Summary!$C$5:$E$12,8,'Teller 1'!$C$5)),0),"")</f>
        <v/>
      </c>
      <c r="J74" s="101" t="str">
        <f t="shared" ref="J74:J137" ca="1" si="8">IF(H74,H74+I74,"")</f>
        <v/>
      </c>
      <c r="K74" s="101" t="str">
        <f t="shared" ref="K74:K137" ca="1" si="9">IF(H74,H74-E74,"")</f>
        <v/>
      </c>
      <c r="L74" s="73">
        <f t="shared" si="5"/>
        <v>0</v>
      </c>
      <c r="M74" s="73">
        <f t="shared" si="6"/>
        <v>0</v>
      </c>
      <c r="N74" s="73">
        <f t="shared" si="7"/>
        <v>0</v>
      </c>
      <c r="O74" s="64"/>
      <c r="P74" s="64"/>
      <c r="Q74" s="64"/>
      <c r="R74" s="64"/>
      <c r="S74" s="64"/>
      <c r="T74" s="64"/>
      <c r="U74" s="64"/>
      <c r="V74" s="64"/>
      <c r="W74" s="64"/>
      <c r="X74" s="64"/>
    </row>
    <row r="75" spans="2:24" outlineLevel="1" x14ac:dyDescent="0.25">
      <c r="B75" s="64"/>
      <c r="C75" s="64"/>
      <c r="D75" s="118">
        <v>68</v>
      </c>
      <c r="E75" s="101">
        <f>Model!D72</f>
        <v>0.57139710642483654</v>
      </c>
      <c r="F75" s="106" t="str">
        <f>IF(E75&lt;Summary!$H$5,"Open","Closed")</f>
        <v>Open</v>
      </c>
      <c r="G75" s="108">
        <f ca="1">COUNT($H$8:H74)-COUNTIF($J$8:J74,"&lt;"&amp;TEXT(E75,"General"))</f>
        <v>0</v>
      </c>
      <c r="H75" s="101">
        <f ca="1">IF(Model!J72=$C$4,MAXA(E75,MAX($J$8:J74)),"")</f>
        <v>0.57139710642483654</v>
      </c>
      <c r="I75" s="101">
        <f ca="1">IF(Model!J72=$C$4,_xll.CB.Normal(INDEX(Summary!$C$5:$E$12,7,'Teller 1'!$C$5),(INDEX(Summary!$C$5:$E$12,8,'Teller 1'!$C$5)),0),"")</f>
        <v>5.4579071235500848E-3</v>
      </c>
      <c r="J75" s="101">
        <f t="shared" ca="1" si="8"/>
        <v>0.57685501354838664</v>
      </c>
      <c r="K75" s="101">
        <f t="shared" ca="1" si="9"/>
        <v>0</v>
      </c>
      <c r="L75" s="73">
        <f t="shared" si="5"/>
        <v>0</v>
      </c>
      <c r="M75" s="73">
        <f t="shared" si="6"/>
        <v>0</v>
      </c>
      <c r="N75" s="73">
        <f t="shared" si="7"/>
        <v>0</v>
      </c>
      <c r="O75" s="64"/>
      <c r="P75" s="64"/>
      <c r="Q75" s="64"/>
      <c r="R75" s="64"/>
      <c r="S75" s="64"/>
      <c r="T75" s="64"/>
      <c r="U75" s="64"/>
      <c r="V75" s="64"/>
      <c r="W75" s="64"/>
      <c r="X75" s="64"/>
    </row>
    <row r="76" spans="2:24" outlineLevel="1" x14ac:dyDescent="0.25">
      <c r="B76" s="64"/>
      <c r="C76" s="64"/>
      <c r="D76" s="118">
        <v>69</v>
      </c>
      <c r="E76" s="101">
        <f>Model!D73</f>
        <v>0.57428521967716961</v>
      </c>
      <c r="F76" s="106" t="str">
        <f>IF(E76&lt;Summary!$H$5,"Open","Closed")</f>
        <v>Open</v>
      </c>
      <c r="G76" s="108">
        <f ca="1">COUNT($H$8:H75)-COUNTIF($J$8:J75,"&lt;"&amp;TEXT(E76,"General"))</f>
        <v>1</v>
      </c>
      <c r="H76" s="101" t="str">
        <f ca="1">IF(Model!J73=$C$4,MAXA(E76,MAX($J$8:J75)),"")</f>
        <v/>
      </c>
      <c r="I76" s="101" t="str">
        <f ca="1">IF(Model!J73=$C$4,_xll.CB.Normal(INDEX(Summary!$C$5:$E$12,7,'Teller 1'!$C$5),(INDEX(Summary!$C$5:$E$12,8,'Teller 1'!$C$5)),0),"")</f>
        <v/>
      </c>
      <c r="J76" s="101" t="str">
        <f t="shared" ca="1" si="8"/>
        <v/>
      </c>
      <c r="K76" s="101" t="str">
        <f t="shared" ca="1" si="9"/>
        <v/>
      </c>
      <c r="L76" s="73">
        <f t="shared" si="5"/>
        <v>0</v>
      </c>
      <c r="M76" s="73">
        <f t="shared" si="6"/>
        <v>0</v>
      </c>
      <c r="N76" s="73">
        <f t="shared" si="7"/>
        <v>0</v>
      </c>
      <c r="O76" s="64"/>
      <c r="P76" s="64"/>
      <c r="Q76" s="64"/>
      <c r="R76" s="64"/>
      <c r="S76" s="64"/>
      <c r="T76" s="64"/>
      <c r="U76" s="64"/>
      <c r="V76" s="64"/>
      <c r="W76" s="64"/>
      <c r="X76" s="64"/>
    </row>
    <row r="77" spans="2:24" outlineLevel="1" x14ac:dyDescent="0.25">
      <c r="B77" s="64"/>
      <c r="C77" s="64"/>
      <c r="D77" s="118">
        <v>70</v>
      </c>
      <c r="E77" s="101">
        <f>Model!D74</f>
        <v>0.57717333292950268</v>
      </c>
      <c r="F77" s="106" t="str">
        <f>IF(E77&lt;Summary!$H$5,"Open","Closed")</f>
        <v>Open</v>
      </c>
      <c r="G77" s="108">
        <f ca="1">COUNT($H$8:H76)-COUNTIF($J$8:J76,"&lt;"&amp;TEXT(E77,"General"))</f>
        <v>0</v>
      </c>
      <c r="H77" s="101">
        <f ca="1">IF(Model!J74=$C$4,MAXA(E77,MAX($J$8:J76)),"")</f>
        <v>0.57717333292950268</v>
      </c>
      <c r="I77" s="101">
        <f ca="1">IF(Model!J74=$C$4,_xll.CB.Normal(INDEX(Summary!$C$5:$E$12,7,'Teller 1'!$C$5),(INDEX(Summary!$C$5:$E$12,8,'Teller 1'!$C$5)),0),"")</f>
        <v>1.7145829118583474E-3</v>
      </c>
      <c r="J77" s="101">
        <f t="shared" ca="1" si="8"/>
        <v>0.57888791584136101</v>
      </c>
      <c r="K77" s="101">
        <f t="shared" ca="1" si="9"/>
        <v>0</v>
      </c>
      <c r="L77" s="73">
        <f t="shared" si="5"/>
        <v>0</v>
      </c>
      <c r="M77" s="73">
        <f t="shared" si="6"/>
        <v>0</v>
      </c>
      <c r="N77" s="73">
        <f t="shared" si="7"/>
        <v>0</v>
      </c>
      <c r="O77" s="64"/>
      <c r="P77" s="64"/>
      <c r="Q77" s="64"/>
      <c r="R77" s="64"/>
      <c r="S77" s="64"/>
      <c r="T77" s="64"/>
      <c r="U77" s="64"/>
      <c r="V77" s="64"/>
      <c r="W77" s="64"/>
      <c r="X77" s="64"/>
    </row>
    <row r="78" spans="2:24" outlineLevel="1" x14ac:dyDescent="0.25">
      <c r="B78" s="64"/>
      <c r="C78" s="64"/>
      <c r="D78" s="118">
        <v>71</v>
      </c>
      <c r="E78" s="101">
        <f>Model!D75</f>
        <v>0.58006144618183575</v>
      </c>
      <c r="F78" s="106" t="str">
        <f>IF(E78&lt;Summary!$H$5,"Open","Closed")</f>
        <v>Open</v>
      </c>
      <c r="G78" s="108">
        <f ca="1">COUNT($H$8:H77)-COUNTIF($J$8:J77,"&lt;"&amp;TEXT(E78,"General"))</f>
        <v>0</v>
      </c>
      <c r="H78" s="101">
        <f ca="1">IF(Model!J75=$C$4,MAXA(E78,MAX($J$8:J77)),"")</f>
        <v>0.58006144618183575</v>
      </c>
      <c r="I78" s="101">
        <f ca="1">IF(Model!J75=$C$4,_xll.CB.Normal(INDEX(Summary!$C$5:$E$12,7,'Teller 1'!$C$5),(INDEX(Summary!$C$5:$E$12,8,'Teller 1'!$C$5)),0),"")</f>
        <v>3.4145509209459199E-3</v>
      </c>
      <c r="J78" s="101">
        <f t="shared" ca="1" si="8"/>
        <v>0.58347599710278164</v>
      </c>
      <c r="K78" s="101">
        <f t="shared" ca="1" si="9"/>
        <v>0</v>
      </c>
      <c r="L78" s="73">
        <f t="shared" si="5"/>
        <v>0</v>
      </c>
      <c r="M78" s="73">
        <f t="shared" si="6"/>
        <v>0</v>
      </c>
      <c r="N78" s="73">
        <f t="shared" si="7"/>
        <v>0</v>
      </c>
      <c r="O78" s="64"/>
      <c r="P78" s="64"/>
      <c r="Q78" s="64"/>
      <c r="R78" s="64"/>
      <c r="S78" s="64"/>
      <c r="T78" s="64"/>
      <c r="U78" s="64"/>
      <c r="V78" s="64"/>
      <c r="W78" s="64"/>
      <c r="X78" s="64"/>
    </row>
    <row r="79" spans="2:24" outlineLevel="1" x14ac:dyDescent="0.25">
      <c r="B79" s="64"/>
      <c r="C79" s="64"/>
      <c r="D79" s="118">
        <v>72</v>
      </c>
      <c r="E79" s="101">
        <f>Model!D76</f>
        <v>0.58294955943416882</v>
      </c>
      <c r="F79" s="106" t="str">
        <f>IF(E79&lt;Summary!$H$5,"Open","Closed")</f>
        <v>Open</v>
      </c>
      <c r="G79" s="108">
        <f ca="1">COUNT($H$8:H78)-COUNTIF($J$8:J78,"&lt;"&amp;TEXT(E79,"General"))</f>
        <v>1</v>
      </c>
      <c r="H79" s="101" t="str">
        <f ca="1">IF(Model!J76=$C$4,MAXA(E79,MAX($J$8:J78)),"")</f>
        <v/>
      </c>
      <c r="I79" s="101" t="str">
        <f ca="1">IF(Model!J76=$C$4,_xll.CB.Normal(INDEX(Summary!$C$5:$E$12,7,'Teller 1'!$C$5),(INDEX(Summary!$C$5:$E$12,8,'Teller 1'!$C$5)),0),"")</f>
        <v/>
      </c>
      <c r="J79" s="101" t="str">
        <f t="shared" ca="1" si="8"/>
        <v/>
      </c>
      <c r="K79" s="101" t="str">
        <f t="shared" ca="1" si="9"/>
        <v/>
      </c>
      <c r="L79" s="73">
        <f t="shared" si="5"/>
        <v>0</v>
      </c>
      <c r="M79" s="73">
        <f t="shared" si="6"/>
        <v>0</v>
      </c>
      <c r="N79" s="73">
        <f t="shared" si="7"/>
        <v>0</v>
      </c>
      <c r="O79" s="64"/>
      <c r="P79" s="64"/>
      <c r="Q79" s="64"/>
      <c r="R79" s="64"/>
      <c r="S79" s="64"/>
      <c r="T79" s="64"/>
      <c r="U79" s="64"/>
      <c r="V79" s="64"/>
      <c r="W79" s="64"/>
      <c r="X79" s="64"/>
    </row>
    <row r="80" spans="2:24" outlineLevel="1" x14ac:dyDescent="0.25">
      <c r="B80" s="64"/>
      <c r="C80" s="64"/>
      <c r="D80" s="118">
        <v>73</v>
      </c>
      <c r="E80" s="101">
        <f>Model!D77</f>
        <v>0.58583767268650189</v>
      </c>
      <c r="F80" s="106" t="str">
        <f>IF(E80&lt;Summary!$H$5,"Open","Closed")</f>
        <v>Open</v>
      </c>
      <c r="G80" s="108">
        <f ca="1">COUNT($H$8:H79)-COUNTIF($J$8:J79,"&lt;"&amp;TEXT(E80,"General"))</f>
        <v>0</v>
      </c>
      <c r="H80" s="101">
        <f ca="1">IF(Model!J77=$C$4,MAXA(E80,MAX($J$8:J79)),"")</f>
        <v>0.58583767268650189</v>
      </c>
      <c r="I80" s="101">
        <f ca="1">IF(Model!J77=$C$4,_xll.CB.Normal(INDEX(Summary!$C$5:$E$12,7,'Teller 1'!$C$5),(INDEX(Summary!$C$5:$E$12,8,'Teller 1'!$C$5)),0),"")</f>
        <v>3.7190559517667711E-3</v>
      </c>
      <c r="J80" s="101">
        <f t="shared" ca="1" si="8"/>
        <v>0.58955672863826869</v>
      </c>
      <c r="K80" s="101">
        <f t="shared" ca="1" si="9"/>
        <v>0</v>
      </c>
      <c r="L80" s="73">
        <f t="shared" si="5"/>
        <v>0</v>
      </c>
      <c r="M80" s="73">
        <f t="shared" si="6"/>
        <v>0</v>
      </c>
      <c r="N80" s="73">
        <f t="shared" si="7"/>
        <v>0</v>
      </c>
      <c r="O80" s="64"/>
      <c r="P80" s="64"/>
      <c r="Q80" s="64"/>
      <c r="R80" s="64"/>
      <c r="S80" s="64"/>
      <c r="T80" s="64"/>
      <c r="U80" s="64"/>
      <c r="V80" s="64"/>
      <c r="W80" s="64"/>
      <c r="X80" s="64"/>
    </row>
    <row r="81" spans="2:24" outlineLevel="1" x14ac:dyDescent="0.25">
      <c r="B81" s="64"/>
      <c r="C81" s="64"/>
      <c r="D81" s="118">
        <v>74</v>
      </c>
      <c r="E81" s="101">
        <f>Model!D78</f>
        <v>0.58872578593883496</v>
      </c>
      <c r="F81" s="106" t="str">
        <f>IF(E81&lt;Summary!$H$5,"Open","Closed")</f>
        <v>Open</v>
      </c>
      <c r="G81" s="108">
        <f ca="1">COUNT($H$8:H80)-COUNTIF($J$8:J80,"&lt;"&amp;TEXT(E81,"General"))</f>
        <v>1</v>
      </c>
      <c r="H81" s="101" t="str">
        <f ca="1">IF(Model!J78=$C$4,MAXA(E81,MAX($J$8:J80)),"")</f>
        <v/>
      </c>
      <c r="I81" s="101" t="str">
        <f ca="1">IF(Model!J78=$C$4,_xll.CB.Normal(INDEX(Summary!$C$5:$E$12,7,'Teller 1'!$C$5),(INDEX(Summary!$C$5:$E$12,8,'Teller 1'!$C$5)),0),"")</f>
        <v/>
      </c>
      <c r="J81" s="101" t="str">
        <f t="shared" ca="1" si="8"/>
        <v/>
      </c>
      <c r="K81" s="101" t="str">
        <f t="shared" ca="1" si="9"/>
        <v/>
      </c>
      <c r="L81" s="73">
        <f t="shared" si="5"/>
        <v>0</v>
      </c>
      <c r="M81" s="73">
        <f t="shared" si="6"/>
        <v>0</v>
      </c>
      <c r="N81" s="73">
        <f t="shared" si="7"/>
        <v>0</v>
      </c>
      <c r="O81" s="64"/>
      <c r="P81" s="64"/>
      <c r="Q81" s="64"/>
      <c r="R81" s="64"/>
      <c r="S81" s="64"/>
      <c r="T81" s="64"/>
      <c r="U81" s="64"/>
      <c r="V81" s="64"/>
      <c r="W81" s="64"/>
      <c r="X81" s="64"/>
    </row>
    <row r="82" spans="2:24" outlineLevel="1" x14ac:dyDescent="0.25">
      <c r="B82" s="64"/>
      <c r="C82" s="64"/>
      <c r="D82" s="118">
        <v>75</v>
      </c>
      <c r="E82" s="101">
        <f>Model!D79</f>
        <v>0.59161389919116802</v>
      </c>
      <c r="F82" s="106" t="str">
        <f>IF(E82&lt;Summary!$H$5,"Open","Closed")</f>
        <v>Open</v>
      </c>
      <c r="G82" s="108">
        <f ca="1">COUNT($H$8:H81)-COUNTIF($J$8:J81,"&lt;"&amp;TEXT(E82,"General"))</f>
        <v>0</v>
      </c>
      <c r="H82" s="101">
        <f ca="1">IF(Model!J79=$C$4,MAXA(E82,MAX($J$8:J81)),"")</f>
        <v>0.59161389919116802</v>
      </c>
      <c r="I82" s="101">
        <f ca="1">IF(Model!J79=$C$4,_xll.CB.Normal(INDEX(Summary!$C$5:$E$12,7,'Teller 1'!$C$5),(INDEX(Summary!$C$5:$E$12,8,'Teller 1'!$C$5)),0),"")</f>
        <v>1.5569574302738011E-3</v>
      </c>
      <c r="J82" s="101">
        <f t="shared" ca="1" si="8"/>
        <v>0.59317085662144187</v>
      </c>
      <c r="K82" s="101">
        <f t="shared" ca="1" si="9"/>
        <v>0</v>
      </c>
      <c r="L82" s="73">
        <f t="shared" si="5"/>
        <v>0</v>
      </c>
      <c r="M82" s="73">
        <f t="shared" si="6"/>
        <v>0</v>
      </c>
      <c r="N82" s="73">
        <f t="shared" si="7"/>
        <v>0</v>
      </c>
      <c r="O82" s="64"/>
      <c r="P82" s="64"/>
      <c r="Q82" s="64"/>
      <c r="R82" s="64"/>
      <c r="S82" s="64"/>
      <c r="T82" s="64"/>
      <c r="U82" s="64"/>
      <c r="V82" s="64"/>
      <c r="W82" s="64"/>
      <c r="X82" s="64"/>
    </row>
    <row r="83" spans="2:24" outlineLevel="1" x14ac:dyDescent="0.25">
      <c r="B83" s="64"/>
      <c r="C83" s="64"/>
      <c r="D83" s="118">
        <v>76</v>
      </c>
      <c r="E83" s="101">
        <f>Model!D80</f>
        <v>0.59450201244350109</v>
      </c>
      <c r="F83" s="106" t="str">
        <f>IF(E83&lt;Summary!$H$5,"Open","Closed")</f>
        <v>Open</v>
      </c>
      <c r="G83" s="108">
        <f ca="1">COUNT($H$8:H82)-COUNTIF($J$8:J82,"&lt;"&amp;TEXT(E83,"General"))</f>
        <v>0</v>
      </c>
      <c r="H83" s="101">
        <f ca="1">IF(Model!J80=$C$4,MAXA(E83,MAX($J$8:J82)),"")</f>
        <v>0.59450201244350109</v>
      </c>
      <c r="I83" s="101">
        <f ca="1">IF(Model!J80=$C$4,_xll.CB.Normal(INDEX(Summary!$C$5:$E$12,7,'Teller 1'!$C$5),(INDEX(Summary!$C$5:$E$12,8,'Teller 1'!$C$5)),0),"")</f>
        <v>4.8035665433394641E-3</v>
      </c>
      <c r="J83" s="101">
        <f t="shared" ca="1" si="8"/>
        <v>0.59930557898684056</v>
      </c>
      <c r="K83" s="101">
        <f t="shared" ca="1" si="9"/>
        <v>0</v>
      </c>
      <c r="L83" s="73">
        <f t="shared" si="5"/>
        <v>0</v>
      </c>
      <c r="M83" s="73">
        <f t="shared" si="6"/>
        <v>0</v>
      </c>
      <c r="N83" s="73">
        <f t="shared" si="7"/>
        <v>0</v>
      </c>
      <c r="O83" s="64"/>
      <c r="P83" s="64"/>
      <c r="Q83" s="64"/>
      <c r="R83" s="64"/>
      <c r="S83" s="64"/>
      <c r="T83" s="64"/>
      <c r="U83" s="64"/>
      <c r="V83" s="64"/>
      <c r="W83" s="64"/>
      <c r="X83" s="64"/>
    </row>
    <row r="84" spans="2:24" outlineLevel="1" x14ac:dyDescent="0.25">
      <c r="B84" s="64"/>
      <c r="C84" s="64"/>
      <c r="D84" s="118">
        <v>77</v>
      </c>
      <c r="E84" s="101">
        <f>Model!D81</f>
        <v>0.59739012569583416</v>
      </c>
      <c r="F84" s="106" t="str">
        <f>IF(E84&lt;Summary!$H$5,"Open","Closed")</f>
        <v>Open</v>
      </c>
      <c r="G84" s="108">
        <f ca="1">COUNT($H$8:H83)-COUNTIF($J$8:J83,"&lt;"&amp;TEXT(E84,"General"))</f>
        <v>1</v>
      </c>
      <c r="H84" s="101" t="str">
        <f ca="1">IF(Model!J81=$C$4,MAXA(E84,MAX($J$8:J83)),"")</f>
        <v/>
      </c>
      <c r="I84" s="101" t="str">
        <f ca="1">IF(Model!J81=$C$4,_xll.CB.Normal(INDEX(Summary!$C$5:$E$12,7,'Teller 1'!$C$5),(INDEX(Summary!$C$5:$E$12,8,'Teller 1'!$C$5)),0),"")</f>
        <v/>
      </c>
      <c r="J84" s="101" t="str">
        <f t="shared" ca="1" si="8"/>
        <v/>
      </c>
      <c r="K84" s="101" t="str">
        <f t="shared" ca="1" si="9"/>
        <v/>
      </c>
      <c r="L84" s="73">
        <f t="shared" si="5"/>
        <v>0</v>
      </c>
      <c r="M84" s="73">
        <f t="shared" si="6"/>
        <v>0</v>
      </c>
      <c r="N84" s="73">
        <f t="shared" si="7"/>
        <v>0</v>
      </c>
      <c r="O84" s="64"/>
      <c r="P84" s="64"/>
      <c r="Q84" s="64"/>
      <c r="R84" s="64"/>
      <c r="S84" s="64"/>
      <c r="T84" s="64"/>
      <c r="U84" s="64"/>
      <c r="V84" s="64"/>
      <c r="W84" s="64"/>
      <c r="X84" s="64"/>
    </row>
    <row r="85" spans="2:24" outlineLevel="1" x14ac:dyDescent="0.25">
      <c r="B85" s="64"/>
      <c r="C85" s="64"/>
      <c r="D85" s="118">
        <v>78</v>
      </c>
      <c r="E85" s="101">
        <f>Model!D82</f>
        <v>0.60027823894816723</v>
      </c>
      <c r="F85" s="106" t="str">
        <f>IF(E85&lt;Summary!$H$5,"Open","Closed")</f>
        <v>Open</v>
      </c>
      <c r="G85" s="108">
        <f ca="1">COUNT($H$8:H84)-COUNTIF($J$8:J84,"&lt;"&amp;TEXT(E85,"General"))</f>
        <v>0</v>
      </c>
      <c r="H85" s="101">
        <f ca="1">IF(Model!J82=$C$4,MAXA(E85,MAX($J$8:J84)),"")</f>
        <v>0.60027823894816723</v>
      </c>
      <c r="I85" s="101">
        <f ca="1">IF(Model!J82=$C$4,_xll.CB.Normal(INDEX(Summary!$C$5:$E$12,7,'Teller 1'!$C$5),(INDEX(Summary!$C$5:$E$12,8,'Teller 1'!$C$5)),0),"")</f>
        <v>4.4769526219908453E-3</v>
      </c>
      <c r="J85" s="101">
        <f t="shared" ca="1" si="8"/>
        <v>0.60475519157015811</v>
      </c>
      <c r="K85" s="101">
        <f t="shared" ca="1" si="9"/>
        <v>0</v>
      </c>
      <c r="L85" s="73">
        <f t="shared" si="5"/>
        <v>0</v>
      </c>
      <c r="M85" s="73">
        <f t="shared" si="6"/>
        <v>0</v>
      </c>
      <c r="N85" s="73">
        <f t="shared" si="7"/>
        <v>0</v>
      </c>
      <c r="O85" s="64"/>
      <c r="P85" s="64"/>
      <c r="Q85" s="64"/>
      <c r="R85" s="64"/>
      <c r="S85" s="64"/>
      <c r="T85" s="64"/>
      <c r="U85" s="64"/>
      <c r="V85" s="64"/>
      <c r="W85" s="64"/>
      <c r="X85" s="64"/>
    </row>
    <row r="86" spans="2:24" outlineLevel="1" x14ac:dyDescent="0.25">
      <c r="B86" s="64"/>
      <c r="C86" s="64"/>
      <c r="D86" s="118">
        <v>79</v>
      </c>
      <c r="E86" s="101">
        <f>Model!D83</f>
        <v>0.6031663522005003</v>
      </c>
      <c r="F86" s="106" t="str">
        <f>IF(E86&lt;Summary!$H$5,"Open","Closed")</f>
        <v>Open</v>
      </c>
      <c r="G86" s="108">
        <f ca="1">COUNT($H$8:H85)-COUNTIF($J$8:J85,"&lt;"&amp;TEXT(E86,"General"))</f>
        <v>1</v>
      </c>
      <c r="H86" s="101" t="str">
        <f ca="1">IF(Model!J83=$C$4,MAXA(E86,MAX($J$8:J85)),"")</f>
        <v/>
      </c>
      <c r="I86" s="101" t="str">
        <f ca="1">IF(Model!J83=$C$4,_xll.CB.Normal(INDEX(Summary!$C$5:$E$12,7,'Teller 1'!$C$5),(INDEX(Summary!$C$5:$E$12,8,'Teller 1'!$C$5)),0),"")</f>
        <v/>
      </c>
      <c r="J86" s="101" t="str">
        <f t="shared" ca="1" si="8"/>
        <v/>
      </c>
      <c r="K86" s="101" t="str">
        <f t="shared" ca="1" si="9"/>
        <v/>
      </c>
      <c r="L86" s="73">
        <f t="shared" si="5"/>
        <v>0</v>
      </c>
      <c r="M86" s="73">
        <f t="shared" si="6"/>
        <v>0</v>
      </c>
      <c r="N86" s="73">
        <f t="shared" si="7"/>
        <v>0</v>
      </c>
      <c r="O86" s="64"/>
      <c r="P86" s="64"/>
      <c r="Q86" s="64"/>
      <c r="R86" s="64"/>
      <c r="S86" s="64"/>
      <c r="T86" s="64"/>
      <c r="U86" s="64"/>
      <c r="V86" s="64"/>
      <c r="W86" s="64"/>
      <c r="X86" s="64"/>
    </row>
    <row r="87" spans="2:24" outlineLevel="1" x14ac:dyDescent="0.25">
      <c r="B87" s="64"/>
      <c r="C87" s="64"/>
      <c r="D87" s="118">
        <v>80</v>
      </c>
      <c r="E87" s="101">
        <f>Model!D84</f>
        <v>0.60605446545283337</v>
      </c>
      <c r="F87" s="106" t="str">
        <f>IF(E87&lt;Summary!$H$5,"Open","Closed")</f>
        <v>Open</v>
      </c>
      <c r="G87" s="108">
        <f ca="1">COUNT($H$8:H86)-COUNTIF($J$8:J86,"&lt;"&amp;TEXT(E87,"General"))</f>
        <v>0</v>
      </c>
      <c r="H87" s="101">
        <f ca="1">IF(Model!J84=$C$4,MAXA(E87,MAX($J$8:J86)),"")</f>
        <v>0.60605446545283337</v>
      </c>
      <c r="I87" s="101">
        <f ca="1">IF(Model!J84=$C$4,_xll.CB.Normal(INDEX(Summary!$C$5:$E$12,7,'Teller 1'!$C$5),(INDEX(Summary!$C$5:$E$12,8,'Teller 1'!$C$5)),0),"")</f>
        <v>6.5313177081812281E-3</v>
      </c>
      <c r="J87" s="101">
        <f t="shared" ca="1" si="8"/>
        <v>0.61258578316101464</v>
      </c>
      <c r="K87" s="101">
        <f t="shared" ca="1" si="9"/>
        <v>0</v>
      </c>
      <c r="L87" s="73">
        <f t="shared" si="5"/>
        <v>0</v>
      </c>
      <c r="M87" s="73">
        <f t="shared" si="6"/>
        <v>0</v>
      </c>
      <c r="N87" s="73">
        <f t="shared" si="7"/>
        <v>0</v>
      </c>
      <c r="O87" s="64"/>
      <c r="P87" s="64"/>
      <c r="Q87" s="64"/>
      <c r="R87" s="64"/>
      <c r="S87" s="64"/>
      <c r="T87" s="64"/>
      <c r="U87" s="64"/>
      <c r="V87" s="64"/>
      <c r="W87" s="64"/>
      <c r="X87" s="64"/>
    </row>
    <row r="88" spans="2:24" outlineLevel="1" x14ac:dyDescent="0.25">
      <c r="B88" s="64"/>
      <c r="C88" s="64"/>
      <c r="D88" s="118">
        <v>81</v>
      </c>
      <c r="E88" s="101">
        <f>Model!D85</f>
        <v>0.60894257870516644</v>
      </c>
      <c r="F88" s="106" t="str">
        <f>IF(E88&lt;Summary!$H$5,"Open","Closed")</f>
        <v>Open</v>
      </c>
      <c r="G88" s="108">
        <f ca="1">COUNT($H$8:H87)-COUNTIF($J$8:J87,"&lt;"&amp;TEXT(E88,"General"))</f>
        <v>1</v>
      </c>
      <c r="H88" s="101" t="str">
        <f ca="1">IF(Model!J85=$C$4,MAXA(E88,MAX($J$8:J87)),"")</f>
        <v/>
      </c>
      <c r="I88" s="101" t="str">
        <f ca="1">IF(Model!J85=$C$4,_xll.CB.Normal(INDEX(Summary!$C$5:$E$12,7,'Teller 1'!$C$5),(INDEX(Summary!$C$5:$E$12,8,'Teller 1'!$C$5)),0),"")</f>
        <v/>
      </c>
      <c r="J88" s="101" t="str">
        <f t="shared" ca="1" si="8"/>
        <v/>
      </c>
      <c r="K88" s="101" t="str">
        <f t="shared" ca="1" si="9"/>
        <v/>
      </c>
      <c r="L88" s="73">
        <f t="shared" si="5"/>
        <v>0</v>
      </c>
      <c r="M88" s="73">
        <f t="shared" si="6"/>
        <v>0</v>
      </c>
      <c r="N88" s="73">
        <f t="shared" si="7"/>
        <v>0</v>
      </c>
      <c r="O88" s="64"/>
      <c r="P88" s="64"/>
      <c r="Q88" s="64"/>
      <c r="R88" s="64"/>
      <c r="S88" s="64"/>
      <c r="T88" s="64"/>
      <c r="U88" s="64"/>
      <c r="V88" s="64"/>
      <c r="W88" s="64"/>
      <c r="X88" s="64"/>
    </row>
    <row r="89" spans="2:24" outlineLevel="1" x14ac:dyDescent="0.25">
      <c r="B89" s="64"/>
      <c r="C89" s="64"/>
      <c r="D89" s="118">
        <v>82</v>
      </c>
      <c r="E89" s="101">
        <f>Model!D86</f>
        <v>0.61183069195749951</v>
      </c>
      <c r="F89" s="106" t="str">
        <f>IF(E89&lt;Summary!$H$5,"Open","Closed")</f>
        <v>Open</v>
      </c>
      <c r="G89" s="108">
        <f ca="1">COUNT($H$8:H88)-COUNTIF($J$8:J88,"&lt;"&amp;TEXT(E89,"General"))</f>
        <v>1</v>
      </c>
      <c r="H89" s="101" t="str">
        <f ca="1">IF(Model!J86=$C$4,MAXA(E89,MAX($J$8:J88)),"")</f>
        <v/>
      </c>
      <c r="I89" s="101" t="str">
        <f ca="1">IF(Model!J86=$C$4,_xll.CB.Normal(INDEX(Summary!$C$5:$E$12,7,'Teller 1'!$C$5),(INDEX(Summary!$C$5:$E$12,8,'Teller 1'!$C$5)),0),"")</f>
        <v/>
      </c>
      <c r="J89" s="101" t="str">
        <f t="shared" ca="1" si="8"/>
        <v/>
      </c>
      <c r="K89" s="101" t="str">
        <f t="shared" ca="1" si="9"/>
        <v/>
      </c>
      <c r="L89" s="73">
        <f t="shared" si="5"/>
        <v>0</v>
      </c>
      <c r="M89" s="73">
        <f t="shared" si="6"/>
        <v>0</v>
      </c>
      <c r="N89" s="73">
        <f t="shared" si="7"/>
        <v>0</v>
      </c>
      <c r="O89" s="64"/>
      <c r="P89" s="64"/>
      <c r="Q89" s="64"/>
      <c r="R89" s="64"/>
      <c r="S89" s="64"/>
      <c r="T89" s="64"/>
      <c r="U89" s="64"/>
      <c r="V89" s="64"/>
      <c r="W89" s="64"/>
      <c r="X89" s="64"/>
    </row>
    <row r="90" spans="2:24" outlineLevel="1" x14ac:dyDescent="0.25">
      <c r="B90" s="64"/>
      <c r="C90" s="64"/>
      <c r="D90" s="118">
        <v>83</v>
      </c>
      <c r="E90" s="101">
        <f>Model!D87</f>
        <v>0.61471880520983258</v>
      </c>
      <c r="F90" s="106" t="str">
        <f>IF(E90&lt;Summary!$H$5,"Open","Closed")</f>
        <v>Open</v>
      </c>
      <c r="G90" s="108">
        <f ca="1">COUNT($H$8:H89)-COUNTIF($J$8:J89,"&lt;"&amp;TEXT(E90,"General"))</f>
        <v>0</v>
      </c>
      <c r="H90" s="101">
        <f ca="1">IF(Model!J87=$C$4,MAXA(E90,MAX($J$8:J89)),"")</f>
        <v>0.61471880520983258</v>
      </c>
      <c r="I90" s="101">
        <f ca="1">IF(Model!J87=$C$4,_xll.CB.Normal(INDEX(Summary!$C$5:$E$12,7,'Teller 1'!$C$5),(INDEX(Summary!$C$5:$E$12,8,'Teller 1'!$C$5)),0),"")</f>
        <v>3.4369926574244246E-3</v>
      </c>
      <c r="J90" s="101">
        <f t="shared" ca="1" si="8"/>
        <v>0.61815579786725705</v>
      </c>
      <c r="K90" s="101">
        <f t="shared" ca="1" si="9"/>
        <v>0</v>
      </c>
      <c r="L90" s="73">
        <f t="shared" si="5"/>
        <v>0</v>
      </c>
      <c r="M90" s="73">
        <f t="shared" si="6"/>
        <v>0</v>
      </c>
      <c r="N90" s="73">
        <f t="shared" si="7"/>
        <v>0</v>
      </c>
      <c r="O90" s="64"/>
      <c r="P90" s="64"/>
      <c r="Q90" s="64"/>
      <c r="R90" s="64"/>
      <c r="S90" s="64"/>
      <c r="T90" s="64"/>
      <c r="U90" s="64"/>
      <c r="V90" s="64"/>
      <c r="W90" s="64"/>
      <c r="X90" s="64"/>
    </row>
    <row r="91" spans="2:24" outlineLevel="1" x14ac:dyDescent="0.25">
      <c r="B91" s="64"/>
      <c r="C91" s="64"/>
      <c r="D91" s="118">
        <v>84</v>
      </c>
      <c r="E91" s="101">
        <f>Model!D88</f>
        <v>0.61760691846216564</v>
      </c>
      <c r="F91" s="106" t="str">
        <f>IF(E91&lt;Summary!$H$5,"Open","Closed")</f>
        <v>Open</v>
      </c>
      <c r="G91" s="108">
        <f ca="1">COUNT($H$8:H90)-COUNTIF($J$8:J90,"&lt;"&amp;TEXT(E91,"General"))</f>
        <v>1</v>
      </c>
      <c r="H91" s="101" t="str">
        <f ca="1">IF(Model!J88=$C$4,MAXA(E91,MAX($J$8:J90)),"")</f>
        <v/>
      </c>
      <c r="I91" s="101" t="str">
        <f ca="1">IF(Model!J88=$C$4,_xll.CB.Normal(INDEX(Summary!$C$5:$E$12,7,'Teller 1'!$C$5),(INDEX(Summary!$C$5:$E$12,8,'Teller 1'!$C$5)),0),"")</f>
        <v/>
      </c>
      <c r="J91" s="101" t="str">
        <f t="shared" ca="1" si="8"/>
        <v/>
      </c>
      <c r="K91" s="101" t="str">
        <f t="shared" ca="1" si="9"/>
        <v/>
      </c>
      <c r="L91" s="73">
        <f t="shared" si="5"/>
        <v>0</v>
      </c>
      <c r="M91" s="73">
        <f t="shared" si="6"/>
        <v>0</v>
      </c>
      <c r="N91" s="73">
        <f t="shared" si="7"/>
        <v>0</v>
      </c>
      <c r="O91" s="64"/>
      <c r="P91" s="64"/>
      <c r="Q91" s="64"/>
      <c r="R91" s="64"/>
      <c r="S91" s="64"/>
      <c r="T91" s="64"/>
      <c r="U91" s="64"/>
      <c r="V91" s="64"/>
      <c r="W91" s="64"/>
      <c r="X91" s="64"/>
    </row>
    <row r="92" spans="2:24" outlineLevel="1" x14ac:dyDescent="0.25">
      <c r="B92" s="64"/>
      <c r="C92" s="64"/>
      <c r="D92" s="118">
        <v>85</v>
      </c>
      <c r="E92" s="101">
        <f>Model!D89</f>
        <v>0.62049503171449871</v>
      </c>
      <c r="F92" s="106" t="str">
        <f>IF(E92&lt;Summary!$H$5,"Open","Closed")</f>
        <v>Open</v>
      </c>
      <c r="G92" s="108">
        <f ca="1">COUNT($H$8:H91)-COUNTIF($J$8:J91,"&lt;"&amp;TEXT(E92,"General"))</f>
        <v>0</v>
      </c>
      <c r="H92" s="101">
        <f ca="1">IF(Model!J89=$C$4,MAXA(E92,MAX($J$8:J91)),"")</f>
        <v>0.62049503171449871</v>
      </c>
      <c r="I92" s="101">
        <f ca="1">IF(Model!J89=$C$4,_xll.CB.Normal(INDEX(Summary!$C$5:$E$12,7,'Teller 1'!$C$5),(INDEX(Summary!$C$5:$E$12,8,'Teller 1'!$C$5)),0),"")</f>
        <v>6.5903438023114753E-3</v>
      </c>
      <c r="J92" s="101">
        <f t="shared" ca="1" si="8"/>
        <v>0.62708537551681021</v>
      </c>
      <c r="K92" s="101">
        <f t="shared" ca="1" si="9"/>
        <v>0</v>
      </c>
      <c r="L92" s="73">
        <f t="shared" si="5"/>
        <v>0</v>
      </c>
      <c r="M92" s="73">
        <f t="shared" si="6"/>
        <v>0</v>
      </c>
      <c r="N92" s="73">
        <f t="shared" si="7"/>
        <v>0</v>
      </c>
      <c r="O92" s="64"/>
      <c r="P92" s="64"/>
      <c r="Q92" s="64"/>
      <c r="R92" s="64"/>
      <c r="S92" s="64"/>
      <c r="T92" s="64"/>
      <c r="U92" s="64"/>
      <c r="V92" s="64"/>
      <c r="W92" s="64"/>
      <c r="X92" s="64"/>
    </row>
    <row r="93" spans="2:24" outlineLevel="1" x14ac:dyDescent="0.25">
      <c r="B93" s="64"/>
      <c r="C93" s="64"/>
      <c r="D93" s="118">
        <v>86</v>
      </c>
      <c r="E93" s="101">
        <f>Model!D90</f>
        <v>0.62338314496683178</v>
      </c>
      <c r="F93" s="106" t="str">
        <f>IF(E93&lt;Summary!$H$5,"Open","Closed")</f>
        <v>Open</v>
      </c>
      <c r="G93" s="108">
        <f ca="1">COUNT($H$8:H92)-COUNTIF($J$8:J92,"&lt;"&amp;TEXT(E93,"General"))</f>
        <v>1</v>
      </c>
      <c r="H93" s="101" t="str">
        <f ca="1">IF(Model!J90=$C$4,MAXA(E93,MAX($J$8:J92)),"")</f>
        <v/>
      </c>
      <c r="I93" s="101" t="str">
        <f ca="1">IF(Model!J90=$C$4,_xll.CB.Normal(INDEX(Summary!$C$5:$E$12,7,'Teller 1'!$C$5),(INDEX(Summary!$C$5:$E$12,8,'Teller 1'!$C$5)),0),"")</f>
        <v/>
      </c>
      <c r="J93" s="101" t="str">
        <f t="shared" ca="1" si="8"/>
        <v/>
      </c>
      <c r="K93" s="101" t="str">
        <f t="shared" ca="1" si="9"/>
        <v/>
      </c>
      <c r="L93" s="73">
        <f t="shared" si="5"/>
        <v>0</v>
      </c>
      <c r="M93" s="73">
        <f t="shared" si="6"/>
        <v>0</v>
      </c>
      <c r="N93" s="73">
        <f t="shared" si="7"/>
        <v>0</v>
      </c>
      <c r="O93" s="64"/>
      <c r="P93" s="64"/>
      <c r="Q93" s="64"/>
      <c r="R93" s="64"/>
      <c r="S93" s="64"/>
      <c r="T93" s="64"/>
      <c r="U93" s="64"/>
      <c r="V93" s="64"/>
      <c r="W93" s="64"/>
      <c r="X93" s="64"/>
    </row>
    <row r="94" spans="2:24" outlineLevel="1" x14ac:dyDescent="0.25">
      <c r="B94" s="64"/>
      <c r="C94" s="64"/>
      <c r="D94" s="118">
        <v>87</v>
      </c>
      <c r="E94" s="101">
        <f>Model!D91</f>
        <v>0.62627125821916485</v>
      </c>
      <c r="F94" s="106" t="str">
        <f>IF(E94&lt;Summary!$H$5,"Open","Closed")</f>
        <v>Open</v>
      </c>
      <c r="G94" s="108">
        <f ca="1">COUNT($H$8:H93)-COUNTIF($J$8:J93,"&lt;"&amp;TEXT(E94,"General"))</f>
        <v>1</v>
      </c>
      <c r="H94" s="101" t="str">
        <f ca="1">IF(Model!J91=$C$4,MAXA(E94,MAX($J$8:J93)),"")</f>
        <v/>
      </c>
      <c r="I94" s="101" t="str">
        <f ca="1">IF(Model!J91=$C$4,_xll.CB.Normal(INDEX(Summary!$C$5:$E$12,7,'Teller 1'!$C$5),(INDEX(Summary!$C$5:$E$12,8,'Teller 1'!$C$5)),0),"")</f>
        <v/>
      </c>
      <c r="J94" s="101" t="str">
        <f t="shared" ca="1" si="8"/>
        <v/>
      </c>
      <c r="K94" s="101" t="str">
        <f t="shared" ca="1" si="9"/>
        <v/>
      </c>
      <c r="L94" s="73">
        <f t="shared" si="5"/>
        <v>0</v>
      </c>
      <c r="M94" s="73">
        <f t="shared" si="6"/>
        <v>0</v>
      </c>
      <c r="N94" s="73">
        <f t="shared" si="7"/>
        <v>0</v>
      </c>
      <c r="O94" s="64"/>
      <c r="P94" s="64"/>
      <c r="Q94" s="64"/>
      <c r="R94" s="64"/>
      <c r="S94" s="64"/>
      <c r="T94" s="64"/>
      <c r="U94" s="64"/>
      <c r="V94" s="64"/>
      <c r="W94" s="64"/>
      <c r="X94" s="64"/>
    </row>
    <row r="95" spans="2:24" outlineLevel="1" x14ac:dyDescent="0.25">
      <c r="B95" s="64"/>
      <c r="C95" s="64"/>
      <c r="D95" s="118">
        <v>88</v>
      </c>
      <c r="E95" s="101">
        <f>Model!D92</f>
        <v>0.62915937147149792</v>
      </c>
      <c r="F95" s="106" t="str">
        <f>IF(E95&lt;Summary!$H$5,"Open","Closed")</f>
        <v>Open</v>
      </c>
      <c r="G95" s="108">
        <f ca="1">COUNT($H$8:H94)-COUNTIF($J$8:J94,"&lt;"&amp;TEXT(E95,"General"))</f>
        <v>0</v>
      </c>
      <c r="H95" s="101">
        <f ca="1">IF(Model!J92=$C$4,MAXA(E95,MAX($J$8:J94)),"")</f>
        <v>0.62915937147149792</v>
      </c>
      <c r="I95" s="101">
        <f ca="1">IF(Model!J92=$C$4,_xll.CB.Normal(INDEX(Summary!$C$5:$E$12,7,'Teller 1'!$C$5),(INDEX(Summary!$C$5:$E$12,8,'Teller 1'!$C$5)),0),"")</f>
        <v>3.8945455642536929E-3</v>
      </c>
      <c r="J95" s="101">
        <f t="shared" ca="1" si="8"/>
        <v>0.63305391703575165</v>
      </c>
      <c r="K95" s="101">
        <f t="shared" ca="1" si="9"/>
        <v>0</v>
      </c>
      <c r="L95" s="73">
        <f t="shared" si="5"/>
        <v>0</v>
      </c>
      <c r="M95" s="73">
        <f t="shared" si="6"/>
        <v>0</v>
      </c>
      <c r="N95" s="73">
        <f t="shared" si="7"/>
        <v>0</v>
      </c>
      <c r="O95" s="64"/>
      <c r="P95" s="64"/>
      <c r="Q95" s="64"/>
      <c r="R95" s="64"/>
      <c r="S95" s="64"/>
      <c r="T95" s="64"/>
      <c r="U95" s="64"/>
      <c r="V95" s="64"/>
      <c r="W95" s="64"/>
      <c r="X95" s="64"/>
    </row>
    <row r="96" spans="2:24" outlineLevel="1" x14ac:dyDescent="0.25">
      <c r="B96" s="64"/>
      <c r="C96" s="64"/>
      <c r="D96" s="118">
        <v>89</v>
      </c>
      <c r="E96" s="101">
        <f>Model!D93</f>
        <v>0.63204748472383099</v>
      </c>
      <c r="F96" s="106" t="str">
        <f>IF(E96&lt;Summary!$H$5,"Open","Closed")</f>
        <v>Open</v>
      </c>
      <c r="G96" s="108">
        <f ca="1">COUNT($H$8:H95)-COUNTIF($J$8:J95,"&lt;"&amp;TEXT(E96,"General"))</f>
        <v>1</v>
      </c>
      <c r="H96" s="101" t="str">
        <f ca="1">IF(Model!J93=$C$4,MAXA(E96,MAX($J$8:J95)),"")</f>
        <v/>
      </c>
      <c r="I96" s="101" t="str">
        <f ca="1">IF(Model!J93=$C$4,_xll.CB.Normal(INDEX(Summary!$C$5:$E$12,7,'Teller 1'!$C$5),(INDEX(Summary!$C$5:$E$12,8,'Teller 1'!$C$5)),0),"")</f>
        <v/>
      </c>
      <c r="J96" s="101" t="str">
        <f t="shared" ca="1" si="8"/>
        <v/>
      </c>
      <c r="K96" s="101" t="str">
        <f t="shared" ca="1" si="9"/>
        <v/>
      </c>
      <c r="L96" s="73">
        <f t="shared" si="5"/>
        <v>0</v>
      </c>
      <c r="M96" s="73">
        <f t="shared" si="6"/>
        <v>0</v>
      </c>
      <c r="N96" s="73">
        <f t="shared" si="7"/>
        <v>0</v>
      </c>
      <c r="O96" s="64"/>
      <c r="P96" s="64"/>
      <c r="Q96" s="64"/>
      <c r="R96" s="64"/>
      <c r="S96" s="64"/>
      <c r="T96" s="64"/>
      <c r="U96" s="64"/>
      <c r="V96" s="64"/>
      <c r="W96" s="64"/>
      <c r="X96" s="64"/>
    </row>
    <row r="97" spans="2:24" outlineLevel="1" x14ac:dyDescent="0.25">
      <c r="B97" s="64"/>
      <c r="C97" s="64"/>
      <c r="D97" s="118">
        <v>90</v>
      </c>
      <c r="E97" s="101">
        <f>Model!D94</f>
        <v>0.63493559797616406</v>
      </c>
      <c r="F97" s="106" t="str">
        <f>IF(E97&lt;Summary!$H$5,"Open","Closed")</f>
        <v>Open</v>
      </c>
      <c r="G97" s="108">
        <f ca="1">COUNT($H$8:H96)-COUNTIF($J$8:J96,"&lt;"&amp;TEXT(E97,"General"))</f>
        <v>0</v>
      </c>
      <c r="H97" s="101">
        <f ca="1">IF(Model!J94=$C$4,MAXA(E97,MAX($J$8:J96)),"")</f>
        <v>0.63493559797616406</v>
      </c>
      <c r="I97" s="101">
        <f ca="1">IF(Model!J94=$C$4,_xll.CB.Normal(INDEX(Summary!$C$5:$E$12,7,'Teller 1'!$C$5),(INDEX(Summary!$C$5:$E$12,8,'Teller 1'!$C$5)),0),"")</f>
        <v>1.8117017996589295E-3</v>
      </c>
      <c r="J97" s="101">
        <f t="shared" ca="1" si="8"/>
        <v>0.63674729977582301</v>
      </c>
      <c r="K97" s="101">
        <f t="shared" ca="1" si="9"/>
        <v>0</v>
      </c>
      <c r="L97" s="73">
        <f t="shared" si="5"/>
        <v>0</v>
      </c>
      <c r="M97" s="73">
        <f t="shared" si="6"/>
        <v>0</v>
      </c>
      <c r="N97" s="73">
        <f t="shared" si="7"/>
        <v>0</v>
      </c>
      <c r="O97" s="64"/>
      <c r="P97" s="64"/>
      <c r="Q97" s="64"/>
      <c r="R97" s="64"/>
      <c r="S97" s="64"/>
      <c r="T97" s="64"/>
      <c r="U97" s="64"/>
      <c r="V97" s="64"/>
      <c r="W97" s="64"/>
      <c r="X97" s="64"/>
    </row>
    <row r="98" spans="2:24" outlineLevel="1" x14ac:dyDescent="0.25">
      <c r="B98" s="64"/>
      <c r="C98" s="64"/>
      <c r="D98" s="118">
        <v>91</v>
      </c>
      <c r="E98" s="101">
        <f>Model!D95</f>
        <v>0.63782371122849713</v>
      </c>
      <c r="F98" s="106" t="str">
        <f>IF(E98&lt;Summary!$H$5,"Open","Closed")</f>
        <v>Open</v>
      </c>
      <c r="G98" s="108">
        <f ca="1">COUNT($H$8:H97)-COUNTIF($J$8:J97,"&lt;"&amp;TEXT(E98,"General"))</f>
        <v>0</v>
      </c>
      <c r="H98" s="101">
        <f ca="1">IF(Model!J95=$C$4,MAXA(E98,MAX($J$8:J97)),"")</f>
        <v>0.63782371122849713</v>
      </c>
      <c r="I98" s="101">
        <f ca="1">IF(Model!J95=$C$4,_xll.CB.Normal(INDEX(Summary!$C$5:$E$12,7,'Teller 1'!$C$5),(INDEX(Summary!$C$5:$E$12,8,'Teller 1'!$C$5)),0),"")</f>
        <v>3.9079724583531358E-3</v>
      </c>
      <c r="J98" s="101">
        <f t="shared" ca="1" si="8"/>
        <v>0.6417316836868503</v>
      </c>
      <c r="K98" s="101">
        <f t="shared" ca="1" si="9"/>
        <v>0</v>
      </c>
      <c r="L98" s="73">
        <f t="shared" si="5"/>
        <v>0</v>
      </c>
      <c r="M98" s="73">
        <f t="shared" si="6"/>
        <v>0</v>
      </c>
      <c r="N98" s="73">
        <f t="shared" si="7"/>
        <v>0</v>
      </c>
      <c r="O98" s="64"/>
      <c r="P98" s="64"/>
      <c r="Q98" s="64"/>
      <c r="R98" s="64"/>
      <c r="S98" s="64"/>
      <c r="T98" s="64"/>
      <c r="U98" s="64"/>
      <c r="V98" s="64"/>
      <c r="W98" s="64"/>
      <c r="X98" s="64"/>
    </row>
    <row r="99" spans="2:24" outlineLevel="1" x14ac:dyDescent="0.25">
      <c r="B99" s="64"/>
      <c r="C99" s="64"/>
      <c r="D99" s="118">
        <v>92</v>
      </c>
      <c r="E99" s="101">
        <f>Model!D96</f>
        <v>0.64071182448083019</v>
      </c>
      <c r="F99" s="106" t="str">
        <f>IF(E99&lt;Summary!$H$5,"Open","Closed")</f>
        <v>Open</v>
      </c>
      <c r="G99" s="108">
        <f ca="1">COUNT($H$8:H98)-COUNTIF($J$8:J98,"&lt;"&amp;TEXT(E99,"General"))</f>
        <v>1</v>
      </c>
      <c r="H99" s="101" t="str">
        <f ca="1">IF(Model!J96=$C$4,MAXA(E99,MAX($J$8:J98)),"")</f>
        <v/>
      </c>
      <c r="I99" s="101" t="str">
        <f ca="1">IF(Model!J96=$C$4,_xll.CB.Normal(INDEX(Summary!$C$5:$E$12,7,'Teller 1'!$C$5),(INDEX(Summary!$C$5:$E$12,8,'Teller 1'!$C$5)),0),"")</f>
        <v/>
      </c>
      <c r="J99" s="101" t="str">
        <f t="shared" ca="1" si="8"/>
        <v/>
      </c>
      <c r="K99" s="101" t="str">
        <f t="shared" ca="1" si="9"/>
        <v/>
      </c>
      <c r="L99" s="73">
        <f t="shared" si="5"/>
        <v>0</v>
      </c>
      <c r="M99" s="73">
        <f t="shared" si="6"/>
        <v>0</v>
      </c>
      <c r="N99" s="73">
        <f t="shared" si="7"/>
        <v>0</v>
      </c>
      <c r="O99" s="64"/>
      <c r="P99" s="64"/>
      <c r="Q99" s="64"/>
      <c r="R99" s="64"/>
      <c r="S99" s="64"/>
      <c r="T99" s="64"/>
      <c r="U99" s="64"/>
      <c r="V99" s="64"/>
      <c r="W99" s="64"/>
      <c r="X99" s="64"/>
    </row>
    <row r="100" spans="2:24" outlineLevel="1" x14ac:dyDescent="0.25">
      <c r="B100" s="64"/>
      <c r="C100" s="64"/>
      <c r="D100" s="118">
        <v>93</v>
      </c>
      <c r="E100" s="101">
        <f>Model!D97</f>
        <v>0.64359993773316326</v>
      </c>
      <c r="F100" s="106" t="str">
        <f>IF(E100&lt;Summary!$H$5,"Open","Closed")</f>
        <v>Open</v>
      </c>
      <c r="G100" s="108">
        <f ca="1">COUNT($H$8:H99)-COUNTIF($J$8:J99,"&lt;"&amp;TEXT(E100,"General"))</f>
        <v>0</v>
      </c>
      <c r="H100" s="101">
        <f ca="1">IF(Model!J97=$C$4,MAXA(E100,MAX($J$8:J99)),"")</f>
        <v>0.64359993773316326</v>
      </c>
      <c r="I100" s="101">
        <f ca="1">IF(Model!J97=$C$4,_xll.CB.Normal(INDEX(Summary!$C$5:$E$12,7,'Teller 1'!$C$5),(INDEX(Summary!$C$5:$E$12,8,'Teller 1'!$C$5)),0),"")</f>
        <v>6.1729025079605773E-3</v>
      </c>
      <c r="J100" s="101">
        <f t="shared" ca="1" si="8"/>
        <v>0.64977284024112381</v>
      </c>
      <c r="K100" s="101">
        <f t="shared" ca="1" si="9"/>
        <v>0</v>
      </c>
      <c r="L100" s="73">
        <f t="shared" si="5"/>
        <v>0</v>
      </c>
      <c r="M100" s="73">
        <f t="shared" si="6"/>
        <v>0</v>
      </c>
      <c r="N100" s="73">
        <f t="shared" si="7"/>
        <v>0</v>
      </c>
      <c r="O100" s="64"/>
      <c r="P100" s="64"/>
      <c r="Q100" s="64"/>
      <c r="R100" s="64"/>
      <c r="S100" s="64"/>
      <c r="T100" s="64"/>
      <c r="U100" s="64"/>
      <c r="V100" s="64"/>
      <c r="W100" s="64"/>
      <c r="X100" s="64"/>
    </row>
    <row r="101" spans="2:24" outlineLevel="1" x14ac:dyDescent="0.25">
      <c r="B101" s="64"/>
      <c r="C101" s="64"/>
      <c r="D101" s="118">
        <v>94</v>
      </c>
      <c r="E101" s="101">
        <f>Model!D98</f>
        <v>0.64648805098549633</v>
      </c>
      <c r="F101" s="106" t="str">
        <f>IF(E101&lt;Summary!$H$5,"Open","Closed")</f>
        <v>Open</v>
      </c>
      <c r="G101" s="108">
        <f ca="1">COUNT($H$8:H100)-COUNTIF($J$8:J100,"&lt;"&amp;TEXT(E101,"General"))</f>
        <v>1</v>
      </c>
      <c r="H101" s="101" t="str">
        <f ca="1">IF(Model!J98=$C$4,MAXA(E101,MAX($J$8:J100)),"")</f>
        <v/>
      </c>
      <c r="I101" s="101" t="str">
        <f ca="1">IF(Model!J98=$C$4,_xll.CB.Normal(INDEX(Summary!$C$5:$E$12,7,'Teller 1'!$C$5),(INDEX(Summary!$C$5:$E$12,8,'Teller 1'!$C$5)),0),"")</f>
        <v/>
      </c>
      <c r="J101" s="101" t="str">
        <f t="shared" ca="1" si="8"/>
        <v/>
      </c>
      <c r="K101" s="101" t="str">
        <f t="shared" ca="1" si="9"/>
        <v/>
      </c>
      <c r="L101" s="73">
        <f t="shared" si="5"/>
        <v>0</v>
      </c>
      <c r="M101" s="73">
        <f t="shared" si="6"/>
        <v>0</v>
      </c>
      <c r="N101" s="73">
        <f t="shared" si="7"/>
        <v>0</v>
      </c>
      <c r="O101" s="64"/>
      <c r="P101" s="64"/>
      <c r="Q101" s="64"/>
      <c r="R101" s="64"/>
      <c r="S101" s="64"/>
      <c r="T101" s="64"/>
      <c r="U101" s="64"/>
      <c r="V101" s="64"/>
      <c r="W101" s="64"/>
      <c r="X101" s="64"/>
    </row>
    <row r="102" spans="2:24" outlineLevel="1" x14ac:dyDescent="0.25">
      <c r="B102" s="64"/>
      <c r="C102" s="64"/>
      <c r="D102" s="118">
        <v>95</v>
      </c>
      <c r="E102" s="101">
        <f>Model!D99</f>
        <v>0.6493761642378294</v>
      </c>
      <c r="F102" s="106" t="str">
        <f>IF(E102&lt;Summary!$H$5,"Open","Closed")</f>
        <v>Open</v>
      </c>
      <c r="G102" s="108">
        <f ca="1">COUNT($H$8:H101)-COUNTIF($J$8:J101,"&lt;"&amp;TEXT(E102,"General"))</f>
        <v>1</v>
      </c>
      <c r="H102" s="101" t="str">
        <f ca="1">IF(Model!J99=$C$4,MAXA(E102,MAX($J$8:J101)),"")</f>
        <v/>
      </c>
      <c r="I102" s="101" t="str">
        <f ca="1">IF(Model!J99=$C$4,_xll.CB.Normal(INDEX(Summary!$C$5:$E$12,7,'Teller 1'!$C$5),(INDEX(Summary!$C$5:$E$12,8,'Teller 1'!$C$5)),0),"")</f>
        <v/>
      </c>
      <c r="J102" s="101" t="str">
        <f t="shared" ca="1" si="8"/>
        <v/>
      </c>
      <c r="K102" s="101" t="str">
        <f t="shared" ca="1" si="9"/>
        <v/>
      </c>
      <c r="L102" s="73">
        <f t="shared" si="5"/>
        <v>0</v>
      </c>
      <c r="M102" s="73">
        <f t="shared" si="6"/>
        <v>0</v>
      </c>
      <c r="N102" s="73">
        <f t="shared" si="7"/>
        <v>0</v>
      </c>
      <c r="O102" s="64"/>
      <c r="P102" s="64"/>
      <c r="Q102" s="64"/>
      <c r="R102" s="64"/>
      <c r="S102" s="64"/>
      <c r="T102" s="64"/>
      <c r="U102" s="64"/>
      <c r="V102" s="64"/>
      <c r="W102" s="64"/>
      <c r="X102" s="64"/>
    </row>
    <row r="103" spans="2:24" outlineLevel="1" x14ac:dyDescent="0.25">
      <c r="B103" s="64"/>
      <c r="C103" s="64"/>
      <c r="D103" s="118">
        <v>96</v>
      </c>
      <c r="E103" s="101">
        <f>Model!D100</f>
        <v>0.65226427749016247</v>
      </c>
      <c r="F103" s="106" t="str">
        <f>IF(E103&lt;Summary!$H$5,"Open","Closed")</f>
        <v>Open</v>
      </c>
      <c r="G103" s="108">
        <f ca="1">COUNT($H$8:H102)-COUNTIF($J$8:J102,"&lt;"&amp;TEXT(E103,"General"))</f>
        <v>0</v>
      </c>
      <c r="H103" s="101">
        <f ca="1">IF(Model!J100=$C$4,MAXA(E103,MAX($J$8:J102)),"")</f>
        <v>0.65226427749016247</v>
      </c>
      <c r="I103" s="101">
        <f ca="1">IF(Model!J100=$C$4,_xll.CB.Normal(INDEX(Summary!$C$5:$E$12,7,'Teller 1'!$C$5),(INDEX(Summary!$C$5:$E$12,8,'Teller 1'!$C$5)),0),"")</f>
        <v>4.9259721637908375E-3</v>
      </c>
      <c r="J103" s="101">
        <f t="shared" ca="1" si="8"/>
        <v>0.65719024965395334</v>
      </c>
      <c r="K103" s="101">
        <f t="shared" ca="1" si="9"/>
        <v>0</v>
      </c>
      <c r="L103" s="73">
        <f t="shared" si="5"/>
        <v>0</v>
      </c>
      <c r="M103" s="73">
        <f t="shared" si="6"/>
        <v>0</v>
      </c>
      <c r="N103" s="73">
        <f t="shared" si="7"/>
        <v>0</v>
      </c>
      <c r="O103" s="64"/>
      <c r="P103" s="64"/>
      <c r="Q103" s="64"/>
      <c r="R103" s="64"/>
      <c r="S103" s="64"/>
      <c r="T103" s="64"/>
      <c r="U103" s="64"/>
      <c r="V103" s="64"/>
      <c r="W103" s="64"/>
      <c r="X103" s="64"/>
    </row>
    <row r="104" spans="2:24" outlineLevel="1" x14ac:dyDescent="0.25">
      <c r="B104" s="64"/>
      <c r="C104" s="64"/>
      <c r="D104" s="118">
        <v>97</v>
      </c>
      <c r="E104" s="101">
        <f>Model!D101</f>
        <v>0.65515239074249554</v>
      </c>
      <c r="F104" s="106" t="str">
        <f>IF(E104&lt;Summary!$H$5,"Open","Closed")</f>
        <v>Open</v>
      </c>
      <c r="G104" s="108">
        <f ca="1">COUNT($H$8:H103)-COUNTIF($J$8:J103,"&lt;"&amp;TEXT(E104,"General"))</f>
        <v>1</v>
      </c>
      <c r="H104" s="101" t="str">
        <f ca="1">IF(Model!J101=$C$4,MAXA(E104,MAX($J$8:J103)),"")</f>
        <v/>
      </c>
      <c r="I104" s="101" t="str">
        <f ca="1">IF(Model!J101=$C$4,_xll.CB.Normal(INDEX(Summary!$C$5:$E$12,7,'Teller 1'!$C$5),(INDEX(Summary!$C$5:$E$12,8,'Teller 1'!$C$5)),0),"")</f>
        <v/>
      </c>
      <c r="J104" s="101" t="str">
        <f t="shared" ca="1" si="8"/>
        <v/>
      </c>
      <c r="K104" s="101" t="str">
        <f t="shared" ca="1" si="9"/>
        <v/>
      </c>
      <c r="L104" s="73">
        <f t="shared" si="5"/>
        <v>0</v>
      </c>
      <c r="M104" s="73">
        <f t="shared" si="6"/>
        <v>0</v>
      </c>
      <c r="N104" s="73">
        <f t="shared" si="7"/>
        <v>0</v>
      </c>
      <c r="O104" s="64"/>
      <c r="P104" s="64"/>
      <c r="Q104" s="64"/>
      <c r="R104" s="64"/>
      <c r="S104" s="64"/>
      <c r="T104" s="64"/>
      <c r="U104" s="64"/>
      <c r="V104" s="64"/>
      <c r="W104" s="64"/>
      <c r="X104" s="64"/>
    </row>
    <row r="105" spans="2:24" outlineLevel="1" x14ac:dyDescent="0.25">
      <c r="B105" s="64"/>
      <c r="C105" s="64"/>
      <c r="D105" s="118">
        <v>98</v>
      </c>
      <c r="E105" s="101">
        <f>Model!D102</f>
        <v>0.65804050399482861</v>
      </c>
      <c r="F105" s="106" t="str">
        <f>IF(E105&lt;Summary!$H$5,"Open","Closed")</f>
        <v>Open</v>
      </c>
      <c r="G105" s="108">
        <f ca="1">COUNT($H$8:H104)-COUNTIF($J$8:J104,"&lt;"&amp;TEXT(E105,"General"))</f>
        <v>0</v>
      </c>
      <c r="H105" s="101">
        <f ca="1">IF(Model!J102=$C$4,MAXA(E105,MAX($J$8:J104)),"")</f>
        <v>0.65804050399482861</v>
      </c>
      <c r="I105" s="101">
        <f ca="1">IF(Model!J102=$C$4,_xll.CB.Normal(INDEX(Summary!$C$5:$E$12,7,'Teller 1'!$C$5),(INDEX(Summary!$C$5:$E$12,8,'Teller 1'!$C$5)),0),"")</f>
        <v>6.4282728579359806E-3</v>
      </c>
      <c r="J105" s="101">
        <f t="shared" ca="1" si="8"/>
        <v>0.66446877685276462</v>
      </c>
      <c r="K105" s="101">
        <f t="shared" ca="1" si="9"/>
        <v>0</v>
      </c>
      <c r="L105" s="73">
        <f t="shared" si="5"/>
        <v>0</v>
      </c>
      <c r="M105" s="73">
        <f t="shared" si="6"/>
        <v>0</v>
      </c>
      <c r="N105" s="73">
        <f t="shared" si="7"/>
        <v>0</v>
      </c>
      <c r="O105" s="64"/>
      <c r="P105" s="64"/>
      <c r="Q105" s="64"/>
      <c r="R105" s="64"/>
      <c r="S105" s="64"/>
      <c r="T105" s="64"/>
      <c r="U105" s="64"/>
      <c r="V105" s="64"/>
      <c r="W105" s="64"/>
      <c r="X105" s="64"/>
    </row>
    <row r="106" spans="2:24" outlineLevel="1" x14ac:dyDescent="0.25">
      <c r="B106" s="64"/>
      <c r="C106" s="64"/>
      <c r="D106" s="118">
        <v>99</v>
      </c>
      <c r="E106" s="101">
        <f>Model!D103</f>
        <v>0.66092861724716168</v>
      </c>
      <c r="F106" s="106" t="str">
        <f>IF(E106&lt;Summary!$H$5,"Open","Closed")</f>
        <v>Open</v>
      </c>
      <c r="G106" s="108">
        <f ca="1">COUNT($H$8:H105)-COUNTIF($J$8:J105,"&lt;"&amp;TEXT(E106,"General"))</f>
        <v>1</v>
      </c>
      <c r="H106" s="101" t="str">
        <f ca="1">IF(Model!J103=$C$4,MAXA(E106,MAX($J$8:J105)),"")</f>
        <v/>
      </c>
      <c r="I106" s="101" t="str">
        <f ca="1">IF(Model!J103=$C$4,_xll.CB.Normal(INDEX(Summary!$C$5:$E$12,7,'Teller 1'!$C$5),(INDEX(Summary!$C$5:$E$12,8,'Teller 1'!$C$5)),0),"")</f>
        <v/>
      </c>
      <c r="J106" s="101" t="str">
        <f t="shared" ca="1" si="8"/>
        <v/>
      </c>
      <c r="K106" s="101" t="str">
        <f t="shared" ca="1" si="9"/>
        <v/>
      </c>
      <c r="L106" s="73">
        <f t="shared" si="5"/>
        <v>0</v>
      </c>
      <c r="M106" s="73">
        <f t="shared" si="6"/>
        <v>0</v>
      </c>
      <c r="N106" s="73">
        <f t="shared" si="7"/>
        <v>0</v>
      </c>
      <c r="O106" s="64"/>
      <c r="P106" s="64"/>
      <c r="Q106" s="64"/>
      <c r="R106" s="64"/>
      <c r="S106" s="64"/>
      <c r="T106" s="64"/>
      <c r="U106" s="64"/>
      <c r="V106" s="64"/>
      <c r="W106" s="64"/>
      <c r="X106" s="64"/>
    </row>
    <row r="107" spans="2:24" outlineLevel="1" x14ac:dyDescent="0.25">
      <c r="B107" s="64"/>
      <c r="C107" s="64"/>
      <c r="D107" s="118">
        <v>100</v>
      </c>
      <c r="E107" s="101">
        <f>Model!D104</f>
        <v>0.66381673049949474</v>
      </c>
      <c r="F107" s="106" t="str">
        <f>IF(E107&lt;Summary!$H$5,"Open","Closed")</f>
        <v>Open</v>
      </c>
      <c r="G107" s="108">
        <f ca="1">COUNT($H$8:H106)-COUNTIF($J$8:J106,"&lt;"&amp;TEXT(E107,"General"))</f>
        <v>1</v>
      </c>
      <c r="H107" s="101" t="str">
        <f ca="1">IF(Model!J104=$C$4,MAXA(E107,MAX($J$8:J106)),"")</f>
        <v/>
      </c>
      <c r="I107" s="101" t="str">
        <f ca="1">IF(Model!J104=$C$4,_xll.CB.Normal(INDEX(Summary!$C$5:$E$12,7,'Teller 1'!$C$5),(INDEX(Summary!$C$5:$E$12,8,'Teller 1'!$C$5)),0),"")</f>
        <v/>
      </c>
      <c r="J107" s="101" t="str">
        <f t="shared" ca="1" si="8"/>
        <v/>
      </c>
      <c r="K107" s="101" t="str">
        <f t="shared" ca="1" si="9"/>
        <v/>
      </c>
      <c r="L107" s="73">
        <f t="shared" si="5"/>
        <v>0</v>
      </c>
      <c r="M107" s="73">
        <f t="shared" si="6"/>
        <v>0</v>
      </c>
      <c r="N107" s="73">
        <f t="shared" si="7"/>
        <v>0</v>
      </c>
      <c r="O107" s="64"/>
      <c r="P107" s="64"/>
      <c r="Q107" s="64"/>
      <c r="R107" s="64"/>
      <c r="S107" s="64"/>
      <c r="T107" s="64"/>
      <c r="U107" s="64"/>
      <c r="V107" s="64"/>
      <c r="W107" s="64"/>
      <c r="X107" s="64"/>
    </row>
    <row r="108" spans="2:24" outlineLevel="1" x14ac:dyDescent="0.25">
      <c r="B108" s="64"/>
      <c r="C108" s="64"/>
      <c r="D108" s="118">
        <v>101</v>
      </c>
      <c r="E108" s="101">
        <f>Model!D105</f>
        <v>0.66670484375182781</v>
      </c>
      <c r="F108" s="106" t="str">
        <f>IF(E108&lt;Summary!$H$5,"Open","Closed")</f>
        <v>Open</v>
      </c>
      <c r="G108" s="108">
        <f ca="1">COUNT($H$8:H107)-COUNTIF($J$8:J107,"&lt;"&amp;TEXT(E108,"General"))</f>
        <v>0</v>
      </c>
      <c r="H108" s="101">
        <f ca="1">IF(Model!J105=$C$4,MAXA(E108,MAX($J$8:J107)),"")</f>
        <v>0.66670484375182781</v>
      </c>
      <c r="I108" s="101">
        <f ca="1">IF(Model!J105=$C$4,_xll.CB.Normal(INDEX(Summary!$C$5:$E$12,7,'Teller 1'!$C$5),(INDEX(Summary!$C$5:$E$12,8,'Teller 1'!$C$5)),0),"")</f>
        <v>4.2946078961639631E-3</v>
      </c>
      <c r="J108" s="101">
        <f t="shared" ca="1" si="8"/>
        <v>0.6709994516479918</v>
      </c>
      <c r="K108" s="101">
        <f t="shared" ca="1" si="9"/>
        <v>0</v>
      </c>
      <c r="L108" s="73">
        <f t="shared" si="5"/>
        <v>0</v>
      </c>
      <c r="M108" s="73">
        <f t="shared" si="6"/>
        <v>0</v>
      </c>
      <c r="N108" s="73">
        <f t="shared" si="7"/>
        <v>0</v>
      </c>
      <c r="O108" s="64"/>
      <c r="P108" s="64"/>
      <c r="Q108" s="64"/>
      <c r="R108" s="64"/>
      <c r="S108" s="64"/>
      <c r="T108" s="64"/>
      <c r="U108" s="64"/>
      <c r="V108" s="64"/>
      <c r="W108" s="64"/>
      <c r="X108" s="64"/>
    </row>
    <row r="109" spans="2:24" outlineLevel="1" x14ac:dyDescent="0.25">
      <c r="B109" s="64"/>
      <c r="C109" s="64"/>
      <c r="D109" s="118">
        <v>102</v>
      </c>
      <c r="E109" s="101">
        <f>Model!D106</f>
        <v>0.66959295700416088</v>
      </c>
      <c r="F109" s="106" t="str">
        <f>IF(E109&lt;Summary!$H$5,"Open","Closed")</f>
        <v>Open</v>
      </c>
      <c r="G109" s="108">
        <f ca="1">COUNT($H$8:H108)-COUNTIF($J$8:J108,"&lt;"&amp;TEXT(E109,"General"))</f>
        <v>1</v>
      </c>
      <c r="H109" s="101" t="str">
        <f ca="1">IF(Model!J106=$C$4,MAXA(E109,MAX($J$8:J108)),"")</f>
        <v/>
      </c>
      <c r="I109" s="101" t="str">
        <f ca="1">IF(Model!J106=$C$4,_xll.CB.Normal(INDEX(Summary!$C$5:$E$12,7,'Teller 1'!$C$5),(INDEX(Summary!$C$5:$E$12,8,'Teller 1'!$C$5)),0),"")</f>
        <v/>
      </c>
      <c r="J109" s="101" t="str">
        <f t="shared" ca="1" si="8"/>
        <v/>
      </c>
      <c r="K109" s="101" t="str">
        <f t="shared" ca="1" si="9"/>
        <v/>
      </c>
      <c r="L109" s="73">
        <f t="shared" si="5"/>
        <v>0</v>
      </c>
      <c r="M109" s="73">
        <f t="shared" si="6"/>
        <v>0</v>
      </c>
      <c r="N109" s="73">
        <f t="shared" si="7"/>
        <v>0</v>
      </c>
      <c r="O109" s="64"/>
      <c r="P109" s="64"/>
      <c r="Q109" s="64"/>
      <c r="R109" s="64"/>
      <c r="S109" s="64"/>
      <c r="T109" s="64"/>
      <c r="U109" s="64"/>
      <c r="V109" s="64"/>
      <c r="W109" s="64"/>
      <c r="X109" s="64"/>
    </row>
    <row r="110" spans="2:24" outlineLevel="1" x14ac:dyDescent="0.25">
      <c r="B110" s="64"/>
      <c r="C110" s="64"/>
      <c r="D110" s="118">
        <v>103</v>
      </c>
      <c r="E110" s="101">
        <f>Model!D107</f>
        <v>0.67248107025649395</v>
      </c>
      <c r="F110" s="106" t="str">
        <f>IF(E110&lt;Summary!$H$5,"Open","Closed")</f>
        <v>Open</v>
      </c>
      <c r="G110" s="108">
        <f ca="1">COUNT($H$8:H109)-COUNTIF($J$8:J109,"&lt;"&amp;TEXT(E110,"General"))</f>
        <v>0</v>
      </c>
      <c r="H110" s="101">
        <f ca="1">IF(Model!J107=$C$4,MAXA(E110,MAX($J$8:J109)),"")</f>
        <v>0.67248107025649395</v>
      </c>
      <c r="I110" s="101">
        <f ca="1">IF(Model!J107=$C$4,_xll.CB.Normal(INDEX(Summary!$C$5:$E$12,7,'Teller 1'!$C$5),(INDEX(Summary!$C$5:$E$12,8,'Teller 1'!$C$5)),0),"")</f>
        <v>6.590907508558291E-3</v>
      </c>
      <c r="J110" s="101">
        <f t="shared" ca="1" si="8"/>
        <v>0.67907197776505224</v>
      </c>
      <c r="K110" s="101">
        <f t="shared" ca="1" si="9"/>
        <v>0</v>
      </c>
      <c r="L110" s="73">
        <f t="shared" si="5"/>
        <v>0</v>
      </c>
      <c r="M110" s="73">
        <f t="shared" si="6"/>
        <v>0</v>
      </c>
      <c r="N110" s="73">
        <f t="shared" si="7"/>
        <v>0</v>
      </c>
      <c r="O110" s="64"/>
      <c r="P110" s="64"/>
      <c r="Q110" s="64"/>
      <c r="R110" s="64"/>
      <c r="S110" s="64"/>
      <c r="T110" s="64"/>
      <c r="U110" s="64"/>
      <c r="V110" s="64"/>
      <c r="W110" s="64"/>
      <c r="X110" s="64"/>
    </row>
    <row r="111" spans="2:24" outlineLevel="1" x14ac:dyDescent="0.25">
      <c r="B111" s="64"/>
      <c r="C111" s="64"/>
      <c r="D111" s="118">
        <v>104</v>
      </c>
      <c r="E111" s="101">
        <f>Model!D108</f>
        <v>0.67536918350882702</v>
      </c>
      <c r="F111" s="106" t="str">
        <f>IF(E111&lt;Summary!$H$5,"Open","Closed")</f>
        <v>Open</v>
      </c>
      <c r="G111" s="108">
        <f ca="1">COUNT($H$8:H110)-COUNTIF($J$8:J110,"&lt;"&amp;TEXT(E111,"General"))</f>
        <v>1</v>
      </c>
      <c r="H111" s="101" t="str">
        <f ca="1">IF(Model!J108=$C$4,MAXA(E111,MAX($J$8:J110)),"")</f>
        <v/>
      </c>
      <c r="I111" s="101" t="str">
        <f ca="1">IF(Model!J108=$C$4,_xll.CB.Normal(INDEX(Summary!$C$5:$E$12,7,'Teller 1'!$C$5),(INDEX(Summary!$C$5:$E$12,8,'Teller 1'!$C$5)),0),"")</f>
        <v/>
      </c>
      <c r="J111" s="101" t="str">
        <f t="shared" ca="1" si="8"/>
        <v/>
      </c>
      <c r="K111" s="101" t="str">
        <f t="shared" ca="1" si="9"/>
        <v/>
      </c>
      <c r="L111" s="73">
        <f t="shared" si="5"/>
        <v>0</v>
      </c>
      <c r="M111" s="73">
        <f t="shared" si="6"/>
        <v>0</v>
      </c>
      <c r="N111" s="73">
        <f t="shared" si="7"/>
        <v>0</v>
      </c>
      <c r="O111" s="64"/>
      <c r="P111" s="64"/>
      <c r="Q111" s="64"/>
      <c r="R111" s="64"/>
      <c r="S111" s="64"/>
      <c r="T111" s="64"/>
      <c r="U111" s="64"/>
      <c r="V111" s="64"/>
      <c r="W111" s="64"/>
      <c r="X111" s="64"/>
    </row>
    <row r="112" spans="2:24" outlineLevel="1" x14ac:dyDescent="0.25">
      <c r="B112" s="64"/>
      <c r="C112" s="64"/>
      <c r="D112" s="118">
        <v>105</v>
      </c>
      <c r="E112" s="101">
        <f>Model!D109</f>
        <v>0.67825729676116009</v>
      </c>
      <c r="F112" s="106" t="str">
        <f>IF(E112&lt;Summary!$H$5,"Open","Closed")</f>
        <v>Open</v>
      </c>
      <c r="G112" s="108">
        <f ca="1">COUNT($H$8:H111)-COUNTIF($J$8:J111,"&lt;"&amp;TEXT(E112,"General"))</f>
        <v>1</v>
      </c>
      <c r="H112" s="101" t="str">
        <f ca="1">IF(Model!J109=$C$4,MAXA(E112,MAX($J$8:J111)),"")</f>
        <v/>
      </c>
      <c r="I112" s="101" t="str">
        <f ca="1">IF(Model!J109=$C$4,_xll.CB.Normal(INDEX(Summary!$C$5:$E$12,7,'Teller 1'!$C$5),(INDEX(Summary!$C$5:$E$12,8,'Teller 1'!$C$5)),0),"")</f>
        <v/>
      </c>
      <c r="J112" s="101" t="str">
        <f t="shared" ca="1" si="8"/>
        <v/>
      </c>
      <c r="K112" s="101" t="str">
        <f t="shared" ca="1" si="9"/>
        <v/>
      </c>
      <c r="L112" s="73">
        <f t="shared" si="5"/>
        <v>0</v>
      </c>
      <c r="M112" s="73">
        <f t="shared" si="6"/>
        <v>0</v>
      </c>
      <c r="N112" s="73">
        <f t="shared" si="7"/>
        <v>0</v>
      </c>
      <c r="O112" s="64"/>
      <c r="P112" s="64"/>
      <c r="Q112" s="64"/>
      <c r="R112" s="64"/>
      <c r="S112" s="64"/>
      <c r="T112" s="64"/>
      <c r="U112" s="64"/>
      <c r="V112" s="64"/>
      <c r="W112" s="64"/>
      <c r="X112" s="64"/>
    </row>
    <row r="113" spans="2:24" outlineLevel="1" x14ac:dyDescent="0.25">
      <c r="B113" s="64"/>
      <c r="C113" s="64"/>
      <c r="D113" s="118">
        <v>106</v>
      </c>
      <c r="E113" s="101">
        <f>Model!D110</f>
        <v>0.68114541001349316</v>
      </c>
      <c r="F113" s="106" t="str">
        <f>IF(E113&lt;Summary!$H$5,"Open","Closed")</f>
        <v>Open</v>
      </c>
      <c r="G113" s="108">
        <f ca="1">COUNT($H$8:H112)-COUNTIF($J$8:J112,"&lt;"&amp;TEXT(E113,"General"))</f>
        <v>0</v>
      </c>
      <c r="H113" s="101">
        <f ca="1">IF(Model!J110=$C$4,MAXA(E113,MAX($J$8:J112)),"")</f>
        <v>0.68114541001349316</v>
      </c>
      <c r="I113" s="101">
        <f ca="1">IF(Model!J110=$C$4,_xll.CB.Normal(INDEX(Summary!$C$5:$E$12,7,'Teller 1'!$C$5),(INDEX(Summary!$C$5:$E$12,8,'Teller 1'!$C$5)),0),"")</f>
        <v>8.0878386739389758E-4</v>
      </c>
      <c r="J113" s="101">
        <f t="shared" ca="1" si="8"/>
        <v>0.68195419388088707</v>
      </c>
      <c r="K113" s="101">
        <f t="shared" ca="1" si="9"/>
        <v>0</v>
      </c>
      <c r="L113" s="73">
        <f t="shared" si="5"/>
        <v>0</v>
      </c>
      <c r="M113" s="73">
        <f t="shared" si="6"/>
        <v>0</v>
      </c>
      <c r="N113" s="73">
        <f t="shared" si="7"/>
        <v>0</v>
      </c>
      <c r="O113" s="64"/>
      <c r="P113" s="64"/>
      <c r="Q113" s="64"/>
      <c r="R113" s="64"/>
      <c r="S113" s="64"/>
      <c r="T113" s="64"/>
      <c r="U113" s="64"/>
      <c r="V113" s="64"/>
      <c r="W113" s="64"/>
      <c r="X113" s="64"/>
    </row>
    <row r="114" spans="2:24" outlineLevel="1" x14ac:dyDescent="0.25">
      <c r="B114" s="64"/>
      <c r="C114" s="64"/>
      <c r="D114" s="118">
        <v>107</v>
      </c>
      <c r="E114" s="101">
        <f>Model!D111</f>
        <v>0.68403352326582623</v>
      </c>
      <c r="F114" s="106" t="str">
        <f>IF(E114&lt;Summary!$H$5,"Open","Closed")</f>
        <v>Open</v>
      </c>
      <c r="G114" s="108">
        <f ca="1">COUNT($H$8:H113)-COUNTIF($J$8:J113,"&lt;"&amp;TEXT(E114,"General"))</f>
        <v>0</v>
      </c>
      <c r="H114" s="101">
        <f ca="1">IF(Model!J111=$C$4,MAXA(E114,MAX($J$8:J113)),"")</f>
        <v>0.68403352326582623</v>
      </c>
      <c r="I114" s="101">
        <f ca="1">IF(Model!J111=$C$4,_xll.CB.Normal(INDEX(Summary!$C$5:$E$12,7,'Teller 1'!$C$5),(INDEX(Summary!$C$5:$E$12,8,'Teller 1'!$C$5)),0),"")</f>
        <v>1.8878802502139639E-3</v>
      </c>
      <c r="J114" s="101">
        <f t="shared" ca="1" si="8"/>
        <v>0.68592140351604014</v>
      </c>
      <c r="K114" s="101">
        <f t="shared" ca="1" si="9"/>
        <v>0</v>
      </c>
      <c r="L114" s="73">
        <f t="shared" si="5"/>
        <v>0</v>
      </c>
      <c r="M114" s="73">
        <f t="shared" si="6"/>
        <v>0</v>
      </c>
      <c r="N114" s="73">
        <f t="shared" si="7"/>
        <v>0</v>
      </c>
      <c r="O114" s="64"/>
      <c r="P114" s="64"/>
      <c r="Q114" s="64"/>
      <c r="R114" s="64"/>
      <c r="S114" s="64"/>
      <c r="T114" s="64"/>
      <c r="U114" s="64"/>
      <c r="V114" s="64"/>
      <c r="W114" s="64"/>
      <c r="X114" s="64"/>
    </row>
    <row r="115" spans="2:24" outlineLevel="1" x14ac:dyDescent="0.25">
      <c r="B115" s="64"/>
      <c r="C115" s="64"/>
      <c r="D115" s="118">
        <v>108</v>
      </c>
      <c r="E115" s="101">
        <f>Model!D112</f>
        <v>0.6869216365181593</v>
      </c>
      <c r="F115" s="106" t="str">
        <f>IF(E115&lt;Summary!$H$5,"Open","Closed")</f>
        <v>Open</v>
      </c>
      <c r="G115" s="108">
        <f ca="1">COUNT($H$8:H114)-COUNTIF($J$8:J114,"&lt;"&amp;TEXT(E115,"General"))</f>
        <v>0</v>
      </c>
      <c r="H115" s="101">
        <f ca="1">IF(Model!J112=$C$4,MAXA(E115,MAX($J$8:J114)),"")</f>
        <v>0.6869216365181593</v>
      </c>
      <c r="I115" s="101">
        <f ca="1">IF(Model!J112=$C$4,_xll.CB.Normal(INDEX(Summary!$C$5:$E$12,7,'Teller 1'!$C$5),(INDEX(Summary!$C$5:$E$12,8,'Teller 1'!$C$5)),0),"")</f>
        <v>5.4798779812452771E-3</v>
      </c>
      <c r="J115" s="101">
        <f t="shared" ca="1" si="8"/>
        <v>0.69240151449940457</v>
      </c>
      <c r="K115" s="101">
        <f t="shared" ca="1" si="9"/>
        <v>0</v>
      </c>
      <c r="L115" s="73">
        <f t="shared" si="5"/>
        <v>0</v>
      </c>
      <c r="M115" s="73">
        <f t="shared" si="6"/>
        <v>0</v>
      </c>
      <c r="N115" s="73">
        <f t="shared" si="7"/>
        <v>0</v>
      </c>
      <c r="O115" s="64"/>
      <c r="P115" s="64"/>
      <c r="Q115" s="64"/>
      <c r="R115" s="64"/>
      <c r="S115" s="64"/>
      <c r="T115" s="64"/>
      <c r="U115" s="64"/>
      <c r="V115" s="64"/>
      <c r="W115" s="64"/>
      <c r="X115" s="64"/>
    </row>
    <row r="116" spans="2:24" outlineLevel="1" x14ac:dyDescent="0.25">
      <c r="B116" s="64"/>
      <c r="C116" s="64"/>
      <c r="D116" s="118">
        <v>109</v>
      </c>
      <c r="E116" s="101">
        <f>Model!D113</f>
        <v>0.68980974977049236</v>
      </c>
      <c r="F116" s="106" t="str">
        <f>IF(E116&lt;Summary!$H$5,"Open","Closed")</f>
        <v>Open</v>
      </c>
      <c r="G116" s="108">
        <f ca="1">COUNT($H$8:H115)-COUNTIF($J$8:J115,"&lt;"&amp;TEXT(E116,"General"))</f>
        <v>1</v>
      </c>
      <c r="H116" s="101" t="str">
        <f ca="1">IF(Model!J113=$C$4,MAXA(E116,MAX($J$8:J115)),"")</f>
        <v/>
      </c>
      <c r="I116" s="101" t="str">
        <f ca="1">IF(Model!J113=$C$4,_xll.CB.Normal(INDEX(Summary!$C$5:$E$12,7,'Teller 1'!$C$5),(INDEX(Summary!$C$5:$E$12,8,'Teller 1'!$C$5)),0),"")</f>
        <v/>
      </c>
      <c r="J116" s="101" t="str">
        <f t="shared" ca="1" si="8"/>
        <v/>
      </c>
      <c r="K116" s="101" t="str">
        <f t="shared" ca="1" si="9"/>
        <v/>
      </c>
      <c r="L116" s="73">
        <f t="shared" si="5"/>
        <v>0</v>
      </c>
      <c r="M116" s="73">
        <f t="shared" si="6"/>
        <v>0</v>
      </c>
      <c r="N116" s="73">
        <f t="shared" si="7"/>
        <v>0</v>
      </c>
      <c r="O116" s="64"/>
      <c r="P116" s="64"/>
      <c r="Q116" s="64"/>
      <c r="R116" s="64"/>
      <c r="S116" s="64"/>
      <c r="T116" s="64"/>
      <c r="U116" s="64"/>
      <c r="V116" s="64"/>
      <c r="W116" s="64"/>
      <c r="X116" s="64"/>
    </row>
    <row r="117" spans="2:24" outlineLevel="1" x14ac:dyDescent="0.25">
      <c r="B117" s="64"/>
      <c r="C117" s="64"/>
      <c r="D117" s="118">
        <v>110</v>
      </c>
      <c r="E117" s="101">
        <f>Model!D114</f>
        <v>0.69269786302282543</v>
      </c>
      <c r="F117" s="106" t="str">
        <f>IF(E117&lt;Summary!$H$5,"Open","Closed")</f>
        <v>Open</v>
      </c>
      <c r="G117" s="108">
        <f ca="1">COUNT($H$8:H116)-COUNTIF($J$8:J116,"&lt;"&amp;TEXT(E117,"General"))</f>
        <v>0</v>
      </c>
      <c r="H117" s="101">
        <f ca="1">IF(Model!J114=$C$4,MAXA(E117,MAX($J$8:J116)),"")</f>
        <v>0.69269786302282543</v>
      </c>
      <c r="I117" s="101">
        <f ca="1">IF(Model!J114=$C$4,_xll.CB.Normal(INDEX(Summary!$C$5:$E$12,7,'Teller 1'!$C$5),(INDEX(Summary!$C$5:$E$12,8,'Teller 1'!$C$5)),0),"")</f>
        <v>2.9377160667263852E-3</v>
      </c>
      <c r="J117" s="101">
        <f t="shared" ca="1" si="8"/>
        <v>0.69563557908955187</v>
      </c>
      <c r="K117" s="101">
        <f t="shared" ca="1" si="9"/>
        <v>0</v>
      </c>
      <c r="L117" s="73">
        <f t="shared" si="5"/>
        <v>0</v>
      </c>
      <c r="M117" s="73">
        <f t="shared" si="6"/>
        <v>0</v>
      </c>
      <c r="N117" s="73">
        <f t="shared" si="7"/>
        <v>0</v>
      </c>
      <c r="O117" s="64"/>
      <c r="P117" s="64"/>
      <c r="Q117" s="64"/>
      <c r="R117" s="64"/>
      <c r="S117" s="64"/>
      <c r="T117" s="64"/>
      <c r="U117" s="64"/>
      <c r="V117" s="64"/>
      <c r="W117" s="64"/>
      <c r="X117" s="64"/>
    </row>
    <row r="118" spans="2:24" outlineLevel="1" x14ac:dyDescent="0.25">
      <c r="B118" s="64"/>
      <c r="C118" s="64"/>
      <c r="D118" s="118">
        <v>111</v>
      </c>
      <c r="E118" s="101">
        <f>Model!D115</f>
        <v>0.6955859762751585</v>
      </c>
      <c r="F118" s="106" t="str">
        <f>IF(E118&lt;Summary!$H$5,"Open","Closed")</f>
        <v>Open</v>
      </c>
      <c r="G118" s="108">
        <f ca="1">COUNT($H$8:H117)-COUNTIF($J$8:J117,"&lt;"&amp;TEXT(E118,"General"))</f>
        <v>1</v>
      </c>
      <c r="H118" s="101" t="str">
        <f ca="1">IF(Model!J115=$C$4,MAXA(E118,MAX($J$8:J117)),"")</f>
        <v/>
      </c>
      <c r="I118" s="101" t="str">
        <f ca="1">IF(Model!J115=$C$4,_xll.CB.Normal(INDEX(Summary!$C$5:$E$12,7,'Teller 1'!$C$5),(INDEX(Summary!$C$5:$E$12,8,'Teller 1'!$C$5)),0),"")</f>
        <v/>
      </c>
      <c r="J118" s="101" t="str">
        <f t="shared" ca="1" si="8"/>
        <v/>
      </c>
      <c r="K118" s="101" t="str">
        <f t="shared" ca="1" si="9"/>
        <v/>
      </c>
      <c r="L118" s="73">
        <f t="shared" si="5"/>
        <v>0</v>
      </c>
      <c r="M118" s="73">
        <f t="shared" si="6"/>
        <v>0</v>
      </c>
      <c r="N118" s="73">
        <f t="shared" si="7"/>
        <v>0</v>
      </c>
      <c r="O118" s="64"/>
      <c r="P118" s="64"/>
      <c r="Q118" s="64"/>
      <c r="R118" s="64"/>
      <c r="S118" s="64"/>
      <c r="T118" s="64"/>
      <c r="U118" s="64"/>
      <c r="V118" s="64"/>
      <c r="W118" s="64"/>
      <c r="X118" s="64"/>
    </row>
    <row r="119" spans="2:24" outlineLevel="1" x14ac:dyDescent="0.25">
      <c r="B119" s="64"/>
      <c r="C119" s="64"/>
      <c r="D119" s="118">
        <v>112</v>
      </c>
      <c r="E119" s="101">
        <f>Model!D116</f>
        <v>0.69847408952749157</v>
      </c>
      <c r="F119" s="106" t="str">
        <f>IF(E119&lt;Summary!$H$5,"Open","Closed")</f>
        <v>Open</v>
      </c>
      <c r="G119" s="108">
        <f ca="1">COUNT($H$8:H118)-COUNTIF($J$8:J118,"&lt;"&amp;TEXT(E119,"General"))</f>
        <v>0</v>
      </c>
      <c r="H119" s="101">
        <f ca="1">IF(Model!J116=$C$4,MAXA(E119,MAX($J$8:J118)),"")</f>
        <v>0.69847408952749157</v>
      </c>
      <c r="I119" s="101">
        <f ca="1">IF(Model!J116=$C$4,_xll.CB.Normal(INDEX(Summary!$C$5:$E$12,7,'Teller 1'!$C$5),(INDEX(Summary!$C$5:$E$12,8,'Teller 1'!$C$5)),0),"")</f>
        <v>5.1363310664767365E-3</v>
      </c>
      <c r="J119" s="101">
        <f t="shared" ca="1" si="8"/>
        <v>0.70361042059396828</v>
      </c>
      <c r="K119" s="101">
        <f t="shared" ca="1" si="9"/>
        <v>0</v>
      </c>
      <c r="L119" s="73">
        <f t="shared" si="5"/>
        <v>0</v>
      </c>
      <c r="M119" s="73">
        <f t="shared" si="6"/>
        <v>0</v>
      </c>
      <c r="N119" s="73">
        <f t="shared" si="7"/>
        <v>0</v>
      </c>
      <c r="O119" s="64"/>
      <c r="P119" s="64"/>
      <c r="Q119" s="64"/>
      <c r="R119" s="64"/>
      <c r="S119" s="64"/>
      <c r="T119" s="64"/>
      <c r="U119" s="64"/>
      <c r="V119" s="64"/>
      <c r="W119" s="64"/>
      <c r="X119" s="64"/>
    </row>
    <row r="120" spans="2:24" outlineLevel="1" x14ac:dyDescent="0.25">
      <c r="B120" s="64"/>
      <c r="C120" s="64"/>
      <c r="D120" s="118">
        <v>113</v>
      </c>
      <c r="E120" s="101">
        <f>Model!D117</f>
        <v>0.70136220277982464</v>
      </c>
      <c r="F120" s="106" t="str">
        <f>IF(E120&lt;Summary!$H$5,"Open","Closed")</f>
        <v>Open</v>
      </c>
      <c r="G120" s="108">
        <f ca="1">COUNT($H$8:H119)-COUNTIF($J$8:J119,"&lt;"&amp;TEXT(E120,"General"))</f>
        <v>1</v>
      </c>
      <c r="H120" s="101" t="str">
        <f ca="1">IF(Model!J117=$C$4,MAXA(E120,MAX($J$8:J119)),"")</f>
        <v/>
      </c>
      <c r="I120" s="101" t="str">
        <f ca="1">IF(Model!J117=$C$4,_xll.CB.Normal(INDEX(Summary!$C$5:$E$12,7,'Teller 1'!$C$5),(INDEX(Summary!$C$5:$E$12,8,'Teller 1'!$C$5)),0),"")</f>
        <v/>
      </c>
      <c r="J120" s="101" t="str">
        <f t="shared" ca="1" si="8"/>
        <v/>
      </c>
      <c r="K120" s="101" t="str">
        <f t="shared" ca="1" si="9"/>
        <v/>
      </c>
      <c r="L120" s="73">
        <f t="shared" si="5"/>
        <v>0</v>
      </c>
      <c r="M120" s="73">
        <f t="shared" si="6"/>
        <v>0</v>
      </c>
      <c r="N120" s="73">
        <f t="shared" si="7"/>
        <v>0</v>
      </c>
      <c r="O120" s="64"/>
      <c r="P120" s="64"/>
      <c r="Q120" s="64"/>
      <c r="R120" s="64"/>
      <c r="S120" s="64"/>
      <c r="T120" s="64"/>
      <c r="U120" s="64"/>
      <c r="V120" s="64"/>
      <c r="W120" s="64"/>
      <c r="X120" s="64"/>
    </row>
    <row r="121" spans="2:24" outlineLevel="1" x14ac:dyDescent="0.25">
      <c r="B121" s="64"/>
      <c r="C121" s="64"/>
      <c r="D121" s="118">
        <v>114</v>
      </c>
      <c r="E121" s="101">
        <f>Model!D118</f>
        <v>0.70425031603215771</v>
      </c>
      <c r="F121" s="106" t="str">
        <f>IF(E121&lt;Summary!$H$5,"Open","Closed")</f>
        <v>Open</v>
      </c>
      <c r="G121" s="108">
        <f ca="1">COUNT($H$8:H120)-COUNTIF($J$8:J120,"&lt;"&amp;TEXT(E121,"General"))</f>
        <v>0</v>
      </c>
      <c r="H121" s="101">
        <f ca="1">IF(Model!J118=$C$4,MAXA(E121,MAX($J$8:J120)),"")</f>
        <v>0.70425031603215771</v>
      </c>
      <c r="I121" s="101">
        <f ca="1">IF(Model!J118=$C$4,_xll.CB.Normal(INDEX(Summary!$C$5:$E$12,7,'Teller 1'!$C$5),(INDEX(Summary!$C$5:$E$12,8,'Teller 1'!$C$5)),0),"")</f>
        <v>2.3715884666817011E-3</v>
      </c>
      <c r="J121" s="101">
        <f t="shared" ca="1" si="8"/>
        <v>0.70662190449883944</v>
      </c>
      <c r="K121" s="101">
        <f t="shared" ca="1" si="9"/>
        <v>0</v>
      </c>
      <c r="L121" s="73">
        <f t="shared" si="5"/>
        <v>0</v>
      </c>
      <c r="M121" s="73">
        <f t="shared" si="6"/>
        <v>0</v>
      </c>
      <c r="N121" s="73">
        <f t="shared" si="7"/>
        <v>0</v>
      </c>
      <c r="O121" s="64"/>
      <c r="P121" s="64"/>
      <c r="Q121" s="64"/>
      <c r="R121" s="64"/>
      <c r="S121" s="64"/>
      <c r="T121" s="64"/>
      <c r="U121" s="64"/>
      <c r="V121" s="64"/>
      <c r="W121" s="64"/>
      <c r="X121" s="64"/>
    </row>
    <row r="122" spans="2:24" outlineLevel="1" x14ac:dyDescent="0.25">
      <c r="B122" s="64"/>
      <c r="C122" s="64"/>
      <c r="D122" s="118">
        <v>115</v>
      </c>
      <c r="E122" s="101">
        <f>Model!D119</f>
        <v>0.70713842928449078</v>
      </c>
      <c r="F122" s="106" t="str">
        <f>IF(E122&lt;Summary!$H$5,"Open","Closed")</f>
        <v>Open</v>
      </c>
      <c r="G122" s="108">
        <f ca="1">COUNT($H$8:H121)-COUNTIF($J$8:J121,"&lt;"&amp;TEXT(E122,"General"))</f>
        <v>0</v>
      </c>
      <c r="H122" s="101">
        <f ca="1">IF(Model!J119=$C$4,MAXA(E122,MAX($J$8:J121)),"")</f>
        <v>0.70713842928449078</v>
      </c>
      <c r="I122" s="101">
        <f ca="1">IF(Model!J119=$C$4,_xll.CB.Normal(INDEX(Summary!$C$5:$E$12,7,'Teller 1'!$C$5),(INDEX(Summary!$C$5:$E$12,8,'Teller 1'!$C$5)),0),"")</f>
        <v>5.9446246627549368E-3</v>
      </c>
      <c r="J122" s="101">
        <f t="shared" ca="1" si="8"/>
        <v>0.71308305394724569</v>
      </c>
      <c r="K122" s="101">
        <f t="shared" ca="1" si="9"/>
        <v>0</v>
      </c>
      <c r="L122" s="73">
        <f t="shared" si="5"/>
        <v>0</v>
      </c>
      <c r="M122" s="73">
        <f t="shared" si="6"/>
        <v>0</v>
      </c>
      <c r="N122" s="73">
        <f t="shared" si="7"/>
        <v>0</v>
      </c>
      <c r="O122" s="64"/>
      <c r="P122" s="64"/>
      <c r="Q122" s="64"/>
      <c r="R122" s="64"/>
      <c r="S122" s="64"/>
      <c r="T122" s="64"/>
      <c r="U122" s="64"/>
      <c r="V122" s="64"/>
      <c r="W122" s="64"/>
      <c r="X122" s="64"/>
    </row>
    <row r="123" spans="2:24" outlineLevel="1" x14ac:dyDescent="0.25">
      <c r="B123" s="64"/>
      <c r="C123" s="64"/>
      <c r="D123" s="118">
        <v>116</v>
      </c>
      <c r="E123" s="101" t="str">
        <f>Model!D120</f>
        <v>Closed</v>
      </c>
      <c r="F123" s="106" t="str">
        <f>IF(E123&lt;Summary!$H$5,"Open","Closed")</f>
        <v>Open</v>
      </c>
      <c r="G123" s="108">
        <f ca="1">COUNT($H$8:H122)-COUNTIF($J$8:J122,"&lt;"&amp;TEXT(E123,"General"))</f>
        <v>13</v>
      </c>
      <c r="H123" s="101" t="str">
        <f>IF(Model!J120=$C$4,MAXA(E123,MAX($J$8:J122)),"")</f>
        <v/>
      </c>
      <c r="I123" s="101" t="str">
        <f>IF(Model!J120=$C$4,_xll.CB.Normal(INDEX(Summary!$C$5:$E$12,7,'Teller 1'!$C$5),(INDEX(Summary!$C$5:$E$12,8,'Teller 1'!$C$5)),0),"")</f>
        <v/>
      </c>
      <c r="J123" s="101" t="str">
        <f t="shared" si="8"/>
        <v/>
      </c>
      <c r="K123" s="101" t="str">
        <f t="shared" si="9"/>
        <v/>
      </c>
      <c r="L123" s="73">
        <f t="shared" si="5"/>
        <v>0</v>
      </c>
      <c r="M123" s="73">
        <f t="shared" si="6"/>
        <v>0</v>
      </c>
      <c r="N123" s="73">
        <f t="shared" si="7"/>
        <v>0</v>
      </c>
      <c r="O123" s="64"/>
      <c r="P123" s="64"/>
      <c r="Q123" s="64"/>
      <c r="R123" s="64"/>
      <c r="S123" s="64"/>
      <c r="T123" s="64"/>
      <c r="U123" s="64"/>
      <c r="V123" s="64"/>
      <c r="W123" s="64"/>
      <c r="X123" s="64"/>
    </row>
    <row r="124" spans="2:24" outlineLevel="1" x14ac:dyDescent="0.25">
      <c r="B124" s="64"/>
      <c r="C124" s="64"/>
      <c r="D124" s="118">
        <v>117</v>
      </c>
      <c r="E124" s="101" t="str">
        <f>Model!D121</f>
        <v>Closed</v>
      </c>
      <c r="F124" s="106" t="str">
        <f>IF(E124&lt;Summary!$H$5,"Open","Closed")</f>
        <v>Open</v>
      </c>
      <c r="G124" s="108">
        <f ca="1">COUNT($H$8:H123)-COUNTIF($J$8:J123,"&lt;"&amp;TEXT(E124,"General"))</f>
        <v>12</v>
      </c>
      <c r="H124" s="101" t="str">
        <f>IF(Model!J121=$C$4,MAXA(E124,MAX($J$8:J123)),"")</f>
        <v/>
      </c>
      <c r="I124" s="101" t="str">
        <f>IF(Model!J121=$C$4,_xll.CB.Normal(INDEX(Summary!$C$5:$E$12,7,'Teller 1'!$C$5),(INDEX(Summary!$C$5:$E$12,8,'Teller 1'!$C$5)),0),"")</f>
        <v/>
      </c>
      <c r="J124" s="101" t="str">
        <f t="shared" si="8"/>
        <v/>
      </c>
      <c r="K124" s="101" t="str">
        <f t="shared" si="9"/>
        <v/>
      </c>
      <c r="L124" s="73">
        <f t="shared" si="5"/>
        <v>0</v>
      </c>
      <c r="M124" s="73">
        <f t="shared" si="6"/>
        <v>0</v>
      </c>
      <c r="N124" s="73">
        <f t="shared" si="7"/>
        <v>0</v>
      </c>
      <c r="O124" s="64"/>
      <c r="P124" s="64"/>
      <c r="Q124" s="64"/>
      <c r="R124" s="64"/>
      <c r="S124" s="64"/>
      <c r="T124" s="64"/>
      <c r="U124" s="64"/>
      <c r="V124" s="64"/>
      <c r="W124" s="64"/>
      <c r="X124" s="64"/>
    </row>
    <row r="125" spans="2:24" outlineLevel="1" x14ac:dyDescent="0.25">
      <c r="B125" s="64"/>
      <c r="C125" s="64"/>
      <c r="D125" s="118">
        <v>118</v>
      </c>
      <c r="E125" s="101" t="str">
        <f>Model!D122</f>
        <v>Closed</v>
      </c>
      <c r="F125" s="106" t="str">
        <f>IF(E125&lt;Summary!$H$5,"Open","Closed")</f>
        <v>Open</v>
      </c>
      <c r="G125" s="108">
        <f ca="1">COUNT($H$8:H124)-COUNTIF($J$8:J124,"&lt;"&amp;TEXT(E125,"General"))</f>
        <v>11</v>
      </c>
      <c r="H125" s="101" t="str">
        <f>IF(Model!J122=$C$4,MAXA(E125,MAX($J$8:J124)),"")</f>
        <v/>
      </c>
      <c r="I125" s="101" t="str">
        <f>IF(Model!J122=$C$4,_xll.CB.Normal(INDEX(Summary!$C$5:$E$12,7,'Teller 1'!$C$5),(INDEX(Summary!$C$5:$E$12,8,'Teller 1'!$C$5)),0),"")</f>
        <v/>
      </c>
      <c r="J125" s="101" t="str">
        <f t="shared" si="8"/>
        <v/>
      </c>
      <c r="K125" s="101" t="str">
        <f t="shared" si="9"/>
        <v/>
      </c>
      <c r="L125" s="73">
        <f t="shared" si="5"/>
        <v>0</v>
      </c>
      <c r="M125" s="73">
        <f t="shared" si="6"/>
        <v>0</v>
      </c>
      <c r="N125" s="73">
        <f t="shared" si="7"/>
        <v>0</v>
      </c>
      <c r="O125" s="64"/>
      <c r="P125" s="64"/>
      <c r="Q125" s="64"/>
      <c r="R125" s="64"/>
      <c r="S125" s="64"/>
      <c r="T125" s="64"/>
      <c r="U125" s="64"/>
      <c r="V125" s="64"/>
      <c r="W125" s="64"/>
      <c r="X125" s="64"/>
    </row>
    <row r="126" spans="2:24" outlineLevel="1" x14ac:dyDescent="0.25">
      <c r="B126" s="64"/>
      <c r="C126" s="64"/>
      <c r="D126" s="118">
        <v>119</v>
      </c>
      <c r="E126" s="101" t="str">
        <f>Model!D123</f>
        <v>Closed</v>
      </c>
      <c r="F126" s="106" t="str">
        <f>IF(E126&lt;Summary!$H$5,"Open","Closed")</f>
        <v>Open</v>
      </c>
      <c r="G126" s="108">
        <f ca="1">COUNT($H$8:H125)-COUNTIF($J$8:J125,"&lt;"&amp;TEXT(E126,"General"))</f>
        <v>10</v>
      </c>
      <c r="H126" s="101" t="str">
        <f>IF(Model!J123=$C$4,MAXA(E126,MAX($J$8:J125)),"")</f>
        <v/>
      </c>
      <c r="I126" s="101" t="str">
        <f>IF(Model!J123=$C$4,_xll.CB.Normal(INDEX(Summary!$C$5:$E$12,7,'Teller 1'!$C$5),(INDEX(Summary!$C$5:$E$12,8,'Teller 1'!$C$5)),0),"")</f>
        <v/>
      </c>
      <c r="J126" s="101" t="str">
        <f t="shared" si="8"/>
        <v/>
      </c>
      <c r="K126" s="101" t="str">
        <f t="shared" si="9"/>
        <v/>
      </c>
      <c r="L126" s="73">
        <f t="shared" si="5"/>
        <v>0</v>
      </c>
      <c r="M126" s="73">
        <f t="shared" si="6"/>
        <v>0</v>
      </c>
      <c r="N126" s="73">
        <f t="shared" si="7"/>
        <v>0</v>
      </c>
      <c r="O126" s="64"/>
      <c r="P126" s="64"/>
      <c r="Q126" s="64"/>
      <c r="R126" s="64"/>
      <c r="S126" s="64"/>
      <c r="T126" s="64"/>
      <c r="U126" s="64"/>
      <c r="V126" s="64"/>
      <c r="W126" s="64"/>
      <c r="X126" s="64"/>
    </row>
    <row r="127" spans="2:24" outlineLevel="1" x14ac:dyDescent="0.25">
      <c r="B127" s="64"/>
      <c r="C127" s="64"/>
      <c r="D127" s="118">
        <v>120</v>
      </c>
      <c r="E127" s="101" t="str">
        <f>Model!D124</f>
        <v>Closed</v>
      </c>
      <c r="F127" s="106" t="str">
        <f>IF(E127&lt;Summary!$H$5,"Open","Closed")</f>
        <v>Open</v>
      </c>
      <c r="G127" s="108">
        <f ca="1">COUNT($H$8:H126)-COUNTIF($J$8:J126,"&lt;"&amp;TEXT(E127,"General"))</f>
        <v>9</v>
      </c>
      <c r="H127" s="101" t="str">
        <f>IF(Model!J124=$C$4,MAXA(E127,MAX($J$8:J126)),"")</f>
        <v/>
      </c>
      <c r="I127" s="101" t="str">
        <f>IF(Model!J124=$C$4,_xll.CB.Normal(INDEX(Summary!$C$5:$E$12,7,'Teller 1'!$C$5),(INDEX(Summary!$C$5:$E$12,8,'Teller 1'!$C$5)),0),"")</f>
        <v/>
      </c>
      <c r="J127" s="101" t="str">
        <f t="shared" si="8"/>
        <v/>
      </c>
      <c r="K127" s="101" t="str">
        <f t="shared" si="9"/>
        <v/>
      </c>
      <c r="L127" s="73">
        <f t="shared" si="5"/>
        <v>0</v>
      </c>
      <c r="M127" s="73">
        <f t="shared" si="6"/>
        <v>0</v>
      </c>
      <c r="N127" s="73">
        <f t="shared" si="7"/>
        <v>0</v>
      </c>
      <c r="O127" s="64"/>
      <c r="P127" s="64"/>
      <c r="Q127" s="64"/>
      <c r="R127" s="64"/>
      <c r="S127" s="64"/>
      <c r="T127" s="64"/>
      <c r="U127" s="64"/>
      <c r="V127" s="64"/>
      <c r="W127" s="64"/>
      <c r="X127" s="64"/>
    </row>
    <row r="128" spans="2:24" outlineLevel="1" x14ac:dyDescent="0.25">
      <c r="B128" s="64"/>
      <c r="C128" s="64"/>
      <c r="D128" s="118">
        <v>121</v>
      </c>
      <c r="E128" s="101" t="str">
        <f>Model!D125</f>
        <v>Closed</v>
      </c>
      <c r="F128" s="106" t="str">
        <f>IF(E128&lt;Summary!$H$5,"Open","Closed")</f>
        <v>Open</v>
      </c>
      <c r="G128" s="108">
        <f ca="1">COUNT($H$8:H127)-COUNTIF($J$8:J127,"&lt;"&amp;TEXT(E128,"General"))</f>
        <v>8</v>
      </c>
      <c r="H128" s="101" t="str">
        <f>IF(Model!J125=$C$4,MAXA(E128,MAX($J$8:J127)),"")</f>
        <v/>
      </c>
      <c r="I128" s="101" t="str">
        <f>IF(Model!J125=$C$4,_xll.CB.Normal(INDEX(Summary!$C$5:$E$12,7,'Teller 1'!$C$5),(INDEX(Summary!$C$5:$E$12,8,'Teller 1'!$C$5)),0),"")</f>
        <v/>
      </c>
      <c r="J128" s="101" t="str">
        <f t="shared" si="8"/>
        <v/>
      </c>
      <c r="K128" s="101" t="str">
        <f t="shared" si="9"/>
        <v/>
      </c>
      <c r="L128" s="73">
        <f t="shared" si="5"/>
        <v>0</v>
      </c>
      <c r="M128" s="73">
        <f t="shared" si="6"/>
        <v>0</v>
      </c>
      <c r="N128" s="73">
        <f t="shared" si="7"/>
        <v>0</v>
      </c>
      <c r="O128" s="64"/>
      <c r="P128" s="64"/>
      <c r="Q128" s="64"/>
      <c r="R128" s="64"/>
      <c r="S128" s="64"/>
      <c r="T128" s="64"/>
      <c r="U128" s="64"/>
      <c r="V128" s="64"/>
      <c r="W128" s="64"/>
      <c r="X128" s="64"/>
    </row>
    <row r="129" spans="2:24" outlineLevel="1" x14ac:dyDescent="0.25">
      <c r="B129" s="64"/>
      <c r="C129" s="64"/>
      <c r="D129" s="118">
        <v>122</v>
      </c>
      <c r="E129" s="101" t="str">
        <f>Model!D126</f>
        <v>Closed</v>
      </c>
      <c r="F129" s="106" t="str">
        <f>IF(E129&lt;Summary!$H$5,"Open","Closed")</f>
        <v>Open</v>
      </c>
      <c r="G129" s="108">
        <f ca="1">COUNT($H$8:H128)-COUNTIF($J$8:J128,"&lt;"&amp;TEXT(E129,"General"))</f>
        <v>7</v>
      </c>
      <c r="H129" s="101" t="str">
        <f>IF(Model!J126=$C$4,MAXA(E129,MAX($J$8:J128)),"")</f>
        <v/>
      </c>
      <c r="I129" s="101" t="str">
        <f>IF(Model!J126=$C$4,_xll.CB.Normal(INDEX(Summary!$C$5:$E$12,7,'Teller 1'!$C$5),(INDEX(Summary!$C$5:$E$12,8,'Teller 1'!$C$5)),0),"")</f>
        <v/>
      </c>
      <c r="J129" s="101" t="str">
        <f t="shared" si="8"/>
        <v/>
      </c>
      <c r="K129" s="101" t="str">
        <f t="shared" si="9"/>
        <v/>
      </c>
      <c r="L129" s="73">
        <f t="shared" si="5"/>
        <v>0</v>
      </c>
      <c r="M129" s="73">
        <f t="shared" si="6"/>
        <v>0</v>
      </c>
      <c r="N129" s="73">
        <f t="shared" si="7"/>
        <v>0</v>
      </c>
      <c r="O129" s="64"/>
      <c r="P129" s="64"/>
      <c r="Q129" s="64"/>
      <c r="R129" s="64"/>
      <c r="S129" s="64"/>
      <c r="T129" s="64"/>
      <c r="U129" s="64"/>
      <c r="V129" s="64"/>
      <c r="W129" s="64"/>
      <c r="X129" s="64"/>
    </row>
    <row r="130" spans="2:24" outlineLevel="1" x14ac:dyDescent="0.25">
      <c r="B130" s="64"/>
      <c r="C130" s="64"/>
      <c r="D130" s="118">
        <v>123</v>
      </c>
      <c r="E130" s="101" t="str">
        <f>Model!D127</f>
        <v>Closed</v>
      </c>
      <c r="F130" s="106" t="str">
        <f>IF(E130&lt;Summary!$H$5,"Open","Closed")</f>
        <v>Open</v>
      </c>
      <c r="G130" s="108">
        <f ca="1">COUNT($H$8:H129)-COUNTIF($J$8:J129,"&lt;"&amp;TEXT(E130,"General"))</f>
        <v>6</v>
      </c>
      <c r="H130" s="101" t="str">
        <f>IF(Model!J127=$C$4,MAXA(E130,MAX($J$8:J129)),"")</f>
        <v/>
      </c>
      <c r="I130" s="101" t="str">
        <f>IF(Model!J127=$C$4,_xll.CB.Normal(INDEX(Summary!$C$5:$E$12,7,'Teller 1'!$C$5),(INDEX(Summary!$C$5:$E$12,8,'Teller 1'!$C$5)),0),"")</f>
        <v/>
      </c>
      <c r="J130" s="101" t="str">
        <f t="shared" si="8"/>
        <v/>
      </c>
      <c r="K130" s="101" t="str">
        <f t="shared" si="9"/>
        <v/>
      </c>
      <c r="L130" s="73">
        <f t="shared" si="5"/>
        <v>0</v>
      </c>
      <c r="M130" s="73">
        <f t="shared" si="6"/>
        <v>0</v>
      </c>
      <c r="N130" s="73">
        <f t="shared" si="7"/>
        <v>0</v>
      </c>
      <c r="O130" s="64"/>
      <c r="P130" s="64"/>
      <c r="Q130" s="64"/>
      <c r="R130" s="64"/>
      <c r="S130" s="64"/>
      <c r="T130" s="64"/>
      <c r="U130" s="64"/>
      <c r="V130" s="64"/>
      <c r="W130" s="64"/>
      <c r="X130" s="64"/>
    </row>
    <row r="131" spans="2:24" outlineLevel="1" x14ac:dyDescent="0.25">
      <c r="B131" s="64"/>
      <c r="C131" s="64"/>
      <c r="D131" s="118">
        <v>124</v>
      </c>
      <c r="E131" s="101" t="str">
        <f>Model!D128</f>
        <v>Closed</v>
      </c>
      <c r="F131" s="106" t="str">
        <f>IF(E131&lt;Summary!$H$5,"Open","Closed")</f>
        <v>Open</v>
      </c>
      <c r="G131" s="108">
        <f ca="1">COUNT($H$8:H130)-COUNTIF($J$8:J130,"&lt;"&amp;TEXT(E131,"General"))</f>
        <v>5</v>
      </c>
      <c r="H131" s="101" t="str">
        <f>IF(Model!J128=$C$4,MAXA(E131,MAX($J$8:J130)),"")</f>
        <v/>
      </c>
      <c r="I131" s="101" t="str">
        <f>IF(Model!J128=$C$4,_xll.CB.Normal(INDEX(Summary!$C$5:$E$12,7,'Teller 1'!$C$5),(INDEX(Summary!$C$5:$E$12,8,'Teller 1'!$C$5)),0),"")</f>
        <v/>
      </c>
      <c r="J131" s="101" t="str">
        <f t="shared" si="8"/>
        <v/>
      </c>
      <c r="K131" s="101" t="str">
        <f t="shared" si="9"/>
        <v/>
      </c>
      <c r="L131" s="73">
        <f t="shared" si="5"/>
        <v>0</v>
      </c>
      <c r="M131" s="73">
        <f t="shared" si="6"/>
        <v>0</v>
      </c>
      <c r="N131" s="73">
        <f t="shared" si="7"/>
        <v>0</v>
      </c>
      <c r="O131" s="64"/>
      <c r="P131" s="64"/>
      <c r="Q131" s="64"/>
      <c r="R131" s="64"/>
      <c r="S131" s="64"/>
      <c r="T131" s="64"/>
      <c r="U131" s="64"/>
      <c r="V131" s="64"/>
      <c r="W131" s="64"/>
      <c r="X131" s="64"/>
    </row>
    <row r="132" spans="2:24" outlineLevel="1" x14ac:dyDescent="0.25">
      <c r="B132" s="64"/>
      <c r="C132" s="64"/>
      <c r="D132" s="118">
        <v>125</v>
      </c>
      <c r="E132" s="101" t="str">
        <f>Model!D129</f>
        <v>Closed</v>
      </c>
      <c r="F132" s="106" t="str">
        <f>IF(E132&lt;Summary!$H$5,"Open","Closed")</f>
        <v>Open</v>
      </c>
      <c r="G132" s="108">
        <f ca="1">COUNT($H$8:H131)-COUNTIF($J$8:J131,"&lt;"&amp;TEXT(E132,"General"))</f>
        <v>4</v>
      </c>
      <c r="H132" s="101" t="str">
        <f>IF(Model!J129=$C$4,MAXA(E132,MAX($J$8:J131)),"")</f>
        <v/>
      </c>
      <c r="I132" s="101" t="str">
        <f>IF(Model!J129=$C$4,_xll.CB.Normal(INDEX(Summary!$C$5:$E$12,7,'Teller 1'!$C$5),(INDEX(Summary!$C$5:$E$12,8,'Teller 1'!$C$5)),0),"")</f>
        <v/>
      </c>
      <c r="J132" s="101" t="str">
        <f t="shared" si="8"/>
        <v/>
      </c>
      <c r="K132" s="101" t="str">
        <f t="shared" si="9"/>
        <v/>
      </c>
      <c r="L132" s="73">
        <f t="shared" si="5"/>
        <v>0</v>
      </c>
      <c r="M132" s="73">
        <f t="shared" si="6"/>
        <v>0</v>
      </c>
      <c r="N132" s="73">
        <f t="shared" si="7"/>
        <v>0</v>
      </c>
      <c r="O132" s="64"/>
      <c r="P132" s="64"/>
      <c r="Q132" s="64"/>
      <c r="R132" s="64"/>
      <c r="S132" s="64"/>
      <c r="T132" s="64"/>
      <c r="U132" s="64"/>
      <c r="V132" s="64"/>
      <c r="W132" s="64"/>
      <c r="X132" s="64"/>
    </row>
    <row r="133" spans="2:24" outlineLevel="1" x14ac:dyDescent="0.25">
      <c r="B133" s="64"/>
      <c r="C133" s="64"/>
      <c r="D133" s="118">
        <v>126</v>
      </c>
      <c r="E133" s="101" t="str">
        <f>Model!D130</f>
        <v>Closed</v>
      </c>
      <c r="F133" s="106" t="str">
        <f>IF(E133&lt;Summary!$H$5,"Open","Closed")</f>
        <v>Open</v>
      </c>
      <c r="G133" s="108">
        <f ca="1">COUNT($H$8:H132)-COUNTIF($J$8:J132,"&lt;"&amp;TEXT(E133,"General"))</f>
        <v>3</v>
      </c>
      <c r="H133" s="101" t="str">
        <f>IF(Model!J130=$C$4,MAXA(E133,MAX($J$8:J132)),"")</f>
        <v/>
      </c>
      <c r="I133" s="101" t="str">
        <f>IF(Model!J130=$C$4,_xll.CB.Normal(INDEX(Summary!$C$5:$E$12,7,'Teller 1'!$C$5),(INDEX(Summary!$C$5:$E$12,8,'Teller 1'!$C$5)),0),"")</f>
        <v/>
      </c>
      <c r="J133" s="101" t="str">
        <f t="shared" si="8"/>
        <v/>
      </c>
      <c r="K133" s="101" t="str">
        <f t="shared" si="9"/>
        <v/>
      </c>
      <c r="L133" s="73">
        <f t="shared" si="5"/>
        <v>0</v>
      </c>
      <c r="M133" s="73">
        <f t="shared" si="6"/>
        <v>0</v>
      </c>
      <c r="N133" s="73">
        <f t="shared" si="7"/>
        <v>0</v>
      </c>
      <c r="O133" s="64"/>
      <c r="P133" s="64"/>
      <c r="Q133" s="64"/>
      <c r="R133" s="64"/>
      <c r="S133" s="64"/>
      <c r="T133" s="64"/>
      <c r="U133" s="64"/>
      <c r="V133" s="64"/>
      <c r="W133" s="64"/>
      <c r="X133" s="64"/>
    </row>
    <row r="134" spans="2:24" outlineLevel="1" x14ac:dyDescent="0.25">
      <c r="B134" s="64"/>
      <c r="C134" s="64"/>
      <c r="D134" s="118">
        <v>127</v>
      </c>
      <c r="E134" s="101" t="str">
        <f>Model!D131</f>
        <v>Closed</v>
      </c>
      <c r="F134" s="106" t="str">
        <f>IF(E134&lt;Summary!$H$5,"Open","Closed")</f>
        <v>Open</v>
      </c>
      <c r="G134" s="108">
        <f ca="1">COUNT($H$8:H133)-COUNTIF($J$8:J133,"&lt;"&amp;TEXT(E134,"General"))</f>
        <v>2</v>
      </c>
      <c r="H134" s="101" t="str">
        <f>IF(Model!J131=$C$4,MAXA(E134,MAX($J$8:J133)),"")</f>
        <v/>
      </c>
      <c r="I134" s="101" t="str">
        <f>IF(Model!J131=$C$4,_xll.CB.Normal(INDEX(Summary!$C$5:$E$12,7,'Teller 1'!$C$5),(INDEX(Summary!$C$5:$E$12,8,'Teller 1'!$C$5)),0),"")</f>
        <v/>
      </c>
      <c r="J134" s="101" t="str">
        <f t="shared" si="8"/>
        <v/>
      </c>
      <c r="K134" s="101" t="str">
        <f t="shared" si="9"/>
        <v/>
      </c>
      <c r="L134" s="73">
        <f t="shared" si="5"/>
        <v>0</v>
      </c>
      <c r="M134" s="73">
        <f t="shared" si="6"/>
        <v>0</v>
      </c>
      <c r="N134" s="73">
        <f t="shared" si="7"/>
        <v>0</v>
      </c>
      <c r="O134" s="64"/>
      <c r="P134" s="64"/>
      <c r="Q134" s="64"/>
      <c r="R134" s="64"/>
      <c r="S134" s="64"/>
      <c r="T134" s="64"/>
      <c r="U134" s="64"/>
      <c r="V134" s="64"/>
      <c r="W134" s="64"/>
      <c r="X134" s="64"/>
    </row>
    <row r="135" spans="2:24" outlineLevel="1" x14ac:dyDescent="0.25">
      <c r="B135" s="64"/>
      <c r="C135" s="64"/>
      <c r="D135" s="118">
        <v>128</v>
      </c>
      <c r="E135" s="101" t="str">
        <f>Model!D132</f>
        <v>Closed</v>
      </c>
      <c r="F135" s="106" t="str">
        <f>IF(E135&lt;Summary!$H$5,"Open","Closed")</f>
        <v>Open</v>
      </c>
      <c r="G135" s="108">
        <f ca="1">COUNT($H$8:H134)-COUNTIF($J$8:J134,"&lt;"&amp;TEXT(E135,"General"))</f>
        <v>1</v>
      </c>
      <c r="H135" s="101" t="str">
        <f>IF(Model!J132=$C$4,MAXA(E135,MAX($J$8:J134)),"")</f>
        <v/>
      </c>
      <c r="I135" s="101" t="str">
        <f>IF(Model!J132=$C$4,_xll.CB.Normal(INDEX(Summary!$C$5:$E$12,7,'Teller 1'!$C$5),(INDEX(Summary!$C$5:$E$12,8,'Teller 1'!$C$5)),0),"")</f>
        <v/>
      </c>
      <c r="J135" s="101" t="str">
        <f t="shared" si="8"/>
        <v/>
      </c>
      <c r="K135" s="101" t="str">
        <f t="shared" si="9"/>
        <v/>
      </c>
      <c r="L135" s="73">
        <f t="shared" si="5"/>
        <v>0</v>
      </c>
      <c r="M135" s="73">
        <f t="shared" si="6"/>
        <v>0</v>
      </c>
      <c r="N135" s="73">
        <f t="shared" si="7"/>
        <v>0</v>
      </c>
      <c r="O135" s="64"/>
      <c r="P135" s="64"/>
      <c r="Q135" s="64"/>
      <c r="R135" s="64"/>
      <c r="S135" s="64"/>
      <c r="T135" s="64"/>
      <c r="U135" s="64"/>
      <c r="V135" s="64"/>
      <c r="W135" s="64"/>
      <c r="X135" s="64"/>
    </row>
    <row r="136" spans="2:24" outlineLevel="1" x14ac:dyDescent="0.25">
      <c r="B136" s="64"/>
      <c r="C136" s="64"/>
      <c r="D136" s="118">
        <v>129</v>
      </c>
      <c r="E136" s="101" t="str">
        <f>Model!D133</f>
        <v>Closed</v>
      </c>
      <c r="F136" s="106" t="str">
        <f>IF(E136&lt;Summary!$H$5,"Open","Closed")</f>
        <v>Open</v>
      </c>
      <c r="G136" s="108">
        <f ca="1">COUNT($H$8:H135)-COUNTIF($J$8:J135,"&lt;"&amp;TEXT(E136,"General"))</f>
        <v>0</v>
      </c>
      <c r="H136" s="101" t="str">
        <f>IF(Model!J133=$C$4,MAXA(E136,MAX($J$8:J135)),"")</f>
        <v/>
      </c>
      <c r="I136" s="101" t="str">
        <f>IF(Model!J133=$C$4,_xll.CB.Normal(INDEX(Summary!$C$5:$E$12,7,'Teller 1'!$C$5),(INDEX(Summary!$C$5:$E$12,8,'Teller 1'!$C$5)),0),"")</f>
        <v/>
      </c>
      <c r="J136" s="101" t="str">
        <f t="shared" si="8"/>
        <v/>
      </c>
      <c r="K136" s="101" t="str">
        <f t="shared" si="9"/>
        <v/>
      </c>
      <c r="L136" s="73">
        <f t="shared" ref="L136:L199" si="10">$C$12</f>
        <v>0</v>
      </c>
      <c r="M136" s="73">
        <f t="shared" ref="M136:M199" si="11">$C$13</f>
        <v>0</v>
      </c>
      <c r="N136" s="73">
        <f t="shared" ref="N136:N199" si="12">$C$14</f>
        <v>0</v>
      </c>
      <c r="O136" s="64"/>
      <c r="P136" s="64"/>
      <c r="Q136" s="64"/>
      <c r="R136" s="64"/>
      <c r="S136" s="64"/>
      <c r="T136" s="64"/>
      <c r="U136" s="64"/>
      <c r="V136" s="64"/>
      <c r="W136" s="64"/>
      <c r="X136" s="64"/>
    </row>
    <row r="137" spans="2:24" outlineLevel="1" x14ac:dyDescent="0.25">
      <c r="B137" s="64"/>
      <c r="C137" s="64"/>
      <c r="D137" s="118">
        <v>130</v>
      </c>
      <c r="E137" s="101" t="str">
        <f>Model!D134</f>
        <v>Closed</v>
      </c>
      <c r="F137" s="106" t="str">
        <f>IF(E137&lt;Summary!$H$5,"Open","Closed")</f>
        <v>Open</v>
      </c>
      <c r="G137" s="108">
        <f ca="1">COUNT($H$8:H136)-COUNTIF($J$8:J136,"&lt;"&amp;TEXT(E137,"General"))</f>
        <v>-1</v>
      </c>
      <c r="H137" s="101" t="str">
        <f>IF(Model!J134=$C$4,MAXA(E137,MAX($J$8:J136)),"")</f>
        <v/>
      </c>
      <c r="I137" s="101" t="str">
        <f>IF(Model!J134=$C$4,_xll.CB.Normal(INDEX(Summary!$C$5:$E$12,7,'Teller 1'!$C$5),(INDEX(Summary!$C$5:$E$12,8,'Teller 1'!$C$5)),0),"")</f>
        <v/>
      </c>
      <c r="J137" s="101" t="str">
        <f t="shared" si="8"/>
        <v/>
      </c>
      <c r="K137" s="101" t="str">
        <f t="shared" si="9"/>
        <v/>
      </c>
      <c r="L137" s="73">
        <f t="shared" si="10"/>
        <v>0</v>
      </c>
      <c r="M137" s="73">
        <f t="shared" si="11"/>
        <v>0</v>
      </c>
      <c r="N137" s="73">
        <f t="shared" si="12"/>
        <v>0</v>
      </c>
      <c r="O137" s="64"/>
      <c r="P137" s="64"/>
      <c r="Q137" s="64"/>
      <c r="R137" s="64"/>
      <c r="S137" s="64"/>
      <c r="T137" s="64"/>
      <c r="U137" s="64"/>
      <c r="V137" s="64"/>
      <c r="W137" s="64"/>
      <c r="X137" s="64"/>
    </row>
    <row r="138" spans="2:24" outlineLevel="1" x14ac:dyDescent="0.25">
      <c r="B138" s="64"/>
      <c r="C138" s="64"/>
      <c r="D138" s="118">
        <v>131</v>
      </c>
      <c r="E138" s="101" t="str">
        <f>Model!D135</f>
        <v>Closed</v>
      </c>
      <c r="F138" s="106" t="str">
        <f>IF(E138&lt;Summary!$H$5,"Open","Closed")</f>
        <v>Open</v>
      </c>
      <c r="G138" s="108">
        <f ca="1">COUNT($H$8:H137)-COUNTIF($J$8:J137,"&lt;"&amp;TEXT(E138,"General"))</f>
        <v>-2</v>
      </c>
      <c r="H138" s="101" t="str">
        <f>IF(Model!J135=$C$4,MAXA(E138,MAX($J$8:J137)),"")</f>
        <v/>
      </c>
      <c r="I138" s="101" t="str">
        <f>IF(Model!J135=$C$4,_xll.CB.Normal(INDEX(Summary!$C$5:$E$12,7,'Teller 1'!$C$5),(INDEX(Summary!$C$5:$E$12,8,'Teller 1'!$C$5)),0),"")</f>
        <v/>
      </c>
      <c r="J138" s="101" t="str">
        <f t="shared" ref="J138:J201" si="13">IF(H138,H138+I138,"")</f>
        <v/>
      </c>
      <c r="K138" s="101" t="str">
        <f t="shared" ref="K138:K201" si="14">IF(H138,H138-E138,"")</f>
        <v/>
      </c>
      <c r="L138" s="73">
        <f t="shared" si="10"/>
        <v>0</v>
      </c>
      <c r="M138" s="73">
        <f t="shared" si="11"/>
        <v>0</v>
      </c>
      <c r="N138" s="73">
        <f t="shared" si="12"/>
        <v>0</v>
      </c>
      <c r="O138" s="64"/>
      <c r="P138" s="64"/>
      <c r="Q138" s="64"/>
      <c r="R138" s="64"/>
      <c r="S138" s="64"/>
      <c r="T138" s="64"/>
      <c r="U138" s="64"/>
      <c r="V138" s="64"/>
      <c r="W138" s="64"/>
      <c r="X138" s="64"/>
    </row>
    <row r="139" spans="2:24" outlineLevel="1" x14ac:dyDescent="0.25">
      <c r="B139" s="64"/>
      <c r="C139" s="64"/>
      <c r="D139" s="118">
        <v>132</v>
      </c>
      <c r="E139" s="101" t="str">
        <f>Model!D136</f>
        <v>Closed</v>
      </c>
      <c r="F139" s="106" t="str">
        <f>IF(E139&lt;Summary!$H$5,"Open","Closed")</f>
        <v>Open</v>
      </c>
      <c r="G139" s="108">
        <f ca="1">COUNT($H$8:H138)-COUNTIF($J$8:J138,"&lt;"&amp;TEXT(E139,"General"))</f>
        <v>-3</v>
      </c>
      <c r="H139" s="101" t="str">
        <f>IF(Model!J136=$C$4,MAXA(E139,MAX($J$8:J138)),"")</f>
        <v/>
      </c>
      <c r="I139" s="101" t="str">
        <f>IF(Model!J136=$C$4,_xll.CB.Normal(INDEX(Summary!$C$5:$E$12,7,'Teller 1'!$C$5),(INDEX(Summary!$C$5:$E$12,8,'Teller 1'!$C$5)),0),"")</f>
        <v/>
      </c>
      <c r="J139" s="101" t="str">
        <f t="shared" si="13"/>
        <v/>
      </c>
      <c r="K139" s="101" t="str">
        <f t="shared" si="14"/>
        <v/>
      </c>
      <c r="L139" s="73">
        <f t="shared" si="10"/>
        <v>0</v>
      </c>
      <c r="M139" s="73">
        <f t="shared" si="11"/>
        <v>0</v>
      </c>
      <c r="N139" s="73">
        <f t="shared" si="12"/>
        <v>0</v>
      </c>
      <c r="O139" s="64"/>
      <c r="P139" s="64"/>
      <c r="Q139" s="64"/>
      <c r="R139" s="64"/>
      <c r="S139" s="64"/>
      <c r="T139" s="64"/>
      <c r="U139" s="64"/>
      <c r="V139" s="64"/>
      <c r="W139" s="64"/>
      <c r="X139" s="64"/>
    </row>
    <row r="140" spans="2:24" outlineLevel="1" x14ac:dyDescent="0.25">
      <c r="B140" s="64"/>
      <c r="C140" s="64"/>
      <c r="D140" s="118">
        <v>133</v>
      </c>
      <c r="E140" s="101" t="str">
        <f>Model!D137</f>
        <v>Closed</v>
      </c>
      <c r="F140" s="106" t="str">
        <f>IF(E140&lt;Summary!$H$5,"Open","Closed")</f>
        <v>Open</v>
      </c>
      <c r="G140" s="108">
        <f ca="1">COUNT($H$8:H139)-COUNTIF($J$8:J139,"&lt;"&amp;TEXT(E140,"General"))</f>
        <v>-4</v>
      </c>
      <c r="H140" s="101" t="str">
        <f>IF(Model!J137=$C$4,MAXA(E140,MAX($J$8:J139)),"")</f>
        <v/>
      </c>
      <c r="I140" s="101" t="str">
        <f>IF(Model!J137=$C$4,_xll.CB.Normal(INDEX(Summary!$C$5:$E$12,7,'Teller 1'!$C$5),(INDEX(Summary!$C$5:$E$12,8,'Teller 1'!$C$5)),0),"")</f>
        <v/>
      </c>
      <c r="J140" s="101" t="str">
        <f t="shared" si="13"/>
        <v/>
      </c>
      <c r="K140" s="101" t="str">
        <f t="shared" si="14"/>
        <v/>
      </c>
      <c r="L140" s="73">
        <f t="shared" si="10"/>
        <v>0</v>
      </c>
      <c r="M140" s="73">
        <f t="shared" si="11"/>
        <v>0</v>
      </c>
      <c r="N140" s="73">
        <f t="shared" si="12"/>
        <v>0</v>
      </c>
      <c r="O140" s="64"/>
      <c r="P140" s="64"/>
      <c r="Q140" s="64"/>
      <c r="R140" s="64"/>
      <c r="S140" s="64"/>
      <c r="T140" s="64"/>
      <c r="U140" s="64"/>
      <c r="V140" s="64"/>
      <c r="W140" s="64"/>
      <c r="X140" s="64"/>
    </row>
    <row r="141" spans="2:24" outlineLevel="1" x14ac:dyDescent="0.25">
      <c r="B141" s="64"/>
      <c r="C141" s="64"/>
      <c r="D141" s="118">
        <v>134</v>
      </c>
      <c r="E141" s="101" t="str">
        <f>Model!D138</f>
        <v>Closed</v>
      </c>
      <c r="F141" s="106" t="str">
        <f>IF(E141&lt;Summary!$H$5,"Open","Closed")</f>
        <v>Open</v>
      </c>
      <c r="G141" s="108">
        <f ca="1">COUNT($H$8:H140)-COUNTIF($J$8:J140,"&lt;"&amp;TEXT(E141,"General"))</f>
        <v>-5</v>
      </c>
      <c r="H141" s="101" t="str">
        <f>IF(Model!J138=$C$4,MAXA(E141,MAX($J$8:J140)),"")</f>
        <v/>
      </c>
      <c r="I141" s="101" t="str">
        <f>IF(Model!J138=$C$4,_xll.CB.Normal(INDEX(Summary!$C$5:$E$12,7,'Teller 1'!$C$5),(INDEX(Summary!$C$5:$E$12,8,'Teller 1'!$C$5)),0),"")</f>
        <v/>
      </c>
      <c r="J141" s="101" t="str">
        <f t="shared" si="13"/>
        <v/>
      </c>
      <c r="K141" s="101" t="str">
        <f t="shared" si="14"/>
        <v/>
      </c>
      <c r="L141" s="73">
        <f t="shared" si="10"/>
        <v>0</v>
      </c>
      <c r="M141" s="73">
        <f t="shared" si="11"/>
        <v>0</v>
      </c>
      <c r="N141" s="73">
        <f t="shared" si="12"/>
        <v>0</v>
      </c>
      <c r="O141" s="64"/>
      <c r="P141" s="64"/>
      <c r="Q141" s="64"/>
      <c r="R141" s="64"/>
      <c r="S141" s="64"/>
      <c r="T141" s="64"/>
      <c r="U141" s="64"/>
      <c r="V141" s="64"/>
      <c r="W141" s="64"/>
      <c r="X141" s="64"/>
    </row>
    <row r="142" spans="2:24" outlineLevel="1" x14ac:dyDescent="0.25">
      <c r="B142" s="64"/>
      <c r="C142" s="64"/>
      <c r="D142" s="118">
        <v>135</v>
      </c>
      <c r="E142" s="101" t="str">
        <f>Model!D139</f>
        <v>Closed</v>
      </c>
      <c r="F142" s="106" t="str">
        <f>IF(E142&lt;Summary!$H$5,"Open","Closed")</f>
        <v>Open</v>
      </c>
      <c r="G142" s="108">
        <f ca="1">COUNT($H$8:H141)-COUNTIF($J$8:J141,"&lt;"&amp;TEXT(E142,"General"))</f>
        <v>-6</v>
      </c>
      <c r="H142" s="101" t="str">
        <f>IF(Model!J139=$C$4,MAXA(E142,MAX($J$8:J141)),"")</f>
        <v/>
      </c>
      <c r="I142" s="101" t="str">
        <f>IF(Model!J139=$C$4,_xll.CB.Normal(INDEX(Summary!$C$5:$E$12,7,'Teller 1'!$C$5),(INDEX(Summary!$C$5:$E$12,8,'Teller 1'!$C$5)),0),"")</f>
        <v/>
      </c>
      <c r="J142" s="101" t="str">
        <f t="shared" si="13"/>
        <v/>
      </c>
      <c r="K142" s="101" t="str">
        <f t="shared" si="14"/>
        <v/>
      </c>
      <c r="L142" s="73">
        <f t="shared" si="10"/>
        <v>0</v>
      </c>
      <c r="M142" s="73">
        <f t="shared" si="11"/>
        <v>0</v>
      </c>
      <c r="N142" s="73">
        <f t="shared" si="12"/>
        <v>0</v>
      </c>
      <c r="O142" s="64"/>
      <c r="P142" s="64"/>
      <c r="Q142" s="64"/>
      <c r="R142" s="64"/>
      <c r="S142" s="64"/>
      <c r="T142" s="64"/>
      <c r="U142" s="64"/>
      <c r="V142" s="64"/>
      <c r="W142" s="64"/>
      <c r="X142" s="64"/>
    </row>
    <row r="143" spans="2:24" outlineLevel="1" x14ac:dyDescent="0.25">
      <c r="B143" s="64"/>
      <c r="C143" s="64"/>
      <c r="D143" s="118">
        <v>136</v>
      </c>
      <c r="E143" s="101" t="str">
        <f>Model!D140</f>
        <v>Closed</v>
      </c>
      <c r="F143" s="106" t="str">
        <f>IF(E143&lt;Summary!$H$5,"Open","Closed")</f>
        <v>Open</v>
      </c>
      <c r="G143" s="108">
        <f ca="1">COUNT($H$8:H142)-COUNTIF($J$8:J142,"&lt;"&amp;TEXT(E143,"General"))</f>
        <v>-7</v>
      </c>
      <c r="H143" s="101" t="str">
        <f>IF(Model!J140=$C$4,MAXA(E143,MAX($J$8:J142)),"")</f>
        <v/>
      </c>
      <c r="I143" s="101" t="str">
        <f>IF(Model!J140=$C$4,_xll.CB.Normal(INDEX(Summary!$C$5:$E$12,7,'Teller 1'!$C$5),(INDEX(Summary!$C$5:$E$12,8,'Teller 1'!$C$5)),0),"")</f>
        <v/>
      </c>
      <c r="J143" s="101" t="str">
        <f t="shared" si="13"/>
        <v/>
      </c>
      <c r="K143" s="101" t="str">
        <f t="shared" si="14"/>
        <v/>
      </c>
      <c r="L143" s="73">
        <f t="shared" si="10"/>
        <v>0</v>
      </c>
      <c r="M143" s="73">
        <f t="shared" si="11"/>
        <v>0</v>
      </c>
      <c r="N143" s="73">
        <f t="shared" si="12"/>
        <v>0</v>
      </c>
      <c r="O143" s="64"/>
      <c r="P143" s="64"/>
      <c r="Q143" s="64"/>
      <c r="R143" s="64"/>
      <c r="S143" s="64"/>
      <c r="T143" s="64"/>
      <c r="U143" s="64"/>
      <c r="V143" s="64"/>
      <c r="W143" s="64"/>
      <c r="X143" s="64"/>
    </row>
    <row r="144" spans="2:24" outlineLevel="1" x14ac:dyDescent="0.25">
      <c r="B144" s="64"/>
      <c r="C144" s="64"/>
      <c r="D144" s="118">
        <v>137</v>
      </c>
      <c r="E144" s="101" t="str">
        <f>Model!D141</f>
        <v>Closed</v>
      </c>
      <c r="F144" s="106" t="str">
        <f>IF(E144&lt;Summary!$H$5,"Open","Closed")</f>
        <v>Open</v>
      </c>
      <c r="G144" s="108">
        <f ca="1">COUNT($H$8:H143)-COUNTIF($J$8:J143,"&lt;"&amp;TEXT(E144,"General"))</f>
        <v>-8</v>
      </c>
      <c r="H144" s="101" t="str">
        <f>IF(Model!J141=$C$4,MAXA(E144,MAX($J$8:J143)),"")</f>
        <v/>
      </c>
      <c r="I144" s="101" t="str">
        <f>IF(Model!J141=$C$4,_xll.CB.Normal(INDEX(Summary!$C$5:$E$12,7,'Teller 1'!$C$5),(INDEX(Summary!$C$5:$E$12,8,'Teller 1'!$C$5)),0),"")</f>
        <v/>
      </c>
      <c r="J144" s="101" t="str">
        <f t="shared" si="13"/>
        <v/>
      </c>
      <c r="K144" s="101" t="str">
        <f t="shared" si="14"/>
        <v/>
      </c>
      <c r="L144" s="73">
        <f t="shared" si="10"/>
        <v>0</v>
      </c>
      <c r="M144" s="73">
        <f t="shared" si="11"/>
        <v>0</v>
      </c>
      <c r="N144" s="73">
        <f t="shared" si="12"/>
        <v>0</v>
      </c>
      <c r="O144" s="64"/>
      <c r="P144" s="64"/>
      <c r="Q144" s="64"/>
      <c r="R144" s="64"/>
      <c r="S144" s="64"/>
      <c r="T144" s="64"/>
      <c r="U144" s="64"/>
      <c r="V144" s="64"/>
      <c r="W144" s="64"/>
      <c r="X144" s="64"/>
    </row>
    <row r="145" spans="2:24" outlineLevel="1" x14ac:dyDescent="0.25">
      <c r="B145" s="64"/>
      <c r="C145" s="64"/>
      <c r="D145" s="118">
        <v>138</v>
      </c>
      <c r="E145" s="101" t="str">
        <f>Model!D142</f>
        <v>Closed</v>
      </c>
      <c r="F145" s="106" t="str">
        <f>IF(E145&lt;Summary!$H$5,"Open","Closed")</f>
        <v>Open</v>
      </c>
      <c r="G145" s="108">
        <f ca="1">COUNT($H$8:H144)-COUNTIF($J$8:J144,"&lt;"&amp;TEXT(E145,"General"))</f>
        <v>-9</v>
      </c>
      <c r="H145" s="101" t="str">
        <f>IF(Model!J142=$C$4,MAXA(E145,MAX($J$8:J144)),"")</f>
        <v/>
      </c>
      <c r="I145" s="101" t="str">
        <f>IF(Model!J142=$C$4,_xll.CB.Normal(INDEX(Summary!$C$5:$E$12,7,'Teller 1'!$C$5),(INDEX(Summary!$C$5:$E$12,8,'Teller 1'!$C$5)),0),"")</f>
        <v/>
      </c>
      <c r="J145" s="101" t="str">
        <f t="shared" si="13"/>
        <v/>
      </c>
      <c r="K145" s="101" t="str">
        <f t="shared" si="14"/>
        <v/>
      </c>
      <c r="L145" s="73">
        <f t="shared" si="10"/>
        <v>0</v>
      </c>
      <c r="M145" s="73">
        <f t="shared" si="11"/>
        <v>0</v>
      </c>
      <c r="N145" s="73">
        <f t="shared" si="12"/>
        <v>0</v>
      </c>
      <c r="O145" s="64"/>
      <c r="P145" s="64"/>
      <c r="Q145" s="64"/>
      <c r="R145" s="64"/>
      <c r="S145" s="64"/>
      <c r="T145" s="64"/>
      <c r="U145" s="64"/>
      <c r="V145" s="64"/>
      <c r="W145" s="64"/>
      <c r="X145" s="64"/>
    </row>
    <row r="146" spans="2:24" outlineLevel="1" x14ac:dyDescent="0.25">
      <c r="B146" s="64"/>
      <c r="C146" s="64"/>
      <c r="D146" s="118">
        <v>139</v>
      </c>
      <c r="E146" s="101" t="str">
        <f>Model!D143</f>
        <v>Closed</v>
      </c>
      <c r="F146" s="106" t="str">
        <f>IF(E146&lt;Summary!$H$5,"Open","Closed")</f>
        <v>Open</v>
      </c>
      <c r="G146" s="108">
        <f ca="1">COUNT($H$8:H145)-COUNTIF($J$8:J145,"&lt;"&amp;TEXT(E146,"General"))</f>
        <v>-10</v>
      </c>
      <c r="H146" s="101" t="str">
        <f>IF(Model!J143=$C$4,MAXA(E146,MAX($J$8:J145)),"")</f>
        <v/>
      </c>
      <c r="I146" s="101" t="str">
        <f>IF(Model!J143=$C$4,_xll.CB.Normal(INDEX(Summary!$C$5:$E$12,7,'Teller 1'!$C$5),(INDEX(Summary!$C$5:$E$12,8,'Teller 1'!$C$5)),0),"")</f>
        <v/>
      </c>
      <c r="J146" s="101" t="str">
        <f t="shared" si="13"/>
        <v/>
      </c>
      <c r="K146" s="101" t="str">
        <f t="shared" si="14"/>
        <v/>
      </c>
      <c r="L146" s="73">
        <f t="shared" si="10"/>
        <v>0</v>
      </c>
      <c r="M146" s="73">
        <f t="shared" si="11"/>
        <v>0</v>
      </c>
      <c r="N146" s="73">
        <f t="shared" si="12"/>
        <v>0</v>
      </c>
      <c r="O146" s="64"/>
      <c r="P146" s="64"/>
      <c r="Q146" s="64"/>
      <c r="R146" s="64"/>
      <c r="S146" s="64"/>
      <c r="T146" s="64"/>
      <c r="U146" s="64"/>
      <c r="V146" s="64"/>
      <c r="W146" s="64"/>
      <c r="X146" s="64"/>
    </row>
    <row r="147" spans="2:24" outlineLevel="1" x14ac:dyDescent="0.25">
      <c r="B147" s="64"/>
      <c r="C147" s="64"/>
      <c r="D147" s="118">
        <v>140</v>
      </c>
      <c r="E147" s="101" t="str">
        <f>Model!D144</f>
        <v>Closed</v>
      </c>
      <c r="F147" s="106" t="str">
        <f>IF(E147&lt;Summary!$H$5,"Open","Closed")</f>
        <v>Open</v>
      </c>
      <c r="G147" s="108">
        <f ca="1">COUNT($H$8:H146)-COUNTIF($J$8:J146,"&lt;"&amp;TEXT(E147,"General"))</f>
        <v>-11</v>
      </c>
      <c r="H147" s="101" t="str">
        <f>IF(Model!J144=$C$4,MAXA(E147,MAX($J$8:J146)),"")</f>
        <v/>
      </c>
      <c r="I147" s="101" t="str">
        <f>IF(Model!J144=$C$4,_xll.CB.Normal(INDEX(Summary!$C$5:$E$12,7,'Teller 1'!$C$5),(INDEX(Summary!$C$5:$E$12,8,'Teller 1'!$C$5)),0),"")</f>
        <v/>
      </c>
      <c r="J147" s="101" t="str">
        <f t="shared" si="13"/>
        <v/>
      </c>
      <c r="K147" s="101" t="str">
        <f t="shared" si="14"/>
        <v/>
      </c>
      <c r="L147" s="73">
        <f t="shared" si="10"/>
        <v>0</v>
      </c>
      <c r="M147" s="73">
        <f t="shared" si="11"/>
        <v>0</v>
      </c>
      <c r="N147" s="73">
        <f t="shared" si="12"/>
        <v>0</v>
      </c>
      <c r="O147" s="64"/>
      <c r="P147" s="64"/>
      <c r="Q147" s="64"/>
      <c r="R147" s="64"/>
      <c r="S147" s="64"/>
      <c r="T147" s="64"/>
      <c r="U147" s="64"/>
      <c r="V147" s="64"/>
      <c r="W147" s="64"/>
      <c r="X147" s="64"/>
    </row>
    <row r="148" spans="2:24" outlineLevel="1" x14ac:dyDescent="0.25">
      <c r="B148" s="64"/>
      <c r="C148" s="64"/>
      <c r="D148" s="118">
        <v>141</v>
      </c>
      <c r="E148" s="101" t="str">
        <f>Model!D145</f>
        <v>Closed</v>
      </c>
      <c r="F148" s="106" t="str">
        <f>IF(E148&lt;Summary!$H$5,"Open","Closed")</f>
        <v>Open</v>
      </c>
      <c r="G148" s="108">
        <f ca="1">COUNT($H$8:H147)-COUNTIF($J$8:J147,"&lt;"&amp;TEXT(E148,"General"))</f>
        <v>-12</v>
      </c>
      <c r="H148" s="101" t="str">
        <f>IF(Model!J145=$C$4,MAXA(E148,MAX($J$8:J147)),"")</f>
        <v/>
      </c>
      <c r="I148" s="101" t="str">
        <f>IF(Model!J145=$C$4,_xll.CB.Normal(INDEX(Summary!$C$5:$E$12,7,'Teller 1'!$C$5),(INDEX(Summary!$C$5:$E$12,8,'Teller 1'!$C$5)),0),"")</f>
        <v/>
      </c>
      <c r="J148" s="101" t="str">
        <f t="shared" si="13"/>
        <v/>
      </c>
      <c r="K148" s="101" t="str">
        <f t="shared" si="14"/>
        <v/>
      </c>
      <c r="L148" s="73">
        <f t="shared" si="10"/>
        <v>0</v>
      </c>
      <c r="M148" s="73">
        <f t="shared" si="11"/>
        <v>0</v>
      </c>
      <c r="N148" s="73">
        <f t="shared" si="12"/>
        <v>0</v>
      </c>
      <c r="O148" s="64"/>
      <c r="P148" s="64"/>
      <c r="Q148" s="64"/>
      <c r="R148" s="64"/>
      <c r="S148" s="64"/>
      <c r="T148" s="64"/>
      <c r="U148" s="64"/>
      <c r="V148" s="64"/>
      <c r="W148" s="64"/>
      <c r="X148" s="64"/>
    </row>
    <row r="149" spans="2:24" outlineLevel="1" x14ac:dyDescent="0.25">
      <c r="B149" s="64"/>
      <c r="C149" s="64"/>
      <c r="D149" s="118">
        <v>142</v>
      </c>
      <c r="E149" s="101" t="str">
        <f>Model!D146</f>
        <v>Closed</v>
      </c>
      <c r="F149" s="106" t="str">
        <f>IF(E149&lt;Summary!$H$5,"Open","Closed")</f>
        <v>Open</v>
      </c>
      <c r="G149" s="108">
        <f ca="1">COUNT($H$8:H148)-COUNTIF($J$8:J148,"&lt;"&amp;TEXT(E149,"General"))</f>
        <v>-13</v>
      </c>
      <c r="H149" s="101" t="str">
        <f>IF(Model!J146=$C$4,MAXA(E149,MAX($J$8:J148)),"")</f>
        <v/>
      </c>
      <c r="I149" s="101" t="str">
        <f>IF(Model!J146=$C$4,_xll.CB.Normal(INDEX(Summary!$C$5:$E$12,7,'Teller 1'!$C$5),(INDEX(Summary!$C$5:$E$12,8,'Teller 1'!$C$5)),0),"")</f>
        <v/>
      </c>
      <c r="J149" s="101" t="str">
        <f t="shared" si="13"/>
        <v/>
      </c>
      <c r="K149" s="101" t="str">
        <f t="shared" si="14"/>
        <v/>
      </c>
      <c r="L149" s="73">
        <f t="shared" si="10"/>
        <v>0</v>
      </c>
      <c r="M149" s="73">
        <f t="shared" si="11"/>
        <v>0</v>
      </c>
      <c r="N149" s="73">
        <f t="shared" si="12"/>
        <v>0</v>
      </c>
      <c r="O149" s="64"/>
      <c r="P149" s="64"/>
      <c r="Q149" s="64"/>
      <c r="R149" s="64"/>
      <c r="S149" s="64"/>
      <c r="T149" s="64"/>
      <c r="U149" s="64"/>
      <c r="V149" s="64"/>
      <c r="W149" s="64"/>
      <c r="X149" s="64"/>
    </row>
    <row r="150" spans="2:24" outlineLevel="1" x14ac:dyDescent="0.25">
      <c r="B150" s="64"/>
      <c r="C150" s="64"/>
      <c r="D150" s="118">
        <v>143</v>
      </c>
      <c r="E150" s="101" t="str">
        <f>Model!D147</f>
        <v>Closed</v>
      </c>
      <c r="F150" s="106" t="str">
        <f>IF(E150&lt;Summary!$H$5,"Open","Closed")</f>
        <v>Open</v>
      </c>
      <c r="G150" s="108">
        <f ca="1">COUNT($H$8:H149)-COUNTIF($J$8:J149,"&lt;"&amp;TEXT(E150,"General"))</f>
        <v>-14</v>
      </c>
      <c r="H150" s="101" t="str">
        <f>IF(Model!J147=$C$4,MAXA(E150,MAX($J$8:J149)),"")</f>
        <v/>
      </c>
      <c r="I150" s="101" t="str">
        <f>IF(Model!J147=$C$4,_xll.CB.Normal(INDEX(Summary!$C$5:$E$12,7,'Teller 1'!$C$5),(INDEX(Summary!$C$5:$E$12,8,'Teller 1'!$C$5)),0),"")</f>
        <v/>
      </c>
      <c r="J150" s="101" t="str">
        <f t="shared" si="13"/>
        <v/>
      </c>
      <c r="K150" s="101" t="str">
        <f t="shared" si="14"/>
        <v/>
      </c>
      <c r="L150" s="73">
        <f t="shared" si="10"/>
        <v>0</v>
      </c>
      <c r="M150" s="73">
        <f t="shared" si="11"/>
        <v>0</v>
      </c>
      <c r="N150" s="73">
        <f t="shared" si="12"/>
        <v>0</v>
      </c>
      <c r="O150" s="64"/>
      <c r="P150" s="64"/>
      <c r="Q150" s="64"/>
      <c r="R150" s="64"/>
      <c r="S150" s="64"/>
      <c r="T150" s="64"/>
      <c r="U150" s="64"/>
      <c r="V150" s="64"/>
      <c r="W150" s="64"/>
      <c r="X150" s="64"/>
    </row>
    <row r="151" spans="2:24" outlineLevel="1" x14ac:dyDescent="0.25">
      <c r="B151" s="64"/>
      <c r="C151" s="64"/>
      <c r="D151" s="118">
        <v>144</v>
      </c>
      <c r="E151" s="101" t="str">
        <f>Model!D148</f>
        <v>Closed</v>
      </c>
      <c r="F151" s="106" t="str">
        <f>IF(E151&lt;Summary!$H$5,"Open","Closed")</f>
        <v>Open</v>
      </c>
      <c r="G151" s="108">
        <f ca="1">COUNT($H$8:H150)-COUNTIF($J$8:J150,"&lt;"&amp;TEXT(E151,"General"))</f>
        <v>-15</v>
      </c>
      <c r="H151" s="101" t="str">
        <f>IF(Model!J148=$C$4,MAXA(E151,MAX($J$8:J150)),"")</f>
        <v/>
      </c>
      <c r="I151" s="101" t="str">
        <f>IF(Model!J148=$C$4,_xll.CB.Normal(INDEX(Summary!$C$5:$E$12,7,'Teller 1'!$C$5),(INDEX(Summary!$C$5:$E$12,8,'Teller 1'!$C$5)),0),"")</f>
        <v/>
      </c>
      <c r="J151" s="101" t="str">
        <f t="shared" si="13"/>
        <v/>
      </c>
      <c r="K151" s="101" t="str">
        <f t="shared" si="14"/>
        <v/>
      </c>
      <c r="L151" s="73">
        <f t="shared" si="10"/>
        <v>0</v>
      </c>
      <c r="M151" s="73">
        <f t="shared" si="11"/>
        <v>0</v>
      </c>
      <c r="N151" s="73">
        <f t="shared" si="12"/>
        <v>0</v>
      </c>
      <c r="O151" s="64"/>
      <c r="P151" s="64"/>
      <c r="Q151" s="64"/>
      <c r="R151" s="64"/>
      <c r="S151" s="64"/>
      <c r="T151" s="64"/>
      <c r="U151" s="64"/>
      <c r="V151" s="64"/>
      <c r="W151" s="64"/>
      <c r="X151" s="64"/>
    </row>
    <row r="152" spans="2:24" outlineLevel="1" x14ac:dyDescent="0.25">
      <c r="B152" s="64"/>
      <c r="C152" s="64"/>
      <c r="D152" s="118">
        <v>145</v>
      </c>
      <c r="E152" s="101" t="str">
        <f>Model!D149</f>
        <v>Closed</v>
      </c>
      <c r="F152" s="106" t="str">
        <f>IF(E152&lt;Summary!$H$5,"Open","Closed")</f>
        <v>Open</v>
      </c>
      <c r="G152" s="108">
        <f ca="1">COUNT($H$8:H151)-COUNTIF($J$8:J151,"&lt;"&amp;TEXT(E152,"General"))</f>
        <v>-16</v>
      </c>
      <c r="H152" s="101" t="str">
        <f>IF(Model!J149=$C$4,MAXA(E152,MAX($J$8:J151)),"")</f>
        <v/>
      </c>
      <c r="I152" s="101" t="str">
        <f>IF(Model!J149=$C$4,_xll.CB.Normal(INDEX(Summary!$C$5:$E$12,7,'Teller 1'!$C$5),(INDEX(Summary!$C$5:$E$12,8,'Teller 1'!$C$5)),0),"")</f>
        <v/>
      </c>
      <c r="J152" s="101" t="str">
        <f t="shared" si="13"/>
        <v/>
      </c>
      <c r="K152" s="101" t="str">
        <f t="shared" si="14"/>
        <v/>
      </c>
      <c r="L152" s="73">
        <f t="shared" si="10"/>
        <v>0</v>
      </c>
      <c r="M152" s="73">
        <f t="shared" si="11"/>
        <v>0</v>
      </c>
      <c r="N152" s="73">
        <f t="shared" si="12"/>
        <v>0</v>
      </c>
      <c r="O152" s="64"/>
      <c r="P152" s="64"/>
      <c r="Q152" s="64"/>
      <c r="R152" s="64"/>
      <c r="S152" s="64"/>
      <c r="T152" s="64"/>
      <c r="U152" s="64"/>
      <c r="V152" s="64"/>
      <c r="W152" s="64"/>
      <c r="X152" s="64"/>
    </row>
    <row r="153" spans="2:24" outlineLevel="1" x14ac:dyDescent="0.25">
      <c r="B153" s="64"/>
      <c r="C153" s="64"/>
      <c r="D153" s="118">
        <v>146</v>
      </c>
      <c r="E153" s="101" t="str">
        <f>Model!D150</f>
        <v>Closed</v>
      </c>
      <c r="F153" s="106" t="str">
        <f>IF(E153&lt;Summary!$H$5,"Open","Closed")</f>
        <v>Open</v>
      </c>
      <c r="G153" s="108">
        <f ca="1">COUNT($H$8:H152)-COUNTIF($J$8:J152,"&lt;"&amp;TEXT(E153,"General"))</f>
        <v>-17</v>
      </c>
      <c r="H153" s="101" t="str">
        <f>IF(Model!J150=$C$4,MAXA(E153,MAX($J$8:J152)),"")</f>
        <v/>
      </c>
      <c r="I153" s="101" t="str">
        <f>IF(Model!J150=$C$4,_xll.CB.Normal(INDEX(Summary!$C$5:$E$12,7,'Teller 1'!$C$5),(INDEX(Summary!$C$5:$E$12,8,'Teller 1'!$C$5)),0),"")</f>
        <v/>
      </c>
      <c r="J153" s="101" t="str">
        <f t="shared" si="13"/>
        <v/>
      </c>
      <c r="K153" s="101" t="str">
        <f t="shared" si="14"/>
        <v/>
      </c>
      <c r="L153" s="73">
        <f t="shared" si="10"/>
        <v>0</v>
      </c>
      <c r="M153" s="73">
        <f t="shared" si="11"/>
        <v>0</v>
      </c>
      <c r="N153" s="73">
        <f t="shared" si="12"/>
        <v>0</v>
      </c>
      <c r="O153" s="64"/>
      <c r="P153" s="64"/>
      <c r="Q153" s="64"/>
      <c r="R153" s="64"/>
      <c r="S153" s="64"/>
      <c r="T153" s="64"/>
      <c r="U153" s="64"/>
      <c r="V153" s="64"/>
      <c r="W153" s="64"/>
      <c r="X153" s="64"/>
    </row>
    <row r="154" spans="2:24" outlineLevel="1" x14ac:dyDescent="0.25">
      <c r="B154" s="64"/>
      <c r="C154" s="64"/>
      <c r="D154" s="118">
        <v>147</v>
      </c>
      <c r="E154" s="101" t="str">
        <f>Model!D151</f>
        <v>Closed</v>
      </c>
      <c r="F154" s="106" t="str">
        <f>IF(E154&lt;Summary!$H$5,"Open","Closed")</f>
        <v>Open</v>
      </c>
      <c r="G154" s="108">
        <f ca="1">COUNT($H$8:H153)-COUNTIF($J$8:J153,"&lt;"&amp;TEXT(E154,"General"))</f>
        <v>-18</v>
      </c>
      <c r="H154" s="101" t="str">
        <f>IF(Model!J151=$C$4,MAXA(E154,MAX($J$8:J153)),"")</f>
        <v/>
      </c>
      <c r="I154" s="101" t="str">
        <f>IF(Model!J151=$C$4,_xll.CB.Normal(INDEX(Summary!$C$5:$E$12,7,'Teller 1'!$C$5),(INDEX(Summary!$C$5:$E$12,8,'Teller 1'!$C$5)),0),"")</f>
        <v/>
      </c>
      <c r="J154" s="101" t="str">
        <f t="shared" si="13"/>
        <v/>
      </c>
      <c r="K154" s="101" t="str">
        <f t="shared" si="14"/>
        <v/>
      </c>
      <c r="L154" s="73">
        <f t="shared" si="10"/>
        <v>0</v>
      </c>
      <c r="M154" s="73">
        <f t="shared" si="11"/>
        <v>0</v>
      </c>
      <c r="N154" s="73">
        <f t="shared" si="12"/>
        <v>0</v>
      </c>
      <c r="O154" s="64"/>
      <c r="P154" s="64"/>
      <c r="Q154" s="64"/>
      <c r="R154" s="64"/>
      <c r="S154" s="64"/>
      <c r="T154" s="64"/>
      <c r="U154" s="64"/>
      <c r="V154" s="64"/>
      <c r="W154" s="64"/>
      <c r="X154" s="64"/>
    </row>
    <row r="155" spans="2:24" outlineLevel="1" x14ac:dyDescent="0.25">
      <c r="B155" s="64"/>
      <c r="C155" s="64"/>
      <c r="D155" s="118">
        <v>148</v>
      </c>
      <c r="E155" s="101" t="str">
        <f>Model!D152</f>
        <v>Closed</v>
      </c>
      <c r="F155" s="106" t="str">
        <f>IF(E155&lt;Summary!$H$5,"Open","Closed")</f>
        <v>Open</v>
      </c>
      <c r="G155" s="108">
        <f ca="1">COUNT($H$8:H154)-COUNTIF($J$8:J154,"&lt;"&amp;TEXT(E155,"General"))</f>
        <v>-19</v>
      </c>
      <c r="H155" s="101" t="str">
        <f>IF(Model!J152=$C$4,MAXA(E155,MAX($J$8:J154)),"")</f>
        <v/>
      </c>
      <c r="I155" s="101" t="str">
        <f>IF(Model!J152=$C$4,_xll.CB.Normal(INDEX(Summary!$C$5:$E$12,7,'Teller 1'!$C$5),(INDEX(Summary!$C$5:$E$12,8,'Teller 1'!$C$5)),0),"")</f>
        <v/>
      </c>
      <c r="J155" s="101" t="str">
        <f t="shared" si="13"/>
        <v/>
      </c>
      <c r="K155" s="101" t="str">
        <f t="shared" si="14"/>
        <v/>
      </c>
      <c r="L155" s="73">
        <f t="shared" si="10"/>
        <v>0</v>
      </c>
      <c r="M155" s="73">
        <f t="shared" si="11"/>
        <v>0</v>
      </c>
      <c r="N155" s="73">
        <f t="shared" si="12"/>
        <v>0</v>
      </c>
      <c r="O155" s="64"/>
      <c r="P155" s="64"/>
      <c r="Q155" s="64"/>
      <c r="R155" s="64"/>
      <c r="S155" s="64"/>
      <c r="T155" s="64"/>
      <c r="U155" s="64"/>
      <c r="V155" s="64"/>
      <c r="W155" s="64"/>
      <c r="X155" s="64"/>
    </row>
    <row r="156" spans="2:24" outlineLevel="1" x14ac:dyDescent="0.25">
      <c r="B156" s="64"/>
      <c r="C156" s="64"/>
      <c r="D156" s="118">
        <v>149</v>
      </c>
      <c r="E156" s="101" t="str">
        <f>Model!D153</f>
        <v>Closed</v>
      </c>
      <c r="F156" s="106" t="str">
        <f>IF(E156&lt;Summary!$H$5,"Open","Closed")</f>
        <v>Open</v>
      </c>
      <c r="G156" s="108">
        <f ca="1">COUNT($H$8:H155)-COUNTIF($J$8:J155,"&lt;"&amp;TEXT(E156,"General"))</f>
        <v>-20</v>
      </c>
      <c r="H156" s="101" t="str">
        <f>IF(Model!J153=$C$4,MAXA(E156,MAX($J$8:J155)),"")</f>
        <v/>
      </c>
      <c r="I156" s="101" t="str">
        <f>IF(Model!J153=$C$4,_xll.CB.Normal(INDEX(Summary!$C$5:$E$12,7,'Teller 1'!$C$5),(INDEX(Summary!$C$5:$E$12,8,'Teller 1'!$C$5)),0),"")</f>
        <v/>
      </c>
      <c r="J156" s="101" t="str">
        <f t="shared" si="13"/>
        <v/>
      </c>
      <c r="K156" s="101" t="str">
        <f t="shared" si="14"/>
        <v/>
      </c>
      <c r="L156" s="73">
        <f t="shared" si="10"/>
        <v>0</v>
      </c>
      <c r="M156" s="73">
        <f t="shared" si="11"/>
        <v>0</v>
      </c>
      <c r="N156" s="73">
        <f t="shared" si="12"/>
        <v>0</v>
      </c>
      <c r="O156" s="64"/>
      <c r="P156" s="64"/>
      <c r="Q156" s="64"/>
      <c r="R156" s="64"/>
      <c r="S156" s="64"/>
      <c r="T156" s="64"/>
      <c r="U156" s="64"/>
      <c r="V156" s="64"/>
      <c r="W156" s="64"/>
      <c r="X156" s="64"/>
    </row>
    <row r="157" spans="2:24" outlineLevel="1" x14ac:dyDescent="0.25">
      <c r="B157" s="64"/>
      <c r="C157" s="64"/>
      <c r="D157" s="118">
        <v>150</v>
      </c>
      <c r="E157" s="101" t="str">
        <f>Model!D154</f>
        <v>Closed</v>
      </c>
      <c r="F157" s="106" t="str">
        <f>IF(E157&lt;Summary!$H$5,"Open","Closed")</f>
        <v>Open</v>
      </c>
      <c r="G157" s="108">
        <f ca="1">COUNT($H$8:H156)-COUNTIF($J$8:J156,"&lt;"&amp;TEXT(E157,"General"))</f>
        <v>-21</v>
      </c>
      <c r="H157" s="101" t="str">
        <f>IF(Model!J154=$C$4,MAXA(E157,MAX($J$8:J156)),"")</f>
        <v/>
      </c>
      <c r="I157" s="101" t="str">
        <f>IF(Model!J154=$C$4,_xll.CB.Normal(INDEX(Summary!$C$5:$E$12,7,'Teller 1'!$C$5),(INDEX(Summary!$C$5:$E$12,8,'Teller 1'!$C$5)),0),"")</f>
        <v/>
      </c>
      <c r="J157" s="101" t="str">
        <f t="shared" si="13"/>
        <v/>
      </c>
      <c r="K157" s="101" t="str">
        <f t="shared" si="14"/>
        <v/>
      </c>
      <c r="L157" s="73">
        <f t="shared" si="10"/>
        <v>0</v>
      </c>
      <c r="M157" s="73">
        <f t="shared" si="11"/>
        <v>0</v>
      </c>
      <c r="N157" s="73">
        <f t="shared" si="12"/>
        <v>0</v>
      </c>
      <c r="O157" s="64"/>
      <c r="P157" s="64"/>
      <c r="Q157" s="64"/>
      <c r="R157" s="64"/>
      <c r="S157" s="64"/>
      <c r="T157" s="64"/>
      <c r="U157" s="64"/>
      <c r="V157" s="64"/>
      <c r="W157" s="64"/>
      <c r="X157" s="64"/>
    </row>
    <row r="158" spans="2:24" outlineLevel="1" x14ac:dyDescent="0.25">
      <c r="B158" s="64"/>
      <c r="C158" s="64"/>
      <c r="D158" s="118">
        <v>151</v>
      </c>
      <c r="E158" s="101" t="str">
        <f>Model!D155</f>
        <v>Closed</v>
      </c>
      <c r="F158" s="106" t="str">
        <f>IF(E158&lt;Summary!$H$5,"Open","Closed")</f>
        <v>Open</v>
      </c>
      <c r="G158" s="108">
        <f ca="1">COUNT($H$8:H157)-COUNTIF($J$8:J157,"&lt;"&amp;TEXT(E158,"General"))</f>
        <v>-22</v>
      </c>
      <c r="H158" s="101" t="str">
        <f>IF(Model!J155=$C$4,MAXA(E158,MAX($J$8:J157)),"")</f>
        <v/>
      </c>
      <c r="I158" s="101" t="str">
        <f>IF(Model!J155=$C$4,_xll.CB.Normal(INDEX(Summary!$C$5:$E$12,7,'Teller 1'!$C$5),(INDEX(Summary!$C$5:$E$12,8,'Teller 1'!$C$5)),0),"")</f>
        <v/>
      </c>
      <c r="J158" s="101" t="str">
        <f t="shared" si="13"/>
        <v/>
      </c>
      <c r="K158" s="101" t="str">
        <f t="shared" si="14"/>
        <v/>
      </c>
      <c r="L158" s="73">
        <f t="shared" si="10"/>
        <v>0</v>
      </c>
      <c r="M158" s="73">
        <f t="shared" si="11"/>
        <v>0</v>
      </c>
      <c r="N158" s="73">
        <f t="shared" si="12"/>
        <v>0</v>
      </c>
      <c r="O158" s="64"/>
      <c r="P158" s="64"/>
      <c r="Q158" s="64"/>
      <c r="R158" s="64"/>
      <c r="S158" s="64"/>
      <c r="T158" s="64"/>
      <c r="U158" s="64"/>
      <c r="V158" s="64"/>
      <c r="W158" s="64"/>
      <c r="X158" s="64"/>
    </row>
    <row r="159" spans="2:24" outlineLevel="1" x14ac:dyDescent="0.25">
      <c r="B159" s="64"/>
      <c r="C159" s="64"/>
      <c r="D159" s="118">
        <v>152</v>
      </c>
      <c r="E159" s="101" t="str">
        <f>Model!D156</f>
        <v>Closed</v>
      </c>
      <c r="F159" s="106" t="str">
        <f>IF(E159&lt;Summary!$H$5,"Open","Closed")</f>
        <v>Open</v>
      </c>
      <c r="G159" s="108">
        <f ca="1">COUNT($H$8:H158)-COUNTIF($J$8:J158,"&lt;"&amp;TEXT(E159,"General"))</f>
        <v>-23</v>
      </c>
      <c r="H159" s="101" t="str">
        <f>IF(Model!J156=$C$4,MAXA(E159,MAX($J$8:J158)),"")</f>
        <v/>
      </c>
      <c r="I159" s="101" t="str">
        <f>IF(Model!J156=$C$4,_xll.CB.Normal(INDEX(Summary!$C$5:$E$12,7,'Teller 1'!$C$5),(INDEX(Summary!$C$5:$E$12,8,'Teller 1'!$C$5)),0),"")</f>
        <v/>
      </c>
      <c r="J159" s="101" t="str">
        <f t="shared" si="13"/>
        <v/>
      </c>
      <c r="K159" s="101" t="str">
        <f t="shared" si="14"/>
        <v/>
      </c>
      <c r="L159" s="73">
        <f t="shared" si="10"/>
        <v>0</v>
      </c>
      <c r="M159" s="73">
        <f t="shared" si="11"/>
        <v>0</v>
      </c>
      <c r="N159" s="73">
        <f t="shared" si="12"/>
        <v>0</v>
      </c>
      <c r="O159" s="64"/>
      <c r="P159" s="64"/>
      <c r="Q159" s="64"/>
      <c r="R159" s="64"/>
      <c r="S159" s="64"/>
      <c r="T159" s="64"/>
      <c r="U159" s="64"/>
      <c r="V159" s="64"/>
      <c r="W159" s="64"/>
      <c r="X159" s="64"/>
    </row>
    <row r="160" spans="2:24" outlineLevel="1" x14ac:dyDescent="0.25">
      <c r="B160" s="64"/>
      <c r="C160" s="64"/>
      <c r="D160" s="118">
        <v>153</v>
      </c>
      <c r="E160" s="101" t="str">
        <f>Model!D157</f>
        <v>Closed</v>
      </c>
      <c r="F160" s="106" t="str">
        <f>IF(E160&lt;Summary!$H$5,"Open","Closed")</f>
        <v>Open</v>
      </c>
      <c r="G160" s="108">
        <f ca="1">COUNT($H$8:H159)-COUNTIF($J$8:J159,"&lt;"&amp;TEXT(E160,"General"))</f>
        <v>-24</v>
      </c>
      <c r="H160" s="101" t="str">
        <f>IF(Model!J157=$C$4,MAXA(E160,MAX($J$8:J159)),"")</f>
        <v/>
      </c>
      <c r="I160" s="101" t="str">
        <f>IF(Model!J157=$C$4,_xll.CB.Normal(INDEX(Summary!$C$5:$E$12,7,'Teller 1'!$C$5),(INDEX(Summary!$C$5:$E$12,8,'Teller 1'!$C$5)),0),"")</f>
        <v/>
      </c>
      <c r="J160" s="101" t="str">
        <f t="shared" si="13"/>
        <v/>
      </c>
      <c r="K160" s="101" t="str">
        <f t="shared" si="14"/>
        <v/>
      </c>
      <c r="L160" s="73">
        <f t="shared" si="10"/>
        <v>0</v>
      </c>
      <c r="M160" s="73">
        <f t="shared" si="11"/>
        <v>0</v>
      </c>
      <c r="N160" s="73">
        <f t="shared" si="12"/>
        <v>0</v>
      </c>
      <c r="O160" s="64"/>
      <c r="P160" s="64"/>
      <c r="Q160" s="64"/>
      <c r="R160" s="64"/>
      <c r="S160" s="64"/>
      <c r="T160" s="64"/>
      <c r="U160" s="64"/>
      <c r="V160" s="64"/>
      <c r="W160" s="64"/>
      <c r="X160" s="64"/>
    </row>
    <row r="161" spans="2:24" outlineLevel="1" x14ac:dyDescent="0.25">
      <c r="B161" s="64"/>
      <c r="C161" s="64"/>
      <c r="D161" s="118">
        <v>154</v>
      </c>
      <c r="E161" s="101" t="str">
        <f>Model!D158</f>
        <v>Closed</v>
      </c>
      <c r="F161" s="106" t="str">
        <f>IF(E161&lt;Summary!$H$5,"Open","Closed")</f>
        <v>Open</v>
      </c>
      <c r="G161" s="108">
        <f ca="1">COUNT($H$8:H160)-COUNTIF($J$8:J160,"&lt;"&amp;TEXT(E161,"General"))</f>
        <v>-25</v>
      </c>
      <c r="H161" s="101" t="str">
        <f>IF(Model!J158=$C$4,MAXA(E161,MAX($J$8:J160)),"")</f>
        <v/>
      </c>
      <c r="I161" s="101" t="str">
        <f>IF(Model!J158=$C$4,_xll.CB.Normal(INDEX(Summary!$C$5:$E$12,7,'Teller 1'!$C$5),(INDEX(Summary!$C$5:$E$12,8,'Teller 1'!$C$5)),0),"")</f>
        <v/>
      </c>
      <c r="J161" s="101" t="str">
        <f t="shared" si="13"/>
        <v/>
      </c>
      <c r="K161" s="101" t="str">
        <f t="shared" si="14"/>
        <v/>
      </c>
      <c r="L161" s="73">
        <f t="shared" si="10"/>
        <v>0</v>
      </c>
      <c r="M161" s="73">
        <f t="shared" si="11"/>
        <v>0</v>
      </c>
      <c r="N161" s="73">
        <f t="shared" si="12"/>
        <v>0</v>
      </c>
      <c r="O161" s="64"/>
      <c r="P161" s="64"/>
      <c r="Q161" s="64"/>
      <c r="R161" s="64"/>
      <c r="S161" s="64"/>
      <c r="T161" s="64"/>
      <c r="U161" s="64"/>
      <c r="V161" s="64"/>
      <c r="W161" s="64"/>
      <c r="X161" s="64"/>
    </row>
    <row r="162" spans="2:24" outlineLevel="1" x14ac:dyDescent="0.25">
      <c r="B162" s="64"/>
      <c r="C162" s="64"/>
      <c r="D162" s="118">
        <v>155</v>
      </c>
      <c r="E162" s="101" t="str">
        <f>Model!D159</f>
        <v>Closed</v>
      </c>
      <c r="F162" s="106" t="str">
        <f>IF(E162&lt;Summary!$H$5,"Open","Closed")</f>
        <v>Open</v>
      </c>
      <c r="G162" s="108">
        <f ca="1">COUNT($H$8:H161)-COUNTIF($J$8:J161,"&lt;"&amp;TEXT(E162,"General"))</f>
        <v>-26</v>
      </c>
      <c r="H162" s="101" t="str">
        <f>IF(Model!J159=$C$4,MAXA(E162,MAX($J$8:J161)),"")</f>
        <v/>
      </c>
      <c r="I162" s="101" t="str">
        <f>IF(Model!J159=$C$4,_xll.CB.Normal(INDEX(Summary!$C$5:$E$12,7,'Teller 1'!$C$5),(INDEX(Summary!$C$5:$E$12,8,'Teller 1'!$C$5)),0),"")</f>
        <v/>
      </c>
      <c r="J162" s="101" t="str">
        <f t="shared" si="13"/>
        <v/>
      </c>
      <c r="K162" s="101" t="str">
        <f t="shared" si="14"/>
        <v/>
      </c>
      <c r="L162" s="73">
        <f t="shared" si="10"/>
        <v>0</v>
      </c>
      <c r="M162" s="73">
        <f t="shared" si="11"/>
        <v>0</v>
      </c>
      <c r="N162" s="73">
        <f t="shared" si="12"/>
        <v>0</v>
      </c>
      <c r="O162" s="64"/>
      <c r="P162" s="64"/>
      <c r="Q162" s="64"/>
      <c r="R162" s="64"/>
      <c r="S162" s="64"/>
      <c r="T162" s="64"/>
      <c r="U162" s="64"/>
      <c r="V162" s="64"/>
      <c r="W162" s="64"/>
      <c r="X162" s="64"/>
    </row>
    <row r="163" spans="2:24" outlineLevel="1" x14ac:dyDescent="0.25">
      <c r="B163" s="64"/>
      <c r="C163" s="64"/>
      <c r="D163" s="118">
        <v>156</v>
      </c>
      <c r="E163" s="101" t="str">
        <f>Model!D160</f>
        <v>Closed</v>
      </c>
      <c r="F163" s="106" t="str">
        <f>IF(E163&lt;Summary!$H$5,"Open","Closed")</f>
        <v>Open</v>
      </c>
      <c r="G163" s="108">
        <f ca="1">COUNT($H$8:H162)-COUNTIF($J$8:J162,"&lt;"&amp;TEXT(E163,"General"))</f>
        <v>-27</v>
      </c>
      <c r="H163" s="101" t="str">
        <f>IF(Model!J160=$C$4,MAXA(E163,MAX($J$8:J162)),"")</f>
        <v/>
      </c>
      <c r="I163" s="101" t="str">
        <f>IF(Model!J160=$C$4,_xll.CB.Normal(INDEX(Summary!$C$5:$E$12,7,'Teller 1'!$C$5),(INDEX(Summary!$C$5:$E$12,8,'Teller 1'!$C$5)),0),"")</f>
        <v/>
      </c>
      <c r="J163" s="101" t="str">
        <f t="shared" si="13"/>
        <v/>
      </c>
      <c r="K163" s="101" t="str">
        <f t="shared" si="14"/>
        <v/>
      </c>
      <c r="L163" s="73">
        <f t="shared" si="10"/>
        <v>0</v>
      </c>
      <c r="M163" s="73">
        <f t="shared" si="11"/>
        <v>0</v>
      </c>
      <c r="N163" s="73">
        <f t="shared" si="12"/>
        <v>0</v>
      </c>
      <c r="O163" s="64"/>
      <c r="P163" s="64"/>
      <c r="Q163" s="64"/>
      <c r="R163" s="64"/>
      <c r="S163" s="64"/>
      <c r="T163" s="64"/>
      <c r="U163" s="64"/>
      <c r="V163" s="64"/>
      <c r="W163" s="64"/>
      <c r="X163" s="64"/>
    </row>
    <row r="164" spans="2:24" outlineLevel="1" x14ac:dyDescent="0.25">
      <c r="B164" s="64"/>
      <c r="C164" s="64"/>
      <c r="D164" s="118">
        <v>157</v>
      </c>
      <c r="E164" s="101" t="str">
        <f>Model!D161</f>
        <v>Closed</v>
      </c>
      <c r="F164" s="106" t="str">
        <f>IF(E164&lt;Summary!$H$5,"Open","Closed")</f>
        <v>Open</v>
      </c>
      <c r="G164" s="108">
        <f ca="1">COUNT($H$8:H163)-COUNTIF($J$8:J163,"&lt;"&amp;TEXT(E164,"General"))</f>
        <v>-28</v>
      </c>
      <c r="H164" s="101" t="str">
        <f>IF(Model!J161=$C$4,MAXA(E164,MAX($J$8:J163)),"")</f>
        <v/>
      </c>
      <c r="I164" s="101" t="str">
        <f>IF(Model!J161=$C$4,_xll.CB.Normal(INDEX(Summary!$C$5:$E$12,7,'Teller 1'!$C$5),(INDEX(Summary!$C$5:$E$12,8,'Teller 1'!$C$5)),0),"")</f>
        <v/>
      </c>
      <c r="J164" s="101" t="str">
        <f t="shared" si="13"/>
        <v/>
      </c>
      <c r="K164" s="101" t="str">
        <f t="shared" si="14"/>
        <v/>
      </c>
      <c r="L164" s="73">
        <f t="shared" si="10"/>
        <v>0</v>
      </c>
      <c r="M164" s="73">
        <f t="shared" si="11"/>
        <v>0</v>
      </c>
      <c r="N164" s="73">
        <f t="shared" si="12"/>
        <v>0</v>
      </c>
      <c r="O164" s="64"/>
      <c r="P164" s="64"/>
      <c r="Q164" s="64"/>
      <c r="R164" s="64"/>
      <c r="S164" s="64"/>
      <c r="T164" s="64"/>
      <c r="U164" s="64"/>
      <c r="V164" s="64"/>
      <c r="W164" s="64"/>
      <c r="X164" s="64"/>
    </row>
    <row r="165" spans="2:24" outlineLevel="1" x14ac:dyDescent="0.25">
      <c r="B165" s="64"/>
      <c r="C165" s="64"/>
      <c r="D165" s="118">
        <v>158</v>
      </c>
      <c r="E165" s="101" t="str">
        <f>Model!D162</f>
        <v>Closed</v>
      </c>
      <c r="F165" s="106" t="str">
        <f>IF(E165&lt;Summary!$H$5,"Open","Closed")</f>
        <v>Open</v>
      </c>
      <c r="G165" s="108">
        <f ca="1">COUNT($H$8:H164)-COUNTIF($J$8:J164,"&lt;"&amp;TEXT(E165,"General"))</f>
        <v>-29</v>
      </c>
      <c r="H165" s="101" t="str">
        <f>IF(Model!J162=$C$4,MAXA(E165,MAX($J$8:J164)),"")</f>
        <v/>
      </c>
      <c r="I165" s="101" t="str">
        <f>IF(Model!J162=$C$4,_xll.CB.Normal(INDEX(Summary!$C$5:$E$12,7,'Teller 1'!$C$5),(INDEX(Summary!$C$5:$E$12,8,'Teller 1'!$C$5)),0),"")</f>
        <v/>
      </c>
      <c r="J165" s="101" t="str">
        <f t="shared" si="13"/>
        <v/>
      </c>
      <c r="K165" s="101" t="str">
        <f t="shared" si="14"/>
        <v/>
      </c>
      <c r="L165" s="73">
        <f t="shared" si="10"/>
        <v>0</v>
      </c>
      <c r="M165" s="73">
        <f t="shared" si="11"/>
        <v>0</v>
      </c>
      <c r="N165" s="73">
        <f t="shared" si="12"/>
        <v>0</v>
      </c>
      <c r="O165" s="64"/>
      <c r="P165" s="64"/>
      <c r="Q165" s="64"/>
      <c r="R165" s="64"/>
      <c r="S165" s="64"/>
      <c r="T165" s="64"/>
      <c r="U165" s="64"/>
      <c r="V165" s="64"/>
      <c r="W165" s="64"/>
      <c r="X165" s="64"/>
    </row>
    <row r="166" spans="2:24" outlineLevel="1" x14ac:dyDescent="0.25">
      <c r="B166" s="64"/>
      <c r="C166" s="64"/>
      <c r="D166" s="118">
        <v>159</v>
      </c>
      <c r="E166" s="101" t="str">
        <f>Model!D163</f>
        <v>Closed</v>
      </c>
      <c r="F166" s="106" t="str">
        <f>IF(E166&lt;Summary!$H$5,"Open","Closed")</f>
        <v>Open</v>
      </c>
      <c r="G166" s="108">
        <f ca="1">COUNT($H$8:H165)-COUNTIF($J$8:J165,"&lt;"&amp;TEXT(E166,"General"))</f>
        <v>-30</v>
      </c>
      <c r="H166" s="101" t="str">
        <f>IF(Model!J163=$C$4,MAXA(E166,MAX($J$8:J165)),"")</f>
        <v/>
      </c>
      <c r="I166" s="101" t="str">
        <f>IF(Model!J163=$C$4,_xll.CB.Normal(INDEX(Summary!$C$5:$E$12,7,'Teller 1'!$C$5),(INDEX(Summary!$C$5:$E$12,8,'Teller 1'!$C$5)),0),"")</f>
        <v/>
      </c>
      <c r="J166" s="101" t="str">
        <f t="shared" si="13"/>
        <v/>
      </c>
      <c r="K166" s="101" t="str">
        <f t="shared" si="14"/>
        <v/>
      </c>
      <c r="L166" s="73">
        <f t="shared" si="10"/>
        <v>0</v>
      </c>
      <c r="M166" s="73">
        <f t="shared" si="11"/>
        <v>0</v>
      </c>
      <c r="N166" s="73">
        <f t="shared" si="12"/>
        <v>0</v>
      </c>
      <c r="O166" s="64"/>
      <c r="P166" s="64"/>
      <c r="Q166" s="64"/>
      <c r="R166" s="64"/>
      <c r="S166" s="64"/>
      <c r="T166" s="64"/>
      <c r="U166" s="64"/>
      <c r="V166" s="64"/>
      <c r="W166" s="64"/>
      <c r="X166" s="64"/>
    </row>
    <row r="167" spans="2:24" outlineLevel="1" x14ac:dyDescent="0.25">
      <c r="B167" s="64"/>
      <c r="C167" s="64"/>
      <c r="D167" s="118">
        <v>160</v>
      </c>
      <c r="E167" s="101" t="str">
        <f>Model!D164</f>
        <v>Closed</v>
      </c>
      <c r="F167" s="106" t="str">
        <f>IF(E167&lt;Summary!$H$5,"Open","Closed")</f>
        <v>Open</v>
      </c>
      <c r="G167" s="108">
        <f ca="1">COUNT($H$8:H166)-COUNTIF($J$8:J166,"&lt;"&amp;TEXT(E167,"General"))</f>
        <v>-31</v>
      </c>
      <c r="H167" s="101" t="str">
        <f>IF(Model!J164=$C$4,MAXA(E167,MAX($J$8:J166)),"")</f>
        <v/>
      </c>
      <c r="I167" s="101" t="str">
        <f>IF(Model!J164=$C$4,_xll.CB.Normal(INDEX(Summary!$C$5:$E$12,7,'Teller 1'!$C$5),(INDEX(Summary!$C$5:$E$12,8,'Teller 1'!$C$5)),0),"")</f>
        <v/>
      </c>
      <c r="J167" s="101" t="str">
        <f t="shared" si="13"/>
        <v/>
      </c>
      <c r="K167" s="101" t="str">
        <f t="shared" si="14"/>
        <v/>
      </c>
      <c r="L167" s="73">
        <f t="shared" si="10"/>
        <v>0</v>
      </c>
      <c r="M167" s="73">
        <f t="shared" si="11"/>
        <v>0</v>
      </c>
      <c r="N167" s="73">
        <f t="shared" si="12"/>
        <v>0</v>
      </c>
      <c r="O167" s="64"/>
      <c r="P167" s="64"/>
      <c r="Q167" s="64"/>
      <c r="R167" s="64"/>
      <c r="S167" s="64"/>
      <c r="T167" s="64"/>
      <c r="U167" s="64"/>
      <c r="V167" s="64"/>
      <c r="W167" s="64"/>
      <c r="X167" s="64"/>
    </row>
    <row r="168" spans="2:24" outlineLevel="1" x14ac:dyDescent="0.25">
      <c r="B168" s="64"/>
      <c r="C168" s="64"/>
      <c r="D168" s="118">
        <v>161</v>
      </c>
      <c r="E168" s="101" t="str">
        <f>Model!D165</f>
        <v>Closed</v>
      </c>
      <c r="F168" s="106" t="str">
        <f>IF(E168&lt;Summary!$H$5,"Open","Closed")</f>
        <v>Open</v>
      </c>
      <c r="G168" s="108">
        <f ca="1">COUNT($H$8:H167)-COUNTIF($J$8:J167,"&lt;"&amp;TEXT(E168,"General"))</f>
        <v>-32</v>
      </c>
      <c r="H168" s="101" t="str">
        <f>IF(Model!J165=$C$4,MAXA(E168,MAX($J$8:J167)),"")</f>
        <v/>
      </c>
      <c r="I168" s="101" t="str">
        <f>IF(Model!J165=$C$4,_xll.CB.Normal(INDEX(Summary!$C$5:$E$12,7,'Teller 1'!$C$5),(INDEX(Summary!$C$5:$E$12,8,'Teller 1'!$C$5)),0),"")</f>
        <v/>
      </c>
      <c r="J168" s="101" t="str">
        <f t="shared" si="13"/>
        <v/>
      </c>
      <c r="K168" s="101" t="str">
        <f t="shared" si="14"/>
        <v/>
      </c>
      <c r="L168" s="73">
        <f t="shared" si="10"/>
        <v>0</v>
      </c>
      <c r="M168" s="73">
        <f t="shared" si="11"/>
        <v>0</v>
      </c>
      <c r="N168" s="73">
        <f t="shared" si="12"/>
        <v>0</v>
      </c>
      <c r="O168" s="64"/>
      <c r="P168" s="64"/>
      <c r="Q168" s="64"/>
      <c r="R168" s="64"/>
      <c r="S168" s="64"/>
      <c r="T168" s="64"/>
      <c r="U168" s="64"/>
      <c r="V168" s="64"/>
      <c r="W168" s="64"/>
      <c r="X168" s="64"/>
    </row>
    <row r="169" spans="2:24" outlineLevel="1" x14ac:dyDescent="0.25">
      <c r="B169" s="64"/>
      <c r="C169" s="64"/>
      <c r="D169" s="118">
        <v>162</v>
      </c>
      <c r="E169" s="101" t="str">
        <f>Model!D166</f>
        <v>Closed</v>
      </c>
      <c r="F169" s="106" t="str">
        <f>IF(E169&lt;Summary!$H$5,"Open","Closed")</f>
        <v>Open</v>
      </c>
      <c r="G169" s="108">
        <f ca="1">COUNT($H$8:H168)-COUNTIF($J$8:J168,"&lt;"&amp;TEXT(E169,"General"))</f>
        <v>-33</v>
      </c>
      <c r="H169" s="101" t="str">
        <f>IF(Model!J166=$C$4,MAXA(E169,MAX($J$8:J168)),"")</f>
        <v/>
      </c>
      <c r="I169" s="101" t="str">
        <f>IF(Model!J166=$C$4,_xll.CB.Normal(INDEX(Summary!$C$5:$E$12,7,'Teller 1'!$C$5),(INDEX(Summary!$C$5:$E$12,8,'Teller 1'!$C$5)),0),"")</f>
        <v/>
      </c>
      <c r="J169" s="101" t="str">
        <f t="shared" si="13"/>
        <v/>
      </c>
      <c r="K169" s="101" t="str">
        <f t="shared" si="14"/>
        <v/>
      </c>
      <c r="L169" s="73">
        <f t="shared" si="10"/>
        <v>0</v>
      </c>
      <c r="M169" s="73">
        <f t="shared" si="11"/>
        <v>0</v>
      </c>
      <c r="N169" s="73">
        <f t="shared" si="12"/>
        <v>0</v>
      </c>
      <c r="O169" s="64"/>
      <c r="P169" s="64"/>
      <c r="Q169" s="64"/>
      <c r="R169" s="64"/>
      <c r="S169" s="64"/>
      <c r="T169" s="64"/>
      <c r="U169" s="64"/>
      <c r="V169" s="64"/>
      <c r="W169" s="64"/>
      <c r="X169" s="64"/>
    </row>
    <row r="170" spans="2:24" outlineLevel="1" x14ac:dyDescent="0.25">
      <c r="B170" s="64"/>
      <c r="C170" s="64"/>
      <c r="D170" s="118">
        <v>163</v>
      </c>
      <c r="E170" s="101" t="str">
        <f>Model!D167</f>
        <v>Closed</v>
      </c>
      <c r="F170" s="106" t="str">
        <f>IF(E170&lt;Summary!$H$5,"Open","Closed")</f>
        <v>Open</v>
      </c>
      <c r="G170" s="108">
        <f ca="1">COUNT($H$8:H169)-COUNTIF($J$8:J169,"&lt;"&amp;TEXT(E170,"General"))</f>
        <v>-34</v>
      </c>
      <c r="H170" s="101" t="str">
        <f>IF(Model!J167=$C$4,MAXA(E170,MAX($J$8:J169)),"")</f>
        <v/>
      </c>
      <c r="I170" s="101" t="str">
        <f>IF(Model!J167=$C$4,_xll.CB.Normal(INDEX(Summary!$C$5:$E$12,7,'Teller 1'!$C$5),(INDEX(Summary!$C$5:$E$12,8,'Teller 1'!$C$5)),0),"")</f>
        <v/>
      </c>
      <c r="J170" s="101" t="str">
        <f t="shared" si="13"/>
        <v/>
      </c>
      <c r="K170" s="101" t="str">
        <f t="shared" si="14"/>
        <v/>
      </c>
      <c r="L170" s="73">
        <f t="shared" si="10"/>
        <v>0</v>
      </c>
      <c r="M170" s="73">
        <f t="shared" si="11"/>
        <v>0</v>
      </c>
      <c r="N170" s="73">
        <f t="shared" si="12"/>
        <v>0</v>
      </c>
      <c r="O170" s="64"/>
      <c r="P170" s="64"/>
      <c r="Q170" s="64"/>
      <c r="R170" s="64"/>
      <c r="S170" s="64"/>
      <c r="T170" s="64"/>
      <c r="U170" s="64"/>
      <c r="V170" s="64"/>
      <c r="W170" s="64"/>
      <c r="X170" s="64"/>
    </row>
    <row r="171" spans="2:24" outlineLevel="1" x14ac:dyDescent="0.25">
      <c r="B171" s="64"/>
      <c r="C171" s="64"/>
      <c r="D171" s="118">
        <v>164</v>
      </c>
      <c r="E171" s="101" t="str">
        <f>Model!D168</f>
        <v>Closed</v>
      </c>
      <c r="F171" s="106" t="str">
        <f>IF(E171&lt;Summary!$H$5,"Open","Closed")</f>
        <v>Open</v>
      </c>
      <c r="G171" s="108">
        <f ca="1">COUNT($H$8:H170)-COUNTIF($J$8:J170,"&lt;"&amp;TEXT(E171,"General"))</f>
        <v>-35</v>
      </c>
      <c r="H171" s="101" t="str">
        <f>IF(Model!J168=$C$4,MAXA(E171,MAX($J$8:J170)),"")</f>
        <v/>
      </c>
      <c r="I171" s="101" t="str">
        <f>IF(Model!J168=$C$4,_xll.CB.Normal(INDEX(Summary!$C$5:$E$12,7,'Teller 1'!$C$5),(INDEX(Summary!$C$5:$E$12,8,'Teller 1'!$C$5)),0),"")</f>
        <v/>
      </c>
      <c r="J171" s="101" t="str">
        <f t="shared" si="13"/>
        <v/>
      </c>
      <c r="K171" s="101" t="str">
        <f t="shared" si="14"/>
        <v/>
      </c>
      <c r="L171" s="73">
        <f t="shared" si="10"/>
        <v>0</v>
      </c>
      <c r="M171" s="73">
        <f t="shared" si="11"/>
        <v>0</v>
      </c>
      <c r="N171" s="73">
        <f t="shared" si="12"/>
        <v>0</v>
      </c>
      <c r="O171" s="64"/>
      <c r="P171" s="64"/>
      <c r="Q171" s="64"/>
      <c r="R171" s="64"/>
      <c r="S171" s="64"/>
      <c r="T171" s="64"/>
      <c r="U171" s="64"/>
      <c r="V171" s="64"/>
      <c r="W171" s="64"/>
      <c r="X171" s="64"/>
    </row>
    <row r="172" spans="2:24" outlineLevel="1" x14ac:dyDescent="0.25">
      <c r="B172" s="64"/>
      <c r="C172" s="64"/>
      <c r="D172" s="118">
        <v>165</v>
      </c>
      <c r="E172" s="101" t="str">
        <f>Model!D169</f>
        <v>Closed</v>
      </c>
      <c r="F172" s="106" t="str">
        <f>IF(E172&lt;Summary!$H$5,"Open","Closed")</f>
        <v>Open</v>
      </c>
      <c r="G172" s="108">
        <f ca="1">COUNT($H$8:H171)-COUNTIF($J$8:J171,"&lt;"&amp;TEXT(E172,"General"))</f>
        <v>-36</v>
      </c>
      <c r="H172" s="101" t="str">
        <f>IF(Model!J169=$C$4,MAXA(E172,MAX($J$8:J171)),"")</f>
        <v/>
      </c>
      <c r="I172" s="101" t="str">
        <f>IF(Model!J169=$C$4,_xll.CB.Normal(INDEX(Summary!$C$5:$E$12,7,'Teller 1'!$C$5),(INDEX(Summary!$C$5:$E$12,8,'Teller 1'!$C$5)),0),"")</f>
        <v/>
      </c>
      <c r="J172" s="101" t="str">
        <f t="shared" si="13"/>
        <v/>
      </c>
      <c r="K172" s="101" t="str">
        <f t="shared" si="14"/>
        <v/>
      </c>
      <c r="L172" s="73">
        <f t="shared" si="10"/>
        <v>0</v>
      </c>
      <c r="M172" s="73">
        <f t="shared" si="11"/>
        <v>0</v>
      </c>
      <c r="N172" s="73">
        <f t="shared" si="12"/>
        <v>0</v>
      </c>
      <c r="O172" s="64"/>
      <c r="P172" s="64"/>
      <c r="Q172" s="64"/>
      <c r="R172" s="64"/>
      <c r="S172" s="64"/>
      <c r="T172" s="64"/>
      <c r="U172" s="64"/>
      <c r="V172" s="64"/>
      <c r="W172" s="64"/>
      <c r="X172" s="64"/>
    </row>
    <row r="173" spans="2:24" outlineLevel="1" x14ac:dyDescent="0.25">
      <c r="B173" s="64"/>
      <c r="C173" s="64"/>
      <c r="D173" s="118">
        <v>166</v>
      </c>
      <c r="E173" s="101" t="str">
        <f>Model!D170</f>
        <v>Closed</v>
      </c>
      <c r="F173" s="106" t="str">
        <f>IF(E173&lt;Summary!$H$5,"Open","Closed")</f>
        <v>Open</v>
      </c>
      <c r="G173" s="108">
        <f ca="1">COUNT($H$8:H172)-COUNTIF($J$8:J172,"&lt;"&amp;TEXT(E173,"General"))</f>
        <v>-37</v>
      </c>
      <c r="H173" s="101" t="str">
        <f>IF(Model!J170=$C$4,MAXA(E173,MAX($J$8:J172)),"")</f>
        <v/>
      </c>
      <c r="I173" s="101" t="str">
        <f>IF(Model!J170=$C$4,_xll.CB.Normal(INDEX(Summary!$C$5:$E$12,7,'Teller 1'!$C$5),(INDEX(Summary!$C$5:$E$12,8,'Teller 1'!$C$5)),0),"")</f>
        <v/>
      </c>
      <c r="J173" s="101" t="str">
        <f t="shared" si="13"/>
        <v/>
      </c>
      <c r="K173" s="101" t="str">
        <f t="shared" si="14"/>
        <v/>
      </c>
      <c r="L173" s="73">
        <f t="shared" si="10"/>
        <v>0</v>
      </c>
      <c r="M173" s="73">
        <f t="shared" si="11"/>
        <v>0</v>
      </c>
      <c r="N173" s="73">
        <f t="shared" si="12"/>
        <v>0</v>
      </c>
      <c r="O173" s="64"/>
      <c r="P173" s="64"/>
      <c r="Q173" s="64"/>
      <c r="R173" s="64"/>
      <c r="S173" s="64"/>
      <c r="T173" s="64"/>
      <c r="U173" s="64"/>
      <c r="V173" s="64"/>
      <c r="W173" s="64"/>
      <c r="X173" s="64"/>
    </row>
    <row r="174" spans="2:24" outlineLevel="1" x14ac:dyDescent="0.25">
      <c r="B174" s="64"/>
      <c r="C174" s="64"/>
      <c r="D174" s="118">
        <v>167</v>
      </c>
      <c r="E174" s="101" t="str">
        <f>Model!D171</f>
        <v>Closed</v>
      </c>
      <c r="F174" s="106" t="str">
        <f>IF(E174&lt;Summary!$H$5,"Open","Closed")</f>
        <v>Open</v>
      </c>
      <c r="G174" s="108">
        <f ca="1">COUNT($H$8:H173)-COUNTIF($J$8:J173,"&lt;"&amp;TEXT(E174,"General"))</f>
        <v>-38</v>
      </c>
      <c r="H174" s="101" t="str">
        <f>IF(Model!J171=$C$4,MAXA(E174,MAX($J$8:J173)),"")</f>
        <v/>
      </c>
      <c r="I174" s="101" t="str">
        <f>IF(Model!J171=$C$4,_xll.CB.Normal(INDEX(Summary!$C$5:$E$12,7,'Teller 1'!$C$5),(INDEX(Summary!$C$5:$E$12,8,'Teller 1'!$C$5)),0),"")</f>
        <v/>
      </c>
      <c r="J174" s="101" t="str">
        <f t="shared" si="13"/>
        <v/>
      </c>
      <c r="K174" s="101" t="str">
        <f t="shared" si="14"/>
        <v/>
      </c>
      <c r="L174" s="73">
        <f t="shared" si="10"/>
        <v>0</v>
      </c>
      <c r="M174" s="73">
        <f t="shared" si="11"/>
        <v>0</v>
      </c>
      <c r="N174" s="73">
        <f t="shared" si="12"/>
        <v>0</v>
      </c>
      <c r="O174" s="64"/>
      <c r="P174" s="64"/>
      <c r="Q174" s="64"/>
      <c r="R174" s="64"/>
      <c r="S174" s="64"/>
      <c r="T174" s="64"/>
      <c r="U174" s="64"/>
      <c r="V174" s="64"/>
      <c r="W174" s="64"/>
      <c r="X174" s="64"/>
    </row>
    <row r="175" spans="2:24" outlineLevel="1" x14ac:dyDescent="0.25">
      <c r="B175" s="64"/>
      <c r="C175" s="64"/>
      <c r="D175" s="118">
        <v>168</v>
      </c>
      <c r="E175" s="101" t="str">
        <f>Model!D172</f>
        <v>Closed</v>
      </c>
      <c r="F175" s="106" t="str">
        <f>IF(E175&lt;Summary!$H$5,"Open","Closed")</f>
        <v>Open</v>
      </c>
      <c r="G175" s="108">
        <f ca="1">COUNT($H$8:H174)-COUNTIF($J$8:J174,"&lt;"&amp;TEXT(E175,"General"))</f>
        <v>-39</v>
      </c>
      <c r="H175" s="101" t="str">
        <f>IF(Model!J172=$C$4,MAXA(E175,MAX($J$8:J174)),"")</f>
        <v/>
      </c>
      <c r="I175" s="101" t="str">
        <f>IF(Model!J172=$C$4,_xll.CB.Normal(INDEX(Summary!$C$5:$E$12,7,'Teller 1'!$C$5),(INDEX(Summary!$C$5:$E$12,8,'Teller 1'!$C$5)),0),"")</f>
        <v/>
      </c>
      <c r="J175" s="101" t="str">
        <f t="shared" si="13"/>
        <v/>
      </c>
      <c r="K175" s="101" t="str">
        <f t="shared" si="14"/>
        <v/>
      </c>
      <c r="L175" s="73">
        <f t="shared" si="10"/>
        <v>0</v>
      </c>
      <c r="M175" s="73">
        <f t="shared" si="11"/>
        <v>0</v>
      </c>
      <c r="N175" s="73">
        <f t="shared" si="12"/>
        <v>0</v>
      </c>
      <c r="O175" s="64"/>
      <c r="P175" s="64"/>
      <c r="Q175" s="64"/>
      <c r="R175" s="64"/>
      <c r="S175" s="64"/>
      <c r="T175" s="64"/>
      <c r="U175" s="64"/>
      <c r="V175" s="64"/>
      <c r="W175" s="64"/>
      <c r="X175" s="64"/>
    </row>
    <row r="176" spans="2:24" outlineLevel="1" x14ac:dyDescent="0.25">
      <c r="B176" s="64"/>
      <c r="C176" s="64"/>
      <c r="D176" s="118">
        <v>169</v>
      </c>
      <c r="E176" s="101" t="str">
        <f>Model!D173</f>
        <v>Closed</v>
      </c>
      <c r="F176" s="106" t="str">
        <f>IF(E176&lt;Summary!$H$5,"Open","Closed")</f>
        <v>Open</v>
      </c>
      <c r="G176" s="108">
        <f ca="1">COUNT($H$8:H175)-COUNTIF($J$8:J175,"&lt;"&amp;TEXT(E176,"General"))</f>
        <v>-40</v>
      </c>
      <c r="H176" s="101" t="str">
        <f>IF(Model!J173=$C$4,MAXA(E176,MAX($J$8:J175)),"")</f>
        <v/>
      </c>
      <c r="I176" s="101" t="str">
        <f>IF(Model!J173=$C$4,_xll.CB.Normal(INDEX(Summary!$C$5:$E$12,7,'Teller 1'!$C$5),(INDEX(Summary!$C$5:$E$12,8,'Teller 1'!$C$5)),0),"")</f>
        <v/>
      </c>
      <c r="J176" s="101" t="str">
        <f t="shared" si="13"/>
        <v/>
      </c>
      <c r="K176" s="101" t="str">
        <f t="shared" si="14"/>
        <v/>
      </c>
      <c r="L176" s="73">
        <f t="shared" si="10"/>
        <v>0</v>
      </c>
      <c r="M176" s="73">
        <f t="shared" si="11"/>
        <v>0</v>
      </c>
      <c r="N176" s="73">
        <f t="shared" si="12"/>
        <v>0</v>
      </c>
      <c r="O176" s="64"/>
      <c r="P176" s="64"/>
      <c r="Q176" s="64"/>
      <c r="R176" s="64"/>
      <c r="S176" s="64"/>
      <c r="T176" s="64"/>
      <c r="U176" s="64"/>
      <c r="V176" s="64"/>
      <c r="W176" s="64"/>
      <c r="X176" s="64"/>
    </row>
    <row r="177" spans="2:24" outlineLevel="1" x14ac:dyDescent="0.25">
      <c r="B177" s="64"/>
      <c r="C177" s="64"/>
      <c r="D177" s="118">
        <v>170</v>
      </c>
      <c r="E177" s="101" t="str">
        <f>Model!D174</f>
        <v>Closed</v>
      </c>
      <c r="F177" s="106" t="str">
        <f>IF(E177&lt;Summary!$H$5,"Open","Closed")</f>
        <v>Open</v>
      </c>
      <c r="G177" s="108">
        <f ca="1">COUNT($H$8:H176)-COUNTIF($J$8:J176,"&lt;"&amp;TEXT(E177,"General"))</f>
        <v>-41</v>
      </c>
      <c r="H177" s="101" t="str">
        <f>IF(Model!J174=$C$4,MAXA(E177,MAX($J$8:J176)),"")</f>
        <v/>
      </c>
      <c r="I177" s="101" t="str">
        <f>IF(Model!J174=$C$4,_xll.CB.Normal(INDEX(Summary!$C$5:$E$12,7,'Teller 1'!$C$5),(INDEX(Summary!$C$5:$E$12,8,'Teller 1'!$C$5)),0),"")</f>
        <v/>
      </c>
      <c r="J177" s="101" t="str">
        <f t="shared" si="13"/>
        <v/>
      </c>
      <c r="K177" s="101" t="str">
        <f t="shared" si="14"/>
        <v/>
      </c>
      <c r="L177" s="73">
        <f t="shared" si="10"/>
        <v>0</v>
      </c>
      <c r="M177" s="73">
        <f t="shared" si="11"/>
        <v>0</v>
      </c>
      <c r="N177" s="73">
        <f t="shared" si="12"/>
        <v>0</v>
      </c>
      <c r="O177" s="64"/>
      <c r="P177" s="64"/>
      <c r="Q177" s="64"/>
      <c r="R177" s="64"/>
      <c r="S177" s="64"/>
      <c r="T177" s="64"/>
      <c r="U177" s="64"/>
      <c r="V177" s="64"/>
      <c r="W177" s="64"/>
      <c r="X177" s="64"/>
    </row>
    <row r="178" spans="2:24" outlineLevel="1" x14ac:dyDescent="0.25">
      <c r="B178" s="64"/>
      <c r="C178" s="64"/>
      <c r="D178" s="118">
        <v>171</v>
      </c>
      <c r="E178" s="101" t="str">
        <f>Model!D175</f>
        <v>Closed</v>
      </c>
      <c r="F178" s="106" t="str">
        <f>IF(E178&lt;Summary!$H$5,"Open","Closed")</f>
        <v>Open</v>
      </c>
      <c r="G178" s="108">
        <f ca="1">COUNT($H$8:H177)-COUNTIF($J$8:J177,"&lt;"&amp;TEXT(E178,"General"))</f>
        <v>-42</v>
      </c>
      <c r="H178" s="101" t="str">
        <f>IF(Model!J175=$C$4,MAXA(E178,MAX($J$8:J177)),"")</f>
        <v/>
      </c>
      <c r="I178" s="101" t="str">
        <f>IF(Model!J175=$C$4,_xll.CB.Normal(INDEX(Summary!$C$5:$E$12,7,'Teller 1'!$C$5),(INDEX(Summary!$C$5:$E$12,8,'Teller 1'!$C$5)),0),"")</f>
        <v/>
      </c>
      <c r="J178" s="101" t="str">
        <f t="shared" si="13"/>
        <v/>
      </c>
      <c r="K178" s="101" t="str">
        <f t="shared" si="14"/>
        <v/>
      </c>
      <c r="L178" s="73">
        <f t="shared" si="10"/>
        <v>0</v>
      </c>
      <c r="M178" s="73">
        <f t="shared" si="11"/>
        <v>0</v>
      </c>
      <c r="N178" s="73">
        <f t="shared" si="12"/>
        <v>0</v>
      </c>
      <c r="O178" s="64"/>
      <c r="P178" s="64"/>
      <c r="Q178" s="64"/>
      <c r="R178" s="64"/>
      <c r="S178" s="64"/>
      <c r="T178" s="64"/>
      <c r="U178" s="64"/>
      <c r="V178" s="64"/>
      <c r="W178" s="64"/>
      <c r="X178" s="64"/>
    </row>
    <row r="179" spans="2:24" outlineLevel="1" x14ac:dyDescent="0.25">
      <c r="B179" s="64"/>
      <c r="C179" s="64"/>
      <c r="D179" s="118">
        <v>172</v>
      </c>
      <c r="E179" s="101" t="str">
        <f>Model!D176</f>
        <v>Closed</v>
      </c>
      <c r="F179" s="106" t="str">
        <f>IF(E179&lt;Summary!$H$5,"Open","Closed")</f>
        <v>Open</v>
      </c>
      <c r="G179" s="108">
        <f ca="1">COUNT($H$8:H178)-COUNTIF($J$8:J178,"&lt;"&amp;TEXT(E179,"General"))</f>
        <v>-43</v>
      </c>
      <c r="H179" s="101" t="str">
        <f>IF(Model!J176=$C$4,MAXA(E179,MAX($J$8:J178)),"")</f>
        <v/>
      </c>
      <c r="I179" s="101" t="str">
        <f>IF(Model!J176=$C$4,_xll.CB.Normal(INDEX(Summary!$C$5:$E$12,7,'Teller 1'!$C$5),(INDEX(Summary!$C$5:$E$12,8,'Teller 1'!$C$5)),0),"")</f>
        <v/>
      </c>
      <c r="J179" s="101" t="str">
        <f t="shared" si="13"/>
        <v/>
      </c>
      <c r="K179" s="101" t="str">
        <f t="shared" si="14"/>
        <v/>
      </c>
      <c r="L179" s="73">
        <f t="shared" si="10"/>
        <v>0</v>
      </c>
      <c r="M179" s="73">
        <f t="shared" si="11"/>
        <v>0</v>
      </c>
      <c r="N179" s="73">
        <f t="shared" si="12"/>
        <v>0</v>
      </c>
      <c r="O179" s="64"/>
      <c r="P179" s="64"/>
      <c r="Q179" s="64"/>
      <c r="R179" s="64"/>
      <c r="S179" s="64"/>
      <c r="T179" s="64"/>
      <c r="U179" s="64"/>
      <c r="V179" s="64"/>
      <c r="W179" s="64"/>
      <c r="X179" s="64"/>
    </row>
    <row r="180" spans="2:24" outlineLevel="1" x14ac:dyDescent="0.25">
      <c r="B180" s="64"/>
      <c r="C180" s="64"/>
      <c r="D180" s="118">
        <v>173</v>
      </c>
      <c r="E180" s="101" t="str">
        <f>Model!D177</f>
        <v>Closed</v>
      </c>
      <c r="F180" s="106" t="str">
        <f>IF(E180&lt;Summary!$H$5,"Open","Closed")</f>
        <v>Open</v>
      </c>
      <c r="G180" s="108">
        <f ca="1">COUNT($H$8:H179)-COUNTIF($J$8:J179,"&lt;"&amp;TEXT(E180,"General"))</f>
        <v>-44</v>
      </c>
      <c r="H180" s="101" t="str">
        <f>IF(Model!J177=$C$4,MAXA(E180,MAX($J$8:J179)),"")</f>
        <v/>
      </c>
      <c r="I180" s="101" t="str">
        <f>IF(Model!J177=$C$4,_xll.CB.Normal(INDEX(Summary!$C$5:$E$12,7,'Teller 1'!$C$5),(INDEX(Summary!$C$5:$E$12,8,'Teller 1'!$C$5)),0),"")</f>
        <v/>
      </c>
      <c r="J180" s="101" t="str">
        <f t="shared" si="13"/>
        <v/>
      </c>
      <c r="K180" s="101" t="str">
        <f t="shared" si="14"/>
        <v/>
      </c>
      <c r="L180" s="73">
        <f t="shared" si="10"/>
        <v>0</v>
      </c>
      <c r="M180" s="73">
        <f t="shared" si="11"/>
        <v>0</v>
      </c>
      <c r="N180" s="73">
        <f t="shared" si="12"/>
        <v>0</v>
      </c>
      <c r="O180" s="64"/>
      <c r="P180" s="64"/>
      <c r="Q180" s="64"/>
      <c r="R180" s="64"/>
      <c r="S180" s="64"/>
      <c r="T180" s="64"/>
      <c r="U180" s="64"/>
      <c r="V180" s="64"/>
      <c r="W180" s="64"/>
      <c r="X180" s="64"/>
    </row>
    <row r="181" spans="2:24" outlineLevel="1" x14ac:dyDescent="0.25">
      <c r="B181" s="64"/>
      <c r="C181" s="64"/>
      <c r="D181" s="118">
        <v>174</v>
      </c>
      <c r="E181" s="101" t="str">
        <f>Model!D178</f>
        <v>Closed</v>
      </c>
      <c r="F181" s="106" t="str">
        <f>IF(E181&lt;Summary!$H$5,"Open","Closed")</f>
        <v>Open</v>
      </c>
      <c r="G181" s="108">
        <f ca="1">COUNT($H$8:H180)-COUNTIF($J$8:J180,"&lt;"&amp;TEXT(E181,"General"))</f>
        <v>-45</v>
      </c>
      <c r="H181" s="101" t="str">
        <f>IF(Model!J178=$C$4,MAXA(E181,MAX($J$8:J180)),"")</f>
        <v/>
      </c>
      <c r="I181" s="101" t="str">
        <f>IF(Model!J178=$C$4,_xll.CB.Normal(INDEX(Summary!$C$5:$E$12,7,'Teller 1'!$C$5),(INDEX(Summary!$C$5:$E$12,8,'Teller 1'!$C$5)),0),"")</f>
        <v/>
      </c>
      <c r="J181" s="101" t="str">
        <f t="shared" si="13"/>
        <v/>
      </c>
      <c r="K181" s="101" t="str">
        <f t="shared" si="14"/>
        <v/>
      </c>
      <c r="L181" s="73">
        <f t="shared" si="10"/>
        <v>0</v>
      </c>
      <c r="M181" s="73">
        <f t="shared" si="11"/>
        <v>0</v>
      </c>
      <c r="N181" s="73">
        <f t="shared" si="12"/>
        <v>0</v>
      </c>
      <c r="O181" s="64"/>
      <c r="P181" s="64"/>
      <c r="Q181" s="64"/>
      <c r="R181" s="64"/>
      <c r="S181" s="64"/>
      <c r="T181" s="64"/>
      <c r="U181" s="64"/>
      <c r="V181" s="64"/>
      <c r="W181" s="64"/>
      <c r="X181" s="64"/>
    </row>
    <row r="182" spans="2:24" outlineLevel="1" x14ac:dyDescent="0.25">
      <c r="B182" s="64"/>
      <c r="C182" s="64"/>
      <c r="D182" s="118">
        <v>175</v>
      </c>
      <c r="E182" s="101" t="str">
        <f>Model!D179</f>
        <v>Closed</v>
      </c>
      <c r="F182" s="106" t="str">
        <f>IF(E182&lt;Summary!$H$5,"Open","Closed")</f>
        <v>Open</v>
      </c>
      <c r="G182" s="108">
        <f ca="1">COUNT($H$8:H181)-COUNTIF($J$8:J181,"&lt;"&amp;TEXT(E182,"General"))</f>
        <v>-46</v>
      </c>
      <c r="H182" s="101" t="str">
        <f>IF(Model!J179=$C$4,MAXA(E182,MAX($J$8:J181)),"")</f>
        <v/>
      </c>
      <c r="I182" s="101" t="str">
        <f>IF(Model!J179=$C$4,_xll.CB.Normal(INDEX(Summary!$C$5:$E$12,7,'Teller 1'!$C$5),(INDEX(Summary!$C$5:$E$12,8,'Teller 1'!$C$5)),0),"")</f>
        <v/>
      </c>
      <c r="J182" s="101" t="str">
        <f t="shared" si="13"/>
        <v/>
      </c>
      <c r="K182" s="101" t="str">
        <f t="shared" si="14"/>
        <v/>
      </c>
      <c r="L182" s="73">
        <f t="shared" si="10"/>
        <v>0</v>
      </c>
      <c r="M182" s="73">
        <f t="shared" si="11"/>
        <v>0</v>
      </c>
      <c r="N182" s="73">
        <f t="shared" si="12"/>
        <v>0</v>
      </c>
      <c r="O182" s="64"/>
      <c r="P182" s="64"/>
      <c r="Q182" s="64"/>
      <c r="R182" s="64"/>
      <c r="S182" s="64"/>
      <c r="T182" s="64"/>
      <c r="U182" s="64"/>
      <c r="V182" s="64"/>
      <c r="W182" s="64"/>
      <c r="X182" s="64"/>
    </row>
    <row r="183" spans="2:24" outlineLevel="1" x14ac:dyDescent="0.25">
      <c r="B183" s="64"/>
      <c r="C183" s="64"/>
      <c r="D183" s="118">
        <v>176</v>
      </c>
      <c r="E183" s="101" t="str">
        <f>Model!D180</f>
        <v>Closed</v>
      </c>
      <c r="F183" s="106" t="str">
        <f>IF(E183&lt;Summary!$H$5,"Open","Closed")</f>
        <v>Open</v>
      </c>
      <c r="G183" s="108">
        <f ca="1">COUNT($H$8:H182)-COUNTIF($J$8:J182,"&lt;"&amp;TEXT(E183,"General"))</f>
        <v>-47</v>
      </c>
      <c r="H183" s="101" t="str">
        <f>IF(Model!J180=$C$4,MAXA(E183,MAX($J$8:J182)),"")</f>
        <v/>
      </c>
      <c r="I183" s="101" t="str">
        <f>IF(Model!J180=$C$4,_xll.CB.Normal(INDEX(Summary!$C$5:$E$12,7,'Teller 1'!$C$5),(INDEX(Summary!$C$5:$E$12,8,'Teller 1'!$C$5)),0),"")</f>
        <v/>
      </c>
      <c r="J183" s="101" t="str">
        <f t="shared" si="13"/>
        <v/>
      </c>
      <c r="K183" s="101" t="str">
        <f t="shared" si="14"/>
        <v/>
      </c>
      <c r="L183" s="73">
        <f t="shared" si="10"/>
        <v>0</v>
      </c>
      <c r="M183" s="73">
        <f t="shared" si="11"/>
        <v>0</v>
      </c>
      <c r="N183" s="73">
        <f t="shared" si="12"/>
        <v>0</v>
      </c>
      <c r="O183" s="64"/>
      <c r="P183" s="64"/>
      <c r="Q183" s="64"/>
      <c r="R183" s="64"/>
      <c r="S183" s="64"/>
      <c r="T183" s="64"/>
      <c r="U183" s="64"/>
      <c r="V183" s="64"/>
      <c r="W183" s="64"/>
      <c r="X183" s="64"/>
    </row>
    <row r="184" spans="2:24" outlineLevel="1" x14ac:dyDescent="0.25">
      <c r="B184" s="64"/>
      <c r="C184" s="64"/>
      <c r="D184" s="118">
        <v>177</v>
      </c>
      <c r="E184" s="101" t="str">
        <f>Model!D181</f>
        <v>Closed</v>
      </c>
      <c r="F184" s="106" t="str">
        <f>IF(E184&lt;Summary!$H$5,"Open","Closed")</f>
        <v>Open</v>
      </c>
      <c r="G184" s="108">
        <f ca="1">COUNT($H$8:H183)-COUNTIF($J$8:J183,"&lt;"&amp;TEXT(E184,"General"))</f>
        <v>-48</v>
      </c>
      <c r="H184" s="101" t="str">
        <f>IF(Model!J181=$C$4,MAXA(E184,MAX($J$8:J183)),"")</f>
        <v/>
      </c>
      <c r="I184" s="101" t="str">
        <f>IF(Model!J181=$C$4,_xll.CB.Normal(INDEX(Summary!$C$5:$E$12,7,'Teller 1'!$C$5),(INDEX(Summary!$C$5:$E$12,8,'Teller 1'!$C$5)),0),"")</f>
        <v/>
      </c>
      <c r="J184" s="101" t="str">
        <f t="shared" si="13"/>
        <v/>
      </c>
      <c r="K184" s="101" t="str">
        <f t="shared" si="14"/>
        <v/>
      </c>
      <c r="L184" s="73">
        <f t="shared" si="10"/>
        <v>0</v>
      </c>
      <c r="M184" s="73">
        <f t="shared" si="11"/>
        <v>0</v>
      </c>
      <c r="N184" s="73">
        <f t="shared" si="12"/>
        <v>0</v>
      </c>
      <c r="O184" s="64"/>
      <c r="P184" s="64"/>
      <c r="Q184" s="64"/>
      <c r="R184" s="64"/>
      <c r="S184" s="64"/>
      <c r="T184" s="64"/>
      <c r="U184" s="64"/>
      <c r="V184" s="64"/>
      <c r="W184" s="64"/>
      <c r="X184" s="64"/>
    </row>
    <row r="185" spans="2:24" outlineLevel="1" x14ac:dyDescent="0.25">
      <c r="B185" s="64"/>
      <c r="C185" s="64"/>
      <c r="D185" s="118">
        <v>178</v>
      </c>
      <c r="E185" s="101" t="str">
        <f>Model!D182</f>
        <v>Closed</v>
      </c>
      <c r="F185" s="106" t="str">
        <f>IF(E185&lt;Summary!$H$5,"Open","Closed")</f>
        <v>Open</v>
      </c>
      <c r="G185" s="108">
        <f ca="1">COUNT($H$8:H184)-COUNTIF($J$8:J184,"&lt;"&amp;TEXT(E185,"General"))</f>
        <v>-49</v>
      </c>
      <c r="H185" s="101" t="str">
        <f>IF(Model!J182=$C$4,MAXA(E185,MAX($J$8:J184)),"")</f>
        <v/>
      </c>
      <c r="I185" s="101" t="str">
        <f>IF(Model!J182=$C$4,_xll.CB.Normal(INDEX(Summary!$C$5:$E$12,7,'Teller 1'!$C$5),(INDEX(Summary!$C$5:$E$12,8,'Teller 1'!$C$5)),0),"")</f>
        <v/>
      </c>
      <c r="J185" s="101" t="str">
        <f t="shared" si="13"/>
        <v/>
      </c>
      <c r="K185" s="101" t="str">
        <f t="shared" si="14"/>
        <v/>
      </c>
      <c r="L185" s="73">
        <f t="shared" si="10"/>
        <v>0</v>
      </c>
      <c r="M185" s="73">
        <f t="shared" si="11"/>
        <v>0</v>
      </c>
      <c r="N185" s="73">
        <f t="shared" si="12"/>
        <v>0</v>
      </c>
      <c r="O185" s="64"/>
      <c r="P185" s="64"/>
      <c r="Q185" s="64"/>
      <c r="R185" s="64"/>
      <c r="S185" s="64"/>
      <c r="T185" s="64"/>
      <c r="U185" s="64"/>
      <c r="V185" s="64"/>
      <c r="W185" s="64"/>
      <c r="X185" s="64"/>
    </row>
    <row r="186" spans="2:24" outlineLevel="1" x14ac:dyDescent="0.25">
      <c r="B186" s="64"/>
      <c r="C186" s="64"/>
      <c r="D186" s="118">
        <v>179</v>
      </c>
      <c r="E186" s="101" t="str">
        <f>Model!D183</f>
        <v>Closed</v>
      </c>
      <c r="F186" s="106" t="str">
        <f>IF(E186&lt;Summary!$H$5,"Open","Closed")</f>
        <v>Open</v>
      </c>
      <c r="G186" s="108">
        <f ca="1">COUNT($H$8:H185)-COUNTIF($J$8:J185,"&lt;"&amp;TEXT(E186,"General"))</f>
        <v>-50</v>
      </c>
      <c r="H186" s="101" t="str">
        <f>IF(Model!J183=$C$4,MAXA(E186,MAX($J$8:J185)),"")</f>
        <v/>
      </c>
      <c r="I186" s="101" t="str">
        <f>IF(Model!J183=$C$4,_xll.CB.Normal(INDEX(Summary!$C$5:$E$12,7,'Teller 1'!$C$5),(INDEX(Summary!$C$5:$E$12,8,'Teller 1'!$C$5)),0),"")</f>
        <v/>
      </c>
      <c r="J186" s="101" t="str">
        <f t="shared" si="13"/>
        <v/>
      </c>
      <c r="K186" s="101" t="str">
        <f t="shared" si="14"/>
        <v/>
      </c>
      <c r="L186" s="73">
        <f t="shared" si="10"/>
        <v>0</v>
      </c>
      <c r="M186" s="73">
        <f t="shared" si="11"/>
        <v>0</v>
      </c>
      <c r="N186" s="73">
        <f t="shared" si="12"/>
        <v>0</v>
      </c>
      <c r="O186" s="64"/>
      <c r="P186" s="64"/>
      <c r="Q186" s="64"/>
      <c r="R186" s="64"/>
      <c r="S186" s="64"/>
      <c r="T186" s="64"/>
      <c r="U186" s="64"/>
      <c r="V186" s="64"/>
      <c r="W186" s="64"/>
      <c r="X186" s="64"/>
    </row>
    <row r="187" spans="2:24" outlineLevel="1" x14ac:dyDescent="0.25">
      <c r="B187" s="64"/>
      <c r="C187" s="64"/>
      <c r="D187" s="118">
        <v>180</v>
      </c>
      <c r="E187" s="101" t="str">
        <f>Model!D184</f>
        <v>Closed</v>
      </c>
      <c r="F187" s="106" t="str">
        <f>IF(E187&lt;Summary!$H$5,"Open","Closed")</f>
        <v>Open</v>
      </c>
      <c r="G187" s="108">
        <f ca="1">COUNT($H$8:H186)-COUNTIF($J$8:J186,"&lt;"&amp;TEXT(E187,"General"))</f>
        <v>-51</v>
      </c>
      <c r="H187" s="101" t="str">
        <f>IF(Model!J184=$C$4,MAXA(E187,MAX($J$8:J186)),"")</f>
        <v/>
      </c>
      <c r="I187" s="101" t="str">
        <f>IF(Model!J184=$C$4,_xll.CB.Normal(INDEX(Summary!$C$5:$E$12,7,'Teller 1'!$C$5),(INDEX(Summary!$C$5:$E$12,8,'Teller 1'!$C$5)),0),"")</f>
        <v/>
      </c>
      <c r="J187" s="101" t="str">
        <f t="shared" si="13"/>
        <v/>
      </c>
      <c r="K187" s="101" t="str">
        <f t="shared" si="14"/>
        <v/>
      </c>
      <c r="L187" s="73">
        <f t="shared" si="10"/>
        <v>0</v>
      </c>
      <c r="M187" s="73">
        <f t="shared" si="11"/>
        <v>0</v>
      </c>
      <c r="N187" s="73">
        <f t="shared" si="12"/>
        <v>0</v>
      </c>
      <c r="O187" s="64"/>
      <c r="P187" s="64"/>
      <c r="Q187" s="64"/>
      <c r="R187" s="64"/>
      <c r="S187" s="64"/>
      <c r="T187" s="64"/>
      <c r="U187" s="64"/>
      <c r="V187" s="64"/>
      <c r="W187" s="64"/>
      <c r="X187" s="64"/>
    </row>
    <row r="188" spans="2:24" outlineLevel="1" x14ac:dyDescent="0.25">
      <c r="B188" s="64"/>
      <c r="C188" s="64"/>
      <c r="D188" s="118">
        <v>181</v>
      </c>
      <c r="E188" s="101" t="str">
        <f>Model!D185</f>
        <v>Closed</v>
      </c>
      <c r="F188" s="106" t="str">
        <f>IF(E188&lt;Summary!$H$5,"Open","Closed")</f>
        <v>Open</v>
      </c>
      <c r="G188" s="108">
        <f ca="1">COUNT($H$8:H187)-COUNTIF($J$8:J187,"&lt;"&amp;TEXT(E188,"General"))</f>
        <v>-52</v>
      </c>
      <c r="H188" s="101" t="str">
        <f>IF(Model!J185=$C$4,MAXA(E188,MAX($J$8:J187)),"")</f>
        <v/>
      </c>
      <c r="I188" s="101" t="str">
        <f>IF(Model!J185=$C$4,_xll.CB.Normal(INDEX(Summary!$C$5:$E$12,7,'Teller 1'!$C$5),(INDEX(Summary!$C$5:$E$12,8,'Teller 1'!$C$5)),0),"")</f>
        <v/>
      </c>
      <c r="J188" s="101" t="str">
        <f t="shared" si="13"/>
        <v/>
      </c>
      <c r="K188" s="101" t="str">
        <f t="shared" si="14"/>
        <v/>
      </c>
      <c r="L188" s="73">
        <f t="shared" si="10"/>
        <v>0</v>
      </c>
      <c r="M188" s="73">
        <f t="shared" si="11"/>
        <v>0</v>
      </c>
      <c r="N188" s="73">
        <f t="shared" si="12"/>
        <v>0</v>
      </c>
      <c r="O188" s="64"/>
      <c r="P188" s="64"/>
      <c r="Q188" s="64"/>
      <c r="R188" s="64"/>
      <c r="S188" s="64"/>
      <c r="T188" s="64"/>
      <c r="U188" s="64"/>
      <c r="V188" s="64"/>
      <c r="W188" s="64"/>
      <c r="X188" s="64"/>
    </row>
    <row r="189" spans="2:24" outlineLevel="1" x14ac:dyDescent="0.25">
      <c r="B189" s="64"/>
      <c r="C189" s="64"/>
      <c r="D189" s="118">
        <v>182</v>
      </c>
      <c r="E189" s="101" t="str">
        <f>Model!D186</f>
        <v>Closed</v>
      </c>
      <c r="F189" s="106" t="str">
        <f>IF(E189&lt;Summary!$H$5,"Open","Closed")</f>
        <v>Open</v>
      </c>
      <c r="G189" s="108">
        <f ca="1">COUNT($H$8:H188)-COUNTIF($J$8:J188,"&lt;"&amp;TEXT(E189,"General"))</f>
        <v>-53</v>
      </c>
      <c r="H189" s="101" t="str">
        <f>IF(Model!J186=$C$4,MAXA(E189,MAX($J$8:J188)),"")</f>
        <v/>
      </c>
      <c r="I189" s="101" t="str">
        <f>IF(Model!J186=$C$4,_xll.CB.Normal(INDEX(Summary!$C$5:$E$12,7,'Teller 1'!$C$5),(INDEX(Summary!$C$5:$E$12,8,'Teller 1'!$C$5)),0),"")</f>
        <v/>
      </c>
      <c r="J189" s="101" t="str">
        <f t="shared" si="13"/>
        <v/>
      </c>
      <c r="K189" s="101" t="str">
        <f t="shared" si="14"/>
        <v/>
      </c>
      <c r="L189" s="73">
        <f t="shared" si="10"/>
        <v>0</v>
      </c>
      <c r="M189" s="73">
        <f t="shared" si="11"/>
        <v>0</v>
      </c>
      <c r="N189" s="73">
        <f t="shared" si="12"/>
        <v>0</v>
      </c>
      <c r="O189" s="64"/>
      <c r="P189" s="64"/>
      <c r="Q189" s="64"/>
      <c r="R189" s="64"/>
      <c r="S189" s="64"/>
      <c r="T189" s="64"/>
      <c r="U189" s="64"/>
      <c r="V189" s="64"/>
      <c r="W189" s="64"/>
      <c r="X189" s="64"/>
    </row>
    <row r="190" spans="2:24" outlineLevel="1" x14ac:dyDescent="0.25">
      <c r="B190" s="64"/>
      <c r="C190" s="64"/>
      <c r="D190" s="118">
        <v>183</v>
      </c>
      <c r="E190" s="101" t="str">
        <f>Model!D187</f>
        <v>Closed</v>
      </c>
      <c r="F190" s="106" t="str">
        <f>IF(E190&lt;Summary!$H$5,"Open","Closed")</f>
        <v>Open</v>
      </c>
      <c r="G190" s="108">
        <f ca="1">COUNT($H$8:H189)-COUNTIF($J$8:J189,"&lt;"&amp;TEXT(E190,"General"))</f>
        <v>-54</v>
      </c>
      <c r="H190" s="101" t="str">
        <f>IF(Model!J187=$C$4,MAXA(E190,MAX($J$8:J189)),"")</f>
        <v/>
      </c>
      <c r="I190" s="101" t="str">
        <f>IF(Model!J187=$C$4,_xll.CB.Normal(INDEX(Summary!$C$5:$E$12,7,'Teller 1'!$C$5),(INDEX(Summary!$C$5:$E$12,8,'Teller 1'!$C$5)),0),"")</f>
        <v/>
      </c>
      <c r="J190" s="101" t="str">
        <f t="shared" si="13"/>
        <v/>
      </c>
      <c r="K190" s="101" t="str">
        <f t="shared" si="14"/>
        <v/>
      </c>
      <c r="L190" s="73">
        <f t="shared" si="10"/>
        <v>0</v>
      </c>
      <c r="M190" s="73">
        <f t="shared" si="11"/>
        <v>0</v>
      </c>
      <c r="N190" s="73">
        <f t="shared" si="12"/>
        <v>0</v>
      </c>
      <c r="O190" s="64"/>
      <c r="P190" s="64"/>
      <c r="Q190" s="64"/>
      <c r="R190" s="64"/>
      <c r="S190" s="64"/>
      <c r="T190" s="64"/>
      <c r="U190" s="64"/>
      <c r="V190" s="64"/>
      <c r="W190" s="64"/>
      <c r="X190" s="64"/>
    </row>
    <row r="191" spans="2:24" outlineLevel="1" x14ac:dyDescent="0.25">
      <c r="B191" s="64"/>
      <c r="C191" s="64"/>
      <c r="D191" s="118">
        <v>184</v>
      </c>
      <c r="E191" s="101" t="str">
        <f>Model!D188</f>
        <v>Closed</v>
      </c>
      <c r="F191" s="106" t="str">
        <f>IF(E191&lt;Summary!$H$5,"Open","Closed")</f>
        <v>Open</v>
      </c>
      <c r="G191" s="108">
        <f ca="1">COUNT($H$8:H190)-COUNTIF($J$8:J190,"&lt;"&amp;TEXT(E191,"General"))</f>
        <v>-55</v>
      </c>
      <c r="H191" s="101" t="str">
        <f>IF(Model!J188=$C$4,MAXA(E191,MAX($J$8:J190)),"")</f>
        <v/>
      </c>
      <c r="I191" s="101" t="str">
        <f>IF(Model!J188=$C$4,_xll.CB.Normal(INDEX(Summary!$C$5:$E$12,7,'Teller 1'!$C$5),(INDEX(Summary!$C$5:$E$12,8,'Teller 1'!$C$5)),0),"")</f>
        <v/>
      </c>
      <c r="J191" s="101" t="str">
        <f t="shared" si="13"/>
        <v/>
      </c>
      <c r="K191" s="101" t="str">
        <f t="shared" si="14"/>
        <v/>
      </c>
      <c r="L191" s="73">
        <f t="shared" si="10"/>
        <v>0</v>
      </c>
      <c r="M191" s="73">
        <f t="shared" si="11"/>
        <v>0</v>
      </c>
      <c r="N191" s="73">
        <f t="shared" si="12"/>
        <v>0</v>
      </c>
      <c r="O191" s="64"/>
      <c r="P191" s="64"/>
      <c r="Q191" s="64"/>
      <c r="R191" s="64"/>
      <c r="S191" s="64"/>
      <c r="T191" s="64"/>
      <c r="U191" s="64"/>
      <c r="V191" s="64"/>
      <c r="W191" s="64"/>
      <c r="X191" s="64"/>
    </row>
    <row r="192" spans="2:24" outlineLevel="1" x14ac:dyDescent="0.25">
      <c r="B192" s="64"/>
      <c r="C192" s="64"/>
      <c r="D192" s="118">
        <v>185</v>
      </c>
      <c r="E192" s="101" t="str">
        <f>Model!D189</f>
        <v>Closed</v>
      </c>
      <c r="F192" s="106" t="str">
        <f>IF(E192&lt;Summary!$H$5,"Open","Closed")</f>
        <v>Open</v>
      </c>
      <c r="G192" s="108">
        <f ca="1">COUNT($H$8:H191)-COUNTIF($J$8:J191,"&lt;"&amp;TEXT(E192,"General"))</f>
        <v>-56</v>
      </c>
      <c r="H192" s="101" t="str">
        <f>IF(Model!J189=$C$4,MAXA(E192,MAX($J$8:J191)),"")</f>
        <v/>
      </c>
      <c r="I192" s="101" t="str">
        <f>IF(Model!J189=$C$4,_xll.CB.Normal(INDEX(Summary!$C$5:$E$12,7,'Teller 1'!$C$5),(INDEX(Summary!$C$5:$E$12,8,'Teller 1'!$C$5)),0),"")</f>
        <v/>
      </c>
      <c r="J192" s="101" t="str">
        <f t="shared" si="13"/>
        <v/>
      </c>
      <c r="K192" s="101" t="str">
        <f t="shared" si="14"/>
        <v/>
      </c>
      <c r="L192" s="73">
        <f t="shared" si="10"/>
        <v>0</v>
      </c>
      <c r="M192" s="73">
        <f t="shared" si="11"/>
        <v>0</v>
      </c>
      <c r="N192" s="73">
        <f t="shared" si="12"/>
        <v>0</v>
      </c>
      <c r="O192" s="64"/>
      <c r="P192" s="64"/>
      <c r="Q192" s="64"/>
      <c r="R192" s="64"/>
      <c r="S192" s="64"/>
      <c r="T192" s="64"/>
      <c r="U192" s="64"/>
      <c r="V192" s="64"/>
      <c r="W192" s="64"/>
      <c r="X192" s="64"/>
    </row>
    <row r="193" spans="2:24" outlineLevel="1" x14ac:dyDescent="0.25">
      <c r="B193" s="64"/>
      <c r="C193" s="64"/>
      <c r="D193" s="118">
        <v>186</v>
      </c>
      <c r="E193" s="101" t="str">
        <f>Model!D190</f>
        <v>Closed</v>
      </c>
      <c r="F193" s="106" t="str">
        <f>IF(E193&lt;Summary!$H$5,"Open","Closed")</f>
        <v>Open</v>
      </c>
      <c r="G193" s="108">
        <f ca="1">COUNT($H$8:H192)-COUNTIF($J$8:J192,"&lt;"&amp;TEXT(E193,"General"))</f>
        <v>-57</v>
      </c>
      <c r="H193" s="101" t="str">
        <f>IF(Model!J190=$C$4,MAXA(E193,MAX($J$8:J192)),"")</f>
        <v/>
      </c>
      <c r="I193" s="101" t="str">
        <f>IF(Model!J190=$C$4,_xll.CB.Normal(INDEX(Summary!$C$5:$E$12,7,'Teller 1'!$C$5),(INDEX(Summary!$C$5:$E$12,8,'Teller 1'!$C$5)),0),"")</f>
        <v/>
      </c>
      <c r="J193" s="101" t="str">
        <f t="shared" si="13"/>
        <v/>
      </c>
      <c r="K193" s="101" t="str">
        <f t="shared" si="14"/>
        <v/>
      </c>
      <c r="L193" s="73">
        <f t="shared" si="10"/>
        <v>0</v>
      </c>
      <c r="M193" s="73">
        <f t="shared" si="11"/>
        <v>0</v>
      </c>
      <c r="N193" s="73">
        <f t="shared" si="12"/>
        <v>0</v>
      </c>
      <c r="O193" s="64"/>
      <c r="P193" s="64"/>
      <c r="Q193" s="64"/>
      <c r="R193" s="64"/>
      <c r="S193" s="64"/>
      <c r="T193" s="64"/>
      <c r="U193" s="64"/>
      <c r="V193" s="64"/>
      <c r="W193" s="64"/>
      <c r="X193" s="64"/>
    </row>
    <row r="194" spans="2:24" outlineLevel="1" x14ac:dyDescent="0.25">
      <c r="B194" s="64"/>
      <c r="C194" s="64"/>
      <c r="D194" s="118">
        <v>187</v>
      </c>
      <c r="E194" s="101" t="str">
        <f>Model!D191</f>
        <v>Closed</v>
      </c>
      <c r="F194" s="106" t="str">
        <f>IF(E194&lt;Summary!$H$5,"Open","Closed")</f>
        <v>Open</v>
      </c>
      <c r="G194" s="108">
        <f ca="1">COUNT($H$8:H193)-COUNTIF($J$8:J193,"&lt;"&amp;TEXT(E194,"General"))</f>
        <v>-58</v>
      </c>
      <c r="H194" s="101" t="str">
        <f>IF(Model!J191=$C$4,MAXA(E194,MAX($J$8:J193)),"")</f>
        <v/>
      </c>
      <c r="I194" s="101" t="str">
        <f>IF(Model!J191=$C$4,_xll.CB.Normal(INDEX(Summary!$C$5:$E$12,7,'Teller 1'!$C$5),(INDEX(Summary!$C$5:$E$12,8,'Teller 1'!$C$5)),0),"")</f>
        <v/>
      </c>
      <c r="J194" s="101" t="str">
        <f t="shared" si="13"/>
        <v/>
      </c>
      <c r="K194" s="101" t="str">
        <f t="shared" si="14"/>
        <v/>
      </c>
      <c r="L194" s="73">
        <f t="shared" si="10"/>
        <v>0</v>
      </c>
      <c r="M194" s="73">
        <f t="shared" si="11"/>
        <v>0</v>
      </c>
      <c r="N194" s="73">
        <f t="shared" si="12"/>
        <v>0</v>
      </c>
      <c r="O194" s="64"/>
      <c r="P194" s="64"/>
      <c r="Q194" s="64"/>
      <c r="R194" s="64"/>
      <c r="S194" s="64"/>
      <c r="T194" s="64"/>
      <c r="U194" s="64"/>
      <c r="V194" s="64"/>
      <c r="W194" s="64"/>
      <c r="X194" s="64"/>
    </row>
    <row r="195" spans="2:24" outlineLevel="1" x14ac:dyDescent="0.25">
      <c r="B195" s="64"/>
      <c r="C195" s="64"/>
      <c r="D195" s="118">
        <v>188</v>
      </c>
      <c r="E195" s="101" t="str">
        <f>Model!D192</f>
        <v>Closed</v>
      </c>
      <c r="F195" s="106" t="str">
        <f>IF(E195&lt;Summary!$H$5,"Open","Closed")</f>
        <v>Open</v>
      </c>
      <c r="G195" s="108">
        <f ca="1">COUNT($H$8:H194)-COUNTIF($J$8:J194,"&lt;"&amp;TEXT(E195,"General"))</f>
        <v>-59</v>
      </c>
      <c r="H195" s="101" t="str">
        <f>IF(Model!J192=$C$4,MAXA(E195,MAX($J$8:J194)),"")</f>
        <v/>
      </c>
      <c r="I195" s="101" t="str">
        <f>IF(Model!J192=$C$4,_xll.CB.Normal(INDEX(Summary!$C$5:$E$12,7,'Teller 1'!$C$5),(INDEX(Summary!$C$5:$E$12,8,'Teller 1'!$C$5)),0),"")</f>
        <v/>
      </c>
      <c r="J195" s="101" t="str">
        <f t="shared" si="13"/>
        <v/>
      </c>
      <c r="K195" s="101" t="str">
        <f t="shared" si="14"/>
        <v/>
      </c>
      <c r="L195" s="73">
        <f t="shared" si="10"/>
        <v>0</v>
      </c>
      <c r="M195" s="73">
        <f t="shared" si="11"/>
        <v>0</v>
      </c>
      <c r="N195" s="73">
        <f t="shared" si="12"/>
        <v>0</v>
      </c>
      <c r="O195" s="64"/>
      <c r="P195" s="64"/>
      <c r="Q195" s="64"/>
      <c r="R195" s="64"/>
      <c r="S195" s="64"/>
      <c r="T195" s="64"/>
      <c r="U195" s="64"/>
      <c r="V195" s="64"/>
      <c r="W195" s="64"/>
      <c r="X195" s="64"/>
    </row>
    <row r="196" spans="2:24" outlineLevel="1" x14ac:dyDescent="0.25">
      <c r="B196" s="64"/>
      <c r="C196" s="64"/>
      <c r="D196" s="118">
        <v>189</v>
      </c>
      <c r="E196" s="101" t="str">
        <f>Model!D193</f>
        <v>Closed</v>
      </c>
      <c r="F196" s="106" t="str">
        <f>IF(E196&lt;Summary!$H$5,"Open","Closed")</f>
        <v>Open</v>
      </c>
      <c r="G196" s="108">
        <f ca="1">COUNT($H$8:H195)-COUNTIF($J$8:J195,"&lt;"&amp;TEXT(E196,"General"))</f>
        <v>-60</v>
      </c>
      <c r="H196" s="101" t="str">
        <f>IF(Model!J193=$C$4,MAXA(E196,MAX($J$8:J195)),"")</f>
        <v/>
      </c>
      <c r="I196" s="101" t="str">
        <f>IF(Model!J193=$C$4,_xll.CB.Normal(INDEX(Summary!$C$5:$E$12,7,'Teller 1'!$C$5),(INDEX(Summary!$C$5:$E$12,8,'Teller 1'!$C$5)),0),"")</f>
        <v/>
      </c>
      <c r="J196" s="101" t="str">
        <f t="shared" si="13"/>
        <v/>
      </c>
      <c r="K196" s="101" t="str">
        <f t="shared" si="14"/>
        <v/>
      </c>
      <c r="L196" s="73">
        <f t="shared" si="10"/>
        <v>0</v>
      </c>
      <c r="M196" s="73">
        <f t="shared" si="11"/>
        <v>0</v>
      </c>
      <c r="N196" s="73">
        <f t="shared" si="12"/>
        <v>0</v>
      </c>
      <c r="O196" s="64"/>
      <c r="P196" s="64"/>
      <c r="Q196" s="64"/>
      <c r="R196" s="64"/>
      <c r="S196" s="64"/>
      <c r="T196" s="64"/>
      <c r="U196" s="64"/>
      <c r="V196" s="64"/>
      <c r="W196" s="64"/>
      <c r="X196" s="64"/>
    </row>
    <row r="197" spans="2:24" outlineLevel="1" x14ac:dyDescent="0.25">
      <c r="B197" s="64"/>
      <c r="C197" s="64"/>
      <c r="D197" s="118">
        <v>190</v>
      </c>
      <c r="E197" s="101" t="str">
        <f>Model!D194</f>
        <v>Closed</v>
      </c>
      <c r="F197" s="106" t="str">
        <f>IF(E197&lt;Summary!$H$5,"Open","Closed")</f>
        <v>Open</v>
      </c>
      <c r="G197" s="108">
        <f ca="1">COUNT($H$8:H196)-COUNTIF($J$8:J196,"&lt;"&amp;TEXT(E197,"General"))</f>
        <v>-61</v>
      </c>
      <c r="H197" s="101" t="str">
        <f>IF(Model!J194=$C$4,MAXA(E197,MAX($J$8:J196)),"")</f>
        <v/>
      </c>
      <c r="I197" s="101" t="str">
        <f>IF(Model!J194=$C$4,_xll.CB.Normal(INDEX(Summary!$C$5:$E$12,7,'Teller 1'!$C$5),(INDEX(Summary!$C$5:$E$12,8,'Teller 1'!$C$5)),0),"")</f>
        <v/>
      </c>
      <c r="J197" s="101" t="str">
        <f t="shared" si="13"/>
        <v/>
      </c>
      <c r="K197" s="101" t="str">
        <f t="shared" si="14"/>
        <v/>
      </c>
      <c r="L197" s="73">
        <f t="shared" si="10"/>
        <v>0</v>
      </c>
      <c r="M197" s="73">
        <f t="shared" si="11"/>
        <v>0</v>
      </c>
      <c r="N197" s="73">
        <f t="shared" si="12"/>
        <v>0</v>
      </c>
      <c r="O197" s="64"/>
      <c r="P197" s="64"/>
      <c r="Q197" s="64"/>
      <c r="R197" s="64"/>
      <c r="S197" s="64"/>
      <c r="T197" s="64"/>
      <c r="U197" s="64"/>
      <c r="V197" s="64"/>
      <c r="W197" s="64"/>
      <c r="X197" s="64"/>
    </row>
    <row r="198" spans="2:24" outlineLevel="1" x14ac:dyDescent="0.25">
      <c r="B198" s="64"/>
      <c r="C198" s="64"/>
      <c r="D198" s="118">
        <v>191</v>
      </c>
      <c r="E198" s="101" t="str">
        <f>Model!D195</f>
        <v>Closed</v>
      </c>
      <c r="F198" s="106" t="str">
        <f>IF(E198&lt;Summary!$H$5,"Open","Closed")</f>
        <v>Open</v>
      </c>
      <c r="G198" s="108">
        <f ca="1">COUNT($H$8:H197)-COUNTIF($J$8:J197,"&lt;"&amp;TEXT(E198,"General"))</f>
        <v>-62</v>
      </c>
      <c r="H198" s="101" t="str">
        <f>IF(Model!J195=$C$4,MAXA(E198,MAX($J$8:J197)),"")</f>
        <v/>
      </c>
      <c r="I198" s="101" t="str">
        <f>IF(Model!J195=$C$4,_xll.CB.Normal(INDEX(Summary!$C$5:$E$12,7,'Teller 1'!$C$5),(INDEX(Summary!$C$5:$E$12,8,'Teller 1'!$C$5)),0),"")</f>
        <v/>
      </c>
      <c r="J198" s="101" t="str">
        <f t="shared" si="13"/>
        <v/>
      </c>
      <c r="K198" s="101" t="str">
        <f t="shared" si="14"/>
        <v/>
      </c>
      <c r="L198" s="73">
        <f t="shared" si="10"/>
        <v>0</v>
      </c>
      <c r="M198" s="73">
        <f t="shared" si="11"/>
        <v>0</v>
      </c>
      <c r="N198" s="73">
        <f t="shared" si="12"/>
        <v>0</v>
      </c>
      <c r="O198" s="64"/>
      <c r="P198" s="64"/>
      <c r="Q198" s="64"/>
      <c r="R198" s="64"/>
      <c r="S198" s="64"/>
      <c r="T198" s="64"/>
      <c r="U198" s="64"/>
      <c r="V198" s="64"/>
      <c r="W198" s="64"/>
      <c r="X198" s="64"/>
    </row>
    <row r="199" spans="2:24" outlineLevel="1" x14ac:dyDescent="0.25">
      <c r="B199" s="64"/>
      <c r="C199" s="64"/>
      <c r="D199" s="118">
        <v>192</v>
      </c>
      <c r="E199" s="101" t="str">
        <f>Model!D196</f>
        <v>Closed</v>
      </c>
      <c r="F199" s="106" t="str">
        <f>IF(E199&lt;Summary!$H$5,"Open","Closed")</f>
        <v>Open</v>
      </c>
      <c r="G199" s="108">
        <f ca="1">COUNT($H$8:H198)-COUNTIF($J$8:J198,"&lt;"&amp;TEXT(E199,"General"))</f>
        <v>-63</v>
      </c>
      <c r="H199" s="101" t="str">
        <f>IF(Model!J196=$C$4,MAXA(E199,MAX($J$8:J198)),"")</f>
        <v/>
      </c>
      <c r="I199" s="101" t="str">
        <f>IF(Model!J196=$C$4,_xll.CB.Normal(INDEX(Summary!$C$5:$E$12,7,'Teller 1'!$C$5),(INDEX(Summary!$C$5:$E$12,8,'Teller 1'!$C$5)),0),"")</f>
        <v/>
      </c>
      <c r="J199" s="101" t="str">
        <f t="shared" si="13"/>
        <v/>
      </c>
      <c r="K199" s="101" t="str">
        <f t="shared" si="14"/>
        <v/>
      </c>
      <c r="L199" s="73">
        <f t="shared" si="10"/>
        <v>0</v>
      </c>
      <c r="M199" s="73">
        <f t="shared" si="11"/>
        <v>0</v>
      </c>
      <c r="N199" s="73">
        <f t="shared" si="12"/>
        <v>0</v>
      </c>
      <c r="O199" s="64"/>
      <c r="P199" s="64"/>
      <c r="Q199" s="64"/>
      <c r="R199" s="64"/>
      <c r="S199" s="64"/>
      <c r="T199" s="64"/>
      <c r="U199" s="64"/>
      <c r="V199" s="64"/>
      <c r="W199" s="64"/>
      <c r="X199" s="64"/>
    </row>
    <row r="200" spans="2:24" outlineLevel="1" x14ac:dyDescent="0.25">
      <c r="B200" s="64"/>
      <c r="C200" s="64"/>
      <c r="D200" s="118">
        <v>193</v>
      </c>
      <c r="E200" s="101" t="str">
        <f>Model!D197</f>
        <v>Closed</v>
      </c>
      <c r="F200" s="106" t="str">
        <f>IF(E200&lt;Summary!$H$5,"Open","Closed")</f>
        <v>Open</v>
      </c>
      <c r="G200" s="108">
        <f ca="1">COUNT($H$8:H199)-COUNTIF($J$8:J199,"&lt;"&amp;TEXT(E200,"General"))</f>
        <v>-64</v>
      </c>
      <c r="H200" s="101" t="str">
        <f>IF(Model!J197=$C$4,MAXA(E200,MAX($J$8:J199)),"")</f>
        <v/>
      </c>
      <c r="I200" s="101" t="str">
        <f>IF(Model!J197=$C$4,_xll.CB.Normal(INDEX(Summary!$C$5:$E$12,7,'Teller 1'!$C$5),(INDEX(Summary!$C$5:$E$12,8,'Teller 1'!$C$5)),0),"")</f>
        <v/>
      </c>
      <c r="J200" s="101" t="str">
        <f t="shared" si="13"/>
        <v/>
      </c>
      <c r="K200" s="101" t="str">
        <f t="shared" si="14"/>
        <v/>
      </c>
      <c r="L200" s="73">
        <f t="shared" ref="L200:L207" si="15">$C$12</f>
        <v>0</v>
      </c>
      <c r="M200" s="73">
        <f t="shared" ref="M200:M207" si="16">$C$13</f>
        <v>0</v>
      </c>
      <c r="N200" s="73">
        <f t="shared" ref="N200:N207" si="17">$C$14</f>
        <v>0</v>
      </c>
      <c r="O200" s="64"/>
      <c r="P200" s="64"/>
      <c r="Q200" s="64"/>
      <c r="R200" s="64"/>
      <c r="S200" s="64"/>
      <c r="T200" s="64"/>
      <c r="U200" s="64"/>
      <c r="V200" s="64"/>
      <c r="W200" s="64"/>
      <c r="X200" s="64"/>
    </row>
    <row r="201" spans="2:24" outlineLevel="1" x14ac:dyDescent="0.25">
      <c r="B201" s="64"/>
      <c r="C201" s="64"/>
      <c r="D201" s="118">
        <v>194</v>
      </c>
      <c r="E201" s="101" t="str">
        <f>Model!D198</f>
        <v>Closed</v>
      </c>
      <c r="F201" s="106" t="str">
        <f>IF(E201&lt;Summary!$H$5,"Open","Closed")</f>
        <v>Open</v>
      </c>
      <c r="G201" s="108">
        <f ca="1">COUNT($H$8:H200)-COUNTIF($J$8:J200,"&lt;"&amp;TEXT(E201,"General"))</f>
        <v>-65</v>
      </c>
      <c r="H201" s="101" t="str">
        <f>IF(Model!J198=$C$4,MAXA(E201,MAX($J$8:J200)),"")</f>
        <v/>
      </c>
      <c r="I201" s="101" t="str">
        <f>IF(Model!J198=$C$4,_xll.CB.Normal(INDEX(Summary!$C$5:$E$12,7,'Teller 1'!$C$5),(INDEX(Summary!$C$5:$E$12,8,'Teller 1'!$C$5)),0),"")</f>
        <v/>
      </c>
      <c r="J201" s="101" t="str">
        <f t="shared" si="13"/>
        <v/>
      </c>
      <c r="K201" s="101" t="str">
        <f t="shared" si="14"/>
        <v/>
      </c>
      <c r="L201" s="73">
        <f t="shared" si="15"/>
        <v>0</v>
      </c>
      <c r="M201" s="73">
        <f t="shared" si="16"/>
        <v>0</v>
      </c>
      <c r="N201" s="73">
        <f t="shared" si="17"/>
        <v>0</v>
      </c>
      <c r="O201" s="64"/>
      <c r="P201" s="64"/>
      <c r="Q201" s="64"/>
      <c r="R201" s="64"/>
      <c r="S201" s="64"/>
      <c r="T201" s="64"/>
      <c r="U201" s="64"/>
      <c r="V201" s="64"/>
      <c r="W201" s="64"/>
      <c r="X201" s="64"/>
    </row>
    <row r="202" spans="2:24" outlineLevel="1" x14ac:dyDescent="0.25">
      <c r="B202" s="64"/>
      <c r="C202" s="64"/>
      <c r="D202" s="118">
        <v>195</v>
      </c>
      <c r="E202" s="101" t="str">
        <f>Model!D199</f>
        <v>Closed</v>
      </c>
      <c r="F202" s="106" t="str">
        <f>IF(E202&lt;Summary!$H$5,"Open","Closed")</f>
        <v>Open</v>
      </c>
      <c r="G202" s="108">
        <f ca="1">COUNT($H$8:H201)-COUNTIF($J$8:J201,"&lt;"&amp;TEXT(E202,"General"))</f>
        <v>-66</v>
      </c>
      <c r="H202" s="101" t="str">
        <f>IF(Model!J199=$C$4,MAXA(E202,MAX($J$8:J201)),"")</f>
        <v/>
      </c>
      <c r="I202" s="101" t="str">
        <f>IF(Model!J199=$C$4,_xll.CB.Normal(INDEX(Summary!$C$5:$E$12,7,'Teller 1'!$C$5),(INDEX(Summary!$C$5:$E$12,8,'Teller 1'!$C$5)),0),"")</f>
        <v/>
      </c>
      <c r="J202" s="101" t="str">
        <f t="shared" ref="J202:J207" si="18">IF(H202,H202+I202,"")</f>
        <v/>
      </c>
      <c r="K202" s="101" t="str">
        <f t="shared" ref="K202:K207" si="19">IF(H202,H202-E202,"")</f>
        <v/>
      </c>
      <c r="L202" s="73">
        <f t="shared" si="15"/>
        <v>0</v>
      </c>
      <c r="M202" s="73">
        <f t="shared" si="16"/>
        <v>0</v>
      </c>
      <c r="N202" s="73">
        <f t="shared" si="17"/>
        <v>0</v>
      </c>
      <c r="O202" s="64"/>
      <c r="P202" s="64"/>
      <c r="Q202" s="64"/>
      <c r="R202" s="64"/>
      <c r="S202" s="64"/>
      <c r="T202" s="64"/>
      <c r="U202" s="64"/>
      <c r="V202" s="64"/>
      <c r="W202" s="64"/>
      <c r="X202" s="64"/>
    </row>
    <row r="203" spans="2:24" outlineLevel="1" x14ac:dyDescent="0.25">
      <c r="B203" s="64"/>
      <c r="C203" s="64"/>
      <c r="D203" s="118">
        <v>196</v>
      </c>
      <c r="E203" s="101" t="str">
        <f>Model!D200</f>
        <v>Closed</v>
      </c>
      <c r="F203" s="106" t="str">
        <f>IF(E203&lt;Summary!$H$5,"Open","Closed")</f>
        <v>Open</v>
      </c>
      <c r="G203" s="108">
        <f ca="1">COUNT($H$8:H202)-COUNTIF($J$8:J202,"&lt;"&amp;TEXT(E203,"General"))</f>
        <v>-67</v>
      </c>
      <c r="H203" s="101" t="str">
        <f>IF(Model!J200=$C$4,MAXA(E203,MAX($J$8:J202)),"")</f>
        <v/>
      </c>
      <c r="I203" s="101" t="str">
        <f>IF(Model!J200=$C$4,_xll.CB.Normal(INDEX(Summary!$C$5:$E$12,7,'Teller 1'!$C$5),(INDEX(Summary!$C$5:$E$12,8,'Teller 1'!$C$5)),0),"")</f>
        <v/>
      </c>
      <c r="J203" s="101" t="str">
        <f t="shared" si="18"/>
        <v/>
      </c>
      <c r="K203" s="101" t="str">
        <f t="shared" si="19"/>
        <v/>
      </c>
      <c r="L203" s="73">
        <f t="shared" si="15"/>
        <v>0</v>
      </c>
      <c r="M203" s="73">
        <f t="shared" si="16"/>
        <v>0</v>
      </c>
      <c r="N203" s="73">
        <f t="shared" si="17"/>
        <v>0</v>
      </c>
      <c r="O203" s="64"/>
      <c r="P203" s="64"/>
      <c r="Q203" s="64"/>
      <c r="R203" s="64"/>
      <c r="S203" s="64"/>
      <c r="T203" s="64"/>
      <c r="U203" s="64"/>
      <c r="V203" s="64"/>
      <c r="W203" s="64"/>
      <c r="X203" s="64"/>
    </row>
    <row r="204" spans="2:24" outlineLevel="1" x14ac:dyDescent="0.25">
      <c r="B204" s="64"/>
      <c r="C204" s="64"/>
      <c r="D204" s="118">
        <v>197</v>
      </c>
      <c r="E204" s="101" t="str">
        <f>Model!D201</f>
        <v>Closed</v>
      </c>
      <c r="F204" s="106" t="str">
        <f>IF(E204&lt;Summary!$H$5,"Open","Closed")</f>
        <v>Open</v>
      </c>
      <c r="G204" s="108">
        <f ca="1">COUNT($H$8:H203)-COUNTIF($J$8:J203,"&lt;"&amp;TEXT(E204,"General"))</f>
        <v>-68</v>
      </c>
      <c r="H204" s="101" t="str">
        <f>IF(Model!J201=$C$4,MAXA(E204,MAX($J$8:J203)),"")</f>
        <v/>
      </c>
      <c r="I204" s="101" t="str">
        <f>IF(Model!J201=$C$4,_xll.CB.Normal(INDEX(Summary!$C$5:$E$12,7,'Teller 1'!$C$5),(INDEX(Summary!$C$5:$E$12,8,'Teller 1'!$C$5)),0),"")</f>
        <v/>
      </c>
      <c r="J204" s="101" t="str">
        <f t="shared" si="18"/>
        <v/>
      </c>
      <c r="K204" s="101" t="str">
        <f t="shared" si="19"/>
        <v/>
      </c>
      <c r="L204" s="73">
        <f t="shared" si="15"/>
        <v>0</v>
      </c>
      <c r="M204" s="73">
        <f t="shared" si="16"/>
        <v>0</v>
      </c>
      <c r="N204" s="73">
        <f t="shared" si="17"/>
        <v>0</v>
      </c>
      <c r="O204" s="64"/>
      <c r="P204" s="64"/>
      <c r="Q204" s="64"/>
      <c r="R204" s="64"/>
      <c r="S204" s="64"/>
      <c r="T204" s="64"/>
      <c r="U204" s="64"/>
      <c r="V204" s="64"/>
      <c r="W204" s="64"/>
      <c r="X204" s="64"/>
    </row>
    <row r="205" spans="2:24" outlineLevel="1" x14ac:dyDescent="0.25">
      <c r="B205" s="64"/>
      <c r="C205" s="64"/>
      <c r="D205" s="118">
        <v>198</v>
      </c>
      <c r="E205" s="101" t="str">
        <f>Model!D202</f>
        <v>Closed</v>
      </c>
      <c r="F205" s="106" t="str">
        <f>IF(E205&lt;Summary!$H$5,"Open","Closed")</f>
        <v>Open</v>
      </c>
      <c r="G205" s="108">
        <f ca="1">COUNT($H$8:H204)-COUNTIF($J$8:J204,"&lt;"&amp;TEXT(E205,"General"))</f>
        <v>-69</v>
      </c>
      <c r="H205" s="101" t="str">
        <f>IF(Model!J202=$C$4,MAXA(E205,MAX($J$8:J204)),"")</f>
        <v/>
      </c>
      <c r="I205" s="101" t="str">
        <f>IF(Model!J202=$C$4,_xll.CB.Normal(INDEX(Summary!$C$5:$E$12,7,'Teller 1'!$C$5),(INDEX(Summary!$C$5:$E$12,8,'Teller 1'!$C$5)),0),"")</f>
        <v/>
      </c>
      <c r="J205" s="101" t="str">
        <f t="shared" si="18"/>
        <v/>
      </c>
      <c r="K205" s="101" t="str">
        <f t="shared" si="19"/>
        <v/>
      </c>
      <c r="L205" s="73">
        <f t="shared" si="15"/>
        <v>0</v>
      </c>
      <c r="M205" s="73">
        <f t="shared" si="16"/>
        <v>0</v>
      </c>
      <c r="N205" s="73">
        <f t="shared" si="17"/>
        <v>0</v>
      </c>
      <c r="O205" s="64"/>
      <c r="P205" s="64"/>
      <c r="Q205" s="64"/>
      <c r="R205" s="64"/>
      <c r="S205" s="64"/>
      <c r="T205" s="64"/>
      <c r="U205" s="64"/>
      <c r="V205" s="64"/>
      <c r="W205" s="64"/>
      <c r="X205" s="64"/>
    </row>
    <row r="206" spans="2:24" outlineLevel="1" x14ac:dyDescent="0.25">
      <c r="B206" s="64"/>
      <c r="C206" s="64"/>
      <c r="D206" s="118">
        <v>199</v>
      </c>
      <c r="E206" s="101" t="str">
        <f>Model!D203</f>
        <v>Closed</v>
      </c>
      <c r="F206" s="106" t="str">
        <f>IF(E206&lt;Summary!$H$5,"Open","Closed")</f>
        <v>Open</v>
      </c>
      <c r="G206" s="108">
        <f ca="1">COUNT($H$8:H205)-COUNTIF($J$8:J205,"&lt;"&amp;TEXT(E206,"General"))</f>
        <v>-70</v>
      </c>
      <c r="H206" s="101" t="str">
        <f>IF(Model!J203=$C$4,MAXA(E206,MAX($J$8:J205)),"")</f>
        <v/>
      </c>
      <c r="I206" s="101" t="str">
        <f>IF(Model!J203=$C$4,_xll.CB.Normal(INDEX(Summary!$C$5:$E$12,7,'Teller 1'!$C$5),(INDEX(Summary!$C$5:$E$12,8,'Teller 1'!$C$5)),0),"")</f>
        <v/>
      </c>
      <c r="J206" s="101" t="str">
        <f t="shared" si="18"/>
        <v/>
      </c>
      <c r="K206" s="101" t="str">
        <f t="shared" si="19"/>
        <v/>
      </c>
      <c r="L206" s="73">
        <f t="shared" si="15"/>
        <v>0</v>
      </c>
      <c r="M206" s="73">
        <f t="shared" si="16"/>
        <v>0</v>
      </c>
      <c r="N206" s="73">
        <f t="shared" si="17"/>
        <v>0</v>
      </c>
      <c r="O206" s="64"/>
      <c r="P206" s="64"/>
      <c r="Q206" s="64"/>
      <c r="R206" s="64"/>
      <c r="S206" s="64"/>
      <c r="T206" s="64"/>
      <c r="U206" s="64"/>
      <c r="V206" s="64"/>
      <c r="W206" s="64"/>
      <c r="X206" s="64"/>
    </row>
    <row r="207" spans="2:24" outlineLevel="1" x14ac:dyDescent="0.25">
      <c r="B207" s="64"/>
      <c r="C207" s="64"/>
      <c r="D207" s="118">
        <v>200</v>
      </c>
      <c r="E207" s="101" t="str">
        <f>Model!D204</f>
        <v>Closed</v>
      </c>
      <c r="F207" s="106" t="str">
        <f>IF(E207&lt;Summary!$H$5,"Open","Closed")</f>
        <v>Open</v>
      </c>
      <c r="G207" s="108">
        <f ca="1">COUNT($H$8:H206)-COUNTIF($J$8:J206,"&lt;"&amp;TEXT(E207,"General"))</f>
        <v>-71</v>
      </c>
      <c r="H207" s="101" t="str">
        <f>IF(Model!J204=$C$4,MAXA(E207,MAX($J$8:J206)),"")</f>
        <v/>
      </c>
      <c r="I207" s="101" t="str">
        <f>IF(Model!J204=$C$4,_xll.CB.Normal(INDEX(Summary!$C$5:$E$12,7,'Teller 1'!$C$5),(INDEX(Summary!$C$5:$E$12,8,'Teller 1'!$C$5)),0),"")</f>
        <v/>
      </c>
      <c r="J207" s="101" t="str">
        <f t="shared" si="18"/>
        <v/>
      </c>
      <c r="K207" s="101" t="str">
        <f t="shared" si="19"/>
        <v/>
      </c>
      <c r="L207" s="73">
        <f t="shared" si="15"/>
        <v>0</v>
      </c>
      <c r="M207" s="73">
        <f t="shared" si="16"/>
        <v>0</v>
      </c>
      <c r="N207" s="73">
        <f t="shared" si="17"/>
        <v>0</v>
      </c>
      <c r="O207" s="64"/>
      <c r="P207" s="64"/>
      <c r="Q207" s="64"/>
      <c r="R207" s="64"/>
      <c r="S207" s="64"/>
      <c r="T207" s="64"/>
      <c r="U207" s="64"/>
      <c r="V207" s="64"/>
      <c r="W207" s="64"/>
      <c r="X207" s="64"/>
    </row>
    <row r="208" spans="2:24" x14ac:dyDescent="0.25">
      <c r="B208" s="64"/>
      <c r="C208" s="64"/>
      <c r="D208" s="8"/>
      <c r="E208" s="8"/>
      <c r="F208" s="8"/>
      <c r="G208" s="8"/>
      <c r="H208" s="8"/>
      <c r="I208" s="64"/>
      <c r="J208" s="8"/>
      <c r="K208" s="64"/>
      <c r="L208" s="64"/>
      <c r="M208" s="64"/>
      <c r="N208" s="64"/>
      <c r="O208" s="64"/>
      <c r="P208" s="64"/>
      <c r="Q208" s="64"/>
      <c r="R208" s="64"/>
      <c r="S208" s="64"/>
      <c r="T208" s="64"/>
      <c r="U208" s="64"/>
      <c r="V208" s="64"/>
      <c r="W208" s="64"/>
      <c r="X208" s="64"/>
    </row>
    <row r="209" spans="2:24" x14ac:dyDescent="0.25">
      <c r="B209" s="64"/>
      <c r="C209" s="64"/>
      <c r="D209" s="8"/>
      <c r="E209" s="8"/>
      <c r="F209" s="8"/>
      <c r="G209" s="8"/>
      <c r="H209" s="8"/>
      <c r="I209" s="64"/>
      <c r="J209" s="8"/>
      <c r="K209" s="64"/>
      <c r="L209" s="64"/>
      <c r="M209" s="64"/>
      <c r="N209" s="64"/>
      <c r="O209" s="64"/>
      <c r="P209" s="64"/>
      <c r="Q209" s="64"/>
      <c r="R209" s="64"/>
      <c r="S209" s="64"/>
      <c r="T209" s="64"/>
      <c r="U209" s="64"/>
      <c r="V209" s="64"/>
      <c r="W209" s="64"/>
      <c r="X209" s="64"/>
    </row>
    <row r="210" spans="2:24" x14ac:dyDescent="0.25">
      <c r="B210" s="64"/>
      <c r="C210" s="64"/>
      <c r="D210" s="8"/>
      <c r="E210" s="8"/>
      <c r="F210" s="8"/>
      <c r="G210" s="8"/>
      <c r="H210" s="8"/>
      <c r="I210" s="64"/>
      <c r="J210" s="8"/>
      <c r="K210" s="64"/>
      <c r="L210" s="64"/>
      <c r="M210" s="64"/>
      <c r="N210" s="64"/>
      <c r="O210" s="64"/>
      <c r="P210" s="64"/>
      <c r="Q210" s="64"/>
      <c r="R210" s="64"/>
      <c r="S210" s="64"/>
      <c r="T210" s="64"/>
      <c r="U210" s="64"/>
      <c r="V210" s="64"/>
      <c r="W210" s="64"/>
      <c r="X210" s="64"/>
    </row>
    <row r="211" spans="2:24" x14ac:dyDescent="0.25">
      <c r="B211" s="64"/>
      <c r="C211" s="64"/>
      <c r="D211" s="8"/>
      <c r="E211" s="8"/>
      <c r="F211" s="8"/>
      <c r="G211" s="8"/>
      <c r="H211" s="8"/>
      <c r="I211" s="64"/>
      <c r="J211" s="8"/>
      <c r="K211" s="64"/>
      <c r="L211" s="64"/>
      <c r="M211" s="64"/>
      <c r="N211" s="64"/>
      <c r="O211" s="64"/>
      <c r="P211" s="64"/>
      <c r="Q211" s="64"/>
      <c r="R211" s="64"/>
      <c r="S211" s="64"/>
      <c r="T211" s="64"/>
      <c r="U211" s="64"/>
      <c r="V211" s="64"/>
      <c r="W211" s="64"/>
      <c r="X211" s="64"/>
    </row>
    <row r="212" spans="2:24" x14ac:dyDescent="0.25">
      <c r="B212" s="64"/>
      <c r="C212" s="64"/>
      <c r="D212" s="8"/>
      <c r="E212" s="8"/>
      <c r="F212" s="8"/>
      <c r="G212" s="8"/>
      <c r="H212" s="8"/>
      <c r="I212" s="64"/>
      <c r="J212" s="8"/>
      <c r="K212" s="64"/>
      <c r="L212" s="64"/>
      <c r="M212" s="64"/>
      <c r="N212" s="64"/>
      <c r="O212" s="64"/>
      <c r="P212" s="64"/>
      <c r="Q212" s="64"/>
      <c r="R212" s="64"/>
      <c r="S212" s="64"/>
      <c r="T212" s="64"/>
      <c r="U212" s="64"/>
      <c r="V212" s="64"/>
      <c r="W212" s="64"/>
      <c r="X212" s="64"/>
    </row>
    <row r="213" spans="2:24" x14ac:dyDescent="0.25">
      <c r="B213" s="64"/>
      <c r="C213" s="64"/>
      <c r="D213" s="8"/>
      <c r="E213" s="8"/>
      <c r="F213" s="8"/>
      <c r="G213" s="8"/>
      <c r="H213" s="8"/>
      <c r="I213" s="64"/>
      <c r="J213" s="8"/>
      <c r="K213" s="64"/>
      <c r="L213" s="64"/>
      <c r="M213" s="64"/>
      <c r="N213" s="64"/>
      <c r="O213" s="64"/>
      <c r="P213" s="64"/>
      <c r="Q213" s="64"/>
      <c r="R213" s="64"/>
      <c r="S213" s="64"/>
      <c r="T213" s="64"/>
      <c r="U213" s="64"/>
      <c r="V213" s="64"/>
      <c r="W213" s="64"/>
      <c r="X213" s="64"/>
    </row>
    <row r="214" spans="2:24" x14ac:dyDescent="0.25">
      <c r="B214" s="64"/>
      <c r="C214" s="64"/>
      <c r="D214" s="8"/>
      <c r="E214" s="8"/>
      <c r="F214" s="8"/>
      <c r="G214" s="8"/>
      <c r="H214" s="8"/>
      <c r="I214" s="64"/>
      <c r="J214" s="8"/>
      <c r="K214" s="64"/>
      <c r="L214" s="64"/>
      <c r="M214" s="64"/>
      <c r="N214" s="64"/>
      <c r="O214" s="64"/>
      <c r="P214" s="64"/>
      <c r="Q214" s="64"/>
      <c r="R214" s="64"/>
      <c r="S214" s="64"/>
      <c r="T214" s="64"/>
      <c r="U214" s="64"/>
      <c r="V214" s="64"/>
      <c r="W214" s="64"/>
      <c r="X214" s="64"/>
    </row>
    <row r="215" spans="2:24" x14ac:dyDescent="0.25">
      <c r="B215" s="64"/>
      <c r="C215" s="64"/>
      <c r="D215" s="8"/>
      <c r="E215" s="8"/>
      <c r="F215" s="8"/>
      <c r="G215" s="8"/>
      <c r="H215" s="8"/>
      <c r="I215" s="64"/>
      <c r="J215" s="8"/>
      <c r="K215" s="64"/>
      <c r="L215" s="64"/>
      <c r="M215" s="64"/>
      <c r="N215" s="64"/>
      <c r="O215" s="64"/>
      <c r="P215" s="64"/>
      <c r="Q215" s="64"/>
      <c r="R215" s="64"/>
      <c r="S215" s="64"/>
      <c r="T215" s="64"/>
      <c r="U215" s="64"/>
      <c r="V215" s="64"/>
      <c r="W215" s="64"/>
      <c r="X215" s="64"/>
    </row>
    <row r="216" spans="2:24" x14ac:dyDescent="0.25">
      <c r="B216" s="64"/>
      <c r="C216" s="64"/>
      <c r="D216" s="8"/>
      <c r="E216" s="8"/>
      <c r="F216" s="8"/>
      <c r="G216" s="8"/>
      <c r="H216" s="8"/>
      <c r="I216" s="64"/>
      <c r="J216" s="8"/>
      <c r="K216" s="64"/>
      <c r="L216" s="64"/>
      <c r="M216" s="64"/>
      <c r="N216" s="64"/>
      <c r="O216" s="64"/>
      <c r="P216" s="64"/>
      <c r="Q216" s="64"/>
      <c r="R216" s="64"/>
      <c r="S216" s="64"/>
      <c r="T216" s="64"/>
      <c r="U216" s="64"/>
      <c r="V216" s="64"/>
      <c r="W216" s="64"/>
      <c r="X216" s="64"/>
    </row>
    <row r="217" spans="2:24" x14ac:dyDescent="0.25">
      <c r="B217" s="64"/>
      <c r="C217" s="64"/>
      <c r="D217" s="8"/>
      <c r="E217" s="8"/>
      <c r="F217" s="8"/>
      <c r="G217" s="8"/>
      <c r="H217" s="8"/>
      <c r="I217" s="64"/>
      <c r="J217" s="8"/>
      <c r="K217" s="64"/>
      <c r="L217" s="64"/>
      <c r="M217" s="64"/>
      <c r="N217" s="64"/>
      <c r="O217" s="64"/>
      <c r="P217" s="64"/>
      <c r="Q217" s="64"/>
      <c r="R217" s="64"/>
      <c r="S217" s="64"/>
      <c r="T217" s="64"/>
      <c r="U217" s="64"/>
      <c r="V217" s="64"/>
      <c r="W217" s="64"/>
      <c r="X217" s="64"/>
    </row>
    <row r="218" spans="2:24" x14ac:dyDescent="0.25">
      <c r="B218" s="64"/>
      <c r="C218" s="64"/>
      <c r="D218" s="8"/>
      <c r="E218" s="8"/>
      <c r="F218" s="8"/>
      <c r="G218" s="8"/>
      <c r="H218" s="8"/>
      <c r="I218" s="64"/>
      <c r="J218" s="8"/>
      <c r="K218" s="64"/>
      <c r="L218" s="64"/>
      <c r="M218" s="64"/>
      <c r="N218" s="64"/>
      <c r="O218" s="64"/>
      <c r="P218" s="64"/>
      <c r="Q218" s="64"/>
      <c r="R218" s="64"/>
      <c r="S218" s="64"/>
      <c r="T218" s="64"/>
      <c r="U218" s="64"/>
      <c r="V218" s="64"/>
      <c r="W218" s="64"/>
      <c r="X218" s="64"/>
    </row>
    <row r="219" spans="2:24" x14ac:dyDescent="0.25">
      <c r="B219" s="64"/>
      <c r="C219" s="64"/>
      <c r="D219" s="8"/>
      <c r="E219" s="8"/>
      <c r="F219" s="8"/>
      <c r="G219" s="8"/>
      <c r="H219" s="8"/>
      <c r="I219" s="64"/>
      <c r="J219" s="8"/>
      <c r="K219" s="64"/>
      <c r="L219" s="64"/>
      <c r="M219" s="64"/>
      <c r="N219" s="64"/>
      <c r="O219" s="64"/>
      <c r="P219" s="64"/>
      <c r="Q219" s="64"/>
      <c r="R219" s="64"/>
      <c r="S219" s="64"/>
      <c r="T219" s="64"/>
      <c r="U219" s="64"/>
      <c r="V219" s="64"/>
      <c r="W219" s="64"/>
      <c r="X219" s="64"/>
    </row>
    <row r="220" spans="2:24" x14ac:dyDescent="0.25">
      <c r="B220" s="64"/>
      <c r="C220" s="64"/>
      <c r="D220" s="8"/>
      <c r="E220" s="8"/>
      <c r="F220" s="8"/>
      <c r="G220" s="8"/>
      <c r="H220" s="8"/>
      <c r="I220" s="64"/>
      <c r="J220" s="8"/>
      <c r="K220" s="64"/>
      <c r="L220" s="64"/>
      <c r="M220" s="64"/>
      <c r="N220" s="64"/>
      <c r="O220" s="64"/>
      <c r="P220" s="64"/>
      <c r="Q220" s="64"/>
      <c r="R220" s="64"/>
      <c r="S220" s="64"/>
      <c r="T220" s="64"/>
      <c r="U220" s="64"/>
      <c r="V220" s="64"/>
      <c r="W220" s="64"/>
      <c r="X220" s="64"/>
    </row>
    <row r="221" spans="2:24" x14ac:dyDescent="0.25">
      <c r="B221" s="64"/>
      <c r="C221" s="64"/>
      <c r="D221" s="8"/>
      <c r="E221" s="8"/>
      <c r="F221" s="8"/>
      <c r="G221" s="8"/>
      <c r="H221" s="8"/>
      <c r="I221" s="64"/>
      <c r="J221" s="8"/>
      <c r="K221" s="64"/>
      <c r="L221" s="64"/>
      <c r="M221" s="64"/>
      <c r="N221" s="64"/>
      <c r="O221" s="64"/>
      <c r="P221" s="64"/>
      <c r="Q221" s="64"/>
      <c r="R221" s="64"/>
      <c r="S221" s="64"/>
      <c r="T221" s="64"/>
      <c r="U221" s="64"/>
      <c r="V221" s="64"/>
      <c r="W221" s="64"/>
      <c r="X221" s="64"/>
    </row>
    <row r="222" spans="2:24" x14ac:dyDescent="0.25">
      <c r="B222" s="64"/>
      <c r="C222" s="64"/>
      <c r="D222" s="8"/>
      <c r="E222" s="8"/>
      <c r="F222" s="8"/>
      <c r="G222" s="8"/>
      <c r="H222" s="8"/>
      <c r="I222" s="64"/>
      <c r="J222" s="8"/>
      <c r="K222" s="64"/>
      <c r="L222" s="64"/>
      <c r="M222" s="64"/>
      <c r="N222" s="64"/>
      <c r="O222" s="64"/>
      <c r="P222" s="64"/>
      <c r="Q222" s="64"/>
      <c r="R222" s="64"/>
      <c r="S222" s="64"/>
      <c r="T222" s="64"/>
      <c r="U222" s="64"/>
      <c r="V222" s="64"/>
      <c r="W222" s="64"/>
      <c r="X222" s="64"/>
    </row>
    <row r="223" spans="2:24" x14ac:dyDescent="0.25">
      <c r="B223" s="64"/>
      <c r="C223" s="64"/>
      <c r="D223" s="8"/>
      <c r="E223" s="8"/>
      <c r="F223" s="8"/>
      <c r="G223" s="8"/>
      <c r="H223" s="8"/>
      <c r="I223" s="64"/>
      <c r="J223" s="8"/>
      <c r="K223" s="64"/>
      <c r="L223" s="64"/>
      <c r="M223" s="64"/>
      <c r="N223" s="64"/>
      <c r="O223" s="64"/>
      <c r="P223" s="64"/>
      <c r="Q223" s="64"/>
      <c r="R223" s="64"/>
      <c r="S223" s="64"/>
      <c r="T223" s="64"/>
      <c r="U223" s="64"/>
      <c r="V223" s="64"/>
      <c r="W223" s="64"/>
      <c r="X223" s="64"/>
    </row>
    <row r="224" spans="2:24" x14ac:dyDescent="0.25">
      <c r="B224" s="64"/>
      <c r="C224" s="64"/>
      <c r="D224" s="8"/>
      <c r="E224" s="8"/>
      <c r="F224" s="8"/>
      <c r="G224" s="8"/>
      <c r="H224" s="8"/>
      <c r="I224" s="64"/>
      <c r="J224" s="8"/>
      <c r="K224" s="64"/>
      <c r="L224" s="64"/>
      <c r="M224" s="64"/>
      <c r="N224" s="64"/>
      <c r="O224" s="64"/>
      <c r="P224" s="64"/>
      <c r="Q224" s="64"/>
      <c r="R224" s="64"/>
      <c r="S224" s="64"/>
      <c r="T224" s="64"/>
      <c r="U224" s="64"/>
      <c r="V224" s="64"/>
      <c r="W224" s="64"/>
      <c r="X224" s="64"/>
    </row>
    <row r="225" spans="2:24" x14ac:dyDescent="0.25">
      <c r="B225" s="64"/>
      <c r="C225" s="64"/>
      <c r="D225" s="8"/>
      <c r="E225" s="8"/>
      <c r="F225" s="8"/>
      <c r="G225" s="8"/>
      <c r="H225" s="8"/>
      <c r="I225" s="64"/>
      <c r="J225" s="8"/>
      <c r="K225" s="64"/>
      <c r="L225" s="64"/>
      <c r="M225" s="64"/>
      <c r="N225" s="64"/>
      <c r="O225" s="64"/>
      <c r="P225" s="64"/>
      <c r="Q225" s="64"/>
      <c r="R225" s="64"/>
      <c r="S225" s="64"/>
      <c r="T225" s="64"/>
      <c r="U225" s="64"/>
      <c r="V225" s="64"/>
      <c r="W225" s="64"/>
      <c r="X225" s="64"/>
    </row>
    <row r="226" spans="2:24" x14ac:dyDescent="0.25">
      <c r="B226" s="64"/>
      <c r="C226" s="64"/>
      <c r="D226" s="8"/>
      <c r="E226" s="8"/>
      <c r="F226" s="8"/>
      <c r="G226" s="8"/>
      <c r="H226" s="8"/>
      <c r="I226" s="64"/>
      <c r="J226" s="8"/>
      <c r="K226" s="64"/>
      <c r="L226" s="64"/>
      <c r="M226" s="64"/>
      <c r="N226" s="64"/>
      <c r="O226" s="64"/>
      <c r="P226" s="64"/>
      <c r="Q226" s="64"/>
      <c r="R226" s="64"/>
      <c r="S226" s="64"/>
      <c r="T226" s="64"/>
      <c r="U226" s="64"/>
      <c r="V226" s="64"/>
      <c r="W226" s="64"/>
      <c r="X226" s="64"/>
    </row>
    <row r="227" spans="2:24" x14ac:dyDescent="0.25">
      <c r="B227" s="64"/>
      <c r="C227" s="64"/>
      <c r="D227" s="8"/>
      <c r="E227" s="8"/>
      <c r="F227" s="8"/>
      <c r="G227" s="8"/>
      <c r="H227" s="8"/>
      <c r="I227" s="64"/>
      <c r="J227" s="8"/>
      <c r="K227" s="64"/>
      <c r="L227" s="64"/>
      <c r="M227" s="64"/>
      <c r="N227" s="64"/>
      <c r="O227" s="64"/>
      <c r="P227" s="64"/>
      <c r="Q227" s="64"/>
      <c r="R227" s="64"/>
      <c r="S227" s="64"/>
      <c r="T227" s="64"/>
      <c r="U227" s="64"/>
      <c r="V227" s="64"/>
      <c r="W227" s="64"/>
      <c r="X227" s="64"/>
    </row>
    <row r="228" spans="2:24" x14ac:dyDescent="0.25">
      <c r="B228" s="64"/>
      <c r="C228" s="64"/>
      <c r="D228" s="8"/>
      <c r="E228" s="8"/>
      <c r="F228" s="8"/>
      <c r="G228" s="8"/>
      <c r="H228" s="8"/>
      <c r="I228" s="64"/>
      <c r="J228" s="8"/>
      <c r="K228" s="64"/>
      <c r="L228" s="64"/>
      <c r="M228" s="64"/>
      <c r="N228" s="64"/>
      <c r="O228" s="64"/>
      <c r="P228" s="64"/>
      <c r="Q228" s="64"/>
      <c r="R228" s="64"/>
      <c r="S228" s="64"/>
      <c r="T228" s="64"/>
      <c r="U228" s="64"/>
      <c r="V228" s="64"/>
      <c r="W228" s="64"/>
      <c r="X228" s="64"/>
    </row>
    <row r="229" spans="2:24" x14ac:dyDescent="0.25">
      <c r="B229" s="64"/>
      <c r="C229" s="64"/>
      <c r="D229" s="8"/>
      <c r="E229" s="8"/>
      <c r="F229" s="8"/>
      <c r="G229" s="8"/>
      <c r="H229" s="8"/>
      <c r="I229" s="64"/>
      <c r="J229" s="8"/>
      <c r="K229" s="64"/>
      <c r="L229" s="64"/>
      <c r="M229" s="64"/>
      <c r="N229" s="64"/>
      <c r="O229" s="64"/>
      <c r="P229" s="64"/>
      <c r="Q229" s="64"/>
      <c r="R229" s="64"/>
      <c r="S229" s="64"/>
      <c r="T229" s="64"/>
      <c r="U229" s="64"/>
      <c r="V229" s="64"/>
      <c r="W229" s="64"/>
      <c r="X229" s="64"/>
    </row>
    <row r="230" spans="2:24" x14ac:dyDescent="0.25">
      <c r="B230" s="64"/>
      <c r="C230" s="64"/>
      <c r="D230" s="8"/>
      <c r="E230" s="8"/>
      <c r="F230" s="8"/>
      <c r="G230" s="8"/>
      <c r="H230" s="8"/>
      <c r="I230" s="64"/>
      <c r="J230" s="8"/>
      <c r="K230" s="64"/>
      <c r="L230" s="64"/>
      <c r="M230" s="64"/>
      <c r="N230" s="64"/>
      <c r="O230" s="64"/>
      <c r="P230" s="64"/>
      <c r="Q230" s="64"/>
      <c r="R230" s="64"/>
      <c r="S230" s="64"/>
      <c r="T230" s="64"/>
      <c r="U230" s="64"/>
      <c r="V230" s="64"/>
      <c r="W230" s="64"/>
      <c r="X230" s="64"/>
    </row>
    <row r="231" spans="2:24" x14ac:dyDescent="0.25">
      <c r="B231" s="64"/>
      <c r="C231" s="64"/>
      <c r="D231" s="8"/>
      <c r="E231" s="8"/>
      <c r="F231" s="8"/>
      <c r="G231" s="8"/>
      <c r="H231" s="8"/>
      <c r="I231" s="64"/>
      <c r="J231" s="8"/>
      <c r="K231" s="64"/>
      <c r="L231" s="64"/>
      <c r="M231" s="64"/>
      <c r="N231" s="64"/>
      <c r="O231" s="64"/>
      <c r="P231" s="64"/>
      <c r="Q231" s="64"/>
    </row>
    <row r="232" spans="2:24" x14ac:dyDescent="0.25">
      <c r="B232" s="64"/>
      <c r="C232" s="64"/>
      <c r="D232" s="8"/>
      <c r="E232" s="8"/>
      <c r="F232" s="8"/>
      <c r="G232" s="8"/>
      <c r="H232" s="8"/>
      <c r="I232" s="64"/>
      <c r="J232" s="8"/>
      <c r="K232" s="64"/>
      <c r="L232" s="64"/>
      <c r="M232" s="64"/>
      <c r="N232" s="64"/>
      <c r="O232" s="64"/>
      <c r="P232" s="64"/>
      <c r="Q232" s="64"/>
    </row>
    <row r="233" spans="2:24" x14ac:dyDescent="0.25">
      <c r="B233" s="64"/>
      <c r="C233" s="64"/>
      <c r="D233" s="8"/>
      <c r="E233" s="8"/>
      <c r="F233" s="8"/>
      <c r="G233" s="8"/>
      <c r="H233" s="8"/>
      <c r="I233" s="64"/>
      <c r="J233" s="8"/>
      <c r="K233" s="64"/>
      <c r="L233" s="64"/>
      <c r="M233" s="64"/>
      <c r="N233" s="64"/>
      <c r="O233" s="64"/>
      <c r="P233" s="64"/>
      <c r="Q233" s="64"/>
    </row>
    <row r="234" spans="2:24" x14ac:dyDescent="0.25">
      <c r="B234" s="64"/>
      <c r="C234" s="64"/>
      <c r="D234" s="8"/>
      <c r="E234" s="8"/>
      <c r="F234" s="8"/>
      <c r="G234" s="8"/>
      <c r="H234" s="8"/>
      <c r="I234" s="64"/>
      <c r="J234" s="8"/>
      <c r="K234" s="64"/>
      <c r="L234" s="64"/>
      <c r="M234" s="64"/>
      <c r="N234" s="64"/>
      <c r="O234" s="64"/>
      <c r="P234" s="64"/>
      <c r="Q234" s="64"/>
    </row>
    <row r="235" spans="2:24" x14ac:dyDescent="0.25">
      <c r="B235" s="64"/>
      <c r="C235" s="64"/>
      <c r="D235" s="8"/>
      <c r="E235" s="8"/>
      <c r="F235" s="8"/>
      <c r="G235" s="8"/>
      <c r="H235" s="8"/>
      <c r="I235" s="64"/>
      <c r="J235" s="8"/>
      <c r="K235" s="64"/>
      <c r="L235" s="64"/>
      <c r="M235" s="64"/>
      <c r="N235" s="64"/>
      <c r="O235" s="64"/>
      <c r="P235" s="64"/>
      <c r="Q235" s="64"/>
    </row>
    <row r="236" spans="2:24" x14ac:dyDescent="0.25">
      <c r="B236" s="64"/>
      <c r="C236" s="64"/>
      <c r="D236" s="8"/>
      <c r="E236" s="8"/>
      <c r="F236" s="8"/>
      <c r="G236" s="8"/>
      <c r="H236" s="8"/>
      <c r="I236" s="64"/>
      <c r="J236" s="8"/>
      <c r="K236" s="64"/>
      <c r="L236" s="64"/>
      <c r="M236" s="64"/>
      <c r="N236" s="64"/>
      <c r="O236" s="64"/>
      <c r="P236" s="64"/>
      <c r="Q236" s="64"/>
    </row>
    <row r="237" spans="2:24" x14ac:dyDescent="0.25">
      <c r="B237" s="64"/>
      <c r="C237" s="64"/>
      <c r="D237" s="8"/>
      <c r="E237" s="8"/>
      <c r="F237" s="8"/>
      <c r="G237" s="8"/>
      <c r="H237" s="8"/>
      <c r="I237" s="64"/>
      <c r="J237" s="8"/>
      <c r="K237" s="64"/>
      <c r="L237" s="64"/>
      <c r="M237" s="64"/>
      <c r="N237" s="64"/>
      <c r="O237" s="64"/>
      <c r="P237" s="64"/>
      <c r="Q237" s="64"/>
    </row>
    <row r="238" spans="2:24" x14ac:dyDescent="0.25">
      <c r="B238" s="64"/>
      <c r="C238" s="64"/>
      <c r="D238" s="8"/>
      <c r="E238" s="8"/>
      <c r="F238" s="8"/>
      <c r="G238" s="8"/>
      <c r="H238" s="8"/>
      <c r="I238" s="64"/>
      <c r="J238" s="8"/>
      <c r="K238" s="64"/>
      <c r="L238" s="64"/>
      <c r="M238" s="64"/>
      <c r="N238" s="64"/>
      <c r="O238" s="64"/>
      <c r="P238" s="64"/>
      <c r="Q238" s="64"/>
    </row>
    <row r="239" spans="2:24" x14ac:dyDescent="0.25">
      <c r="B239" s="64"/>
      <c r="C239" s="64"/>
      <c r="D239" s="8"/>
      <c r="E239" s="8"/>
      <c r="F239" s="8"/>
      <c r="G239" s="8"/>
      <c r="H239" s="8"/>
      <c r="I239" s="64"/>
      <c r="J239" s="8"/>
      <c r="K239" s="64"/>
      <c r="L239" s="64"/>
      <c r="M239" s="64"/>
      <c r="N239" s="64"/>
      <c r="O239" s="64"/>
      <c r="P239" s="64"/>
      <c r="Q239" s="64"/>
    </row>
    <row r="240" spans="2:24" x14ac:dyDescent="0.25">
      <c r="B240" s="64"/>
      <c r="C240" s="64"/>
      <c r="D240" s="8"/>
      <c r="E240" s="8"/>
      <c r="F240" s="8"/>
      <c r="G240" s="8"/>
      <c r="H240" s="8"/>
      <c r="I240" s="64"/>
      <c r="J240" s="8"/>
      <c r="K240" s="64"/>
      <c r="L240" s="64"/>
      <c r="M240" s="64"/>
      <c r="N240" s="64"/>
      <c r="O240" s="64"/>
      <c r="P240" s="64"/>
      <c r="Q240" s="64"/>
    </row>
    <row r="241" spans="2:17" x14ac:dyDescent="0.25">
      <c r="B241" s="64"/>
      <c r="C241" s="64"/>
      <c r="D241" s="8"/>
      <c r="E241" s="8"/>
      <c r="F241" s="8"/>
      <c r="G241" s="8"/>
      <c r="H241" s="8"/>
      <c r="I241" s="64"/>
      <c r="J241" s="8"/>
      <c r="K241" s="64"/>
      <c r="L241" s="64"/>
      <c r="M241" s="64"/>
      <c r="N241" s="64"/>
      <c r="O241" s="64"/>
      <c r="P241" s="64"/>
      <c r="Q241" s="64"/>
    </row>
    <row r="242" spans="2:17" x14ac:dyDescent="0.25">
      <c r="B242" s="64"/>
      <c r="C242" s="64"/>
      <c r="D242" s="8"/>
      <c r="E242" s="8"/>
      <c r="F242" s="8"/>
      <c r="G242" s="8"/>
      <c r="H242" s="8"/>
      <c r="I242" s="64"/>
      <c r="J242" s="8"/>
      <c r="K242" s="64"/>
      <c r="L242" s="64"/>
      <c r="M242" s="64"/>
      <c r="N242" s="64"/>
      <c r="O242" s="64"/>
      <c r="P242" s="64"/>
      <c r="Q242" s="64"/>
    </row>
    <row r="243" spans="2:17" x14ac:dyDescent="0.25">
      <c r="B243" s="64"/>
      <c r="C243" s="64"/>
      <c r="D243" s="8"/>
      <c r="E243" s="8"/>
      <c r="F243" s="8"/>
      <c r="G243" s="8"/>
      <c r="H243" s="8"/>
      <c r="I243" s="64"/>
      <c r="J243" s="8"/>
      <c r="K243" s="64"/>
      <c r="L243" s="64"/>
      <c r="M243" s="64"/>
      <c r="N243" s="64"/>
      <c r="O243" s="64"/>
      <c r="P243" s="64"/>
      <c r="Q243" s="64"/>
    </row>
    <row r="244" spans="2:17" x14ac:dyDescent="0.25">
      <c r="B244" s="64"/>
      <c r="C244" s="64"/>
      <c r="D244" s="8"/>
      <c r="E244" s="8"/>
      <c r="F244" s="8"/>
      <c r="G244" s="8"/>
      <c r="H244" s="8"/>
      <c r="I244" s="64"/>
      <c r="J244" s="8"/>
      <c r="K244" s="64"/>
      <c r="L244" s="64"/>
      <c r="M244" s="64"/>
      <c r="N244" s="64"/>
      <c r="O244" s="64"/>
      <c r="P244" s="64"/>
      <c r="Q244" s="64"/>
    </row>
    <row r="245" spans="2:17" x14ac:dyDescent="0.25">
      <c r="B245" s="64"/>
      <c r="C245" s="64"/>
      <c r="D245" s="8"/>
      <c r="E245" s="8"/>
      <c r="F245" s="8"/>
      <c r="G245" s="8"/>
      <c r="H245" s="8"/>
      <c r="I245" s="64"/>
      <c r="J245" s="8"/>
      <c r="K245" s="64"/>
      <c r="L245" s="64"/>
      <c r="M245" s="64"/>
      <c r="N245" s="64"/>
      <c r="O245" s="64"/>
      <c r="P245" s="64"/>
      <c r="Q245" s="64"/>
    </row>
    <row r="246" spans="2:17" x14ac:dyDescent="0.25">
      <c r="B246" s="64"/>
      <c r="C246" s="64"/>
      <c r="D246" s="8"/>
      <c r="E246" s="8"/>
      <c r="F246" s="8"/>
      <c r="G246" s="8"/>
      <c r="H246" s="8"/>
      <c r="I246" s="64"/>
      <c r="J246" s="8"/>
      <c r="K246" s="64"/>
      <c r="L246" s="64"/>
      <c r="M246" s="64"/>
      <c r="N246" s="64"/>
      <c r="O246" s="64"/>
      <c r="P246" s="64"/>
      <c r="Q246" s="64"/>
    </row>
    <row r="247" spans="2:17" x14ac:dyDescent="0.25">
      <c r="B247" s="64"/>
      <c r="C247" s="64"/>
      <c r="D247" s="8"/>
      <c r="E247" s="8"/>
      <c r="F247" s="8"/>
      <c r="G247" s="8"/>
      <c r="H247" s="8"/>
      <c r="I247" s="64"/>
      <c r="J247" s="8"/>
      <c r="K247" s="64"/>
      <c r="L247" s="64"/>
      <c r="M247" s="64"/>
      <c r="N247" s="64"/>
      <c r="O247" s="64"/>
      <c r="P247" s="64"/>
      <c r="Q247" s="64"/>
    </row>
    <row r="248" spans="2:17" x14ac:dyDescent="0.25">
      <c r="B248" s="64"/>
      <c r="C248" s="64"/>
      <c r="D248" s="8"/>
      <c r="E248" s="8"/>
      <c r="F248" s="8"/>
      <c r="G248" s="8"/>
      <c r="H248" s="8"/>
      <c r="I248" s="64"/>
      <c r="J248" s="8"/>
      <c r="K248" s="64"/>
      <c r="L248" s="64"/>
      <c r="M248" s="64"/>
      <c r="N248" s="64"/>
      <c r="O248" s="64"/>
      <c r="P248" s="64"/>
      <c r="Q248" s="64"/>
    </row>
    <row r="249" spans="2:17" x14ac:dyDescent="0.25">
      <c r="B249" s="64"/>
      <c r="C249" s="64"/>
      <c r="D249" s="8"/>
      <c r="E249" s="8"/>
      <c r="F249" s="8"/>
      <c r="G249" s="8"/>
      <c r="H249" s="8"/>
      <c r="I249" s="64"/>
      <c r="J249" s="8"/>
      <c r="K249" s="64"/>
      <c r="L249" s="64"/>
      <c r="M249" s="64"/>
      <c r="N249" s="64"/>
      <c r="O249" s="64"/>
      <c r="P249" s="64"/>
      <c r="Q249" s="64"/>
    </row>
    <row r="250" spans="2:17" x14ac:dyDescent="0.25">
      <c r="B250" s="64"/>
      <c r="C250" s="64"/>
      <c r="D250" s="8"/>
      <c r="E250" s="8"/>
      <c r="F250" s="8"/>
      <c r="G250" s="8"/>
      <c r="H250" s="8"/>
      <c r="I250" s="64"/>
      <c r="J250" s="8"/>
      <c r="K250" s="64"/>
      <c r="L250" s="64"/>
      <c r="M250" s="64"/>
      <c r="N250" s="64"/>
      <c r="O250" s="64"/>
      <c r="P250" s="64"/>
      <c r="Q250" s="64"/>
    </row>
    <row r="251" spans="2:17" x14ac:dyDescent="0.25">
      <c r="B251" s="64"/>
      <c r="C251" s="64"/>
      <c r="D251" s="8"/>
      <c r="E251" s="8"/>
      <c r="F251" s="8"/>
      <c r="G251" s="8"/>
      <c r="H251" s="8"/>
      <c r="I251" s="64"/>
      <c r="J251" s="8"/>
      <c r="K251" s="64"/>
      <c r="L251" s="64"/>
      <c r="M251" s="64"/>
      <c r="N251" s="64"/>
      <c r="O251" s="64"/>
      <c r="P251" s="64"/>
      <c r="Q251" s="64"/>
    </row>
    <row r="252" spans="2:17" x14ac:dyDescent="0.25">
      <c r="B252" s="64"/>
      <c r="C252" s="64"/>
      <c r="D252" s="8"/>
      <c r="E252" s="8"/>
      <c r="F252" s="8"/>
      <c r="G252" s="8"/>
      <c r="H252" s="8"/>
      <c r="I252" s="64"/>
      <c r="J252" s="8"/>
      <c r="K252" s="64"/>
      <c r="L252" s="64"/>
      <c r="M252" s="64"/>
      <c r="N252" s="64"/>
      <c r="O252" s="64"/>
      <c r="P252" s="64"/>
      <c r="Q252" s="64"/>
    </row>
    <row r="253" spans="2:17" x14ac:dyDescent="0.25">
      <c r="B253" s="64"/>
      <c r="C253" s="64"/>
      <c r="D253" s="8"/>
      <c r="E253" s="8"/>
      <c r="F253" s="8"/>
      <c r="G253" s="8"/>
      <c r="H253" s="8"/>
      <c r="I253" s="64"/>
      <c r="J253" s="8"/>
      <c r="K253" s="64"/>
      <c r="L253" s="64"/>
      <c r="M253" s="64"/>
      <c r="N253" s="64"/>
      <c r="O253" s="64"/>
      <c r="P253" s="64"/>
      <c r="Q253" s="64"/>
    </row>
    <row r="254" spans="2:17" x14ac:dyDescent="0.25">
      <c r="B254" s="64"/>
      <c r="C254" s="64"/>
      <c r="D254" s="8"/>
      <c r="E254" s="8"/>
      <c r="F254" s="8"/>
      <c r="G254" s="8"/>
      <c r="H254" s="8"/>
      <c r="I254" s="64"/>
      <c r="J254" s="8"/>
      <c r="K254" s="64"/>
      <c r="L254" s="64"/>
      <c r="M254" s="64"/>
      <c r="N254" s="64"/>
      <c r="O254" s="64"/>
      <c r="P254" s="64"/>
      <c r="Q254" s="64"/>
    </row>
    <row r="255" spans="2:17" x14ac:dyDescent="0.25">
      <c r="B255" s="64"/>
      <c r="C255" s="64"/>
      <c r="D255" s="8"/>
      <c r="E255" s="8"/>
      <c r="F255" s="8"/>
      <c r="G255" s="8"/>
      <c r="H255" s="8"/>
      <c r="I255" s="64"/>
      <c r="J255" s="8"/>
      <c r="K255" s="64"/>
      <c r="L255" s="64"/>
      <c r="M255" s="64"/>
      <c r="N255" s="64"/>
      <c r="O255" s="64"/>
      <c r="P255" s="64"/>
      <c r="Q255" s="64"/>
    </row>
    <row r="256" spans="2:17" x14ac:dyDescent="0.25">
      <c r="B256" s="64"/>
      <c r="C256" s="64"/>
      <c r="D256" s="8"/>
      <c r="E256" s="8"/>
      <c r="F256" s="8"/>
      <c r="G256" s="8"/>
      <c r="H256" s="8"/>
      <c r="I256" s="64"/>
      <c r="J256" s="8"/>
      <c r="K256" s="64"/>
      <c r="L256" s="64"/>
      <c r="M256" s="64"/>
      <c r="N256" s="64"/>
      <c r="O256" s="64"/>
      <c r="P256" s="64"/>
      <c r="Q256" s="64"/>
    </row>
    <row r="257" spans="2:17" x14ac:dyDescent="0.25">
      <c r="B257" s="64"/>
      <c r="C257" s="64"/>
      <c r="D257" s="8"/>
      <c r="E257" s="8"/>
      <c r="F257" s="8"/>
      <c r="G257" s="8"/>
      <c r="H257" s="8"/>
      <c r="I257" s="64"/>
      <c r="J257" s="8"/>
      <c r="K257" s="64"/>
      <c r="L257" s="64"/>
      <c r="M257" s="64"/>
      <c r="N257" s="64"/>
      <c r="O257" s="64"/>
      <c r="P257" s="64"/>
      <c r="Q257" s="64"/>
    </row>
    <row r="258" spans="2:17" x14ac:dyDescent="0.25">
      <c r="B258" s="64"/>
      <c r="C258" s="64"/>
      <c r="D258" s="8"/>
      <c r="E258" s="8"/>
      <c r="F258" s="8"/>
      <c r="G258" s="8"/>
      <c r="H258" s="8"/>
      <c r="I258" s="64"/>
      <c r="J258" s="8"/>
      <c r="K258" s="64"/>
      <c r="L258" s="64"/>
      <c r="M258" s="64"/>
      <c r="N258" s="64"/>
      <c r="O258" s="64"/>
      <c r="P258" s="64"/>
      <c r="Q258" s="64"/>
    </row>
    <row r="259" spans="2:17" x14ac:dyDescent="0.25">
      <c r="B259" s="64"/>
      <c r="C259" s="64"/>
      <c r="D259" s="8"/>
      <c r="E259" s="8"/>
      <c r="F259" s="8"/>
      <c r="G259" s="8"/>
      <c r="H259" s="8"/>
      <c r="I259" s="64"/>
      <c r="J259" s="8"/>
      <c r="K259" s="64"/>
      <c r="L259" s="64"/>
      <c r="M259" s="64"/>
      <c r="N259" s="64"/>
      <c r="O259" s="64"/>
      <c r="P259" s="64"/>
      <c r="Q259" s="64"/>
    </row>
    <row r="260" spans="2:17" x14ac:dyDescent="0.25">
      <c r="B260" s="64"/>
      <c r="C260" s="64"/>
      <c r="D260" s="8"/>
      <c r="E260" s="8"/>
      <c r="F260" s="8"/>
      <c r="G260" s="8"/>
      <c r="H260" s="8"/>
      <c r="I260" s="64"/>
      <c r="J260" s="8"/>
      <c r="K260" s="64"/>
      <c r="L260" s="64"/>
      <c r="M260" s="64"/>
      <c r="N260" s="64"/>
      <c r="O260" s="64"/>
      <c r="P260" s="64"/>
      <c r="Q260" s="64"/>
    </row>
    <row r="261" spans="2:17" x14ac:dyDescent="0.25">
      <c r="B261" s="64"/>
      <c r="C261" s="64"/>
      <c r="D261" s="8"/>
      <c r="E261" s="8"/>
      <c r="F261" s="8"/>
      <c r="G261" s="8"/>
      <c r="H261" s="8"/>
      <c r="I261" s="64"/>
      <c r="J261" s="8"/>
      <c r="K261" s="64"/>
      <c r="L261" s="64"/>
      <c r="M261" s="64"/>
      <c r="N261" s="64"/>
      <c r="O261" s="64"/>
      <c r="P261" s="64"/>
      <c r="Q261" s="64"/>
    </row>
    <row r="262" spans="2:17" x14ac:dyDescent="0.25">
      <c r="B262" s="64"/>
      <c r="C262" s="64"/>
      <c r="D262" s="8"/>
      <c r="E262" s="8"/>
      <c r="F262" s="8"/>
      <c r="G262" s="8"/>
      <c r="H262" s="8"/>
      <c r="I262" s="64"/>
      <c r="J262" s="8"/>
      <c r="K262" s="64"/>
      <c r="L262" s="64"/>
      <c r="M262" s="64"/>
      <c r="N262" s="64"/>
      <c r="O262" s="64"/>
      <c r="P262" s="64"/>
      <c r="Q262" s="64"/>
    </row>
    <row r="263" spans="2:17" x14ac:dyDescent="0.25">
      <c r="B263" s="64"/>
      <c r="C263" s="64"/>
      <c r="D263" s="8"/>
      <c r="E263" s="8"/>
      <c r="F263" s="8"/>
      <c r="G263" s="8"/>
      <c r="H263" s="8"/>
      <c r="I263" s="64"/>
      <c r="J263" s="8"/>
      <c r="K263" s="64"/>
      <c r="L263" s="64"/>
      <c r="M263" s="64"/>
      <c r="N263" s="64"/>
      <c r="O263" s="64"/>
      <c r="P263" s="64"/>
      <c r="Q263" s="64"/>
    </row>
    <row r="264" spans="2:17" x14ac:dyDescent="0.25">
      <c r="B264" s="64"/>
      <c r="C264" s="64"/>
      <c r="D264" s="8"/>
      <c r="E264" s="8"/>
      <c r="F264" s="8"/>
      <c r="G264" s="8"/>
      <c r="H264" s="8"/>
      <c r="I264" s="64"/>
      <c r="J264" s="8"/>
      <c r="K264" s="64"/>
      <c r="L264" s="64"/>
      <c r="M264" s="64"/>
      <c r="N264" s="64"/>
      <c r="O264" s="64"/>
      <c r="P264" s="64"/>
      <c r="Q264" s="64"/>
    </row>
    <row r="265" spans="2:17" x14ac:dyDescent="0.25">
      <c r="B265" s="64"/>
      <c r="C265" s="64"/>
      <c r="D265" s="8"/>
      <c r="E265" s="8"/>
      <c r="F265" s="8"/>
      <c r="G265" s="8"/>
      <c r="H265" s="8"/>
      <c r="I265" s="64"/>
      <c r="J265" s="8"/>
      <c r="K265" s="64"/>
      <c r="L265" s="64"/>
      <c r="M265" s="64"/>
      <c r="N265" s="64"/>
      <c r="O265" s="64"/>
      <c r="P265" s="64"/>
      <c r="Q265" s="64"/>
    </row>
    <row r="266" spans="2:17" x14ac:dyDescent="0.25">
      <c r="B266" s="64"/>
      <c r="C266" s="64"/>
      <c r="D266" s="8"/>
      <c r="E266" s="8"/>
      <c r="F266" s="8"/>
      <c r="G266" s="8"/>
      <c r="H266" s="8"/>
      <c r="I266" s="64"/>
      <c r="J266" s="8"/>
      <c r="K266" s="64"/>
      <c r="L266" s="64"/>
      <c r="M266" s="64"/>
      <c r="N266" s="64"/>
      <c r="O266" s="64"/>
      <c r="P266" s="64"/>
      <c r="Q266" s="64"/>
    </row>
    <row r="267" spans="2:17" x14ac:dyDescent="0.25">
      <c r="B267" s="64"/>
      <c r="C267" s="64"/>
      <c r="D267" s="8"/>
      <c r="E267" s="8"/>
      <c r="F267" s="8"/>
      <c r="G267" s="8"/>
      <c r="H267" s="8"/>
      <c r="I267" s="64"/>
      <c r="J267" s="8"/>
      <c r="K267" s="64"/>
      <c r="L267" s="64"/>
      <c r="M267" s="64"/>
      <c r="N267" s="64"/>
      <c r="O267" s="64"/>
      <c r="P267" s="64"/>
      <c r="Q267" s="64"/>
    </row>
    <row r="268" spans="2:17" x14ac:dyDescent="0.25">
      <c r="B268" s="64"/>
      <c r="C268" s="64"/>
      <c r="D268" s="8"/>
      <c r="E268" s="8"/>
      <c r="F268" s="8"/>
      <c r="G268" s="8"/>
      <c r="H268" s="8"/>
      <c r="I268" s="64"/>
      <c r="J268" s="8"/>
      <c r="K268" s="64"/>
      <c r="L268" s="64"/>
      <c r="M268" s="64"/>
      <c r="N268" s="64"/>
      <c r="O268" s="64"/>
      <c r="P268" s="64"/>
      <c r="Q268" s="64"/>
    </row>
    <row r="269" spans="2:17" x14ac:dyDescent="0.25">
      <c r="B269" s="64"/>
      <c r="C269" s="64"/>
      <c r="D269" s="8"/>
      <c r="E269" s="8"/>
      <c r="F269" s="8"/>
      <c r="G269" s="8"/>
      <c r="H269" s="8"/>
      <c r="I269" s="64"/>
      <c r="J269" s="8"/>
      <c r="K269" s="64"/>
      <c r="L269" s="64"/>
      <c r="M269" s="64"/>
      <c r="N269" s="64"/>
      <c r="O269" s="64"/>
      <c r="P269" s="64"/>
      <c r="Q269" s="64"/>
    </row>
    <row r="270" spans="2:17" x14ac:dyDescent="0.25">
      <c r="B270" s="64"/>
      <c r="C270" s="64"/>
      <c r="D270" s="8"/>
      <c r="E270" s="8"/>
      <c r="F270" s="8"/>
      <c r="G270" s="8"/>
      <c r="H270" s="8"/>
      <c r="I270" s="64"/>
      <c r="J270" s="8"/>
      <c r="K270" s="64"/>
      <c r="L270" s="64"/>
      <c r="M270" s="64"/>
      <c r="N270" s="64"/>
      <c r="O270" s="64"/>
      <c r="P270" s="64"/>
      <c r="Q270" s="64"/>
    </row>
    <row r="271" spans="2:17" x14ac:dyDescent="0.25">
      <c r="B271" s="64"/>
      <c r="C271" s="64"/>
      <c r="D271" s="8"/>
      <c r="E271" s="8"/>
      <c r="F271" s="8"/>
      <c r="G271" s="8"/>
      <c r="H271" s="8"/>
      <c r="I271" s="64"/>
      <c r="J271" s="8"/>
      <c r="K271" s="64"/>
      <c r="L271" s="64"/>
      <c r="M271" s="64"/>
      <c r="N271" s="64"/>
      <c r="O271" s="64"/>
      <c r="P271" s="64"/>
      <c r="Q271" s="64"/>
    </row>
    <row r="272" spans="2:17" x14ac:dyDescent="0.25">
      <c r="B272" s="64"/>
      <c r="C272" s="64"/>
      <c r="D272" s="8"/>
      <c r="E272" s="8"/>
      <c r="F272" s="8"/>
      <c r="G272" s="8"/>
      <c r="H272" s="8"/>
      <c r="I272" s="64"/>
      <c r="J272" s="8"/>
      <c r="K272" s="64"/>
      <c r="L272" s="64"/>
      <c r="M272" s="64"/>
      <c r="N272" s="64"/>
      <c r="O272" s="64"/>
      <c r="P272" s="64"/>
      <c r="Q272" s="64"/>
    </row>
    <row r="273" spans="2:17" x14ac:dyDescent="0.25">
      <c r="B273" s="64"/>
      <c r="C273" s="64"/>
      <c r="D273" s="8"/>
      <c r="E273" s="8"/>
      <c r="F273" s="8"/>
      <c r="G273" s="8"/>
      <c r="H273" s="8"/>
      <c r="I273" s="64"/>
      <c r="J273" s="8"/>
      <c r="K273" s="64"/>
      <c r="L273" s="64"/>
      <c r="M273" s="64"/>
      <c r="N273" s="64"/>
      <c r="O273" s="64"/>
      <c r="P273" s="64"/>
      <c r="Q273" s="64"/>
    </row>
    <row r="274" spans="2:17" x14ac:dyDescent="0.25">
      <c r="B274" s="64"/>
      <c r="C274" s="64"/>
      <c r="D274" s="8"/>
      <c r="E274" s="8"/>
      <c r="F274" s="8"/>
      <c r="G274" s="8"/>
      <c r="H274" s="8"/>
      <c r="I274" s="64"/>
      <c r="J274" s="8"/>
      <c r="K274" s="64"/>
      <c r="L274" s="64"/>
      <c r="M274" s="64"/>
      <c r="N274" s="64"/>
      <c r="O274" s="64"/>
      <c r="P274" s="64"/>
      <c r="Q274" s="64"/>
    </row>
    <row r="275" spans="2:17" x14ac:dyDescent="0.25">
      <c r="B275" s="64"/>
      <c r="C275" s="64"/>
      <c r="D275" s="8"/>
      <c r="E275" s="8"/>
      <c r="F275" s="8"/>
      <c r="G275" s="8"/>
      <c r="H275" s="8"/>
      <c r="I275" s="64"/>
      <c r="J275" s="8"/>
      <c r="K275" s="64"/>
      <c r="L275" s="64"/>
      <c r="M275" s="64"/>
      <c r="N275" s="64"/>
      <c r="O275" s="64"/>
      <c r="P275" s="64"/>
      <c r="Q275" s="64"/>
    </row>
    <row r="276" spans="2:17" x14ac:dyDescent="0.25">
      <c r="B276" s="64"/>
      <c r="C276" s="64"/>
      <c r="D276" s="8"/>
      <c r="E276" s="8"/>
      <c r="F276" s="8"/>
      <c r="G276" s="8"/>
      <c r="H276" s="8"/>
      <c r="I276" s="64"/>
      <c r="J276" s="8"/>
      <c r="K276" s="64"/>
      <c r="L276" s="64"/>
      <c r="M276" s="64"/>
      <c r="N276" s="64"/>
      <c r="O276" s="64"/>
      <c r="P276" s="64"/>
      <c r="Q276" s="64"/>
    </row>
    <row r="277" spans="2:17" x14ac:dyDescent="0.25">
      <c r="B277" s="64"/>
      <c r="C277" s="64"/>
      <c r="D277" s="8"/>
      <c r="E277" s="8"/>
      <c r="F277" s="8"/>
      <c r="G277" s="8"/>
      <c r="H277" s="8"/>
      <c r="I277" s="64"/>
      <c r="J277" s="8"/>
      <c r="K277" s="64"/>
      <c r="L277" s="64"/>
      <c r="M277" s="64"/>
      <c r="N277" s="64"/>
      <c r="O277" s="64"/>
      <c r="P277" s="64"/>
      <c r="Q277" s="64"/>
    </row>
    <row r="278" spans="2:17" x14ac:dyDescent="0.25">
      <c r="B278" s="64"/>
      <c r="C278" s="64"/>
      <c r="D278" s="8"/>
      <c r="E278" s="8"/>
      <c r="F278" s="8"/>
      <c r="G278" s="8"/>
      <c r="H278" s="8"/>
      <c r="I278" s="64"/>
      <c r="J278" s="8"/>
      <c r="K278" s="64"/>
      <c r="L278" s="64"/>
      <c r="M278" s="64"/>
      <c r="N278" s="64"/>
      <c r="O278" s="64"/>
      <c r="P278" s="64"/>
      <c r="Q278" s="64"/>
    </row>
    <row r="279" spans="2:17" x14ac:dyDescent="0.25">
      <c r="B279" s="64"/>
      <c r="C279" s="64"/>
      <c r="D279" s="8"/>
      <c r="E279" s="8"/>
      <c r="F279" s="8"/>
      <c r="G279" s="8"/>
      <c r="H279" s="8"/>
      <c r="I279" s="64"/>
      <c r="J279" s="8"/>
      <c r="K279" s="64"/>
      <c r="L279" s="64"/>
      <c r="M279" s="64"/>
      <c r="N279" s="64"/>
      <c r="O279" s="64"/>
      <c r="P279" s="64"/>
      <c r="Q279" s="64"/>
    </row>
    <row r="280" spans="2:17" x14ac:dyDescent="0.25">
      <c r="B280" s="64"/>
      <c r="C280" s="64"/>
      <c r="D280" s="8"/>
      <c r="E280" s="8"/>
      <c r="F280" s="8"/>
      <c r="G280" s="8"/>
      <c r="H280" s="8"/>
      <c r="I280" s="64"/>
      <c r="J280" s="8"/>
      <c r="K280" s="64"/>
      <c r="L280" s="64"/>
      <c r="M280" s="64"/>
      <c r="N280" s="64"/>
      <c r="O280" s="64"/>
      <c r="P280" s="64"/>
      <c r="Q280" s="64"/>
    </row>
    <row r="281" spans="2:17" x14ac:dyDescent="0.25">
      <c r="B281" s="64"/>
      <c r="C281" s="64"/>
      <c r="D281" s="8"/>
      <c r="E281" s="8"/>
      <c r="F281" s="8"/>
      <c r="G281" s="8"/>
      <c r="H281" s="8"/>
      <c r="I281" s="64"/>
      <c r="J281" s="8"/>
      <c r="K281" s="64"/>
      <c r="L281" s="64"/>
      <c r="M281" s="64"/>
      <c r="N281" s="64"/>
      <c r="O281" s="64"/>
      <c r="P281" s="64"/>
      <c r="Q281" s="64"/>
    </row>
    <row r="282" spans="2:17" x14ac:dyDescent="0.25">
      <c r="B282" s="64"/>
      <c r="C282" s="64"/>
      <c r="D282" s="8"/>
      <c r="E282" s="8"/>
      <c r="F282" s="8"/>
      <c r="G282" s="8"/>
      <c r="H282" s="8"/>
      <c r="I282" s="64"/>
      <c r="J282" s="8"/>
      <c r="K282" s="64"/>
      <c r="L282" s="64"/>
      <c r="M282" s="64"/>
      <c r="N282" s="64"/>
      <c r="O282" s="64"/>
      <c r="P282" s="64"/>
      <c r="Q282" s="64"/>
    </row>
    <row r="283" spans="2:17" x14ac:dyDescent="0.25">
      <c r="B283" s="64"/>
      <c r="C283" s="64"/>
      <c r="D283" s="8"/>
      <c r="E283" s="8"/>
      <c r="F283" s="8"/>
      <c r="G283" s="8"/>
      <c r="H283" s="8"/>
      <c r="I283" s="64"/>
      <c r="J283" s="8"/>
      <c r="K283" s="64"/>
      <c r="L283" s="64"/>
      <c r="M283" s="64"/>
      <c r="N283" s="64"/>
      <c r="O283" s="64"/>
      <c r="P283" s="64"/>
      <c r="Q283" s="64"/>
    </row>
    <row r="284" spans="2:17" x14ac:dyDescent="0.25">
      <c r="B284" s="64"/>
      <c r="C284" s="64"/>
      <c r="D284" s="8"/>
      <c r="E284" s="8"/>
      <c r="F284" s="8"/>
      <c r="G284" s="8"/>
      <c r="H284" s="8"/>
      <c r="I284" s="64"/>
      <c r="J284" s="8"/>
      <c r="K284" s="64"/>
      <c r="L284" s="64"/>
      <c r="M284" s="64"/>
      <c r="N284" s="64"/>
      <c r="O284" s="64"/>
      <c r="P284" s="64"/>
      <c r="Q284" s="64"/>
    </row>
    <row r="285" spans="2:17" x14ac:dyDescent="0.25">
      <c r="B285" s="64"/>
      <c r="C285" s="64"/>
      <c r="D285" s="8"/>
      <c r="E285" s="8"/>
      <c r="F285" s="8"/>
      <c r="G285" s="8"/>
      <c r="H285" s="8"/>
      <c r="I285" s="64"/>
      <c r="J285" s="8"/>
      <c r="K285" s="64"/>
      <c r="L285" s="64"/>
      <c r="M285" s="64"/>
      <c r="N285" s="64"/>
      <c r="O285" s="64"/>
      <c r="P285" s="64"/>
      <c r="Q285" s="64"/>
    </row>
    <row r="286" spans="2:17" x14ac:dyDescent="0.25">
      <c r="B286" s="64"/>
      <c r="C286" s="64"/>
      <c r="D286" s="8"/>
      <c r="E286" s="8"/>
      <c r="F286" s="8"/>
      <c r="G286" s="8"/>
      <c r="H286" s="8"/>
      <c r="I286" s="64"/>
      <c r="J286" s="8"/>
      <c r="K286" s="64"/>
      <c r="L286" s="64"/>
      <c r="M286" s="64"/>
      <c r="N286" s="64"/>
      <c r="O286" s="64"/>
      <c r="P286" s="64"/>
      <c r="Q286" s="64"/>
    </row>
    <row r="287" spans="2:17" x14ac:dyDescent="0.25">
      <c r="B287" s="64"/>
      <c r="C287" s="64"/>
      <c r="D287" s="8"/>
      <c r="E287" s="8"/>
      <c r="F287" s="8"/>
      <c r="G287" s="8"/>
      <c r="H287" s="8"/>
      <c r="I287" s="64"/>
      <c r="J287" s="8"/>
      <c r="K287" s="64"/>
      <c r="L287" s="64"/>
      <c r="M287" s="64"/>
      <c r="N287" s="64"/>
      <c r="O287" s="64"/>
      <c r="P287" s="64"/>
      <c r="Q287" s="64"/>
    </row>
    <row r="288" spans="2:17" x14ac:dyDescent="0.25">
      <c r="B288" s="64"/>
      <c r="C288" s="64"/>
      <c r="D288" s="8"/>
      <c r="E288" s="8"/>
      <c r="F288" s="8"/>
      <c r="G288" s="8"/>
      <c r="H288" s="8"/>
      <c r="I288" s="64"/>
      <c r="J288" s="8"/>
      <c r="K288" s="64"/>
      <c r="L288" s="64"/>
      <c r="M288" s="64"/>
      <c r="N288" s="64"/>
      <c r="O288" s="64"/>
      <c r="P288" s="64"/>
      <c r="Q288" s="64"/>
    </row>
    <row r="289" spans="2:17" x14ac:dyDescent="0.25">
      <c r="B289" s="64"/>
      <c r="C289" s="64"/>
      <c r="D289" s="8"/>
      <c r="E289" s="8"/>
      <c r="F289" s="8"/>
      <c r="G289" s="8"/>
      <c r="H289" s="8"/>
      <c r="I289" s="64"/>
      <c r="J289" s="8"/>
      <c r="K289" s="64"/>
      <c r="L289" s="64"/>
      <c r="M289" s="64"/>
      <c r="N289" s="64"/>
      <c r="O289" s="64"/>
      <c r="P289" s="64"/>
      <c r="Q289" s="64"/>
    </row>
    <row r="290" spans="2:17" x14ac:dyDescent="0.25">
      <c r="B290" s="64"/>
      <c r="C290" s="64"/>
      <c r="D290" s="8"/>
      <c r="E290" s="8"/>
      <c r="F290" s="8"/>
      <c r="G290" s="8"/>
      <c r="H290" s="8"/>
      <c r="I290" s="64"/>
      <c r="J290" s="8"/>
      <c r="K290" s="64"/>
      <c r="L290" s="64"/>
      <c r="M290" s="64"/>
      <c r="N290" s="64"/>
      <c r="O290" s="64"/>
      <c r="P290" s="64"/>
      <c r="Q290" s="64"/>
    </row>
    <row r="291" spans="2:17" x14ac:dyDescent="0.25">
      <c r="B291" s="64"/>
      <c r="C291" s="64"/>
      <c r="D291" s="8"/>
      <c r="E291" s="8"/>
      <c r="F291" s="8"/>
      <c r="G291" s="8"/>
      <c r="H291" s="8"/>
      <c r="I291" s="64"/>
      <c r="J291" s="8"/>
      <c r="K291" s="64"/>
      <c r="L291" s="64"/>
      <c r="M291" s="64"/>
      <c r="N291" s="64"/>
      <c r="O291" s="64"/>
      <c r="P291" s="64"/>
      <c r="Q291" s="64"/>
    </row>
    <row r="292" spans="2:17" x14ac:dyDescent="0.25">
      <c r="B292" s="64"/>
      <c r="C292" s="64"/>
      <c r="D292" s="8"/>
      <c r="E292" s="8"/>
      <c r="F292" s="8"/>
      <c r="G292" s="8"/>
      <c r="H292" s="8"/>
      <c r="I292" s="64"/>
      <c r="J292" s="8"/>
      <c r="K292" s="64"/>
      <c r="L292" s="64"/>
      <c r="M292" s="64"/>
      <c r="N292" s="64"/>
      <c r="O292" s="64"/>
      <c r="P292" s="64"/>
      <c r="Q292" s="64"/>
    </row>
    <row r="293" spans="2:17" x14ac:dyDescent="0.25">
      <c r="B293" s="64"/>
      <c r="C293" s="64"/>
      <c r="D293" s="8"/>
      <c r="E293" s="8"/>
      <c r="F293" s="8"/>
      <c r="G293" s="8"/>
      <c r="H293" s="8"/>
      <c r="I293" s="64"/>
      <c r="J293" s="8"/>
      <c r="K293" s="64"/>
      <c r="L293" s="64"/>
      <c r="M293" s="64"/>
      <c r="N293" s="64"/>
      <c r="O293" s="64"/>
      <c r="P293" s="64"/>
      <c r="Q293" s="64"/>
    </row>
    <row r="294" spans="2:17" x14ac:dyDescent="0.25">
      <c r="B294" s="64"/>
      <c r="C294" s="64"/>
      <c r="D294" s="8"/>
      <c r="E294" s="8"/>
      <c r="F294" s="8"/>
      <c r="G294" s="8"/>
      <c r="H294" s="8"/>
      <c r="I294" s="64"/>
      <c r="J294" s="8"/>
      <c r="K294" s="64"/>
      <c r="L294" s="64"/>
      <c r="M294" s="64"/>
      <c r="N294" s="64"/>
      <c r="O294" s="64"/>
      <c r="P294" s="64"/>
      <c r="Q294" s="64"/>
    </row>
    <row r="295" spans="2:17" x14ac:dyDescent="0.25">
      <c r="B295" s="64"/>
      <c r="C295" s="64"/>
      <c r="D295" s="8"/>
      <c r="E295" s="8"/>
      <c r="F295" s="8"/>
      <c r="G295" s="8"/>
      <c r="H295" s="8"/>
      <c r="I295" s="64"/>
      <c r="J295" s="8"/>
      <c r="K295" s="64"/>
      <c r="L295" s="64"/>
      <c r="M295" s="64"/>
      <c r="N295" s="64"/>
      <c r="O295" s="64"/>
      <c r="P295" s="64"/>
      <c r="Q295" s="64"/>
    </row>
    <row r="296" spans="2:17" x14ac:dyDescent="0.25">
      <c r="B296" s="64"/>
      <c r="C296" s="64"/>
      <c r="D296" s="8"/>
      <c r="E296" s="8"/>
      <c r="F296" s="8"/>
      <c r="G296" s="8"/>
      <c r="H296" s="8"/>
      <c r="I296" s="64"/>
      <c r="J296" s="8"/>
      <c r="K296" s="64"/>
      <c r="L296" s="64"/>
      <c r="M296" s="64"/>
      <c r="N296" s="64"/>
      <c r="O296" s="64"/>
      <c r="P296" s="64"/>
      <c r="Q296" s="64"/>
    </row>
    <row r="297" spans="2:17" x14ac:dyDescent="0.25">
      <c r="B297" s="64"/>
      <c r="C297" s="64"/>
      <c r="D297" s="8"/>
      <c r="E297" s="8"/>
      <c r="F297" s="8"/>
      <c r="G297" s="8"/>
      <c r="H297" s="8"/>
      <c r="I297" s="64"/>
      <c r="J297" s="8"/>
      <c r="K297" s="64"/>
      <c r="L297" s="64"/>
      <c r="M297" s="64"/>
      <c r="N297" s="64"/>
      <c r="O297" s="64"/>
      <c r="P297" s="64"/>
      <c r="Q297" s="64"/>
    </row>
    <row r="298" spans="2:17" x14ac:dyDescent="0.25">
      <c r="B298" s="64"/>
      <c r="C298" s="64"/>
      <c r="D298" s="8"/>
      <c r="E298" s="8"/>
      <c r="F298" s="8"/>
      <c r="G298" s="8"/>
      <c r="H298" s="8"/>
      <c r="I298" s="64"/>
      <c r="J298" s="8"/>
      <c r="K298" s="64"/>
      <c r="L298" s="64"/>
      <c r="M298" s="64"/>
      <c r="N298" s="64"/>
      <c r="O298" s="64"/>
      <c r="P298" s="64"/>
      <c r="Q298" s="64"/>
    </row>
    <row r="299" spans="2:17" x14ac:dyDescent="0.25">
      <c r="B299" s="64"/>
      <c r="C299" s="64"/>
      <c r="D299" s="8"/>
      <c r="E299" s="8"/>
      <c r="F299" s="8"/>
      <c r="G299" s="8"/>
      <c r="H299" s="8"/>
      <c r="I299" s="64"/>
      <c r="J299" s="8"/>
      <c r="K299" s="64"/>
      <c r="L299" s="64"/>
      <c r="M299" s="64"/>
      <c r="N299" s="64"/>
      <c r="O299" s="64"/>
      <c r="P299" s="64"/>
      <c r="Q299" s="64"/>
    </row>
    <row r="300" spans="2:17" x14ac:dyDescent="0.25">
      <c r="B300" s="64"/>
      <c r="C300" s="64"/>
      <c r="D300" s="8"/>
      <c r="E300" s="8"/>
      <c r="F300" s="8"/>
      <c r="G300" s="8"/>
      <c r="H300" s="8"/>
      <c r="I300" s="64"/>
      <c r="J300" s="8"/>
      <c r="K300" s="64"/>
      <c r="L300" s="64"/>
      <c r="M300" s="64"/>
      <c r="N300" s="64"/>
      <c r="O300" s="64"/>
      <c r="P300" s="64"/>
      <c r="Q300" s="64"/>
    </row>
    <row r="301" spans="2:17" x14ac:dyDescent="0.25">
      <c r="B301" s="64"/>
      <c r="C301" s="64"/>
      <c r="D301" s="8"/>
      <c r="E301" s="8"/>
      <c r="F301" s="8"/>
      <c r="G301" s="8"/>
      <c r="H301" s="8"/>
      <c r="I301" s="64"/>
      <c r="J301" s="8"/>
      <c r="K301" s="64"/>
      <c r="L301" s="64"/>
      <c r="M301" s="64"/>
      <c r="N301" s="64"/>
      <c r="O301" s="64"/>
      <c r="P301" s="64"/>
      <c r="Q301" s="64"/>
    </row>
    <row r="302" spans="2:17" x14ac:dyDescent="0.25">
      <c r="B302" s="64"/>
      <c r="C302" s="64"/>
      <c r="D302" s="8"/>
      <c r="E302" s="8"/>
      <c r="F302" s="8"/>
      <c r="G302" s="8"/>
      <c r="H302" s="8"/>
      <c r="I302" s="64"/>
      <c r="J302" s="8"/>
      <c r="K302" s="64"/>
      <c r="L302" s="64"/>
      <c r="M302" s="64"/>
      <c r="N302" s="64"/>
      <c r="O302" s="64"/>
      <c r="P302" s="64"/>
      <c r="Q302" s="64"/>
    </row>
    <row r="303" spans="2:17" x14ac:dyDescent="0.25">
      <c r="B303" s="64"/>
      <c r="C303" s="64"/>
      <c r="D303" s="8"/>
      <c r="E303" s="8"/>
      <c r="F303" s="8"/>
      <c r="G303" s="8"/>
      <c r="H303" s="8"/>
      <c r="I303" s="64"/>
      <c r="J303" s="8"/>
      <c r="K303" s="64"/>
      <c r="L303" s="64"/>
      <c r="M303" s="64"/>
      <c r="N303" s="64"/>
      <c r="O303" s="64"/>
      <c r="P303" s="64"/>
      <c r="Q303" s="64"/>
    </row>
    <row r="304" spans="2:17" x14ac:dyDescent="0.25">
      <c r="B304" s="64"/>
      <c r="C304" s="64"/>
      <c r="D304" s="8"/>
      <c r="E304" s="8"/>
      <c r="F304" s="8"/>
      <c r="G304" s="8"/>
      <c r="H304" s="8"/>
      <c r="I304" s="64"/>
      <c r="J304" s="8"/>
      <c r="K304" s="64"/>
      <c r="L304" s="64"/>
      <c r="M304" s="64"/>
      <c r="N304" s="64"/>
      <c r="O304" s="64"/>
      <c r="P304" s="64"/>
      <c r="Q304" s="64"/>
    </row>
    <row r="305" spans="2:17" x14ac:dyDescent="0.25">
      <c r="B305" s="64"/>
      <c r="C305" s="64"/>
      <c r="D305" s="8"/>
      <c r="E305" s="8"/>
      <c r="F305" s="8"/>
      <c r="G305" s="8"/>
      <c r="H305" s="8"/>
      <c r="I305" s="64"/>
      <c r="J305" s="8"/>
      <c r="K305" s="64"/>
      <c r="L305" s="64"/>
      <c r="M305" s="64"/>
      <c r="N305" s="64"/>
      <c r="O305" s="64"/>
      <c r="P305" s="64"/>
      <c r="Q305" s="64"/>
    </row>
    <row r="306" spans="2:17" x14ac:dyDescent="0.25">
      <c r="B306" s="64"/>
      <c r="C306" s="64"/>
      <c r="D306" s="8"/>
      <c r="E306" s="8"/>
      <c r="F306" s="8"/>
      <c r="G306" s="8"/>
      <c r="H306" s="8"/>
      <c r="I306" s="64"/>
      <c r="J306" s="8"/>
      <c r="K306" s="64"/>
      <c r="L306" s="64"/>
      <c r="M306" s="64"/>
      <c r="N306" s="64"/>
      <c r="O306" s="64"/>
      <c r="P306" s="64"/>
      <c r="Q306" s="64"/>
    </row>
    <row r="307" spans="2:17" x14ac:dyDescent="0.25">
      <c r="B307" s="64"/>
      <c r="C307" s="64"/>
      <c r="D307" s="8"/>
      <c r="E307" s="8"/>
      <c r="F307" s="8"/>
      <c r="G307" s="8"/>
      <c r="H307" s="8"/>
      <c r="I307" s="64"/>
      <c r="J307" s="8"/>
      <c r="K307" s="64"/>
      <c r="L307" s="64"/>
      <c r="M307" s="64"/>
      <c r="N307" s="64"/>
      <c r="O307" s="64"/>
      <c r="P307" s="64"/>
      <c r="Q307" s="64"/>
    </row>
    <row r="308" spans="2:17" x14ac:dyDescent="0.25">
      <c r="B308" s="64"/>
      <c r="C308" s="64"/>
      <c r="D308" s="8"/>
      <c r="E308" s="8"/>
      <c r="F308" s="8"/>
      <c r="G308" s="8"/>
      <c r="H308" s="8"/>
      <c r="I308" s="64"/>
      <c r="J308" s="8"/>
      <c r="K308" s="64"/>
      <c r="L308" s="64"/>
      <c r="M308" s="64"/>
      <c r="N308" s="64"/>
      <c r="O308" s="64"/>
      <c r="P308" s="64"/>
      <c r="Q308" s="64"/>
    </row>
    <row r="309" spans="2:17" x14ac:dyDescent="0.25">
      <c r="B309" s="64"/>
      <c r="C309" s="64"/>
      <c r="D309" s="8"/>
      <c r="E309" s="8"/>
      <c r="F309" s="8"/>
      <c r="G309" s="8"/>
      <c r="H309" s="8"/>
      <c r="I309" s="64"/>
      <c r="J309" s="8"/>
      <c r="K309" s="64"/>
      <c r="L309" s="64"/>
      <c r="M309" s="64"/>
      <c r="N309" s="64"/>
      <c r="O309" s="64"/>
      <c r="P309" s="64"/>
      <c r="Q309" s="64"/>
    </row>
    <row r="310" spans="2:17" x14ac:dyDescent="0.25">
      <c r="B310" s="64"/>
      <c r="C310" s="64"/>
      <c r="D310" s="8"/>
      <c r="E310" s="8"/>
      <c r="F310" s="8"/>
      <c r="G310" s="8"/>
      <c r="H310" s="8"/>
      <c r="I310" s="64"/>
      <c r="J310" s="8"/>
      <c r="K310" s="64"/>
      <c r="L310" s="64"/>
      <c r="M310" s="64"/>
      <c r="N310" s="64"/>
      <c r="O310" s="64"/>
      <c r="P310" s="64"/>
      <c r="Q310" s="64"/>
    </row>
    <row r="311" spans="2:17" x14ac:dyDescent="0.25">
      <c r="B311" s="64"/>
      <c r="C311" s="64"/>
      <c r="D311" s="8"/>
      <c r="E311" s="8"/>
      <c r="F311" s="8"/>
      <c r="G311" s="8"/>
      <c r="H311" s="8"/>
      <c r="I311" s="64"/>
      <c r="J311" s="8"/>
      <c r="K311" s="64"/>
      <c r="L311" s="64"/>
      <c r="M311" s="64"/>
      <c r="N311" s="64"/>
      <c r="O311" s="64"/>
      <c r="P311" s="64"/>
      <c r="Q311" s="64"/>
    </row>
    <row r="312" spans="2:17" x14ac:dyDescent="0.25">
      <c r="B312" s="64"/>
      <c r="C312" s="64"/>
      <c r="D312" s="8"/>
      <c r="E312" s="8"/>
      <c r="F312" s="8"/>
      <c r="G312" s="8"/>
      <c r="H312" s="8"/>
      <c r="I312" s="64"/>
      <c r="J312" s="8"/>
      <c r="K312" s="64"/>
      <c r="L312" s="64"/>
      <c r="M312" s="64"/>
      <c r="N312" s="64"/>
      <c r="O312" s="64"/>
      <c r="P312" s="64"/>
      <c r="Q312" s="64"/>
    </row>
    <row r="313" spans="2:17" x14ac:dyDescent="0.25">
      <c r="B313" s="64"/>
      <c r="C313" s="64"/>
      <c r="D313" s="8"/>
      <c r="E313" s="8"/>
      <c r="F313" s="8"/>
      <c r="G313" s="8"/>
      <c r="H313" s="8"/>
      <c r="I313" s="64"/>
      <c r="J313" s="8"/>
      <c r="K313" s="64"/>
      <c r="L313" s="64"/>
      <c r="M313" s="64"/>
      <c r="N313" s="64"/>
      <c r="O313" s="64"/>
      <c r="P313" s="64"/>
      <c r="Q313" s="64"/>
    </row>
    <row r="314" spans="2:17" x14ac:dyDescent="0.25">
      <c r="B314" s="64"/>
      <c r="C314" s="64"/>
      <c r="D314" s="8"/>
      <c r="E314" s="8"/>
      <c r="F314" s="8"/>
      <c r="G314" s="8"/>
      <c r="H314" s="8"/>
      <c r="I314" s="64"/>
      <c r="J314" s="8"/>
      <c r="K314" s="64"/>
      <c r="L314" s="64"/>
      <c r="M314" s="64"/>
      <c r="N314" s="64"/>
      <c r="O314" s="64"/>
      <c r="P314" s="64"/>
      <c r="Q314" s="64"/>
    </row>
    <row r="315" spans="2:17" x14ac:dyDescent="0.25">
      <c r="B315" s="64"/>
      <c r="C315" s="64"/>
      <c r="D315" s="8"/>
      <c r="E315" s="8"/>
      <c r="F315" s="8"/>
      <c r="G315" s="8"/>
      <c r="H315" s="8"/>
      <c r="I315" s="64"/>
      <c r="J315" s="8"/>
      <c r="K315" s="64"/>
      <c r="L315" s="64"/>
      <c r="M315" s="64"/>
      <c r="N315" s="64"/>
      <c r="O315" s="64"/>
      <c r="P315" s="64"/>
      <c r="Q315" s="64"/>
    </row>
    <row r="316" spans="2:17" x14ac:dyDescent="0.25">
      <c r="B316" s="64"/>
      <c r="C316" s="64"/>
      <c r="D316" s="8"/>
      <c r="E316" s="8"/>
      <c r="F316" s="8"/>
      <c r="G316" s="8"/>
      <c r="H316" s="8"/>
      <c r="I316" s="64"/>
      <c r="J316" s="8"/>
      <c r="K316" s="64"/>
      <c r="L316" s="64"/>
      <c r="M316" s="64"/>
      <c r="N316" s="64"/>
      <c r="O316" s="64"/>
      <c r="P316" s="64"/>
      <c r="Q316" s="64"/>
    </row>
    <row r="317" spans="2:17" x14ac:dyDescent="0.25">
      <c r="B317" s="64"/>
      <c r="C317" s="64"/>
      <c r="D317" s="8"/>
      <c r="E317" s="8"/>
      <c r="F317" s="8"/>
      <c r="G317" s="8"/>
      <c r="H317" s="8"/>
      <c r="I317" s="64"/>
      <c r="J317" s="8"/>
      <c r="K317" s="64"/>
      <c r="L317" s="64"/>
      <c r="M317" s="64"/>
      <c r="N317" s="64"/>
      <c r="O317" s="64"/>
      <c r="P317" s="64"/>
      <c r="Q317" s="64"/>
    </row>
    <row r="318" spans="2:17" x14ac:dyDescent="0.25">
      <c r="B318" s="64"/>
      <c r="C318" s="64"/>
      <c r="D318" s="8"/>
      <c r="E318" s="8"/>
      <c r="F318" s="8"/>
      <c r="G318" s="8"/>
      <c r="H318" s="8"/>
      <c r="I318" s="64"/>
      <c r="J318" s="8"/>
      <c r="K318" s="64"/>
      <c r="L318" s="64"/>
      <c r="M318" s="64"/>
      <c r="N318" s="64"/>
      <c r="O318" s="64"/>
      <c r="P318" s="64"/>
      <c r="Q318" s="64"/>
    </row>
    <row r="319" spans="2:17" x14ac:dyDescent="0.25">
      <c r="B319" s="64"/>
      <c r="C319" s="64"/>
      <c r="D319" s="8"/>
      <c r="E319" s="8"/>
      <c r="F319" s="8"/>
      <c r="G319" s="8"/>
      <c r="H319" s="8"/>
      <c r="I319" s="64"/>
      <c r="J319" s="8"/>
      <c r="K319" s="64"/>
      <c r="L319" s="64"/>
      <c r="M319" s="64"/>
      <c r="N319" s="64"/>
      <c r="O319" s="64"/>
      <c r="P319" s="64"/>
      <c r="Q319" s="64"/>
    </row>
    <row r="320" spans="2:17" x14ac:dyDescent="0.25">
      <c r="B320" s="64"/>
      <c r="C320" s="64"/>
      <c r="D320" s="8"/>
      <c r="E320" s="8"/>
      <c r="F320" s="8"/>
      <c r="G320" s="8"/>
      <c r="H320" s="8"/>
      <c r="I320" s="64"/>
      <c r="J320" s="8"/>
      <c r="K320" s="64"/>
      <c r="L320" s="64"/>
      <c r="M320" s="64"/>
      <c r="N320" s="64"/>
      <c r="O320" s="64"/>
      <c r="P320" s="64"/>
      <c r="Q320" s="64"/>
    </row>
    <row r="321" spans="2:17" x14ac:dyDescent="0.25">
      <c r="B321" s="64"/>
      <c r="C321" s="64"/>
      <c r="D321" s="8"/>
      <c r="E321" s="8"/>
      <c r="F321" s="8"/>
      <c r="G321" s="8"/>
      <c r="H321" s="8"/>
      <c r="I321" s="64"/>
      <c r="J321" s="8"/>
      <c r="K321" s="64"/>
      <c r="L321" s="64"/>
      <c r="M321" s="64"/>
      <c r="N321" s="64"/>
      <c r="O321" s="64"/>
      <c r="P321" s="64"/>
      <c r="Q321" s="64"/>
    </row>
    <row r="322" spans="2:17" x14ac:dyDescent="0.25">
      <c r="B322" s="64"/>
      <c r="C322" s="64"/>
      <c r="D322" s="8"/>
      <c r="E322" s="8"/>
      <c r="F322" s="8"/>
      <c r="G322" s="8"/>
      <c r="H322" s="8"/>
      <c r="I322" s="64"/>
      <c r="J322" s="8"/>
      <c r="K322" s="64"/>
      <c r="L322" s="64"/>
      <c r="M322" s="64"/>
      <c r="N322" s="64"/>
      <c r="O322" s="64"/>
      <c r="P322" s="64"/>
      <c r="Q322" s="64"/>
    </row>
    <row r="323" spans="2:17" x14ac:dyDescent="0.25">
      <c r="B323" s="64"/>
      <c r="C323" s="64"/>
      <c r="D323" s="8"/>
      <c r="E323" s="8"/>
      <c r="F323" s="8"/>
      <c r="G323" s="8"/>
      <c r="H323" s="8"/>
      <c r="I323" s="64"/>
      <c r="J323" s="8"/>
      <c r="K323" s="64"/>
      <c r="L323" s="64"/>
      <c r="M323" s="64"/>
      <c r="N323" s="64"/>
      <c r="O323" s="64"/>
      <c r="P323" s="64"/>
      <c r="Q323" s="64"/>
    </row>
    <row r="324" spans="2:17" x14ac:dyDescent="0.25">
      <c r="B324" s="64"/>
      <c r="C324" s="64"/>
      <c r="D324" s="8"/>
      <c r="E324" s="8"/>
      <c r="F324" s="8"/>
      <c r="G324" s="8"/>
      <c r="H324" s="8"/>
      <c r="I324" s="64"/>
      <c r="J324" s="8"/>
      <c r="K324" s="64"/>
      <c r="L324" s="64"/>
      <c r="M324" s="64"/>
      <c r="N324" s="64"/>
      <c r="O324" s="64"/>
      <c r="P324" s="64"/>
      <c r="Q324" s="64"/>
    </row>
    <row r="325" spans="2:17" x14ac:dyDescent="0.25">
      <c r="B325" s="64"/>
      <c r="C325" s="64"/>
      <c r="D325" s="8"/>
      <c r="E325" s="8"/>
      <c r="F325" s="8"/>
      <c r="G325" s="8"/>
      <c r="H325" s="8"/>
      <c r="I325" s="64"/>
      <c r="J325" s="8"/>
      <c r="K325" s="64"/>
      <c r="L325" s="64"/>
      <c r="M325" s="64"/>
      <c r="N325" s="64"/>
      <c r="O325" s="64"/>
      <c r="P325" s="64"/>
      <c r="Q325" s="64"/>
    </row>
    <row r="326" spans="2:17" x14ac:dyDescent="0.25">
      <c r="B326" s="64"/>
      <c r="C326" s="64"/>
      <c r="D326" s="8"/>
      <c r="E326" s="8"/>
      <c r="F326" s="8"/>
      <c r="G326" s="8"/>
      <c r="H326" s="8"/>
      <c r="I326" s="64"/>
      <c r="J326" s="8"/>
      <c r="K326" s="64"/>
      <c r="L326" s="64"/>
      <c r="M326" s="64"/>
      <c r="N326" s="64"/>
      <c r="O326" s="64"/>
      <c r="P326" s="64"/>
      <c r="Q326" s="64"/>
    </row>
    <row r="327" spans="2:17" x14ac:dyDescent="0.25">
      <c r="B327" s="64"/>
      <c r="C327" s="64"/>
      <c r="D327" s="8"/>
      <c r="E327" s="8"/>
      <c r="F327" s="8"/>
      <c r="G327" s="8"/>
      <c r="H327" s="8"/>
      <c r="I327" s="64"/>
      <c r="J327" s="8"/>
      <c r="K327" s="64"/>
      <c r="L327" s="64"/>
      <c r="M327" s="64"/>
      <c r="N327" s="64"/>
      <c r="O327" s="64"/>
      <c r="P327" s="64"/>
      <c r="Q327" s="64"/>
    </row>
    <row r="328" spans="2:17" x14ac:dyDescent="0.25">
      <c r="B328" s="64"/>
      <c r="C328" s="64"/>
      <c r="D328" s="8"/>
      <c r="E328" s="8"/>
      <c r="F328" s="8"/>
      <c r="G328" s="8"/>
      <c r="H328" s="8"/>
      <c r="I328" s="64"/>
      <c r="J328" s="8"/>
      <c r="K328" s="64"/>
      <c r="L328" s="64"/>
      <c r="M328" s="64"/>
      <c r="N328" s="64"/>
      <c r="O328" s="64"/>
      <c r="P328" s="64"/>
      <c r="Q328" s="64"/>
    </row>
    <row r="329" spans="2:17" x14ac:dyDescent="0.25">
      <c r="B329" s="64"/>
      <c r="C329" s="64"/>
      <c r="D329" s="8"/>
      <c r="E329" s="8"/>
      <c r="F329" s="8"/>
      <c r="G329" s="8"/>
      <c r="H329" s="8"/>
      <c r="I329" s="64"/>
      <c r="J329" s="8"/>
      <c r="K329" s="64"/>
      <c r="L329" s="64"/>
      <c r="M329" s="64"/>
      <c r="N329" s="64"/>
      <c r="O329" s="64"/>
      <c r="P329" s="64"/>
      <c r="Q329" s="64"/>
    </row>
    <row r="330" spans="2:17" x14ac:dyDescent="0.25">
      <c r="B330" s="64"/>
      <c r="C330" s="64"/>
      <c r="D330" s="8"/>
      <c r="E330" s="8"/>
      <c r="F330" s="8"/>
      <c r="G330" s="8"/>
      <c r="H330" s="8"/>
      <c r="I330" s="64"/>
      <c r="J330" s="8"/>
      <c r="K330" s="64"/>
      <c r="L330" s="64"/>
      <c r="M330" s="64"/>
      <c r="N330" s="64"/>
      <c r="O330" s="64"/>
      <c r="P330" s="64"/>
      <c r="Q330" s="64"/>
    </row>
    <row r="331" spans="2:17" x14ac:dyDescent="0.25">
      <c r="B331" s="64"/>
      <c r="C331" s="64"/>
      <c r="D331" s="8"/>
      <c r="E331" s="8"/>
      <c r="F331" s="8"/>
      <c r="G331" s="8"/>
      <c r="H331" s="8"/>
      <c r="I331" s="64"/>
      <c r="J331" s="8"/>
      <c r="K331" s="64"/>
      <c r="L331" s="64"/>
      <c r="M331" s="64"/>
      <c r="N331" s="64"/>
      <c r="O331" s="64"/>
      <c r="P331" s="64"/>
      <c r="Q331" s="64"/>
    </row>
    <row r="332" spans="2:17" x14ac:dyDescent="0.25">
      <c r="B332" s="64"/>
      <c r="C332" s="64"/>
      <c r="D332" s="8"/>
      <c r="E332" s="8"/>
      <c r="F332" s="8"/>
      <c r="G332" s="8"/>
      <c r="H332" s="8"/>
      <c r="I332" s="64"/>
      <c r="J332" s="8"/>
      <c r="K332" s="64"/>
      <c r="L332" s="64"/>
      <c r="M332" s="64"/>
      <c r="N332" s="64"/>
      <c r="O332" s="64"/>
      <c r="P332" s="64"/>
      <c r="Q332" s="64"/>
    </row>
    <row r="333" spans="2:17" x14ac:dyDescent="0.25">
      <c r="B333" s="64"/>
      <c r="C333" s="64"/>
      <c r="D333" s="8"/>
      <c r="E333" s="8"/>
      <c r="F333" s="8"/>
      <c r="G333" s="8"/>
      <c r="H333" s="8"/>
      <c r="I333" s="64"/>
      <c r="J333" s="8"/>
      <c r="K333" s="64"/>
      <c r="L333" s="64"/>
      <c r="M333" s="64"/>
      <c r="N333" s="64"/>
      <c r="O333" s="64"/>
      <c r="P333" s="64"/>
      <c r="Q333" s="64"/>
    </row>
    <row r="334" spans="2:17" x14ac:dyDescent="0.25">
      <c r="B334" s="64"/>
      <c r="C334" s="64"/>
      <c r="D334" s="8"/>
      <c r="E334" s="8"/>
      <c r="F334" s="8"/>
      <c r="G334" s="8"/>
      <c r="H334" s="8"/>
      <c r="I334" s="64"/>
      <c r="J334" s="8"/>
      <c r="K334" s="64"/>
      <c r="L334" s="64"/>
      <c r="M334" s="64"/>
      <c r="N334" s="64"/>
      <c r="O334" s="64"/>
      <c r="P334" s="64"/>
      <c r="Q334" s="64"/>
    </row>
    <row r="335" spans="2:17" x14ac:dyDescent="0.25">
      <c r="B335" s="64"/>
      <c r="C335" s="64"/>
      <c r="D335" s="8"/>
      <c r="E335" s="8"/>
      <c r="F335" s="8"/>
      <c r="G335" s="8"/>
      <c r="H335" s="8"/>
      <c r="I335" s="64"/>
      <c r="J335" s="8"/>
      <c r="K335" s="64"/>
      <c r="L335" s="64"/>
      <c r="M335" s="64"/>
      <c r="N335" s="64"/>
      <c r="O335" s="64"/>
      <c r="P335" s="64"/>
      <c r="Q335" s="64"/>
    </row>
    <row r="336" spans="2:17" x14ac:dyDescent="0.25">
      <c r="B336" s="64"/>
      <c r="C336" s="64"/>
      <c r="D336" s="8"/>
      <c r="E336" s="8"/>
      <c r="F336" s="8"/>
      <c r="G336" s="8"/>
      <c r="H336" s="8"/>
      <c r="I336" s="64"/>
      <c r="J336" s="8"/>
      <c r="K336" s="64"/>
      <c r="L336" s="64"/>
      <c r="M336" s="64"/>
      <c r="N336" s="64"/>
      <c r="O336" s="64"/>
      <c r="P336" s="64"/>
      <c r="Q336" s="64"/>
    </row>
    <row r="337" spans="2:17" x14ac:dyDescent="0.25">
      <c r="B337" s="64"/>
      <c r="C337" s="64"/>
      <c r="D337" s="8"/>
      <c r="E337" s="8"/>
      <c r="F337" s="8"/>
      <c r="G337" s="8"/>
      <c r="H337" s="8"/>
      <c r="I337" s="64"/>
      <c r="J337" s="8"/>
      <c r="K337" s="64"/>
      <c r="L337" s="64"/>
      <c r="M337" s="64"/>
      <c r="N337" s="64"/>
      <c r="O337" s="64"/>
      <c r="P337" s="64"/>
      <c r="Q337" s="64"/>
    </row>
    <row r="338" spans="2:17" x14ac:dyDescent="0.25">
      <c r="B338" s="64"/>
      <c r="C338" s="64"/>
      <c r="D338" s="8"/>
      <c r="E338" s="8"/>
      <c r="F338" s="8"/>
      <c r="G338" s="8"/>
      <c r="H338" s="8"/>
      <c r="I338" s="64"/>
      <c r="J338" s="8"/>
      <c r="K338" s="64"/>
      <c r="L338" s="64"/>
      <c r="M338" s="64"/>
      <c r="N338" s="64"/>
      <c r="O338" s="64"/>
      <c r="P338" s="64"/>
      <c r="Q338" s="64"/>
    </row>
    <row r="339" spans="2:17" x14ac:dyDescent="0.25">
      <c r="B339" s="64"/>
      <c r="C339" s="64"/>
      <c r="D339" s="8"/>
      <c r="E339" s="8"/>
      <c r="F339" s="8"/>
      <c r="G339" s="8"/>
      <c r="H339" s="8"/>
      <c r="I339" s="64"/>
      <c r="J339" s="8"/>
      <c r="K339" s="64"/>
      <c r="L339" s="64"/>
      <c r="M339" s="64"/>
      <c r="N339" s="64"/>
      <c r="O339" s="64"/>
      <c r="P339" s="64"/>
      <c r="Q339" s="64"/>
    </row>
    <row r="340" spans="2:17" x14ac:dyDescent="0.25">
      <c r="B340" s="64"/>
      <c r="C340" s="64"/>
      <c r="D340" s="8"/>
      <c r="E340" s="8"/>
      <c r="F340" s="8"/>
      <c r="G340" s="8"/>
      <c r="H340" s="8"/>
      <c r="I340" s="64"/>
      <c r="J340" s="8"/>
      <c r="K340" s="64"/>
      <c r="L340" s="64"/>
      <c r="M340" s="64"/>
      <c r="N340" s="64"/>
      <c r="O340" s="64"/>
      <c r="P340" s="64"/>
      <c r="Q340" s="64"/>
    </row>
    <row r="341" spans="2:17" x14ac:dyDescent="0.25">
      <c r="B341" s="64"/>
      <c r="C341" s="64"/>
      <c r="D341" s="8"/>
      <c r="E341" s="8"/>
      <c r="F341" s="8"/>
      <c r="G341" s="8"/>
      <c r="H341" s="8"/>
      <c r="I341" s="64"/>
      <c r="J341" s="8"/>
      <c r="K341" s="64"/>
      <c r="L341" s="64"/>
      <c r="M341" s="64"/>
      <c r="N341" s="64"/>
      <c r="O341" s="64"/>
      <c r="P341" s="64"/>
      <c r="Q341" s="64"/>
    </row>
    <row r="342" spans="2:17" x14ac:dyDescent="0.25">
      <c r="B342" s="64"/>
      <c r="C342" s="64"/>
      <c r="D342" s="8"/>
      <c r="E342" s="8"/>
      <c r="F342" s="8"/>
      <c r="G342" s="8"/>
      <c r="H342" s="8"/>
      <c r="I342" s="64"/>
      <c r="J342" s="8"/>
      <c r="K342" s="64"/>
      <c r="L342" s="64"/>
      <c r="M342" s="64"/>
      <c r="N342" s="64"/>
      <c r="O342" s="64"/>
      <c r="P342" s="64"/>
      <c r="Q342" s="64"/>
    </row>
    <row r="343" spans="2:17" x14ac:dyDescent="0.25">
      <c r="B343" s="64"/>
      <c r="C343" s="64"/>
      <c r="D343" s="8"/>
      <c r="E343" s="8"/>
      <c r="F343" s="8"/>
      <c r="G343" s="8"/>
      <c r="H343" s="8"/>
      <c r="I343" s="64"/>
      <c r="J343" s="8"/>
      <c r="K343" s="64"/>
      <c r="L343" s="64"/>
      <c r="M343" s="64"/>
      <c r="N343" s="64"/>
      <c r="O343" s="64"/>
      <c r="P343" s="64"/>
      <c r="Q343" s="64"/>
    </row>
    <row r="344" spans="2:17" x14ac:dyDescent="0.25">
      <c r="B344" s="64"/>
      <c r="C344" s="64"/>
      <c r="D344" s="8"/>
      <c r="E344" s="8"/>
      <c r="F344" s="8"/>
      <c r="G344" s="8"/>
      <c r="H344" s="8"/>
      <c r="I344" s="64"/>
      <c r="J344" s="8"/>
      <c r="K344" s="64"/>
      <c r="L344" s="64"/>
      <c r="M344" s="64"/>
      <c r="N344" s="64"/>
      <c r="O344" s="64"/>
      <c r="P344" s="64"/>
      <c r="Q344" s="64"/>
    </row>
    <row r="345" spans="2:17" x14ac:dyDescent="0.25">
      <c r="B345" s="64"/>
      <c r="C345" s="64"/>
      <c r="D345" s="8"/>
      <c r="E345" s="8"/>
      <c r="F345" s="8"/>
      <c r="G345" s="8"/>
      <c r="H345" s="8"/>
      <c r="I345" s="64"/>
      <c r="J345" s="8"/>
      <c r="K345" s="64"/>
      <c r="L345" s="64"/>
      <c r="M345" s="64"/>
      <c r="N345" s="64"/>
      <c r="O345" s="64"/>
      <c r="P345" s="64"/>
      <c r="Q345" s="64"/>
    </row>
    <row r="346" spans="2:17" x14ac:dyDescent="0.25">
      <c r="B346" s="64"/>
      <c r="C346" s="64"/>
      <c r="D346" s="8"/>
      <c r="E346" s="8"/>
      <c r="F346" s="8"/>
      <c r="G346" s="8"/>
      <c r="H346" s="8"/>
      <c r="I346" s="64"/>
      <c r="J346" s="8"/>
      <c r="K346" s="64"/>
      <c r="L346" s="64"/>
      <c r="M346" s="64"/>
      <c r="N346" s="64"/>
      <c r="O346" s="64"/>
      <c r="P346" s="64"/>
      <c r="Q346" s="64"/>
    </row>
    <row r="347" spans="2:17" x14ac:dyDescent="0.25">
      <c r="B347" s="64"/>
      <c r="C347" s="64"/>
      <c r="D347" s="8"/>
      <c r="E347" s="8"/>
      <c r="F347" s="8"/>
      <c r="G347" s="8"/>
      <c r="H347" s="8"/>
      <c r="I347" s="64"/>
      <c r="J347" s="8"/>
      <c r="K347" s="64"/>
      <c r="L347" s="64"/>
      <c r="M347" s="64"/>
      <c r="N347" s="64"/>
      <c r="O347" s="64"/>
      <c r="P347" s="64"/>
      <c r="Q347" s="64"/>
    </row>
    <row r="348" spans="2:17" x14ac:dyDescent="0.25">
      <c r="B348" s="64"/>
      <c r="C348" s="64"/>
      <c r="D348" s="8"/>
      <c r="E348" s="8"/>
      <c r="F348" s="8"/>
      <c r="G348" s="8"/>
      <c r="H348" s="8"/>
      <c r="I348" s="64"/>
      <c r="J348" s="8"/>
      <c r="K348" s="64"/>
      <c r="L348" s="64"/>
      <c r="M348" s="64"/>
      <c r="N348" s="64"/>
      <c r="O348" s="64"/>
      <c r="P348" s="64"/>
      <c r="Q348" s="64"/>
    </row>
    <row r="349" spans="2:17" x14ac:dyDescent="0.25">
      <c r="B349" s="64"/>
      <c r="C349" s="64"/>
      <c r="D349" s="8"/>
      <c r="E349" s="8"/>
      <c r="F349" s="8"/>
      <c r="G349" s="8"/>
      <c r="H349" s="8"/>
      <c r="I349" s="64"/>
      <c r="J349" s="8"/>
      <c r="K349" s="64"/>
      <c r="L349" s="64"/>
      <c r="M349" s="64"/>
      <c r="N349" s="64"/>
      <c r="O349" s="64"/>
      <c r="P349" s="64"/>
      <c r="Q349" s="64"/>
    </row>
    <row r="350" spans="2:17" x14ac:dyDescent="0.25">
      <c r="B350" s="64"/>
      <c r="C350" s="64"/>
      <c r="D350" s="8"/>
      <c r="E350" s="8"/>
      <c r="F350" s="8"/>
      <c r="G350" s="8"/>
      <c r="H350" s="8"/>
      <c r="I350" s="64"/>
      <c r="J350" s="8"/>
      <c r="K350" s="64"/>
      <c r="L350" s="64"/>
      <c r="M350" s="64"/>
      <c r="N350" s="64"/>
      <c r="O350" s="64"/>
      <c r="P350" s="64"/>
      <c r="Q350" s="64"/>
    </row>
    <row r="351" spans="2:17" x14ac:dyDescent="0.25">
      <c r="B351" s="64"/>
      <c r="C351" s="64"/>
      <c r="D351" s="8"/>
      <c r="E351" s="8"/>
      <c r="F351" s="8"/>
      <c r="G351" s="8"/>
      <c r="H351" s="8"/>
      <c r="I351" s="64"/>
      <c r="J351" s="8"/>
      <c r="K351" s="64"/>
      <c r="L351" s="64"/>
      <c r="M351" s="64"/>
      <c r="N351" s="64"/>
      <c r="O351" s="64"/>
      <c r="P351" s="64"/>
      <c r="Q351" s="64"/>
    </row>
    <row r="352" spans="2:17" x14ac:dyDescent="0.25">
      <c r="B352" s="64"/>
      <c r="C352" s="64"/>
      <c r="D352" s="8"/>
      <c r="E352" s="8"/>
      <c r="F352" s="8"/>
      <c r="G352" s="8"/>
      <c r="H352" s="8"/>
      <c r="I352" s="64"/>
      <c r="J352" s="8"/>
      <c r="K352" s="64"/>
      <c r="L352" s="64"/>
      <c r="M352" s="64"/>
      <c r="N352" s="64"/>
      <c r="O352" s="64"/>
      <c r="P352" s="64"/>
      <c r="Q352" s="64"/>
    </row>
    <row r="353" spans="2:17" x14ac:dyDescent="0.25">
      <c r="B353" s="64"/>
      <c r="C353" s="64"/>
      <c r="D353" s="8"/>
      <c r="E353" s="8"/>
      <c r="F353" s="8"/>
      <c r="G353" s="8"/>
      <c r="H353" s="8"/>
      <c r="I353" s="64"/>
      <c r="J353" s="8"/>
      <c r="K353" s="64"/>
      <c r="L353" s="64"/>
      <c r="M353" s="64"/>
      <c r="N353" s="64"/>
      <c r="O353" s="64"/>
      <c r="P353" s="64"/>
      <c r="Q353" s="64"/>
    </row>
    <row r="354" spans="2:17" x14ac:dyDescent="0.25">
      <c r="B354" s="64"/>
      <c r="C354" s="64"/>
      <c r="D354" s="8"/>
      <c r="E354" s="8"/>
      <c r="F354" s="8"/>
      <c r="G354" s="8"/>
      <c r="H354" s="8"/>
      <c r="I354" s="64"/>
      <c r="J354" s="8"/>
      <c r="K354" s="64"/>
      <c r="L354" s="64"/>
      <c r="M354" s="64"/>
      <c r="N354" s="64"/>
      <c r="O354" s="64"/>
      <c r="P354" s="64"/>
      <c r="Q354" s="64"/>
    </row>
    <row r="355" spans="2:17" x14ac:dyDescent="0.25">
      <c r="B355" s="64"/>
      <c r="C355" s="64"/>
      <c r="D355" s="8"/>
      <c r="E355" s="8"/>
      <c r="F355" s="8"/>
      <c r="G355" s="8"/>
      <c r="H355" s="8"/>
      <c r="I355" s="64"/>
      <c r="J355" s="8"/>
      <c r="K355" s="64"/>
      <c r="L355" s="64"/>
      <c r="M355" s="64"/>
      <c r="N355" s="64"/>
      <c r="O355" s="64"/>
      <c r="P355" s="64"/>
      <c r="Q355" s="64"/>
    </row>
    <row r="356" spans="2:17" x14ac:dyDescent="0.25">
      <c r="B356" s="64"/>
      <c r="C356" s="64"/>
      <c r="D356" s="8"/>
      <c r="E356" s="8"/>
      <c r="F356" s="8"/>
      <c r="G356" s="8"/>
      <c r="H356" s="8"/>
      <c r="I356" s="64"/>
      <c r="J356" s="8"/>
      <c r="K356" s="64"/>
      <c r="L356" s="64"/>
      <c r="M356" s="64"/>
      <c r="N356" s="64"/>
      <c r="O356" s="64"/>
      <c r="P356" s="64"/>
      <c r="Q356" s="64"/>
    </row>
    <row r="357" spans="2:17" x14ac:dyDescent="0.25">
      <c r="B357" s="64"/>
      <c r="C357" s="64"/>
      <c r="D357" s="8"/>
      <c r="E357" s="8"/>
      <c r="F357" s="8"/>
      <c r="G357" s="8"/>
      <c r="H357" s="8"/>
      <c r="I357" s="64"/>
      <c r="J357" s="8"/>
      <c r="K357" s="64"/>
      <c r="L357" s="64"/>
      <c r="M357" s="64"/>
      <c r="N357" s="64"/>
      <c r="O357" s="64"/>
      <c r="P357" s="64"/>
      <c r="Q357" s="64"/>
    </row>
    <row r="358" spans="2:17" x14ac:dyDescent="0.25">
      <c r="B358" s="64"/>
      <c r="C358" s="64"/>
      <c r="D358" s="8"/>
      <c r="E358" s="8"/>
      <c r="F358" s="8"/>
      <c r="G358" s="8"/>
      <c r="H358" s="8"/>
      <c r="I358" s="64"/>
      <c r="J358" s="8"/>
      <c r="K358" s="64"/>
      <c r="L358" s="64"/>
      <c r="M358" s="64"/>
      <c r="N358" s="64"/>
      <c r="O358" s="64"/>
      <c r="P358" s="64"/>
      <c r="Q358" s="64"/>
    </row>
    <row r="359" spans="2:17" x14ac:dyDescent="0.25">
      <c r="B359" s="64"/>
      <c r="C359" s="64"/>
      <c r="D359" s="8"/>
      <c r="E359" s="8"/>
      <c r="F359" s="8"/>
      <c r="G359" s="8"/>
      <c r="H359" s="8"/>
      <c r="I359" s="64"/>
      <c r="J359" s="8"/>
      <c r="K359" s="64"/>
      <c r="L359" s="64"/>
      <c r="M359" s="64"/>
      <c r="N359" s="64"/>
      <c r="O359" s="64"/>
      <c r="P359" s="64"/>
      <c r="Q359" s="64"/>
    </row>
    <row r="360" spans="2:17" x14ac:dyDescent="0.25">
      <c r="B360" s="64"/>
      <c r="C360" s="64"/>
      <c r="D360" s="8"/>
      <c r="E360" s="8"/>
      <c r="F360" s="8"/>
      <c r="G360" s="8"/>
      <c r="H360" s="8"/>
      <c r="I360" s="64"/>
      <c r="J360" s="8"/>
      <c r="K360" s="64"/>
      <c r="L360" s="64"/>
      <c r="M360" s="64"/>
      <c r="N360" s="64"/>
      <c r="O360" s="64"/>
      <c r="P360" s="64"/>
      <c r="Q360" s="64"/>
    </row>
    <row r="361" spans="2:17" x14ac:dyDescent="0.25">
      <c r="B361" s="64"/>
      <c r="C361" s="64"/>
      <c r="D361" s="8"/>
      <c r="E361" s="8"/>
      <c r="F361" s="8"/>
      <c r="G361" s="8"/>
      <c r="H361" s="8"/>
      <c r="I361" s="64"/>
      <c r="J361" s="8"/>
      <c r="K361" s="64"/>
      <c r="L361" s="64"/>
      <c r="M361" s="64"/>
      <c r="N361" s="64"/>
      <c r="O361" s="64"/>
      <c r="P361" s="64"/>
      <c r="Q361" s="64"/>
    </row>
    <row r="362" spans="2:17" x14ac:dyDescent="0.25">
      <c r="B362" s="64"/>
      <c r="C362" s="64"/>
      <c r="D362" s="8"/>
      <c r="E362" s="8"/>
      <c r="F362" s="8"/>
      <c r="G362" s="8"/>
      <c r="H362" s="8"/>
      <c r="I362" s="64"/>
      <c r="J362" s="8"/>
      <c r="K362" s="64"/>
      <c r="L362" s="64"/>
      <c r="M362" s="64"/>
      <c r="N362" s="64"/>
      <c r="O362" s="64"/>
      <c r="P362" s="64"/>
      <c r="Q362" s="64"/>
    </row>
    <row r="363" spans="2:17" x14ac:dyDescent="0.25">
      <c r="B363" s="64"/>
      <c r="C363" s="64"/>
      <c r="D363" s="8"/>
      <c r="E363" s="8"/>
      <c r="F363" s="8"/>
      <c r="G363" s="8"/>
      <c r="H363" s="8"/>
      <c r="I363" s="64"/>
      <c r="J363" s="8"/>
      <c r="K363" s="64"/>
      <c r="L363" s="64"/>
      <c r="M363" s="64"/>
      <c r="N363" s="64"/>
      <c r="O363" s="64"/>
      <c r="P363" s="64"/>
      <c r="Q363" s="64"/>
    </row>
    <row r="364" spans="2:17" x14ac:dyDescent="0.25">
      <c r="B364" s="64"/>
      <c r="C364" s="64"/>
      <c r="D364" s="8"/>
      <c r="E364" s="8"/>
      <c r="F364" s="8"/>
      <c r="G364" s="8"/>
      <c r="H364" s="8"/>
      <c r="I364" s="64"/>
      <c r="J364" s="8"/>
      <c r="K364" s="64"/>
      <c r="L364" s="64"/>
      <c r="M364" s="64"/>
      <c r="N364" s="64"/>
      <c r="O364" s="64"/>
      <c r="P364" s="64"/>
      <c r="Q364" s="64"/>
    </row>
    <row r="365" spans="2:17" x14ac:dyDescent="0.25">
      <c r="B365" s="64"/>
      <c r="C365" s="64"/>
      <c r="D365" s="8"/>
      <c r="E365" s="8"/>
      <c r="F365" s="8"/>
      <c r="G365" s="8"/>
      <c r="H365" s="8"/>
      <c r="I365" s="64"/>
      <c r="J365" s="8"/>
      <c r="K365" s="64"/>
      <c r="L365" s="64"/>
      <c r="M365" s="64"/>
      <c r="N365" s="64"/>
      <c r="O365" s="64"/>
      <c r="P365" s="64"/>
      <c r="Q365" s="64"/>
    </row>
    <row r="366" spans="2:17" x14ac:dyDescent="0.25">
      <c r="B366" s="64"/>
      <c r="C366" s="64"/>
      <c r="D366" s="8"/>
      <c r="E366" s="8"/>
      <c r="F366" s="8"/>
      <c r="G366" s="8"/>
      <c r="H366" s="8"/>
      <c r="I366" s="64"/>
      <c r="J366" s="8"/>
      <c r="K366" s="64"/>
      <c r="L366" s="64"/>
      <c r="M366" s="64"/>
      <c r="N366" s="64"/>
      <c r="O366" s="64"/>
      <c r="P366" s="64"/>
      <c r="Q366" s="64"/>
    </row>
    <row r="367" spans="2:17" x14ac:dyDescent="0.25">
      <c r="B367" s="64"/>
      <c r="C367" s="64"/>
      <c r="D367" s="8"/>
      <c r="E367" s="8"/>
      <c r="F367" s="8"/>
      <c r="G367" s="8"/>
      <c r="H367" s="8"/>
      <c r="I367" s="64"/>
      <c r="J367" s="8"/>
      <c r="K367" s="64"/>
      <c r="L367" s="64"/>
      <c r="M367" s="64"/>
      <c r="N367" s="64"/>
      <c r="O367" s="64"/>
      <c r="P367" s="64"/>
      <c r="Q367" s="64"/>
    </row>
    <row r="368" spans="2:17" x14ac:dyDescent="0.25">
      <c r="B368" s="64"/>
      <c r="C368" s="64"/>
      <c r="D368" s="8"/>
      <c r="E368" s="8"/>
      <c r="F368" s="8"/>
      <c r="G368" s="8"/>
      <c r="H368" s="8"/>
      <c r="I368" s="64"/>
      <c r="J368" s="8"/>
      <c r="K368" s="64"/>
      <c r="L368" s="64"/>
      <c r="M368" s="64"/>
      <c r="N368" s="64"/>
      <c r="O368" s="64"/>
      <c r="P368" s="64"/>
      <c r="Q368" s="64"/>
    </row>
    <row r="369" spans="2:17" x14ac:dyDescent="0.25">
      <c r="B369" s="64"/>
      <c r="C369" s="64"/>
      <c r="D369" s="8"/>
      <c r="E369" s="8"/>
      <c r="F369" s="8"/>
      <c r="G369" s="8"/>
      <c r="H369" s="8"/>
      <c r="I369" s="64"/>
      <c r="J369" s="8"/>
      <c r="K369" s="64"/>
      <c r="L369" s="64"/>
      <c r="M369" s="64"/>
      <c r="N369" s="64"/>
      <c r="O369" s="64"/>
      <c r="P369" s="64"/>
      <c r="Q369" s="64"/>
    </row>
    <row r="370" spans="2:17" x14ac:dyDescent="0.25">
      <c r="B370" s="64"/>
      <c r="C370" s="64"/>
      <c r="D370" s="8"/>
      <c r="E370" s="8"/>
      <c r="F370" s="8"/>
      <c r="G370" s="8"/>
      <c r="H370" s="8"/>
      <c r="I370" s="64"/>
      <c r="J370" s="8"/>
      <c r="K370" s="64"/>
      <c r="L370" s="64"/>
      <c r="M370" s="64"/>
      <c r="N370" s="64"/>
      <c r="O370" s="64"/>
      <c r="P370" s="64"/>
      <c r="Q370" s="64"/>
    </row>
    <row r="371" spans="2:17" x14ac:dyDescent="0.25">
      <c r="B371" s="64"/>
      <c r="C371" s="64"/>
      <c r="D371" s="8"/>
      <c r="E371" s="8"/>
      <c r="F371" s="8"/>
      <c r="G371" s="8"/>
      <c r="H371" s="8"/>
      <c r="I371" s="64"/>
      <c r="J371" s="8"/>
      <c r="K371" s="64"/>
      <c r="L371" s="64"/>
      <c r="M371" s="64"/>
      <c r="N371" s="64"/>
      <c r="O371" s="64"/>
      <c r="P371" s="64"/>
      <c r="Q371" s="64"/>
    </row>
    <row r="372" spans="2:17" x14ac:dyDescent="0.25">
      <c r="B372" s="64"/>
      <c r="C372" s="64"/>
      <c r="D372" s="8"/>
      <c r="E372" s="8"/>
      <c r="F372" s="8"/>
      <c r="G372" s="8"/>
      <c r="H372" s="8"/>
      <c r="I372" s="64"/>
      <c r="J372" s="8"/>
      <c r="K372" s="64"/>
      <c r="L372" s="64"/>
      <c r="M372" s="64"/>
      <c r="N372" s="64"/>
      <c r="O372" s="64"/>
      <c r="P372" s="64"/>
      <c r="Q372" s="64"/>
    </row>
    <row r="373" spans="2:17" x14ac:dyDescent="0.25">
      <c r="B373" s="64"/>
      <c r="C373" s="64"/>
      <c r="D373" s="8"/>
      <c r="E373" s="8"/>
      <c r="F373" s="8"/>
      <c r="G373" s="8"/>
      <c r="H373" s="8"/>
      <c r="I373" s="64"/>
      <c r="J373" s="8"/>
      <c r="K373" s="64"/>
      <c r="L373" s="64"/>
      <c r="M373" s="64"/>
      <c r="N373" s="64"/>
      <c r="O373" s="64"/>
      <c r="P373" s="64"/>
      <c r="Q373" s="64"/>
    </row>
    <row r="374" spans="2:17" x14ac:dyDescent="0.25">
      <c r="B374" s="64"/>
      <c r="C374" s="64"/>
      <c r="D374" s="8"/>
      <c r="E374" s="8"/>
      <c r="F374" s="8"/>
      <c r="G374" s="8"/>
      <c r="H374" s="8"/>
      <c r="I374" s="64"/>
      <c r="J374" s="8"/>
      <c r="K374" s="64"/>
      <c r="L374" s="64"/>
      <c r="M374" s="64"/>
      <c r="N374" s="64"/>
      <c r="O374" s="64"/>
      <c r="P374" s="64"/>
      <c r="Q374" s="64"/>
    </row>
    <row r="375" spans="2:17" x14ac:dyDescent="0.25">
      <c r="B375" s="64"/>
      <c r="C375" s="64"/>
      <c r="D375" s="8"/>
      <c r="E375" s="8"/>
      <c r="F375" s="8"/>
      <c r="G375" s="8"/>
      <c r="H375" s="8"/>
      <c r="I375" s="64"/>
      <c r="J375" s="8"/>
      <c r="K375" s="64"/>
      <c r="L375" s="64"/>
      <c r="M375" s="64"/>
      <c r="N375" s="64"/>
      <c r="O375" s="64"/>
      <c r="P375" s="64"/>
      <c r="Q375" s="64"/>
    </row>
    <row r="376" spans="2:17" x14ac:dyDescent="0.25">
      <c r="B376" s="64"/>
      <c r="C376" s="64"/>
      <c r="D376" s="8"/>
      <c r="E376" s="8"/>
      <c r="F376" s="8"/>
      <c r="G376" s="8"/>
      <c r="H376" s="8"/>
      <c r="I376" s="64"/>
      <c r="J376" s="8"/>
      <c r="K376" s="64"/>
      <c r="L376" s="64"/>
      <c r="M376" s="64"/>
      <c r="N376" s="64"/>
      <c r="O376" s="64"/>
      <c r="P376" s="64"/>
      <c r="Q376" s="64"/>
    </row>
    <row r="377" spans="2:17" x14ac:dyDescent="0.25">
      <c r="B377" s="64"/>
      <c r="C377" s="64"/>
      <c r="D377" s="8"/>
      <c r="E377" s="8"/>
      <c r="F377" s="8"/>
      <c r="G377" s="8"/>
      <c r="H377" s="8"/>
      <c r="I377" s="64"/>
      <c r="J377" s="8"/>
      <c r="K377" s="64"/>
      <c r="L377" s="64"/>
      <c r="M377" s="64"/>
      <c r="N377" s="64"/>
      <c r="O377" s="64"/>
      <c r="P377" s="64"/>
      <c r="Q377" s="64"/>
    </row>
    <row r="378" spans="2:17" x14ac:dyDescent="0.25">
      <c r="B378" s="64"/>
      <c r="C378" s="64"/>
      <c r="D378" s="8"/>
      <c r="E378" s="8"/>
      <c r="F378" s="8"/>
      <c r="G378" s="8"/>
      <c r="H378" s="8"/>
      <c r="I378" s="64"/>
      <c r="J378" s="8"/>
      <c r="K378" s="64"/>
      <c r="L378" s="64"/>
      <c r="M378" s="64"/>
      <c r="N378" s="64"/>
      <c r="O378" s="64"/>
      <c r="P378" s="64"/>
      <c r="Q378" s="64"/>
    </row>
    <row r="379" spans="2:17" x14ac:dyDescent="0.25">
      <c r="B379" s="64"/>
      <c r="C379" s="64"/>
      <c r="D379" s="8"/>
      <c r="E379" s="8"/>
      <c r="F379" s="8"/>
      <c r="G379" s="8"/>
      <c r="H379" s="8"/>
      <c r="I379" s="64"/>
      <c r="J379" s="8"/>
      <c r="K379" s="64"/>
      <c r="L379" s="64"/>
      <c r="M379" s="64"/>
      <c r="N379" s="64"/>
      <c r="O379" s="64"/>
      <c r="P379" s="64"/>
      <c r="Q379" s="64"/>
    </row>
    <row r="380" spans="2:17" x14ac:dyDescent="0.25">
      <c r="B380" s="64"/>
      <c r="C380" s="64"/>
      <c r="D380" s="8"/>
      <c r="E380" s="8"/>
      <c r="F380" s="8"/>
      <c r="G380" s="8"/>
      <c r="H380" s="8"/>
      <c r="I380" s="64"/>
      <c r="J380" s="8"/>
      <c r="K380" s="64"/>
      <c r="L380" s="64"/>
      <c r="M380" s="64"/>
      <c r="N380" s="64"/>
      <c r="O380" s="64"/>
      <c r="P380" s="64"/>
      <c r="Q380" s="64"/>
    </row>
    <row r="381" spans="2:17" x14ac:dyDescent="0.25">
      <c r="B381" s="64"/>
      <c r="C381" s="64"/>
      <c r="D381" s="8"/>
      <c r="E381" s="8"/>
      <c r="F381" s="8"/>
      <c r="G381" s="8"/>
      <c r="H381" s="8"/>
      <c r="I381" s="64"/>
      <c r="J381" s="8"/>
      <c r="K381" s="64"/>
      <c r="L381" s="64"/>
      <c r="M381" s="64"/>
      <c r="N381" s="64"/>
      <c r="O381" s="64"/>
      <c r="P381" s="64"/>
      <c r="Q381" s="64"/>
    </row>
    <row r="382" spans="2:17" x14ac:dyDescent="0.25">
      <c r="B382" s="64"/>
      <c r="C382" s="64"/>
      <c r="D382" s="8"/>
      <c r="E382" s="8"/>
      <c r="F382" s="8"/>
      <c r="G382" s="8"/>
      <c r="H382" s="8"/>
      <c r="I382" s="64"/>
      <c r="J382" s="8"/>
      <c r="K382" s="64"/>
      <c r="L382" s="64"/>
      <c r="M382" s="64"/>
      <c r="N382" s="64"/>
      <c r="O382" s="64"/>
      <c r="P382" s="64"/>
      <c r="Q382" s="64"/>
    </row>
    <row r="383" spans="2:17" x14ac:dyDescent="0.25">
      <c r="B383" s="64"/>
      <c r="C383" s="64"/>
      <c r="D383" s="8"/>
      <c r="E383" s="8"/>
      <c r="F383" s="8"/>
      <c r="G383" s="8"/>
      <c r="H383" s="8"/>
      <c r="I383" s="64"/>
      <c r="J383" s="8"/>
      <c r="K383" s="64"/>
      <c r="L383" s="64"/>
      <c r="M383" s="64"/>
      <c r="N383" s="64"/>
      <c r="O383" s="64"/>
      <c r="P383" s="64"/>
      <c r="Q383" s="64"/>
    </row>
    <row r="384" spans="2:17" x14ac:dyDescent="0.25">
      <c r="B384" s="64"/>
      <c r="C384" s="64"/>
      <c r="D384" s="8"/>
      <c r="E384" s="8"/>
      <c r="F384" s="8"/>
      <c r="G384" s="8"/>
      <c r="H384" s="8"/>
      <c r="I384" s="64"/>
      <c r="J384" s="8"/>
      <c r="K384" s="64"/>
      <c r="L384" s="64"/>
      <c r="M384" s="64"/>
      <c r="N384" s="64"/>
      <c r="O384" s="64"/>
      <c r="P384" s="64"/>
      <c r="Q384" s="64"/>
    </row>
    <row r="385" spans="2:17" x14ac:dyDescent="0.25">
      <c r="B385" s="64"/>
      <c r="C385" s="64"/>
      <c r="D385" s="8"/>
      <c r="E385" s="8"/>
      <c r="F385" s="8"/>
      <c r="G385" s="8"/>
      <c r="H385" s="8"/>
      <c r="I385" s="64"/>
      <c r="J385" s="8"/>
      <c r="K385" s="64"/>
      <c r="L385" s="64"/>
      <c r="M385" s="64"/>
      <c r="N385" s="64"/>
      <c r="O385" s="64"/>
      <c r="P385" s="64"/>
      <c r="Q385" s="64"/>
    </row>
    <row r="386" spans="2:17" x14ac:dyDescent="0.25">
      <c r="B386" s="64"/>
      <c r="C386" s="64"/>
      <c r="D386" s="8"/>
      <c r="E386" s="8"/>
      <c r="F386" s="8"/>
      <c r="G386" s="8"/>
      <c r="H386" s="8"/>
      <c r="I386" s="64"/>
      <c r="J386" s="8"/>
      <c r="K386" s="64"/>
      <c r="L386" s="64"/>
      <c r="M386" s="64"/>
      <c r="N386" s="64"/>
      <c r="O386" s="64"/>
      <c r="P386" s="64"/>
      <c r="Q386" s="64"/>
    </row>
    <row r="387" spans="2:17" x14ac:dyDescent="0.25">
      <c r="B387" s="64"/>
      <c r="C387" s="64"/>
      <c r="D387" s="8"/>
      <c r="E387" s="8"/>
      <c r="F387" s="8"/>
      <c r="G387" s="8"/>
      <c r="H387" s="8"/>
      <c r="I387" s="64"/>
      <c r="J387" s="8"/>
      <c r="K387" s="64"/>
      <c r="L387" s="64"/>
      <c r="M387" s="64"/>
      <c r="N387" s="64"/>
      <c r="O387" s="64"/>
      <c r="P387" s="64"/>
      <c r="Q387" s="64"/>
    </row>
    <row r="388" spans="2:17" x14ac:dyDescent="0.25">
      <c r="B388" s="64"/>
      <c r="C388" s="64"/>
      <c r="D388" s="8"/>
      <c r="E388" s="8"/>
      <c r="F388" s="8"/>
      <c r="G388" s="8"/>
      <c r="H388" s="8"/>
      <c r="I388" s="64"/>
      <c r="J388" s="8"/>
      <c r="K388" s="64"/>
      <c r="L388" s="64"/>
      <c r="M388" s="64"/>
      <c r="N388" s="64"/>
      <c r="O388" s="64"/>
      <c r="P388" s="64"/>
      <c r="Q388" s="64"/>
    </row>
    <row r="389" spans="2:17" x14ac:dyDescent="0.25">
      <c r="B389" s="64"/>
      <c r="C389" s="64"/>
      <c r="D389" s="8"/>
      <c r="E389" s="8"/>
      <c r="F389" s="8"/>
      <c r="G389" s="8"/>
      <c r="H389" s="8"/>
      <c r="I389" s="64"/>
      <c r="J389" s="8"/>
      <c r="K389" s="64"/>
      <c r="L389" s="64"/>
      <c r="M389" s="64"/>
      <c r="N389" s="64"/>
      <c r="O389" s="64"/>
      <c r="P389" s="64"/>
      <c r="Q389" s="64"/>
    </row>
    <row r="390" spans="2:17" x14ac:dyDescent="0.25">
      <c r="B390" s="64"/>
      <c r="C390" s="64"/>
      <c r="D390" s="8"/>
      <c r="E390" s="8"/>
      <c r="F390" s="8"/>
      <c r="G390" s="8"/>
      <c r="H390" s="8"/>
      <c r="I390" s="64"/>
      <c r="J390" s="8"/>
      <c r="K390" s="64"/>
      <c r="L390" s="64"/>
      <c r="M390" s="64"/>
      <c r="N390" s="64"/>
      <c r="O390" s="64"/>
      <c r="P390" s="64"/>
      <c r="Q390" s="64"/>
    </row>
    <row r="391" spans="2:17" x14ac:dyDescent="0.25">
      <c r="B391" s="64"/>
      <c r="C391" s="64"/>
      <c r="D391" s="8"/>
      <c r="E391" s="8"/>
      <c r="F391" s="8"/>
      <c r="G391" s="8"/>
      <c r="H391" s="8"/>
      <c r="I391" s="64"/>
      <c r="J391" s="8"/>
      <c r="K391" s="64"/>
      <c r="L391" s="64"/>
      <c r="M391" s="64"/>
      <c r="N391" s="64"/>
      <c r="O391" s="64"/>
      <c r="P391" s="64"/>
      <c r="Q391" s="64"/>
    </row>
    <row r="392" spans="2:17" x14ac:dyDescent="0.25">
      <c r="B392" s="64"/>
      <c r="C392" s="64"/>
      <c r="D392" s="8"/>
      <c r="E392" s="8"/>
      <c r="F392" s="8"/>
      <c r="G392" s="8"/>
      <c r="H392" s="8"/>
      <c r="I392" s="64"/>
      <c r="J392" s="8"/>
      <c r="K392" s="64"/>
      <c r="L392" s="64"/>
      <c r="M392" s="64"/>
      <c r="N392" s="64"/>
      <c r="O392" s="64"/>
      <c r="P392" s="64"/>
      <c r="Q392" s="64"/>
    </row>
    <row r="393" spans="2:17" x14ac:dyDescent="0.25">
      <c r="B393" s="64"/>
      <c r="C393" s="64"/>
      <c r="D393" s="8"/>
      <c r="E393" s="8"/>
      <c r="F393" s="8"/>
      <c r="G393" s="8"/>
      <c r="H393" s="8"/>
      <c r="I393" s="64"/>
      <c r="J393" s="8"/>
      <c r="K393" s="64"/>
      <c r="L393" s="64"/>
      <c r="M393" s="64"/>
      <c r="N393" s="64"/>
      <c r="O393" s="64"/>
      <c r="P393" s="64"/>
      <c r="Q393" s="64"/>
    </row>
    <row r="394" spans="2:17" x14ac:dyDescent="0.25">
      <c r="B394" s="64"/>
      <c r="C394" s="64"/>
      <c r="D394" s="8"/>
      <c r="E394" s="8"/>
      <c r="F394" s="8"/>
      <c r="G394" s="8"/>
      <c r="H394" s="8"/>
      <c r="I394" s="64"/>
      <c r="J394" s="8"/>
      <c r="K394" s="64"/>
      <c r="L394" s="64"/>
      <c r="M394" s="64"/>
      <c r="N394" s="64"/>
      <c r="O394" s="64"/>
      <c r="P394" s="64"/>
      <c r="Q394" s="64"/>
    </row>
    <row r="395" spans="2:17" x14ac:dyDescent="0.25">
      <c r="B395" s="64"/>
      <c r="C395" s="64"/>
      <c r="D395" s="8"/>
      <c r="E395" s="8"/>
      <c r="F395" s="8"/>
      <c r="G395" s="8"/>
      <c r="H395" s="8"/>
      <c r="I395" s="64"/>
      <c r="J395" s="8"/>
      <c r="K395" s="64"/>
      <c r="L395" s="64"/>
      <c r="M395" s="64"/>
      <c r="N395" s="64"/>
      <c r="O395" s="64"/>
      <c r="P395" s="64"/>
      <c r="Q395" s="64"/>
    </row>
    <row r="396" spans="2:17" x14ac:dyDescent="0.25">
      <c r="B396" s="64"/>
      <c r="C396" s="64"/>
      <c r="D396" s="8"/>
      <c r="E396" s="8"/>
      <c r="F396" s="8"/>
      <c r="G396" s="8"/>
      <c r="H396" s="8"/>
      <c r="I396" s="64"/>
      <c r="J396" s="8"/>
      <c r="K396" s="64"/>
      <c r="L396" s="64"/>
      <c r="M396" s="64"/>
      <c r="N396" s="64"/>
      <c r="O396" s="64"/>
      <c r="P396" s="64"/>
      <c r="Q396" s="64"/>
    </row>
    <row r="397" spans="2:17" x14ac:dyDescent="0.25">
      <c r="B397" s="64"/>
      <c r="C397" s="64"/>
      <c r="D397" s="8"/>
      <c r="E397" s="8"/>
      <c r="F397" s="8"/>
      <c r="G397" s="8"/>
      <c r="H397" s="8"/>
      <c r="I397" s="64"/>
      <c r="J397" s="8"/>
      <c r="K397" s="64"/>
      <c r="L397" s="64"/>
      <c r="M397" s="64"/>
      <c r="N397" s="64"/>
      <c r="O397" s="64"/>
      <c r="P397" s="64"/>
      <c r="Q397" s="64"/>
    </row>
    <row r="398" spans="2:17" x14ac:dyDescent="0.25">
      <c r="B398" s="64"/>
      <c r="C398" s="64"/>
      <c r="D398" s="8"/>
      <c r="E398" s="8"/>
      <c r="F398" s="8"/>
      <c r="G398" s="8"/>
      <c r="H398" s="8"/>
      <c r="I398" s="64"/>
      <c r="J398" s="8"/>
      <c r="K398" s="64"/>
      <c r="L398" s="64"/>
      <c r="M398" s="64"/>
      <c r="N398" s="64"/>
      <c r="O398" s="64"/>
      <c r="P398" s="64"/>
      <c r="Q398" s="64"/>
    </row>
    <row r="399" spans="2:17" x14ac:dyDescent="0.25">
      <c r="B399" s="64"/>
      <c r="C399" s="64"/>
      <c r="D399" s="8"/>
      <c r="E399" s="8"/>
      <c r="F399" s="8"/>
      <c r="G399" s="8"/>
      <c r="H399" s="8"/>
      <c r="I399" s="64"/>
      <c r="J399" s="8"/>
      <c r="K399" s="64"/>
      <c r="L399" s="64"/>
      <c r="M399" s="64"/>
      <c r="N399" s="64"/>
      <c r="O399" s="64"/>
      <c r="P399" s="64"/>
      <c r="Q399" s="64"/>
    </row>
    <row r="400" spans="2:17" x14ac:dyDescent="0.25">
      <c r="B400" s="64"/>
      <c r="C400" s="64"/>
      <c r="D400" s="8"/>
      <c r="E400" s="8"/>
      <c r="F400" s="8"/>
      <c r="G400" s="8"/>
      <c r="H400" s="8"/>
      <c r="I400" s="64"/>
      <c r="J400" s="8"/>
      <c r="K400" s="64"/>
      <c r="L400" s="64"/>
      <c r="M400" s="64"/>
      <c r="N400" s="64"/>
      <c r="O400" s="64"/>
      <c r="P400" s="64"/>
      <c r="Q400" s="64"/>
    </row>
    <row r="401" spans="2:17" x14ac:dyDescent="0.25">
      <c r="B401" s="64"/>
      <c r="C401" s="64"/>
      <c r="D401" s="8"/>
      <c r="E401" s="8"/>
      <c r="F401" s="8"/>
      <c r="G401" s="8"/>
      <c r="H401" s="8"/>
      <c r="I401" s="64"/>
      <c r="J401" s="8"/>
      <c r="K401" s="64"/>
      <c r="L401" s="64"/>
      <c r="M401" s="64"/>
      <c r="N401" s="64"/>
      <c r="O401" s="64"/>
      <c r="P401" s="64"/>
      <c r="Q401" s="64"/>
    </row>
    <row r="402" spans="2:17" x14ac:dyDescent="0.25">
      <c r="B402" s="64"/>
      <c r="C402" s="64"/>
      <c r="D402" s="8"/>
      <c r="E402" s="8"/>
      <c r="F402" s="8"/>
      <c r="G402" s="8"/>
      <c r="H402" s="8"/>
      <c r="I402" s="64"/>
      <c r="J402" s="8"/>
      <c r="K402" s="64"/>
      <c r="L402" s="64"/>
      <c r="M402" s="64"/>
      <c r="N402" s="64"/>
      <c r="O402" s="64"/>
      <c r="P402" s="64"/>
      <c r="Q402" s="64"/>
    </row>
    <row r="403" spans="2:17" x14ac:dyDescent="0.25">
      <c r="B403" s="64"/>
      <c r="C403" s="64"/>
      <c r="D403" s="8"/>
      <c r="E403" s="8"/>
      <c r="F403" s="8"/>
      <c r="G403" s="8"/>
      <c r="H403" s="8"/>
      <c r="I403" s="64"/>
      <c r="J403" s="8"/>
      <c r="K403" s="64"/>
      <c r="L403" s="64"/>
      <c r="M403" s="64"/>
      <c r="N403" s="64"/>
      <c r="O403" s="64"/>
      <c r="P403" s="64"/>
      <c r="Q403" s="64"/>
    </row>
    <row r="404" spans="2:17" x14ac:dyDescent="0.25">
      <c r="B404" s="64"/>
      <c r="C404" s="64"/>
      <c r="D404" s="8"/>
      <c r="E404" s="8"/>
      <c r="F404" s="8"/>
      <c r="G404" s="8"/>
      <c r="H404" s="8"/>
      <c r="I404" s="64"/>
      <c r="J404" s="8"/>
      <c r="K404" s="64"/>
      <c r="L404" s="64"/>
      <c r="M404" s="64"/>
      <c r="N404" s="64"/>
      <c r="O404" s="64"/>
      <c r="P404" s="64"/>
      <c r="Q404" s="64"/>
    </row>
    <row r="405" spans="2:17" x14ac:dyDescent="0.25">
      <c r="B405" s="64"/>
      <c r="C405" s="64"/>
      <c r="D405" s="8"/>
      <c r="E405" s="8"/>
      <c r="F405" s="8"/>
      <c r="G405" s="8"/>
      <c r="H405" s="8"/>
      <c r="I405" s="64"/>
      <c r="J405" s="8"/>
      <c r="K405" s="64"/>
      <c r="L405" s="64"/>
      <c r="M405" s="64"/>
      <c r="N405" s="64"/>
      <c r="O405" s="64"/>
      <c r="P405" s="64"/>
      <c r="Q405" s="64"/>
    </row>
    <row r="406" spans="2:17" x14ac:dyDescent="0.25">
      <c r="B406" s="64"/>
      <c r="C406" s="64"/>
      <c r="D406" s="8"/>
      <c r="E406" s="8"/>
      <c r="F406" s="8"/>
      <c r="G406" s="8"/>
      <c r="H406" s="8"/>
      <c r="I406" s="64"/>
      <c r="J406" s="8"/>
      <c r="K406" s="64"/>
      <c r="L406" s="64"/>
      <c r="M406" s="64"/>
      <c r="N406" s="64"/>
      <c r="O406" s="64"/>
      <c r="P406" s="64"/>
      <c r="Q406" s="64"/>
    </row>
    <row r="407" spans="2:17" x14ac:dyDescent="0.25">
      <c r="B407" s="64"/>
      <c r="C407" s="64"/>
      <c r="D407" s="8"/>
      <c r="E407" s="8"/>
      <c r="F407" s="8"/>
      <c r="G407" s="8"/>
      <c r="H407" s="8"/>
      <c r="I407" s="64"/>
      <c r="J407" s="8"/>
      <c r="K407" s="64"/>
      <c r="L407" s="64"/>
      <c r="M407" s="64"/>
      <c r="N407" s="64"/>
      <c r="O407" s="64"/>
      <c r="P407" s="64"/>
      <c r="Q407" s="64"/>
    </row>
    <row r="408" spans="2:17" x14ac:dyDescent="0.25">
      <c r="B408" s="64"/>
      <c r="C408" s="64"/>
      <c r="D408" s="8"/>
      <c r="E408" s="8"/>
      <c r="F408" s="8"/>
      <c r="G408" s="8"/>
      <c r="H408" s="8"/>
      <c r="I408" s="64"/>
      <c r="J408" s="8"/>
      <c r="K408" s="64"/>
      <c r="L408" s="64"/>
      <c r="M408" s="64"/>
      <c r="N408" s="64"/>
      <c r="O408" s="64"/>
      <c r="P408" s="64"/>
      <c r="Q408" s="64"/>
    </row>
    <row r="409" spans="2:17" x14ac:dyDescent="0.25">
      <c r="B409" s="64"/>
      <c r="C409" s="64"/>
      <c r="D409" s="8"/>
      <c r="E409" s="8"/>
      <c r="F409" s="8"/>
      <c r="G409" s="8"/>
      <c r="H409" s="8"/>
      <c r="I409" s="64"/>
      <c r="J409" s="8"/>
      <c r="K409" s="64"/>
      <c r="L409" s="64"/>
      <c r="M409" s="64"/>
      <c r="N409" s="64"/>
      <c r="O409" s="64"/>
      <c r="P409" s="64"/>
      <c r="Q409" s="64"/>
    </row>
    <row r="410" spans="2:17" x14ac:dyDescent="0.25">
      <c r="B410" s="64"/>
      <c r="C410" s="64"/>
      <c r="D410" s="8"/>
      <c r="E410" s="8"/>
      <c r="F410" s="8"/>
      <c r="G410" s="8"/>
      <c r="H410" s="8"/>
      <c r="I410" s="64"/>
      <c r="J410" s="8"/>
      <c r="K410" s="64"/>
      <c r="L410" s="64"/>
      <c r="M410" s="64"/>
      <c r="N410" s="64"/>
      <c r="O410" s="64"/>
      <c r="P410" s="64"/>
      <c r="Q410" s="64"/>
    </row>
    <row r="411" spans="2:17" x14ac:dyDescent="0.25">
      <c r="B411" s="64"/>
      <c r="C411" s="64"/>
      <c r="D411" s="8"/>
      <c r="E411" s="8"/>
      <c r="F411" s="8"/>
      <c r="G411" s="8"/>
      <c r="H411" s="8"/>
      <c r="I411" s="64"/>
      <c r="J411" s="8"/>
      <c r="K411" s="64"/>
      <c r="L411" s="64"/>
      <c r="M411" s="64"/>
      <c r="N411" s="64"/>
      <c r="O411" s="64"/>
      <c r="P411" s="64"/>
      <c r="Q411" s="64"/>
    </row>
    <row r="412" spans="2:17" x14ac:dyDescent="0.25">
      <c r="B412" s="64"/>
      <c r="C412" s="64"/>
      <c r="D412" s="8"/>
      <c r="E412" s="8"/>
      <c r="F412" s="8"/>
      <c r="G412" s="8"/>
      <c r="H412" s="8"/>
      <c r="I412" s="64"/>
      <c r="J412" s="8"/>
      <c r="K412" s="64"/>
      <c r="L412" s="64"/>
      <c r="M412" s="64"/>
      <c r="N412" s="64"/>
      <c r="O412" s="64"/>
      <c r="P412" s="64"/>
      <c r="Q412" s="64"/>
    </row>
    <row r="413" spans="2:17" x14ac:dyDescent="0.25">
      <c r="B413" s="64"/>
      <c r="C413" s="64"/>
      <c r="D413" s="8"/>
      <c r="E413" s="8"/>
      <c r="F413" s="8"/>
      <c r="G413" s="8"/>
      <c r="H413" s="8"/>
      <c r="I413" s="64"/>
      <c r="J413" s="8"/>
      <c r="K413" s="64"/>
      <c r="L413" s="64"/>
      <c r="M413" s="64"/>
      <c r="N413" s="64"/>
      <c r="O413" s="64"/>
      <c r="P413" s="64"/>
      <c r="Q413" s="64"/>
    </row>
    <row r="414" spans="2:17" x14ac:dyDescent="0.25">
      <c r="B414" s="64"/>
      <c r="C414" s="64"/>
      <c r="D414" s="8"/>
      <c r="E414" s="8"/>
      <c r="F414" s="8"/>
      <c r="G414" s="8"/>
      <c r="H414" s="8"/>
      <c r="I414" s="64"/>
      <c r="J414" s="8"/>
      <c r="K414" s="64"/>
      <c r="L414" s="64"/>
      <c r="M414" s="64"/>
      <c r="N414" s="64"/>
      <c r="O414" s="64"/>
      <c r="P414" s="64"/>
      <c r="Q414" s="64"/>
    </row>
    <row r="415" spans="2:17" x14ac:dyDescent="0.25">
      <c r="B415" s="64"/>
      <c r="C415" s="64"/>
      <c r="D415" s="8"/>
      <c r="E415" s="8"/>
      <c r="F415" s="8"/>
      <c r="G415" s="8"/>
      <c r="H415" s="8"/>
      <c r="I415" s="64"/>
      <c r="J415" s="8"/>
      <c r="K415" s="64"/>
      <c r="L415" s="64"/>
      <c r="M415" s="64"/>
      <c r="N415" s="64"/>
      <c r="O415" s="64"/>
      <c r="P415" s="64"/>
      <c r="Q415" s="64"/>
    </row>
    <row r="416" spans="2:17" x14ac:dyDescent="0.25">
      <c r="B416" s="64"/>
      <c r="C416" s="64"/>
      <c r="D416" s="8"/>
      <c r="E416" s="8"/>
      <c r="F416" s="8"/>
      <c r="G416" s="8"/>
      <c r="H416" s="8"/>
      <c r="I416" s="64"/>
      <c r="J416" s="8"/>
      <c r="K416" s="64"/>
      <c r="L416" s="64"/>
      <c r="M416" s="64"/>
      <c r="N416" s="64"/>
      <c r="O416" s="64"/>
      <c r="P416" s="64"/>
      <c r="Q416" s="64"/>
    </row>
    <row r="417" spans="2:17" x14ac:dyDescent="0.25">
      <c r="B417" s="64"/>
      <c r="C417" s="64"/>
      <c r="D417" s="8"/>
      <c r="E417" s="8"/>
      <c r="F417" s="8"/>
      <c r="G417" s="8"/>
      <c r="H417" s="8"/>
      <c r="I417" s="64"/>
      <c r="J417" s="8"/>
      <c r="K417" s="64"/>
      <c r="L417" s="64"/>
      <c r="M417" s="64"/>
      <c r="N417" s="64"/>
      <c r="O417" s="64"/>
      <c r="P417" s="64"/>
      <c r="Q417" s="64"/>
    </row>
    <row r="418" spans="2:17" x14ac:dyDescent="0.25">
      <c r="B418" s="64"/>
      <c r="C418" s="64"/>
      <c r="D418" s="8"/>
      <c r="E418" s="8"/>
      <c r="F418" s="8"/>
      <c r="G418" s="8"/>
      <c r="H418" s="8"/>
      <c r="I418" s="64"/>
      <c r="J418" s="8"/>
      <c r="K418" s="64"/>
      <c r="L418" s="64"/>
      <c r="M418" s="64"/>
      <c r="N418" s="64"/>
      <c r="O418" s="64"/>
      <c r="P418" s="64"/>
      <c r="Q418" s="64"/>
    </row>
    <row r="419" spans="2:17" x14ac:dyDescent="0.25">
      <c r="B419" s="64"/>
      <c r="C419" s="64"/>
      <c r="D419" s="8"/>
      <c r="E419" s="8"/>
      <c r="F419" s="8"/>
      <c r="G419" s="8"/>
      <c r="H419" s="8"/>
      <c r="I419" s="64"/>
      <c r="J419" s="8"/>
      <c r="K419" s="64"/>
      <c r="L419" s="64"/>
      <c r="M419" s="64"/>
      <c r="N419" s="64"/>
      <c r="O419" s="64"/>
      <c r="P419" s="64"/>
      <c r="Q419" s="64"/>
    </row>
    <row r="420" spans="2:17" x14ac:dyDescent="0.25">
      <c r="B420" s="64"/>
      <c r="C420" s="64"/>
      <c r="D420" s="8"/>
      <c r="E420" s="8"/>
      <c r="F420" s="8"/>
      <c r="G420" s="8"/>
      <c r="H420" s="8"/>
      <c r="I420" s="64"/>
      <c r="J420" s="8"/>
      <c r="K420" s="64"/>
      <c r="L420" s="64"/>
      <c r="M420" s="64"/>
      <c r="N420" s="64"/>
      <c r="O420" s="64"/>
      <c r="P420" s="64"/>
      <c r="Q420" s="64"/>
    </row>
    <row r="421" spans="2:17" x14ac:dyDescent="0.25">
      <c r="B421" s="64"/>
      <c r="C421" s="64"/>
      <c r="D421" s="8"/>
      <c r="E421" s="8"/>
      <c r="F421" s="8"/>
      <c r="G421" s="8"/>
      <c r="H421" s="8"/>
      <c r="I421" s="64"/>
      <c r="J421" s="8"/>
      <c r="K421" s="64"/>
      <c r="L421" s="64"/>
      <c r="M421" s="64"/>
      <c r="N421" s="64"/>
      <c r="O421" s="64"/>
      <c r="P421" s="64"/>
      <c r="Q421" s="64"/>
    </row>
    <row r="422" spans="2:17" x14ac:dyDescent="0.25">
      <c r="B422" s="64"/>
      <c r="C422" s="64"/>
      <c r="D422" s="8"/>
      <c r="E422" s="8"/>
      <c r="F422" s="8"/>
      <c r="G422" s="8"/>
      <c r="H422" s="8"/>
      <c r="I422" s="64"/>
      <c r="J422" s="8"/>
      <c r="K422" s="64"/>
      <c r="L422" s="64"/>
      <c r="M422" s="64"/>
      <c r="N422" s="64"/>
      <c r="O422" s="64"/>
      <c r="P422" s="64"/>
      <c r="Q422" s="64"/>
    </row>
    <row r="423" spans="2:17" x14ac:dyDescent="0.25">
      <c r="B423" s="64"/>
      <c r="C423" s="64"/>
      <c r="D423" s="8"/>
      <c r="E423" s="8"/>
      <c r="F423" s="8"/>
      <c r="G423" s="8"/>
      <c r="H423" s="8"/>
      <c r="I423" s="64"/>
      <c r="J423" s="8"/>
      <c r="K423" s="64"/>
      <c r="L423" s="64"/>
      <c r="M423" s="64"/>
      <c r="N423" s="64"/>
      <c r="O423" s="64"/>
      <c r="P423" s="64"/>
      <c r="Q423" s="64"/>
    </row>
    <row r="424" spans="2:17" x14ac:dyDescent="0.25">
      <c r="B424" s="64"/>
      <c r="C424" s="64"/>
      <c r="D424" s="8"/>
      <c r="E424" s="8"/>
      <c r="F424" s="8"/>
      <c r="G424" s="8"/>
      <c r="H424" s="8"/>
      <c r="I424" s="64"/>
      <c r="J424" s="8"/>
      <c r="K424" s="64"/>
      <c r="L424" s="64"/>
      <c r="M424" s="64"/>
      <c r="N424" s="64"/>
      <c r="O424" s="64"/>
      <c r="P424" s="64"/>
      <c r="Q424" s="64"/>
    </row>
    <row r="425" spans="2:17" x14ac:dyDescent="0.25">
      <c r="B425" s="64"/>
      <c r="C425" s="64"/>
      <c r="D425" s="8"/>
      <c r="E425" s="8"/>
      <c r="F425" s="8"/>
      <c r="G425" s="8"/>
      <c r="H425" s="8"/>
      <c r="I425" s="64"/>
      <c r="J425" s="8"/>
      <c r="K425" s="64"/>
      <c r="L425" s="64"/>
      <c r="M425" s="64"/>
      <c r="N425" s="64"/>
      <c r="O425" s="64"/>
      <c r="P425" s="64"/>
      <c r="Q425" s="64"/>
    </row>
    <row r="426" spans="2:17" x14ac:dyDescent="0.25">
      <c r="B426" s="64"/>
      <c r="C426" s="64"/>
      <c r="D426" s="8"/>
      <c r="E426" s="8"/>
      <c r="F426" s="8"/>
      <c r="G426" s="8"/>
      <c r="H426" s="8"/>
      <c r="I426" s="64"/>
      <c r="J426" s="8"/>
      <c r="K426" s="64"/>
      <c r="L426" s="64"/>
      <c r="M426" s="64"/>
      <c r="N426" s="64"/>
      <c r="O426" s="64"/>
      <c r="P426" s="64"/>
      <c r="Q426" s="64"/>
    </row>
    <row r="427" spans="2:17" x14ac:dyDescent="0.25">
      <c r="B427" s="64"/>
      <c r="C427" s="64"/>
      <c r="D427" s="8"/>
      <c r="E427" s="8"/>
      <c r="F427" s="8"/>
      <c r="G427" s="8"/>
      <c r="H427" s="8"/>
      <c r="I427" s="64"/>
      <c r="J427" s="8"/>
      <c r="K427" s="64"/>
      <c r="L427" s="64"/>
      <c r="M427" s="64"/>
      <c r="N427" s="64"/>
      <c r="O427" s="64"/>
      <c r="P427" s="64"/>
      <c r="Q427" s="64"/>
    </row>
    <row r="428" spans="2:17" x14ac:dyDescent="0.25">
      <c r="B428" s="64"/>
      <c r="C428" s="64"/>
      <c r="D428" s="8"/>
      <c r="E428" s="8"/>
      <c r="F428" s="8"/>
      <c r="G428" s="8"/>
      <c r="H428" s="8"/>
      <c r="I428" s="64"/>
      <c r="J428" s="8"/>
      <c r="K428" s="64"/>
      <c r="L428" s="64"/>
      <c r="M428" s="64"/>
      <c r="N428" s="64"/>
      <c r="O428" s="64"/>
      <c r="P428" s="64"/>
      <c r="Q428" s="64"/>
    </row>
    <row r="429" spans="2:17" x14ac:dyDescent="0.25">
      <c r="B429" s="64"/>
      <c r="C429" s="64"/>
      <c r="D429" s="8"/>
      <c r="E429" s="8"/>
      <c r="F429" s="8"/>
      <c r="G429" s="8"/>
      <c r="H429" s="8"/>
      <c r="I429" s="64"/>
      <c r="J429" s="8"/>
      <c r="K429" s="64"/>
      <c r="L429" s="64"/>
      <c r="M429" s="64"/>
      <c r="N429" s="64"/>
      <c r="O429" s="64"/>
      <c r="P429" s="64"/>
      <c r="Q429" s="64"/>
    </row>
    <row r="430" spans="2:17" x14ac:dyDescent="0.25">
      <c r="B430" s="64"/>
      <c r="C430" s="64"/>
      <c r="D430" s="8"/>
      <c r="E430" s="8"/>
      <c r="F430" s="8"/>
      <c r="G430" s="8"/>
      <c r="H430" s="8"/>
      <c r="I430" s="64"/>
      <c r="J430" s="8"/>
      <c r="K430" s="64"/>
      <c r="L430" s="64"/>
      <c r="M430" s="64"/>
      <c r="N430" s="64"/>
      <c r="O430" s="64"/>
      <c r="P430" s="64"/>
      <c r="Q430" s="64"/>
    </row>
    <row r="431" spans="2:17" x14ac:dyDescent="0.25">
      <c r="B431" s="64"/>
      <c r="C431" s="64"/>
      <c r="D431" s="8"/>
      <c r="E431" s="8"/>
      <c r="F431" s="8"/>
      <c r="G431" s="8"/>
      <c r="H431" s="8"/>
      <c r="I431" s="64"/>
      <c r="J431" s="8"/>
      <c r="K431" s="64"/>
      <c r="L431" s="64"/>
      <c r="M431" s="64"/>
      <c r="N431" s="64"/>
      <c r="O431" s="64"/>
      <c r="P431" s="64"/>
      <c r="Q431" s="64"/>
    </row>
    <row r="432" spans="2:17" x14ac:dyDescent="0.25">
      <c r="B432" s="64"/>
      <c r="C432" s="64"/>
      <c r="D432" s="8"/>
      <c r="E432" s="8"/>
      <c r="F432" s="8"/>
      <c r="G432" s="8"/>
      <c r="H432" s="8"/>
      <c r="I432" s="64"/>
      <c r="J432" s="8"/>
      <c r="K432" s="64"/>
      <c r="L432" s="64"/>
      <c r="M432" s="64"/>
      <c r="N432" s="64"/>
      <c r="O432" s="64"/>
      <c r="P432" s="64"/>
      <c r="Q432" s="64"/>
    </row>
    <row r="433" spans="2:17" x14ac:dyDescent="0.25">
      <c r="B433" s="64"/>
      <c r="C433" s="64"/>
      <c r="D433" s="8"/>
      <c r="E433" s="8"/>
      <c r="F433" s="8"/>
      <c r="G433" s="8"/>
      <c r="H433" s="8"/>
      <c r="I433" s="64"/>
      <c r="J433" s="8"/>
      <c r="K433" s="64"/>
      <c r="L433" s="64"/>
      <c r="M433" s="64"/>
      <c r="N433" s="64"/>
      <c r="O433" s="64"/>
      <c r="P433" s="64"/>
      <c r="Q433" s="64"/>
    </row>
    <row r="434" spans="2:17" x14ac:dyDescent="0.25">
      <c r="B434" s="64"/>
      <c r="C434" s="64"/>
      <c r="D434" s="8"/>
      <c r="E434" s="8"/>
      <c r="F434" s="8"/>
      <c r="G434" s="8"/>
      <c r="H434" s="8"/>
      <c r="I434" s="64"/>
      <c r="J434" s="8"/>
      <c r="K434" s="64"/>
      <c r="L434" s="64"/>
      <c r="M434" s="64"/>
      <c r="N434" s="64"/>
      <c r="O434" s="64"/>
      <c r="P434" s="64"/>
      <c r="Q434" s="64"/>
    </row>
    <row r="435" spans="2:17" x14ac:dyDescent="0.25">
      <c r="B435" s="64"/>
      <c r="C435" s="64"/>
      <c r="D435" s="8"/>
      <c r="E435" s="8"/>
      <c r="F435" s="8"/>
      <c r="G435" s="8"/>
      <c r="H435" s="8"/>
      <c r="I435" s="64"/>
      <c r="J435" s="8"/>
      <c r="K435" s="64"/>
      <c r="L435" s="64"/>
      <c r="M435" s="64"/>
      <c r="N435" s="64"/>
      <c r="O435" s="64"/>
      <c r="P435" s="64"/>
      <c r="Q435" s="64"/>
    </row>
    <row r="436" spans="2:17" x14ac:dyDescent="0.25">
      <c r="B436" s="64"/>
      <c r="C436" s="64"/>
      <c r="D436" s="8"/>
      <c r="E436" s="8"/>
      <c r="F436" s="8"/>
      <c r="G436" s="8"/>
      <c r="H436" s="8"/>
      <c r="I436" s="64"/>
      <c r="J436" s="8"/>
      <c r="K436" s="64"/>
      <c r="L436" s="64"/>
      <c r="M436" s="64"/>
      <c r="N436" s="64"/>
      <c r="O436" s="64"/>
      <c r="P436" s="64"/>
      <c r="Q436" s="64"/>
    </row>
    <row r="437" spans="2:17" x14ac:dyDescent="0.25">
      <c r="B437" s="64"/>
      <c r="C437" s="64"/>
      <c r="D437" s="8"/>
      <c r="E437" s="8"/>
      <c r="F437" s="8"/>
      <c r="G437" s="8"/>
      <c r="H437" s="8"/>
      <c r="I437" s="64"/>
      <c r="J437" s="8"/>
      <c r="K437" s="64"/>
      <c r="L437" s="64"/>
      <c r="M437" s="64"/>
      <c r="N437" s="64"/>
      <c r="O437" s="64"/>
      <c r="P437" s="64"/>
      <c r="Q437" s="64"/>
    </row>
    <row r="438" spans="2:17" x14ac:dyDescent="0.25">
      <c r="B438" s="64"/>
      <c r="C438" s="64"/>
      <c r="D438" s="8"/>
      <c r="E438" s="8"/>
      <c r="F438" s="8"/>
      <c r="G438" s="8"/>
      <c r="H438" s="8"/>
      <c r="I438" s="64"/>
      <c r="J438" s="8"/>
      <c r="K438" s="64"/>
      <c r="L438" s="64"/>
      <c r="M438" s="64"/>
      <c r="N438" s="64"/>
      <c r="O438" s="64"/>
      <c r="P438" s="64"/>
      <c r="Q438" s="64"/>
    </row>
    <row r="439" spans="2:17" x14ac:dyDescent="0.25">
      <c r="B439" s="64"/>
      <c r="C439" s="64"/>
      <c r="D439" s="8"/>
      <c r="E439" s="8"/>
      <c r="F439" s="8"/>
      <c r="G439" s="8"/>
      <c r="H439" s="8"/>
      <c r="I439" s="64"/>
      <c r="J439" s="8"/>
      <c r="K439" s="64"/>
      <c r="L439" s="64"/>
      <c r="M439" s="64"/>
      <c r="N439" s="64"/>
      <c r="O439" s="64"/>
      <c r="P439" s="64"/>
      <c r="Q439" s="64"/>
    </row>
    <row r="440" spans="2:17" x14ac:dyDescent="0.25">
      <c r="B440" s="64"/>
      <c r="C440" s="64"/>
      <c r="D440" s="8"/>
      <c r="E440" s="8"/>
      <c r="F440" s="8"/>
      <c r="G440" s="8"/>
      <c r="H440" s="8"/>
      <c r="I440" s="64"/>
      <c r="J440" s="8"/>
      <c r="K440" s="64"/>
      <c r="L440" s="64"/>
      <c r="M440" s="64"/>
      <c r="N440" s="64"/>
      <c r="O440" s="64"/>
      <c r="P440" s="64"/>
      <c r="Q440" s="64"/>
    </row>
    <row r="441" spans="2:17" x14ac:dyDescent="0.25">
      <c r="B441" s="64"/>
      <c r="C441" s="64"/>
      <c r="D441" s="8"/>
      <c r="E441" s="8"/>
      <c r="F441" s="8"/>
      <c r="G441" s="8"/>
      <c r="H441" s="8"/>
      <c r="I441" s="64"/>
      <c r="J441" s="8"/>
      <c r="K441" s="64"/>
      <c r="L441" s="64"/>
      <c r="M441" s="64"/>
      <c r="N441" s="64"/>
      <c r="O441" s="64"/>
      <c r="P441" s="64"/>
      <c r="Q441" s="64"/>
    </row>
    <row r="442" spans="2:17" x14ac:dyDescent="0.25">
      <c r="B442" s="64"/>
      <c r="C442" s="64"/>
      <c r="D442" s="8"/>
      <c r="E442" s="8"/>
      <c r="F442" s="8"/>
      <c r="G442" s="8"/>
      <c r="H442" s="8"/>
      <c r="I442" s="64"/>
      <c r="J442" s="8"/>
      <c r="K442" s="64"/>
      <c r="L442" s="64"/>
      <c r="M442" s="64"/>
      <c r="N442" s="64"/>
      <c r="O442" s="64"/>
      <c r="P442" s="64"/>
      <c r="Q442" s="64"/>
    </row>
    <row r="443" spans="2:17" x14ac:dyDescent="0.25">
      <c r="B443" s="64"/>
      <c r="C443" s="64"/>
      <c r="D443" s="8"/>
      <c r="E443" s="8"/>
      <c r="F443" s="8"/>
      <c r="G443" s="8"/>
      <c r="H443" s="8"/>
      <c r="I443" s="64"/>
      <c r="J443" s="8"/>
      <c r="K443" s="64"/>
      <c r="L443" s="64"/>
      <c r="M443" s="64"/>
      <c r="N443" s="64"/>
      <c r="O443" s="64"/>
      <c r="P443" s="64"/>
      <c r="Q443" s="64"/>
    </row>
    <row r="444" spans="2:17" x14ac:dyDescent="0.25">
      <c r="B444" s="64"/>
      <c r="C444" s="64"/>
      <c r="D444" s="8"/>
      <c r="E444" s="8"/>
      <c r="F444" s="8"/>
      <c r="G444" s="8"/>
      <c r="H444" s="8"/>
      <c r="I444" s="64"/>
      <c r="J444" s="8"/>
      <c r="K444" s="64"/>
      <c r="L444" s="64"/>
      <c r="M444" s="64"/>
      <c r="N444" s="64"/>
      <c r="O444" s="64"/>
      <c r="P444" s="64"/>
      <c r="Q444" s="64"/>
    </row>
    <row r="445" spans="2:17" x14ac:dyDescent="0.25">
      <c r="B445" s="64"/>
      <c r="C445" s="64"/>
      <c r="D445" s="8"/>
      <c r="E445" s="8"/>
      <c r="F445" s="8"/>
      <c r="G445" s="8"/>
      <c r="H445" s="8"/>
      <c r="I445" s="64"/>
      <c r="J445" s="8"/>
      <c r="K445" s="64"/>
      <c r="L445" s="64"/>
      <c r="M445" s="64"/>
      <c r="N445" s="64"/>
      <c r="O445" s="64"/>
      <c r="P445" s="64"/>
      <c r="Q445" s="64"/>
    </row>
    <row r="446" spans="2:17" x14ac:dyDescent="0.25">
      <c r="B446" s="64"/>
      <c r="C446" s="64"/>
      <c r="D446" s="8"/>
      <c r="E446" s="8"/>
      <c r="F446" s="8"/>
      <c r="G446" s="8"/>
      <c r="H446" s="8"/>
      <c r="I446" s="64"/>
      <c r="J446" s="8"/>
      <c r="K446" s="64"/>
      <c r="L446" s="64"/>
      <c r="M446" s="64"/>
      <c r="N446" s="64"/>
      <c r="O446" s="64"/>
      <c r="P446" s="64"/>
      <c r="Q446" s="64"/>
    </row>
    <row r="447" spans="2:17" x14ac:dyDescent="0.25">
      <c r="B447" s="64"/>
      <c r="C447" s="64"/>
      <c r="D447" s="8"/>
      <c r="E447" s="8"/>
      <c r="F447" s="8"/>
      <c r="G447" s="8"/>
      <c r="H447" s="8"/>
      <c r="I447" s="64"/>
      <c r="J447" s="8"/>
      <c r="K447" s="64"/>
      <c r="L447" s="64"/>
      <c r="M447" s="64"/>
      <c r="N447" s="64"/>
      <c r="O447" s="64"/>
      <c r="P447" s="64"/>
      <c r="Q447" s="64"/>
    </row>
    <row r="448" spans="2:17" x14ac:dyDescent="0.25">
      <c r="B448" s="64"/>
      <c r="C448" s="64"/>
      <c r="D448" s="8"/>
      <c r="E448" s="8"/>
      <c r="F448" s="8"/>
      <c r="G448" s="8"/>
      <c r="H448" s="8"/>
      <c r="I448" s="64"/>
      <c r="J448" s="8"/>
      <c r="K448" s="64"/>
      <c r="L448" s="64"/>
      <c r="M448" s="64"/>
      <c r="N448" s="64"/>
      <c r="O448" s="64"/>
      <c r="P448" s="64"/>
      <c r="Q448" s="64"/>
    </row>
    <row r="449" spans="2:17" x14ac:dyDescent="0.25">
      <c r="B449" s="64"/>
      <c r="C449" s="64"/>
      <c r="D449" s="8"/>
      <c r="E449" s="8"/>
      <c r="F449" s="8"/>
      <c r="G449" s="8"/>
      <c r="H449" s="8"/>
      <c r="I449" s="64"/>
      <c r="J449" s="8"/>
      <c r="K449" s="64"/>
      <c r="L449" s="64"/>
      <c r="M449" s="64"/>
      <c r="N449" s="64"/>
      <c r="O449" s="64"/>
      <c r="P449" s="64"/>
      <c r="Q449" s="64"/>
    </row>
    <row r="450" spans="2:17" x14ac:dyDescent="0.25">
      <c r="B450" s="64"/>
      <c r="C450" s="64"/>
      <c r="D450" s="8"/>
      <c r="E450" s="8"/>
      <c r="F450" s="8"/>
      <c r="G450" s="8"/>
      <c r="H450" s="8"/>
      <c r="I450" s="64"/>
      <c r="J450" s="8"/>
      <c r="K450" s="64"/>
      <c r="L450" s="64"/>
      <c r="M450" s="64"/>
      <c r="N450" s="64"/>
      <c r="O450" s="64"/>
      <c r="P450" s="64"/>
      <c r="Q450" s="64"/>
    </row>
    <row r="451" spans="2:17" x14ac:dyDescent="0.25">
      <c r="B451" s="64"/>
      <c r="C451" s="64"/>
      <c r="D451" s="8"/>
      <c r="E451" s="8"/>
      <c r="F451" s="8"/>
      <c r="G451" s="8"/>
      <c r="H451" s="8"/>
      <c r="I451" s="64"/>
      <c r="J451" s="8"/>
      <c r="K451" s="64"/>
      <c r="L451" s="64"/>
      <c r="M451" s="64"/>
      <c r="N451" s="64"/>
      <c r="O451" s="64"/>
      <c r="P451" s="64"/>
      <c r="Q451" s="64"/>
    </row>
    <row r="452" spans="2:17" x14ac:dyDescent="0.25">
      <c r="B452" s="64"/>
      <c r="C452" s="64"/>
      <c r="D452" s="8"/>
      <c r="E452" s="8"/>
      <c r="F452" s="8"/>
      <c r="G452" s="8"/>
      <c r="H452" s="8"/>
      <c r="I452" s="64"/>
      <c r="J452" s="8"/>
      <c r="K452" s="64"/>
      <c r="L452" s="64"/>
      <c r="M452" s="64"/>
      <c r="N452" s="64"/>
      <c r="O452" s="64"/>
      <c r="P452" s="64"/>
      <c r="Q452" s="64"/>
    </row>
    <row r="453" spans="2:17" x14ac:dyDescent="0.25">
      <c r="B453" s="64"/>
      <c r="C453" s="64"/>
      <c r="D453" s="8"/>
      <c r="E453" s="8"/>
      <c r="F453" s="8"/>
      <c r="G453" s="8"/>
      <c r="H453" s="8"/>
      <c r="I453" s="64"/>
      <c r="J453" s="8"/>
      <c r="K453" s="64"/>
      <c r="L453" s="64"/>
      <c r="M453" s="64"/>
      <c r="N453" s="64"/>
      <c r="O453" s="64"/>
      <c r="P453" s="64"/>
      <c r="Q453" s="64"/>
    </row>
    <row r="454" spans="2:17" x14ac:dyDescent="0.25">
      <c r="B454" s="64"/>
      <c r="C454" s="64"/>
      <c r="D454" s="8"/>
      <c r="E454" s="8"/>
      <c r="F454" s="8"/>
      <c r="G454" s="8"/>
      <c r="H454" s="8"/>
      <c r="I454" s="64"/>
      <c r="J454" s="8"/>
      <c r="K454" s="64"/>
      <c r="L454" s="64"/>
      <c r="M454" s="64"/>
      <c r="N454" s="64"/>
      <c r="O454" s="64"/>
      <c r="P454" s="64"/>
      <c r="Q454" s="64"/>
    </row>
    <row r="455" spans="2:17" x14ac:dyDescent="0.25">
      <c r="B455" s="64"/>
      <c r="C455" s="64"/>
      <c r="D455" s="8"/>
      <c r="E455" s="8"/>
      <c r="F455" s="8"/>
      <c r="G455" s="8"/>
      <c r="H455" s="8"/>
      <c r="I455" s="64"/>
      <c r="J455" s="8"/>
      <c r="K455" s="64"/>
      <c r="L455" s="64"/>
      <c r="M455" s="64"/>
      <c r="N455" s="64"/>
      <c r="O455" s="64"/>
      <c r="P455" s="64"/>
      <c r="Q455" s="64"/>
    </row>
    <row r="456" spans="2:17" x14ac:dyDescent="0.25">
      <c r="B456" s="64"/>
      <c r="C456" s="64"/>
      <c r="D456" s="8"/>
      <c r="E456" s="8"/>
      <c r="F456" s="8"/>
      <c r="G456" s="8"/>
      <c r="H456" s="8"/>
      <c r="I456" s="64"/>
      <c r="J456" s="8"/>
      <c r="K456" s="64"/>
      <c r="L456" s="64"/>
      <c r="M456" s="64"/>
      <c r="N456" s="64"/>
      <c r="O456" s="64"/>
      <c r="P456" s="64"/>
      <c r="Q456" s="64"/>
    </row>
    <row r="457" spans="2:17" x14ac:dyDescent="0.25">
      <c r="B457" s="64"/>
      <c r="C457" s="64"/>
      <c r="D457" s="8"/>
      <c r="E457" s="8"/>
      <c r="F457" s="8"/>
      <c r="G457" s="8"/>
      <c r="H457" s="8"/>
      <c r="I457" s="64"/>
      <c r="J457" s="8"/>
      <c r="K457" s="64"/>
      <c r="L457" s="64"/>
      <c r="M457" s="64"/>
      <c r="N457" s="64"/>
      <c r="O457" s="64"/>
      <c r="P457" s="64"/>
      <c r="Q457" s="64"/>
    </row>
    <row r="458" spans="2:17" x14ac:dyDescent="0.25">
      <c r="B458" s="64"/>
      <c r="C458" s="64"/>
      <c r="D458" s="8"/>
      <c r="E458" s="8"/>
      <c r="F458" s="8"/>
      <c r="G458" s="8"/>
      <c r="H458" s="8"/>
      <c r="I458" s="64"/>
      <c r="J458" s="8"/>
      <c r="K458" s="64"/>
      <c r="L458" s="64"/>
      <c r="M458" s="64"/>
      <c r="N458" s="64"/>
      <c r="O458" s="64"/>
      <c r="P458" s="64"/>
      <c r="Q458" s="64"/>
    </row>
    <row r="459" spans="2:17" x14ac:dyDescent="0.25">
      <c r="B459" s="64"/>
      <c r="C459" s="64"/>
      <c r="D459" s="8"/>
      <c r="E459" s="8"/>
      <c r="F459" s="8"/>
      <c r="G459" s="8"/>
      <c r="H459" s="8"/>
      <c r="I459" s="64"/>
      <c r="J459" s="8"/>
      <c r="K459" s="64"/>
      <c r="L459" s="64"/>
      <c r="M459" s="64"/>
      <c r="N459" s="64"/>
      <c r="O459" s="64"/>
      <c r="P459" s="64"/>
      <c r="Q459" s="64"/>
    </row>
    <row r="460" spans="2:17" x14ac:dyDescent="0.25">
      <c r="B460" s="64"/>
      <c r="C460" s="64"/>
      <c r="D460" s="8"/>
      <c r="E460" s="8"/>
      <c r="F460" s="8"/>
      <c r="G460" s="8"/>
      <c r="H460" s="8"/>
      <c r="I460" s="64"/>
      <c r="J460" s="8"/>
      <c r="K460" s="64"/>
      <c r="L460" s="64"/>
      <c r="M460" s="64"/>
      <c r="N460" s="64"/>
      <c r="O460" s="64"/>
      <c r="P460" s="64"/>
      <c r="Q460" s="64"/>
    </row>
    <row r="461" spans="2:17" x14ac:dyDescent="0.25">
      <c r="B461" s="64"/>
      <c r="C461" s="64"/>
      <c r="D461" s="8"/>
      <c r="E461" s="8"/>
      <c r="F461" s="8"/>
      <c r="G461" s="8"/>
      <c r="H461" s="8"/>
      <c r="I461" s="64"/>
      <c r="J461" s="8"/>
      <c r="K461" s="64"/>
      <c r="L461" s="64"/>
      <c r="M461" s="64"/>
      <c r="N461" s="64"/>
      <c r="O461" s="64"/>
      <c r="P461" s="64"/>
      <c r="Q461" s="64"/>
    </row>
    <row r="462" spans="2:17" x14ac:dyDescent="0.25">
      <c r="B462" s="64"/>
      <c r="C462" s="64"/>
      <c r="D462" s="8"/>
      <c r="E462" s="8"/>
      <c r="F462" s="8"/>
      <c r="G462" s="8"/>
      <c r="H462" s="8"/>
      <c r="I462" s="64"/>
      <c r="J462" s="8"/>
      <c r="K462" s="64"/>
      <c r="L462" s="64"/>
      <c r="M462" s="64"/>
      <c r="N462" s="64"/>
      <c r="O462" s="64"/>
      <c r="P462" s="64"/>
      <c r="Q462" s="64"/>
    </row>
    <row r="463" spans="2:17" x14ac:dyDescent="0.25">
      <c r="B463" s="64"/>
      <c r="C463" s="64"/>
      <c r="D463" s="8"/>
      <c r="E463" s="8"/>
      <c r="F463" s="8"/>
      <c r="G463" s="8"/>
      <c r="H463" s="8"/>
      <c r="I463" s="64"/>
      <c r="J463" s="8"/>
      <c r="K463" s="64"/>
      <c r="L463" s="64"/>
      <c r="M463" s="64"/>
      <c r="N463" s="64"/>
      <c r="O463" s="64"/>
      <c r="P463" s="64"/>
      <c r="Q463" s="64"/>
    </row>
    <row r="464" spans="2:17" x14ac:dyDescent="0.25">
      <c r="B464" s="64"/>
      <c r="C464" s="64"/>
      <c r="D464" s="8"/>
      <c r="E464" s="8"/>
      <c r="F464" s="8"/>
      <c r="G464" s="8"/>
      <c r="H464" s="8"/>
      <c r="I464" s="64"/>
      <c r="J464" s="8"/>
      <c r="K464" s="64"/>
      <c r="L464" s="64"/>
      <c r="M464" s="64"/>
      <c r="N464" s="64"/>
      <c r="O464" s="64"/>
      <c r="P464" s="64"/>
      <c r="Q464" s="64"/>
    </row>
    <row r="465" spans="2:17" x14ac:dyDescent="0.25">
      <c r="B465" s="64"/>
      <c r="C465" s="64"/>
      <c r="D465" s="8"/>
      <c r="E465" s="8"/>
      <c r="F465" s="8"/>
      <c r="G465" s="8"/>
      <c r="H465" s="8"/>
      <c r="I465" s="64"/>
      <c r="J465" s="8"/>
      <c r="K465" s="64"/>
      <c r="L465" s="64"/>
      <c r="M465" s="64"/>
      <c r="N465" s="64"/>
      <c r="O465" s="64"/>
      <c r="P465" s="64"/>
      <c r="Q465" s="64"/>
    </row>
    <row r="466" spans="2:17" x14ac:dyDescent="0.25">
      <c r="B466" s="64"/>
      <c r="C466" s="64"/>
      <c r="D466" s="8"/>
      <c r="E466" s="8"/>
      <c r="F466" s="8"/>
      <c r="G466" s="8"/>
      <c r="H466" s="8"/>
      <c r="I466" s="64"/>
      <c r="J466" s="8"/>
      <c r="K466" s="64"/>
      <c r="L466" s="64"/>
      <c r="M466" s="64"/>
      <c r="N466" s="64"/>
      <c r="O466" s="64"/>
      <c r="P466" s="64"/>
      <c r="Q466" s="64"/>
    </row>
    <row r="467" spans="2:17" x14ac:dyDescent="0.25">
      <c r="B467" s="64"/>
      <c r="C467" s="64"/>
      <c r="D467" s="8"/>
      <c r="E467" s="8"/>
      <c r="F467" s="8"/>
      <c r="G467" s="8"/>
      <c r="H467" s="8"/>
      <c r="I467" s="64"/>
      <c r="J467" s="8"/>
      <c r="K467" s="64"/>
      <c r="L467" s="64"/>
      <c r="M467" s="64"/>
      <c r="N467" s="64"/>
      <c r="O467" s="64"/>
      <c r="P467" s="64"/>
      <c r="Q467" s="64"/>
    </row>
    <row r="468" spans="2:17" x14ac:dyDescent="0.25">
      <c r="B468" s="64"/>
      <c r="C468" s="64"/>
      <c r="D468" s="8"/>
      <c r="E468" s="8"/>
      <c r="F468" s="8"/>
      <c r="G468" s="8"/>
      <c r="H468" s="8"/>
      <c r="I468" s="64"/>
      <c r="J468" s="8"/>
      <c r="K468" s="64"/>
      <c r="L468" s="64"/>
      <c r="M468" s="64"/>
      <c r="N468" s="64"/>
      <c r="O468" s="64"/>
      <c r="P468" s="64"/>
      <c r="Q468" s="64"/>
    </row>
    <row r="469" spans="2:17" x14ac:dyDescent="0.25">
      <c r="B469" s="64"/>
      <c r="C469" s="64"/>
      <c r="D469" s="8"/>
      <c r="E469" s="8"/>
      <c r="F469" s="8"/>
      <c r="G469" s="8"/>
      <c r="H469" s="8"/>
      <c r="I469" s="64"/>
      <c r="J469" s="8"/>
      <c r="K469" s="64"/>
      <c r="L469" s="64"/>
      <c r="M469" s="64"/>
      <c r="N469" s="64"/>
      <c r="O469" s="64"/>
      <c r="P469" s="64"/>
      <c r="Q469" s="64"/>
    </row>
    <row r="470" spans="2:17" x14ac:dyDescent="0.25">
      <c r="B470" s="64"/>
      <c r="C470" s="64"/>
      <c r="D470" s="8"/>
      <c r="E470" s="8"/>
      <c r="F470" s="8"/>
      <c r="G470" s="8"/>
      <c r="H470" s="8"/>
      <c r="I470" s="64"/>
      <c r="J470" s="8"/>
      <c r="K470" s="64"/>
      <c r="L470" s="64"/>
      <c r="M470" s="64"/>
      <c r="N470" s="64"/>
      <c r="O470" s="64"/>
      <c r="P470" s="64"/>
      <c r="Q470" s="64"/>
    </row>
    <row r="471" spans="2:17" x14ac:dyDescent="0.25">
      <c r="B471" s="64"/>
      <c r="C471" s="64"/>
      <c r="D471" s="8"/>
      <c r="E471" s="8"/>
      <c r="F471" s="8"/>
      <c r="G471" s="8"/>
      <c r="H471" s="8"/>
      <c r="I471" s="64"/>
      <c r="J471" s="8"/>
      <c r="K471" s="64"/>
      <c r="L471" s="64"/>
      <c r="M471" s="64"/>
      <c r="N471" s="64"/>
      <c r="O471" s="64"/>
      <c r="P471" s="64"/>
      <c r="Q471" s="64"/>
    </row>
    <row r="472" spans="2:17" x14ac:dyDescent="0.25">
      <c r="B472" s="64"/>
      <c r="C472" s="64"/>
      <c r="D472" s="8"/>
      <c r="E472" s="8"/>
      <c r="F472" s="8"/>
      <c r="G472" s="8"/>
      <c r="H472" s="8"/>
      <c r="I472" s="64"/>
      <c r="J472" s="8"/>
      <c r="K472" s="64"/>
      <c r="L472" s="64"/>
      <c r="M472" s="64"/>
      <c r="N472" s="64"/>
      <c r="O472" s="64"/>
      <c r="P472" s="64"/>
      <c r="Q472" s="64"/>
    </row>
    <row r="473" spans="2:17" x14ac:dyDescent="0.25">
      <c r="B473" s="64"/>
      <c r="C473" s="64"/>
      <c r="D473" s="8"/>
      <c r="E473" s="8"/>
      <c r="F473" s="8"/>
      <c r="G473" s="8"/>
      <c r="H473" s="8"/>
      <c r="I473" s="64"/>
      <c r="J473" s="8"/>
      <c r="K473" s="64"/>
      <c r="L473" s="64"/>
      <c r="M473" s="64"/>
      <c r="N473" s="64"/>
      <c r="O473" s="64"/>
      <c r="P473" s="64"/>
      <c r="Q473" s="64"/>
    </row>
    <row r="474" spans="2:17" x14ac:dyDescent="0.25">
      <c r="B474" s="64"/>
      <c r="C474" s="64"/>
      <c r="D474" s="8"/>
      <c r="E474" s="8"/>
      <c r="F474" s="8"/>
      <c r="G474" s="8"/>
      <c r="H474" s="8"/>
      <c r="I474" s="64"/>
      <c r="J474" s="8"/>
      <c r="K474" s="64"/>
      <c r="L474" s="64"/>
      <c r="M474" s="64"/>
      <c r="N474" s="64"/>
      <c r="O474" s="64"/>
      <c r="P474" s="64"/>
      <c r="Q474" s="64"/>
    </row>
    <row r="475" spans="2:17" x14ac:dyDescent="0.25">
      <c r="B475" s="64"/>
      <c r="C475" s="64"/>
      <c r="D475" s="8"/>
      <c r="E475" s="8"/>
      <c r="F475" s="8"/>
      <c r="G475" s="8"/>
      <c r="H475" s="8"/>
      <c r="I475" s="64"/>
      <c r="J475" s="8"/>
      <c r="K475" s="64"/>
      <c r="L475" s="64"/>
      <c r="M475" s="64"/>
      <c r="N475" s="64"/>
      <c r="O475" s="64"/>
      <c r="P475" s="64"/>
      <c r="Q475" s="64"/>
    </row>
    <row r="476" spans="2:17" x14ac:dyDescent="0.25">
      <c r="B476" s="64"/>
      <c r="C476" s="64"/>
      <c r="D476" s="8"/>
      <c r="E476" s="8"/>
      <c r="F476" s="8"/>
      <c r="G476" s="8"/>
      <c r="H476" s="8"/>
      <c r="I476" s="64"/>
      <c r="J476" s="8"/>
      <c r="K476" s="64"/>
      <c r="L476" s="64"/>
      <c r="M476" s="64"/>
      <c r="N476" s="64"/>
      <c r="O476" s="64"/>
      <c r="P476" s="64"/>
      <c r="Q476" s="64"/>
    </row>
    <row r="477" spans="2:17" x14ac:dyDescent="0.25">
      <c r="B477" s="64"/>
      <c r="C477" s="64"/>
      <c r="D477" s="8"/>
      <c r="E477" s="8"/>
      <c r="F477" s="8"/>
      <c r="G477" s="8"/>
      <c r="H477" s="8"/>
      <c r="I477" s="64"/>
      <c r="J477" s="8"/>
      <c r="K477" s="64"/>
      <c r="L477" s="64"/>
      <c r="M477" s="64"/>
      <c r="N477" s="64"/>
      <c r="O477" s="64"/>
      <c r="P477" s="64"/>
      <c r="Q477" s="64"/>
    </row>
    <row r="478" spans="2:17" x14ac:dyDescent="0.25">
      <c r="B478" s="64"/>
      <c r="C478" s="64"/>
      <c r="D478" s="8"/>
      <c r="E478" s="8"/>
      <c r="F478" s="8"/>
      <c r="G478" s="8"/>
      <c r="H478" s="8"/>
      <c r="I478" s="64"/>
      <c r="J478" s="8"/>
      <c r="K478" s="64"/>
      <c r="L478" s="64"/>
      <c r="M478" s="64"/>
      <c r="N478" s="64"/>
      <c r="O478" s="64"/>
      <c r="P478" s="64"/>
      <c r="Q478" s="64"/>
    </row>
    <row r="479" spans="2:17" x14ac:dyDescent="0.25">
      <c r="B479" s="64"/>
      <c r="C479" s="64"/>
      <c r="D479" s="8"/>
      <c r="E479" s="8"/>
      <c r="F479" s="8"/>
      <c r="G479" s="8"/>
      <c r="H479" s="8"/>
      <c r="I479" s="64"/>
      <c r="J479" s="8"/>
      <c r="K479" s="64"/>
      <c r="L479" s="64"/>
      <c r="M479" s="64"/>
      <c r="N479" s="64"/>
      <c r="O479" s="64"/>
      <c r="P479" s="64"/>
      <c r="Q479" s="64"/>
    </row>
    <row r="480" spans="2:17" x14ac:dyDescent="0.25">
      <c r="B480" s="64"/>
      <c r="C480" s="64"/>
      <c r="D480" s="8"/>
      <c r="E480" s="8"/>
      <c r="F480" s="8"/>
      <c r="G480" s="8"/>
      <c r="H480" s="8"/>
      <c r="I480" s="64"/>
      <c r="J480" s="8"/>
      <c r="K480" s="64"/>
      <c r="L480" s="64"/>
      <c r="M480" s="64"/>
      <c r="N480" s="64"/>
      <c r="O480" s="64"/>
      <c r="P480" s="64"/>
      <c r="Q480" s="64"/>
    </row>
    <row r="481" spans="2:17" x14ac:dyDescent="0.25">
      <c r="B481" s="64"/>
      <c r="C481" s="64"/>
      <c r="D481" s="8"/>
      <c r="E481" s="8"/>
      <c r="F481" s="8"/>
      <c r="G481" s="8"/>
      <c r="H481" s="8"/>
      <c r="I481" s="64"/>
      <c r="J481" s="8"/>
      <c r="K481" s="64"/>
      <c r="L481" s="64"/>
      <c r="M481" s="64"/>
      <c r="N481" s="64"/>
      <c r="O481" s="64"/>
      <c r="P481" s="64"/>
      <c r="Q481" s="64"/>
    </row>
    <row r="482" spans="2:17" x14ac:dyDescent="0.25">
      <c r="B482" s="64"/>
      <c r="C482" s="64"/>
      <c r="D482" s="8"/>
      <c r="E482" s="8"/>
      <c r="F482" s="8"/>
      <c r="G482" s="8"/>
      <c r="H482" s="8"/>
      <c r="I482" s="64"/>
      <c r="J482" s="8"/>
      <c r="K482" s="64"/>
      <c r="L482" s="64"/>
      <c r="M482" s="64"/>
      <c r="N482" s="64"/>
      <c r="O482" s="64"/>
      <c r="P482" s="64"/>
      <c r="Q482" s="64"/>
    </row>
    <row r="483" spans="2:17" x14ac:dyDescent="0.25">
      <c r="B483" s="64"/>
      <c r="C483" s="64"/>
      <c r="D483" s="8"/>
      <c r="E483" s="8"/>
      <c r="F483" s="8"/>
      <c r="G483" s="8"/>
      <c r="H483" s="8"/>
      <c r="I483" s="64"/>
      <c r="J483" s="8"/>
      <c r="K483" s="64"/>
      <c r="L483" s="64"/>
      <c r="M483" s="64"/>
      <c r="N483" s="64"/>
      <c r="O483" s="64"/>
      <c r="P483" s="64"/>
      <c r="Q483" s="64"/>
    </row>
    <row r="484" spans="2:17" x14ac:dyDescent="0.25">
      <c r="B484" s="64"/>
      <c r="C484" s="64"/>
      <c r="D484" s="8"/>
      <c r="E484" s="8"/>
      <c r="F484" s="8"/>
      <c r="G484" s="8"/>
      <c r="H484" s="8"/>
      <c r="I484" s="64"/>
      <c r="J484" s="8"/>
      <c r="K484" s="64"/>
      <c r="L484" s="64"/>
      <c r="M484" s="64"/>
      <c r="N484" s="64"/>
      <c r="O484" s="64"/>
      <c r="P484" s="64"/>
      <c r="Q484" s="64"/>
    </row>
    <row r="485" spans="2:17" x14ac:dyDescent="0.25">
      <c r="B485" s="64"/>
      <c r="C485" s="64"/>
      <c r="D485" s="8"/>
      <c r="E485" s="8"/>
      <c r="F485" s="8"/>
      <c r="G485" s="8"/>
      <c r="H485" s="8"/>
      <c r="I485" s="64"/>
      <c r="J485" s="8"/>
      <c r="K485" s="64"/>
      <c r="L485" s="64"/>
      <c r="M485" s="64"/>
      <c r="N485" s="64"/>
      <c r="O485" s="64"/>
      <c r="P485" s="64"/>
      <c r="Q485" s="64"/>
    </row>
    <row r="486" spans="2:17" x14ac:dyDescent="0.25">
      <c r="B486" s="64"/>
      <c r="C486" s="64"/>
      <c r="D486" s="8"/>
      <c r="E486" s="8"/>
      <c r="F486" s="8"/>
      <c r="G486" s="8"/>
      <c r="H486" s="8"/>
      <c r="I486" s="64"/>
      <c r="J486" s="8"/>
      <c r="K486" s="64"/>
      <c r="L486" s="64"/>
      <c r="M486" s="64"/>
      <c r="N486" s="64"/>
      <c r="O486" s="64"/>
      <c r="P486" s="64"/>
      <c r="Q486" s="64"/>
    </row>
    <row r="487" spans="2:17" x14ac:dyDescent="0.25">
      <c r="B487" s="64"/>
      <c r="C487" s="64"/>
      <c r="D487" s="8"/>
      <c r="E487" s="8"/>
      <c r="F487" s="8"/>
      <c r="G487" s="8"/>
      <c r="H487" s="8"/>
      <c r="I487" s="64"/>
      <c r="J487" s="8"/>
      <c r="K487" s="64"/>
      <c r="L487" s="64"/>
      <c r="M487" s="64"/>
      <c r="N487" s="64"/>
      <c r="O487" s="64"/>
      <c r="P487" s="64"/>
      <c r="Q487" s="64"/>
    </row>
    <row r="488" spans="2:17" x14ac:dyDescent="0.25">
      <c r="B488" s="64"/>
      <c r="C488" s="64"/>
      <c r="D488" s="8"/>
      <c r="E488" s="8"/>
      <c r="F488" s="8"/>
      <c r="G488" s="8"/>
      <c r="H488" s="8"/>
      <c r="I488" s="64"/>
      <c r="J488" s="8"/>
      <c r="K488" s="64"/>
      <c r="L488" s="64"/>
      <c r="M488" s="64"/>
      <c r="N488" s="64"/>
      <c r="O488" s="64"/>
      <c r="P488" s="64"/>
      <c r="Q488" s="64"/>
    </row>
    <row r="489" spans="2:17" x14ac:dyDescent="0.25">
      <c r="B489" s="64"/>
      <c r="C489" s="64"/>
      <c r="D489" s="8"/>
      <c r="E489" s="8"/>
      <c r="F489" s="8"/>
      <c r="G489" s="8"/>
      <c r="H489" s="8"/>
      <c r="I489" s="64"/>
      <c r="J489" s="8"/>
      <c r="K489" s="64"/>
      <c r="L489" s="64"/>
      <c r="M489" s="64"/>
      <c r="N489" s="64"/>
      <c r="O489" s="64"/>
      <c r="P489" s="64"/>
      <c r="Q489" s="64"/>
    </row>
    <row r="490" spans="2:17" x14ac:dyDescent="0.25">
      <c r="B490" s="64"/>
      <c r="C490" s="64"/>
      <c r="D490" s="8"/>
      <c r="E490" s="8"/>
      <c r="F490" s="8"/>
      <c r="G490" s="8"/>
      <c r="H490" s="8"/>
      <c r="I490" s="64"/>
      <c r="J490" s="8"/>
      <c r="K490" s="64"/>
      <c r="L490" s="64"/>
      <c r="M490" s="64"/>
      <c r="N490" s="64"/>
      <c r="O490" s="64"/>
      <c r="P490" s="64"/>
      <c r="Q490" s="64"/>
    </row>
    <row r="491" spans="2:17" x14ac:dyDescent="0.25">
      <c r="B491" s="64"/>
      <c r="C491" s="64"/>
      <c r="D491" s="8"/>
      <c r="E491" s="8"/>
      <c r="F491" s="8"/>
      <c r="G491" s="8"/>
      <c r="H491" s="8"/>
      <c r="I491" s="64"/>
      <c r="J491" s="8"/>
      <c r="K491" s="64"/>
      <c r="L491" s="64"/>
      <c r="M491" s="64"/>
      <c r="N491" s="64"/>
      <c r="O491" s="64"/>
      <c r="P491" s="64"/>
      <c r="Q491" s="64"/>
    </row>
    <row r="492" spans="2:17" x14ac:dyDescent="0.25">
      <c r="B492" s="64"/>
      <c r="C492" s="64"/>
      <c r="D492" s="8"/>
      <c r="E492" s="8"/>
      <c r="F492" s="8"/>
      <c r="G492" s="8"/>
      <c r="H492" s="8"/>
      <c r="I492" s="64"/>
      <c r="J492" s="8"/>
      <c r="K492" s="64"/>
      <c r="L492" s="64"/>
      <c r="M492" s="64"/>
      <c r="N492" s="64"/>
      <c r="O492" s="64"/>
      <c r="P492" s="64"/>
      <c r="Q492" s="64"/>
    </row>
    <row r="493" spans="2:17" x14ac:dyDescent="0.25">
      <c r="B493" s="64"/>
      <c r="C493" s="64"/>
      <c r="D493" s="8"/>
      <c r="E493" s="8"/>
      <c r="F493" s="8"/>
      <c r="G493" s="8"/>
      <c r="H493" s="8"/>
      <c r="I493" s="64"/>
      <c r="J493" s="8"/>
      <c r="K493" s="64"/>
      <c r="L493" s="64"/>
      <c r="M493" s="64"/>
      <c r="N493" s="64"/>
      <c r="O493" s="64"/>
      <c r="P493" s="64"/>
      <c r="Q493" s="64"/>
    </row>
    <row r="494" spans="2:17" x14ac:dyDescent="0.25">
      <c r="B494" s="64"/>
      <c r="C494" s="64"/>
      <c r="D494" s="8"/>
      <c r="E494" s="8"/>
      <c r="F494" s="8"/>
      <c r="G494" s="8"/>
      <c r="H494" s="8"/>
      <c r="I494" s="64"/>
      <c r="J494" s="8"/>
      <c r="K494" s="64"/>
      <c r="L494" s="64"/>
      <c r="M494" s="64"/>
      <c r="N494" s="64"/>
      <c r="O494" s="64"/>
      <c r="P494" s="64"/>
      <c r="Q494" s="64"/>
    </row>
    <row r="495" spans="2:17" x14ac:dyDescent="0.25">
      <c r="B495" s="64"/>
      <c r="C495" s="64"/>
      <c r="D495" s="8"/>
      <c r="E495" s="8"/>
      <c r="F495" s="8"/>
      <c r="G495" s="8"/>
      <c r="H495" s="8"/>
      <c r="I495" s="64"/>
      <c r="J495" s="8"/>
      <c r="K495" s="64"/>
      <c r="L495" s="64"/>
      <c r="M495" s="64"/>
      <c r="N495" s="64"/>
      <c r="O495" s="64"/>
      <c r="P495" s="64"/>
      <c r="Q495" s="64"/>
    </row>
    <row r="496" spans="2:17" x14ac:dyDescent="0.25">
      <c r="B496" s="64"/>
      <c r="C496" s="64"/>
      <c r="D496" s="8"/>
      <c r="E496" s="8"/>
      <c r="F496" s="8"/>
      <c r="G496" s="8"/>
      <c r="H496" s="8"/>
      <c r="I496" s="64"/>
      <c r="J496" s="8"/>
      <c r="K496" s="64"/>
      <c r="L496" s="64"/>
      <c r="M496" s="64"/>
      <c r="N496" s="64"/>
      <c r="O496" s="64"/>
      <c r="P496" s="64"/>
      <c r="Q496" s="64"/>
    </row>
    <row r="497" spans="2:17" x14ac:dyDescent="0.25">
      <c r="B497" s="64"/>
      <c r="C497" s="64"/>
      <c r="D497" s="8"/>
      <c r="E497" s="8"/>
      <c r="F497" s="8"/>
      <c r="G497" s="8"/>
      <c r="H497" s="8"/>
      <c r="I497" s="64"/>
      <c r="J497" s="8"/>
      <c r="K497" s="64"/>
      <c r="L497" s="64"/>
      <c r="M497" s="64"/>
      <c r="N497" s="64"/>
      <c r="O497" s="64"/>
      <c r="P497" s="64"/>
      <c r="Q497" s="64"/>
    </row>
    <row r="498" spans="2:17" x14ac:dyDescent="0.25">
      <c r="B498" s="64"/>
      <c r="C498" s="64"/>
      <c r="D498" s="8"/>
      <c r="E498" s="8"/>
      <c r="F498" s="8"/>
      <c r="G498" s="8"/>
      <c r="H498" s="8"/>
      <c r="I498" s="64"/>
      <c r="J498" s="8"/>
      <c r="K498" s="64"/>
      <c r="L498" s="64"/>
      <c r="M498" s="64"/>
      <c r="N498" s="64"/>
      <c r="O498" s="64"/>
      <c r="P498" s="64"/>
      <c r="Q498" s="64"/>
    </row>
    <row r="499" spans="2:17" x14ac:dyDescent="0.25">
      <c r="B499" s="64"/>
      <c r="C499" s="64"/>
      <c r="D499" s="8"/>
      <c r="E499" s="8"/>
      <c r="F499" s="8"/>
      <c r="G499" s="8"/>
      <c r="H499" s="8"/>
      <c r="I499" s="64"/>
      <c r="J499" s="8"/>
      <c r="K499" s="64"/>
      <c r="L499" s="64"/>
      <c r="M499" s="64"/>
      <c r="N499" s="64"/>
      <c r="O499" s="64"/>
      <c r="P499" s="64"/>
      <c r="Q499" s="64"/>
    </row>
    <row r="500" spans="2:17" x14ac:dyDescent="0.25">
      <c r="B500" s="64"/>
      <c r="C500" s="64"/>
      <c r="D500" s="8"/>
      <c r="E500" s="8"/>
      <c r="F500" s="8"/>
      <c r="G500" s="8"/>
      <c r="H500" s="8"/>
      <c r="I500" s="64"/>
      <c r="J500" s="8"/>
      <c r="K500" s="64"/>
      <c r="L500" s="64"/>
      <c r="M500" s="64"/>
      <c r="N500" s="64"/>
      <c r="O500" s="64"/>
      <c r="P500" s="64"/>
      <c r="Q500" s="64"/>
    </row>
    <row r="501" spans="2:17" x14ac:dyDescent="0.25">
      <c r="B501" s="64"/>
      <c r="C501" s="64"/>
      <c r="D501" s="8"/>
      <c r="E501" s="8"/>
      <c r="F501" s="8"/>
      <c r="G501" s="8"/>
      <c r="H501" s="8"/>
      <c r="I501" s="64"/>
      <c r="J501" s="8"/>
      <c r="K501" s="64"/>
      <c r="L501" s="64"/>
      <c r="M501" s="64"/>
      <c r="N501" s="64"/>
      <c r="O501" s="64"/>
      <c r="P501" s="64"/>
      <c r="Q501" s="64"/>
    </row>
    <row r="502" spans="2:17" x14ac:dyDescent="0.25">
      <c r="B502" s="64"/>
      <c r="C502" s="64"/>
      <c r="D502" s="8"/>
      <c r="E502" s="8"/>
      <c r="F502" s="8"/>
      <c r="G502" s="8"/>
      <c r="H502" s="8"/>
      <c r="I502" s="64"/>
      <c r="J502" s="8"/>
      <c r="K502" s="64"/>
      <c r="L502" s="64"/>
      <c r="M502" s="64"/>
      <c r="N502" s="64"/>
      <c r="O502" s="64"/>
      <c r="P502" s="64"/>
      <c r="Q502" s="64"/>
    </row>
    <row r="503" spans="2:17" x14ac:dyDescent="0.25">
      <c r="B503" s="64"/>
      <c r="C503" s="64"/>
      <c r="D503" s="8"/>
      <c r="E503" s="8"/>
      <c r="F503" s="8"/>
      <c r="G503" s="8"/>
      <c r="H503" s="8"/>
      <c r="I503" s="64"/>
      <c r="J503" s="8"/>
      <c r="K503" s="64"/>
      <c r="L503" s="64"/>
      <c r="M503" s="64"/>
      <c r="N503" s="64"/>
      <c r="O503" s="64"/>
      <c r="P503" s="64"/>
      <c r="Q503" s="64"/>
    </row>
    <row r="504" spans="2:17" x14ac:dyDescent="0.25">
      <c r="B504" s="64"/>
      <c r="C504" s="64"/>
      <c r="D504" s="8"/>
      <c r="E504" s="8"/>
      <c r="F504" s="8"/>
      <c r="G504" s="8"/>
      <c r="H504" s="8"/>
      <c r="I504" s="64"/>
      <c r="J504" s="8"/>
      <c r="K504" s="64"/>
      <c r="L504" s="64"/>
      <c r="M504" s="64"/>
      <c r="N504" s="64"/>
      <c r="O504" s="64"/>
      <c r="P504" s="64"/>
      <c r="Q504" s="64"/>
    </row>
    <row r="505" spans="2:17" x14ac:dyDescent="0.25">
      <c r="B505" s="64"/>
      <c r="C505" s="64"/>
      <c r="D505" s="8"/>
      <c r="E505" s="8"/>
      <c r="F505" s="8"/>
      <c r="G505" s="8"/>
      <c r="H505" s="8"/>
      <c r="I505" s="64"/>
      <c r="J505" s="8"/>
      <c r="K505" s="64"/>
      <c r="L505" s="64"/>
      <c r="M505" s="64"/>
      <c r="N505" s="64"/>
      <c r="O505" s="64"/>
      <c r="P505" s="64"/>
      <c r="Q505" s="64"/>
    </row>
    <row r="506" spans="2:17" x14ac:dyDescent="0.25">
      <c r="B506" s="64"/>
      <c r="C506" s="64"/>
      <c r="D506" s="8"/>
      <c r="E506" s="8"/>
      <c r="F506" s="8"/>
      <c r="G506" s="8"/>
      <c r="H506" s="8"/>
      <c r="I506" s="64"/>
      <c r="J506" s="8"/>
      <c r="K506" s="64"/>
      <c r="L506" s="64"/>
      <c r="M506" s="64"/>
      <c r="N506" s="64"/>
      <c r="O506" s="64"/>
      <c r="P506" s="64"/>
      <c r="Q506" s="64"/>
    </row>
    <row r="507" spans="2:17" x14ac:dyDescent="0.25">
      <c r="B507" s="64"/>
      <c r="C507" s="64"/>
      <c r="D507" s="8"/>
      <c r="E507" s="8"/>
      <c r="F507" s="8"/>
      <c r="G507" s="8"/>
      <c r="H507" s="8"/>
      <c r="I507" s="64"/>
      <c r="J507" s="8"/>
      <c r="K507" s="64"/>
      <c r="L507" s="64"/>
      <c r="M507" s="64"/>
      <c r="N507" s="64"/>
      <c r="O507" s="64"/>
      <c r="P507" s="64"/>
      <c r="Q507" s="64"/>
    </row>
    <row r="508" spans="2:17" x14ac:dyDescent="0.25">
      <c r="B508" s="64"/>
      <c r="C508" s="64"/>
      <c r="D508" s="8"/>
      <c r="E508" s="8"/>
      <c r="F508" s="8"/>
      <c r="G508" s="8"/>
      <c r="H508" s="8"/>
      <c r="I508" s="64"/>
      <c r="J508" s="8"/>
      <c r="K508" s="64"/>
      <c r="L508" s="64"/>
      <c r="M508" s="64"/>
      <c r="N508" s="64"/>
      <c r="O508" s="64"/>
      <c r="P508" s="64"/>
      <c r="Q508" s="64"/>
    </row>
    <row r="509" spans="2:17" x14ac:dyDescent="0.25">
      <c r="B509" s="64"/>
      <c r="C509" s="64"/>
      <c r="D509" s="8"/>
      <c r="E509" s="8"/>
      <c r="F509" s="8"/>
      <c r="G509" s="8"/>
      <c r="H509" s="8"/>
      <c r="I509" s="64"/>
      <c r="J509" s="8"/>
      <c r="K509" s="64"/>
      <c r="L509" s="64"/>
      <c r="M509" s="64"/>
      <c r="N509" s="64"/>
      <c r="O509" s="64"/>
      <c r="P509" s="64"/>
      <c r="Q509" s="64"/>
    </row>
    <row r="510" spans="2:17" x14ac:dyDescent="0.25">
      <c r="B510" s="64"/>
      <c r="C510" s="64"/>
      <c r="D510" s="8"/>
      <c r="E510" s="8"/>
      <c r="F510" s="8"/>
      <c r="G510" s="8"/>
      <c r="H510" s="8"/>
      <c r="I510" s="64"/>
      <c r="J510" s="8"/>
      <c r="K510" s="64"/>
      <c r="L510" s="64"/>
      <c r="M510" s="64"/>
      <c r="N510" s="64"/>
      <c r="O510" s="64"/>
      <c r="P510" s="64"/>
      <c r="Q510" s="64"/>
    </row>
    <row r="511" spans="2:17" x14ac:dyDescent="0.25">
      <c r="B511" s="64"/>
      <c r="C511" s="64"/>
      <c r="D511" s="8"/>
      <c r="E511" s="8"/>
      <c r="F511" s="8"/>
      <c r="G511" s="8"/>
      <c r="H511" s="8"/>
      <c r="I511" s="64"/>
      <c r="J511" s="8"/>
      <c r="K511" s="64"/>
      <c r="L511" s="64"/>
      <c r="M511" s="64"/>
      <c r="N511" s="64"/>
      <c r="O511" s="64"/>
      <c r="P511" s="64"/>
      <c r="Q511" s="64"/>
    </row>
    <row r="512" spans="2:17" x14ac:dyDescent="0.25">
      <c r="B512" s="64"/>
      <c r="C512" s="64"/>
      <c r="D512" s="8"/>
      <c r="E512" s="8"/>
      <c r="F512" s="8"/>
      <c r="G512" s="8"/>
      <c r="H512" s="8"/>
      <c r="I512" s="64"/>
      <c r="J512" s="8"/>
      <c r="K512" s="64"/>
      <c r="L512" s="64"/>
      <c r="M512" s="64"/>
      <c r="N512" s="64"/>
      <c r="O512" s="64"/>
      <c r="P512" s="64"/>
      <c r="Q512" s="64"/>
    </row>
    <row r="513" spans="2:17" x14ac:dyDescent="0.25">
      <c r="B513" s="64"/>
      <c r="C513" s="64"/>
      <c r="D513" s="8"/>
      <c r="E513" s="8"/>
      <c r="F513" s="8"/>
      <c r="G513" s="8"/>
      <c r="H513" s="8"/>
      <c r="I513" s="64"/>
      <c r="J513" s="8"/>
      <c r="K513" s="64"/>
      <c r="L513" s="64"/>
      <c r="M513" s="64"/>
      <c r="N513" s="64"/>
      <c r="O513" s="64"/>
      <c r="P513" s="64"/>
      <c r="Q513" s="64"/>
    </row>
    <row r="514" spans="2:17" x14ac:dyDescent="0.25">
      <c r="B514" s="64"/>
      <c r="C514" s="64"/>
      <c r="D514" s="8"/>
      <c r="E514" s="8"/>
      <c r="F514" s="8"/>
      <c r="G514" s="8"/>
      <c r="H514" s="8"/>
      <c r="I514" s="64"/>
      <c r="J514" s="8"/>
      <c r="K514" s="64"/>
      <c r="L514" s="64"/>
      <c r="M514" s="64"/>
      <c r="N514" s="64"/>
      <c r="O514" s="64"/>
      <c r="P514" s="64"/>
      <c r="Q514" s="64"/>
    </row>
    <row r="515" spans="2:17" x14ac:dyDescent="0.25">
      <c r="B515" s="64"/>
      <c r="C515" s="64"/>
      <c r="D515" s="8"/>
      <c r="E515" s="8"/>
      <c r="F515" s="8"/>
      <c r="G515" s="8"/>
      <c r="H515" s="8"/>
      <c r="I515" s="64"/>
      <c r="J515" s="8"/>
      <c r="K515" s="64"/>
      <c r="L515" s="64"/>
      <c r="M515" s="64"/>
      <c r="N515" s="64"/>
      <c r="O515" s="64"/>
      <c r="P515" s="64"/>
      <c r="Q515" s="64"/>
    </row>
    <row r="516" spans="2:17" x14ac:dyDescent="0.25">
      <c r="B516" s="64"/>
      <c r="C516" s="64"/>
      <c r="D516" s="8"/>
      <c r="E516" s="8"/>
      <c r="F516" s="8"/>
      <c r="G516" s="8"/>
      <c r="H516" s="8"/>
      <c r="I516" s="64"/>
      <c r="J516" s="8"/>
      <c r="K516" s="64"/>
      <c r="L516" s="64"/>
      <c r="M516" s="64"/>
      <c r="N516" s="64"/>
      <c r="O516" s="64"/>
      <c r="P516" s="64"/>
      <c r="Q516" s="64"/>
    </row>
    <row r="517" spans="2:17" x14ac:dyDescent="0.25">
      <c r="B517" s="64"/>
      <c r="C517" s="64"/>
      <c r="D517" s="8"/>
      <c r="E517" s="8"/>
      <c r="F517" s="8"/>
      <c r="G517" s="8"/>
      <c r="H517" s="8"/>
      <c r="I517" s="64"/>
      <c r="J517" s="8"/>
      <c r="K517" s="64"/>
      <c r="L517" s="64"/>
      <c r="M517" s="64"/>
      <c r="N517" s="64"/>
      <c r="O517" s="64"/>
      <c r="P517" s="64"/>
      <c r="Q517" s="64"/>
    </row>
    <row r="518" spans="2:17" x14ac:dyDescent="0.25">
      <c r="B518" s="64"/>
      <c r="C518" s="64"/>
      <c r="D518" s="8"/>
      <c r="E518" s="8"/>
      <c r="F518" s="8"/>
      <c r="G518" s="8"/>
      <c r="H518" s="8"/>
      <c r="I518" s="64"/>
      <c r="J518" s="8"/>
      <c r="K518" s="64"/>
      <c r="L518" s="64"/>
      <c r="M518" s="64"/>
      <c r="N518" s="64"/>
      <c r="O518" s="64"/>
      <c r="P518" s="64"/>
      <c r="Q518" s="64"/>
    </row>
    <row r="519" spans="2:17" x14ac:dyDescent="0.25">
      <c r="B519" s="64"/>
      <c r="C519" s="64"/>
      <c r="D519" s="8"/>
      <c r="E519" s="8"/>
      <c r="F519" s="8"/>
      <c r="G519" s="8"/>
      <c r="H519" s="8"/>
      <c r="I519" s="64"/>
      <c r="J519" s="8"/>
      <c r="K519" s="64"/>
      <c r="L519" s="64"/>
      <c r="M519" s="64"/>
      <c r="N519" s="64"/>
      <c r="O519" s="64"/>
      <c r="P519" s="64"/>
      <c r="Q519" s="64"/>
    </row>
    <row r="520" spans="2:17" x14ac:dyDescent="0.25">
      <c r="B520" s="64"/>
      <c r="C520" s="64"/>
      <c r="D520" s="8"/>
      <c r="E520" s="8"/>
      <c r="F520" s="8"/>
      <c r="G520" s="8"/>
      <c r="H520" s="8"/>
      <c r="I520" s="64"/>
      <c r="J520" s="8"/>
      <c r="K520" s="64"/>
      <c r="L520" s="64"/>
      <c r="M520" s="64"/>
      <c r="N520" s="64"/>
      <c r="O520" s="64"/>
      <c r="P520" s="64"/>
      <c r="Q520" s="64"/>
    </row>
    <row r="521" spans="2:17" x14ac:dyDescent="0.25">
      <c r="B521" s="64"/>
      <c r="C521" s="64"/>
      <c r="D521" s="8"/>
      <c r="E521" s="8"/>
      <c r="F521" s="8"/>
      <c r="G521" s="8"/>
      <c r="H521" s="8"/>
      <c r="I521" s="64"/>
      <c r="J521" s="8"/>
      <c r="K521" s="64"/>
      <c r="L521" s="64"/>
      <c r="M521" s="64"/>
      <c r="N521" s="64"/>
      <c r="O521" s="64"/>
      <c r="P521" s="64"/>
      <c r="Q521" s="64"/>
    </row>
    <row r="522" spans="2:17" x14ac:dyDescent="0.25">
      <c r="B522" s="64"/>
      <c r="C522" s="64"/>
      <c r="D522" s="8"/>
      <c r="E522" s="8"/>
      <c r="F522" s="8"/>
      <c r="G522" s="8"/>
      <c r="H522" s="8"/>
      <c r="I522" s="64"/>
      <c r="J522" s="8"/>
      <c r="K522" s="64"/>
      <c r="L522" s="64"/>
      <c r="M522" s="64"/>
      <c r="N522" s="64"/>
      <c r="O522" s="64"/>
      <c r="P522" s="64"/>
      <c r="Q522" s="64"/>
    </row>
    <row r="523" spans="2:17" x14ac:dyDescent="0.25">
      <c r="B523" s="64"/>
      <c r="C523" s="64"/>
      <c r="D523" s="8"/>
      <c r="E523" s="8"/>
      <c r="F523" s="8"/>
      <c r="G523" s="8"/>
      <c r="H523" s="8"/>
      <c r="I523" s="64"/>
      <c r="J523" s="8"/>
      <c r="K523" s="64"/>
      <c r="L523" s="64"/>
      <c r="M523" s="64"/>
      <c r="N523" s="64"/>
      <c r="O523" s="64"/>
      <c r="P523" s="64"/>
      <c r="Q523" s="64"/>
    </row>
    <row r="524" spans="2:17" x14ac:dyDescent="0.25">
      <c r="B524" s="64"/>
      <c r="C524" s="64"/>
      <c r="D524" s="8"/>
      <c r="E524" s="8"/>
      <c r="F524" s="8"/>
      <c r="G524" s="8"/>
      <c r="H524" s="8"/>
      <c r="I524" s="64"/>
      <c r="J524" s="8"/>
      <c r="K524" s="64"/>
      <c r="L524" s="64"/>
      <c r="M524" s="64"/>
      <c r="N524" s="64"/>
      <c r="O524" s="64"/>
      <c r="P524" s="64"/>
      <c r="Q524" s="64"/>
    </row>
    <row r="525" spans="2:17" x14ac:dyDescent="0.25">
      <c r="B525" s="64"/>
      <c r="C525" s="64"/>
      <c r="D525" s="8"/>
      <c r="E525" s="8"/>
      <c r="F525" s="8"/>
      <c r="G525" s="8"/>
      <c r="H525" s="8"/>
      <c r="I525" s="64"/>
      <c r="J525" s="8"/>
      <c r="K525" s="64"/>
      <c r="L525" s="64"/>
      <c r="M525" s="64"/>
      <c r="N525" s="64"/>
      <c r="O525" s="64"/>
      <c r="P525" s="64"/>
      <c r="Q525" s="64"/>
    </row>
    <row r="526" spans="2:17" x14ac:dyDescent="0.25">
      <c r="B526" s="64"/>
      <c r="C526" s="64"/>
      <c r="D526" s="8"/>
      <c r="E526" s="8"/>
      <c r="F526" s="8"/>
      <c r="G526" s="8"/>
      <c r="H526" s="8"/>
      <c r="I526" s="64"/>
      <c r="J526" s="8"/>
      <c r="K526" s="64"/>
      <c r="L526" s="64"/>
      <c r="M526" s="64"/>
      <c r="N526" s="64"/>
      <c r="O526" s="64"/>
      <c r="P526" s="64"/>
      <c r="Q526" s="64"/>
    </row>
    <row r="527" spans="2:17" x14ac:dyDescent="0.25">
      <c r="B527" s="64"/>
      <c r="C527" s="64"/>
      <c r="D527" s="8"/>
      <c r="E527" s="8"/>
      <c r="F527" s="8"/>
      <c r="G527" s="8"/>
      <c r="H527" s="8"/>
      <c r="I527" s="64"/>
      <c r="J527" s="8"/>
      <c r="K527" s="64"/>
      <c r="L527" s="64"/>
      <c r="M527" s="64"/>
      <c r="N527" s="64"/>
      <c r="O527" s="64"/>
      <c r="P527" s="64"/>
      <c r="Q527" s="64"/>
    </row>
    <row r="528" spans="2:17" x14ac:dyDescent="0.25">
      <c r="B528" s="64"/>
      <c r="C528" s="64"/>
      <c r="D528" s="8"/>
      <c r="E528" s="8"/>
      <c r="F528" s="8"/>
      <c r="G528" s="8"/>
      <c r="H528" s="8"/>
      <c r="I528" s="64"/>
      <c r="J528" s="8"/>
      <c r="K528" s="64"/>
      <c r="L528" s="64"/>
      <c r="M528" s="64"/>
      <c r="N528" s="64"/>
      <c r="O528" s="64"/>
      <c r="P528" s="64"/>
      <c r="Q528" s="64"/>
    </row>
    <row r="529" spans="2:17" x14ac:dyDescent="0.25">
      <c r="B529" s="64"/>
      <c r="C529" s="64"/>
      <c r="D529" s="8"/>
      <c r="E529" s="8"/>
      <c r="F529" s="8"/>
      <c r="G529" s="8"/>
      <c r="H529" s="8"/>
      <c r="I529" s="64"/>
      <c r="J529" s="8"/>
      <c r="K529" s="64"/>
      <c r="L529" s="64"/>
      <c r="M529" s="64"/>
      <c r="N529" s="64"/>
      <c r="O529" s="64"/>
      <c r="P529" s="64"/>
      <c r="Q529" s="64"/>
    </row>
    <row r="530" spans="2:17" x14ac:dyDescent="0.25">
      <c r="B530" s="64"/>
      <c r="C530" s="64"/>
      <c r="D530" s="8"/>
      <c r="E530" s="8"/>
      <c r="F530" s="8"/>
      <c r="G530" s="8"/>
      <c r="H530" s="8"/>
      <c r="I530" s="64"/>
      <c r="J530" s="8"/>
      <c r="K530" s="64"/>
      <c r="L530" s="64"/>
      <c r="M530" s="64"/>
      <c r="N530" s="64"/>
      <c r="O530" s="64"/>
      <c r="P530" s="64"/>
      <c r="Q530" s="64"/>
    </row>
    <row r="531" spans="2:17" x14ac:dyDescent="0.25">
      <c r="B531" s="64"/>
      <c r="C531" s="64"/>
      <c r="D531" s="8"/>
      <c r="E531" s="8"/>
      <c r="F531" s="8"/>
      <c r="G531" s="8"/>
      <c r="H531" s="8"/>
      <c r="I531" s="64"/>
      <c r="J531" s="8"/>
      <c r="K531" s="64"/>
      <c r="L531" s="64"/>
      <c r="M531" s="64"/>
      <c r="N531" s="64"/>
      <c r="O531" s="64"/>
      <c r="P531" s="64"/>
      <c r="Q531" s="64"/>
    </row>
    <row r="532" spans="2:17" x14ac:dyDescent="0.25">
      <c r="B532" s="64"/>
      <c r="C532" s="64"/>
      <c r="D532" s="8"/>
      <c r="E532" s="8"/>
      <c r="F532" s="8"/>
      <c r="G532" s="8"/>
      <c r="H532" s="8"/>
      <c r="I532" s="64"/>
      <c r="J532" s="8"/>
      <c r="K532" s="64"/>
      <c r="L532" s="64"/>
      <c r="M532" s="64"/>
      <c r="N532" s="64"/>
      <c r="O532" s="64"/>
      <c r="P532" s="64"/>
      <c r="Q532" s="64"/>
    </row>
    <row r="533" spans="2:17" x14ac:dyDescent="0.25">
      <c r="B533" s="64"/>
      <c r="C533" s="64"/>
      <c r="D533" s="8"/>
      <c r="E533" s="8"/>
      <c r="F533" s="8"/>
      <c r="G533" s="8"/>
      <c r="H533" s="8"/>
      <c r="I533" s="64"/>
      <c r="J533" s="8"/>
      <c r="K533" s="64"/>
      <c r="L533" s="64"/>
      <c r="M533" s="64"/>
      <c r="N533" s="64"/>
      <c r="O533" s="64"/>
      <c r="P533" s="64"/>
      <c r="Q533" s="64"/>
    </row>
    <row r="534" spans="2:17" x14ac:dyDescent="0.25">
      <c r="B534" s="64"/>
      <c r="C534" s="64"/>
      <c r="D534" s="8"/>
      <c r="E534" s="8"/>
      <c r="F534" s="8"/>
      <c r="G534" s="8"/>
      <c r="H534" s="8"/>
      <c r="I534" s="64"/>
      <c r="J534" s="8"/>
      <c r="K534" s="64"/>
      <c r="L534" s="64"/>
      <c r="M534" s="64"/>
      <c r="N534" s="64"/>
      <c r="O534" s="64"/>
      <c r="P534" s="64"/>
      <c r="Q534" s="64"/>
    </row>
    <row r="535" spans="2:17" x14ac:dyDescent="0.25">
      <c r="B535" s="64"/>
      <c r="C535" s="64"/>
      <c r="D535" s="8"/>
      <c r="E535" s="8"/>
      <c r="F535" s="8"/>
      <c r="G535" s="8"/>
      <c r="H535" s="8"/>
      <c r="I535" s="64"/>
      <c r="J535" s="8"/>
      <c r="K535" s="64"/>
      <c r="L535" s="64"/>
      <c r="M535" s="64"/>
      <c r="N535" s="64"/>
      <c r="O535" s="64"/>
      <c r="P535" s="64"/>
      <c r="Q535" s="64"/>
    </row>
    <row r="536" spans="2:17" x14ac:dyDescent="0.25">
      <c r="B536" s="64"/>
      <c r="C536" s="64"/>
      <c r="D536" s="8"/>
      <c r="E536" s="8"/>
      <c r="F536" s="8"/>
      <c r="G536" s="8"/>
      <c r="H536" s="8"/>
      <c r="I536" s="64"/>
      <c r="J536" s="8"/>
      <c r="K536" s="64"/>
      <c r="L536" s="64"/>
      <c r="M536" s="64"/>
      <c r="N536" s="64"/>
      <c r="O536" s="64"/>
      <c r="P536" s="64"/>
      <c r="Q536" s="64"/>
    </row>
    <row r="537" spans="2:17" x14ac:dyDescent="0.25">
      <c r="B537" s="64"/>
      <c r="C537" s="64"/>
      <c r="D537" s="8"/>
      <c r="E537" s="8"/>
      <c r="F537" s="8"/>
      <c r="G537" s="8"/>
      <c r="H537" s="8"/>
      <c r="I537" s="64"/>
      <c r="J537" s="8"/>
      <c r="K537" s="64"/>
      <c r="L537" s="64"/>
      <c r="M537" s="64"/>
      <c r="N537" s="64"/>
      <c r="O537" s="64"/>
      <c r="P537" s="64"/>
      <c r="Q537" s="64"/>
    </row>
    <row r="538" spans="2:17" x14ac:dyDescent="0.25">
      <c r="B538" s="64"/>
      <c r="C538" s="64"/>
      <c r="D538" s="8"/>
      <c r="E538" s="8"/>
      <c r="F538" s="8"/>
      <c r="G538" s="8"/>
      <c r="H538" s="8"/>
      <c r="I538" s="64"/>
      <c r="J538" s="8"/>
      <c r="K538" s="64"/>
      <c r="L538" s="64"/>
      <c r="M538" s="64"/>
      <c r="N538" s="64"/>
      <c r="O538" s="64"/>
      <c r="P538" s="64"/>
      <c r="Q538" s="64"/>
    </row>
    <row r="539" spans="2:17" x14ac:dyDescent="0.25">
      <c r="B539" s="64"/>
      <c r="C539" s="64"/>
      <c r="D539" s="8"/>
      <c r="E539" s="8"/>
      <c r="F539" s="8"/>
      <c r="G539" s="8"/>
      <c r="H539" s="8"/>
      <c r="I539" s="64"/>
      <c r="J539" s="8"/>
      <c r="K539" s="64"/>
      <c r="L539" s="64"/>
      <c r="M539" s="64"/>
      <c r="N539" s="64"/>
      <c r="O539" s="64"/>
      <c r="P539" s="64"/>
      <c r="Q539" s="64"/>
    </row>
    <row r="540" spans="2:17" x14ac:dyDescent="0.25">
      <c r="B540" s="64"/>
      <c r="C540" s="64"/>
      <c r="D540" s="8"/>
      <c r="E540" s="8"/>
      <c r="F540" s="8"/>
      <c r="G540" s="8"/>
      <c r="H540" s="8"/>
      <c r="I540" s="64"/>
      <c r="J540" s="8"/>
      <c r="K540" s="64"/>
      <c r="L540" s="64"/>
      <c r="M540" s="64"/>
      <c r="N540" s="64"/>
      <c r="O540" s="64"/>
      <c r="P540" s="64"/>
      <c r="Q540" s="64"/>
    </row>
    <row r="541" spans="2:17" x14ac:dyDescent="0.25">
      <c r="B541" s="64"/>
      <c r="C541" s="64"/>
      <c r="D541" s="8"/>
      <c r="E541" s="8"/>
      <c r="F541" s="8"/>
      <c r="G541" s="8"/>
      <c r="H541" s="8"/>
      <c r="I541" s="64"/>
      <c r="J541" s="8"/>
      <c r="K541" s="64"/>
      <c r="L541" s="64"/>
      <c r="M541" s="64"/>
      <c r="N541" s="64"/>
      <c r="O541" s="64"/>
      <c r="P541" s="64"/>
      <c r="Q541" s="64"/>
    </row>
    <row r="542" spans="2:17" x14ac:dyDescent="0.25">
      <c r="B542" s="64"/>
      <c r="C542" s="64"/>
      <c r="D542" s="8"/>
      <c r="E542" s="8"/>
      <c r="F542" s="8"/>
      <c r="G542" s="8"/>
      <c r="H542" s="8"/>
      <c r="I542" s="64"/>
      <c r="J542" s="8"/>
      <c r="K542" s="64"/>
      <c r="L542" s="64"/>
      <c r="M542" s="64"/>
      <c r="N542" s="64"/>
      <c r="O542" s="64"/>
      <c r="P542" s="64"/>
      <c r="Q542" s="64"/>
    </row>
    <row r="543" spans="2:17" x14ac:dyDescent="0.25">
      <c r="B543" s="64"/>
      <c r="C543" s="64"/>
      <c r="D543" s="8"/>
      <c r="E543" s="8"/>
      <c r="F543" s="8"/>
      <c r="G543" s="8"/>
      <c r="H543" s="8"/>
      <c r="I543" s="64"/>
      <c r="J543" s="8"/>
      <c r="K543" s="64"/>
      <c r="L543" s="64"/>
      <c r="M543" s="64"/>
      <c r="N543" s="64"/>
      <c r="O543" s="64"/>
      <c r="P543" s="64"/>
      <c r="Q543" s="64"/>
    </row>
    <row r="544" spans="2:17" x14ac:dyDescent="0.25">
      <c r="B544" s="64"/>
      <c r="C544" s="64"/>
      <c r="D544" s="8"/>
      <c r="E544" s="8"/>
      <c r="F544" s="8"/>
      <c r="G544" s="8"/>
      <c r="H544" s="8"/>
      <c r="I544" s="64"/>
      <c r="J544" s="8"/>
      <c r="K544" s="64"/>
      <c r="L544" s="64"/>
      <c r="M544" s="64"/>
      <c r="N544" s="64"/>
      <c r="O544" s="64"/>
      <c r="P544" s="64"/>
      <c r="Q544" s="64"/>
    </row>
    <row r="545" spans="2:17" x14ac:dyDescent="0.25">
      <c r="B545" s="64"/>
      <c r="C545" s="64"/>
      <c r="D545" s="8"/>
      <c r="E545" s="8"/>
      <c r="F545" s="8"/>
      <c r="G545" s="8"/>
      <c r="H545" s="8"/>
      <c r="I545" s="64"/>
      <c r="J545" s="8"/>
      <c r="K545" s="64"/>
      <c r="L545" s="64"/>
      <c r="M545" s="64"/>
      <c r="N545" s="64"/>
      <c r="O545" s="64"/>
      <c r="P545" s="64"/>
      <c r="Q545" s="64"/>
    </row>
    <row r="546" spans="2:17" x14ac:dyDescent="0.25">
      <c r="B546" s="64"/>
      <c r="C546" s="64"/>
      <c r="D546" s="8"/>
      <c r="E546" s="8"/>
      <c r="F546" s="8"/>
      <c r="G546" s="8"/>
      <c r="H546" s="8"/>
      <c r="I546" s="64"/>
      <c r="J546" s="8"/>
      <c r="K546" s="64"/>
      <c r="L546" s="64"/>
      <c r="M546" s="64"/>
      <c r="N546" s="64"/>
      <c r="O546" s="64"/>
      <c r="P546" s="64"/>
      <c r="Q546" s="64"/>
    </row>
    <row r="547" spans="2:17" x14ac:dyDescent="0.25">
      <c r="B547" s="64"/>
      <c r="C547" s="64"/>
      <c r="D547" s="8"/>
      <c r="E547" s="8"/>
      <c r="F547" s="8"/>
      <c r="G547" s="8"/>
      <c r="H547" s="8"/>
      <c r="I547" s="64"/>
      <c r="J547" s="8"/>
      <c r="K547" s="64"/>
      <c r="L547" s="64"/>
      <c r="M547" s="64"/>
      <c r="N547" s="64"/>
      <c r="O547" s="64"/>
      <c r="P547" s="64"/>
      <c r="Q547" s="64"/>
    </row>
    <row r="548" spans="2:17" x14ac:dyDescent="0.25">
      <c r="B548" s="64"/>
      <c r="C548" s="64"/>
      <c r="D548" s="8"/>
      <c r="E548" s="8"/>
      <c r="F548" s="8"/>
      <c r="G548" s="8"/>
      <c r="H548" s="8"/>
      <c r="I548" s="64"/>
      <c r="J548" s="8"/>
      <c r="K548" s="64"/>
      <c r="L548" s="64"/>
      <c r="M548" s="64"/>
      <c r="N548" s="64"/>
      <c r="O548" s="64"/>
      <c r="P548" s="64"/>
      <c r="Q548" s="64"/>
    </row>
    <row r="549" spans="2:17" x14ac:dyDescent="0.25">
      <c r="B549" s="64"/>
      <c r="C549" s="64"/>
      <c r="D549" s="8"/>
      <c r="E549" s="8"/>
      <c r="F549" s="8"/>
      <c r="G549" s="8"/>
      <c r="H549" s="8"/>
      <c r="I549" s="64"/>
      <c r="J549" s="8"/>
      <c r="K549" s="64"/>
      <c r="L549" s="64"/>
      <c r="M549" s="64"/>
      <c r="N549" s="64"/>
      <c r="O549" s="64"/>
      <c r="P549" s="64"/>
      <c r="Q549" s="64"/>
    </row>
    <row r="550" spans="2:17" x14ac:dyDescent="0.25">
      <c r="B550" s="64"/>
      <c r="C550" s="64"/>
      <c r="D550" s="8"/>
      <c r="E550" s="8"/>
      <c r="F550" s="8"/>
      <c r="G550" s="8"/>
      <c r="H550" s="8"/>
      <c r="I550" s="64"/>
      <c r="J550" s="8"/>
      <c r="K550" s="64"/>
      <c r="L550" s="64"/>
      <c r="M550" s="64"/>
      <c r="N550" s="64"/>
      <c r="O550" s="64"/>
      <c r="P550" s="64"/>
      <c r="Q550" s="64"/>
    </row>
    <row r="551" spans="2:17" x14ac:dyDescent="0.25">
      <c r="B551" s="64"/>
      <c r="C551" s="64"/>
      <c r="D551" s="8"/>
      <c r="E551" s="8"/>
      <c r="F551" s="8"/>
      <c r="G551" s="8"/>
      <c r="H551" s="8"/>
      <c r="I551" s="64"/>
      <c r="J551" s="8"/>
      <c r="K551" s="64"/>
      <c r="L551" s="64"/>
      <c r="M551" s="64"/>
      <c r="N551" s="64"/>
      <c r="O551" s="64"/>
      <c r="P551" s="64"/>
      <c r="Q551" s="64"/>
    </row>
    <row r="552" spans="2:17" x14ac:dyDescent="0.25">
      <c r="B552" s="64"/>
      <c r="C552" s="64"/>
      <c r="D552" s="8"/>
      <c r="E552" s="8"/>
      <c r="F552" s="8"/>
      <c r="G552" s="8"/>
      <c r="H552" s="8"/>
      <c r="I552" s="64"/>
      <c r="J552" s="8"/>
      <c r="K552" s="64"/>
      <c r="L552" s="64"/>
      <c r="M552" s="64"/>
      <c r="N552" s="64"/>
      <c r="O552" s="64"/>
      <c r="P552" s="64"/>
      <c r="Q552" s="64"/>
    </row>
    <row r="553" spans="2:17" x14ac:dyDescent="0.25">
      <c r="B553" s="64"/>
      <c r="C553" s="64"/>
      <c r="D553" s="8"/>
      <c r="E553" s="8"/>
      <c r="F553" s="8"/>
      <c r="G553" s="8"/>
      <c r="H553" s="8"/>
      <c r="I553" s="64"/>
      <c r="J553" s="8"/>
      <c r="K553" s="64"/>
      <c r="L553" s="64"/>
      <c r="M553" s="64"/>
      <c r="N553" s="64"/>
      <c r="O553" s="64"/>
      <c r="P553" s="64"/>
      <c r="Q553" s="64"/>
    </row>
    <row r="554" spans="2:17" x14ac:dyDescent="0.25">
      <c r="B554" s="64"/>
      <c r="C554" s="64"/>
      <c r="D554" s="8"/>
      <c r="E554" s="8"/>
      <c r="F554" s="8"/>
      <c r="G554" s="8"/>
      <c r="H554" s="8"/>
      <c r="I554" s="64"/>
      <c r="J554" s="8"/>
      <c r="K554" s="64"/>
      <c r="L554" s="64"/>
      <c r="M554" s="64"/>
      <c r="N554" s="64"/>
      <c r="O554" s="64"/>
      <c r="P554" s="64"/>
      <c r="Q554" s="64"/>
    </row>
    <row r="555" spans="2:17" x14ac:dyDescent="0.25">
      <c r="B555" s="64"/>
      <c r="C555" s="64"/>
      <c r="D555" s="8"/>
      <c r="E555" s="8"/>
      <c r="F555" s="8"/>
      <c r="G555" s="8"/>
      <c r="H555" s="8"/>
      <c r="I555" s="64"/>
      <c r="J555" s="8"/>
      <c r="K555" s="64"/>
      <c r="L555" s="64"/>
      <c r="M555" s="64"/>
      <c r="N555" s="64"/>
      <c r="O555" s="64"/>
      <c r="P555" s="64"/>
      <c r="Q555" s="64"/>
    </row>
    <row r="556" spans="2:17" x14ac:dyDescent="0.25">
      <c r="B556" s="64"/>
      <c r="C556" s="64"/>
      <c r="D556" s="8"/>
      <c r="E556" s="8"/>
      <c r="F556" s="8"/>
      <c r="G556" s="8"/>
      <c r="H556" s="8"/>
      <c r="I556" s="64"/>
      <c r="J556" s="8"/>
      <c r="K556" s="64"/>
      <c r="L556" s="64"/>
      <c r="M556" s="64"/>
      <c r="N556" s="64"/>
      <c r="O556" s="64"/>
      <c r="P556" s="64"/>
      <c r="Q556" s="64"/>
    </row>
    <row r="557" spans="2:17" x14ac:dyDescent="0.25">
      <c r="B557" s="64"/>
      <c r="C557" s="64"/>
      <c r="D557" s="8"/>
      <c r="E557" s="8"/>
      <c r="F557" s="8"/>
      <c r="G557" s="8"/>
      <c r="H557" s="8"/>
      <c r="I557" s="64"/>
      <c r="J557" s="8"/>
      <c r="K557" s="64"/>
      <c r="L557" s="64"/>
      <c r="M557" s="64"/>
      <c r="N557" s="64"/>
      <c r="O557" s="64"/>
      <c r="P557" s="64"/>
      <c r="Q557" s="64"/>
    </row>
    <row r="558" spans="2:17" x14ac:dyDescent="0.25">
      <c r="B558" s="64"/>
      <c r="C558" s="64"/>
      <c r="D558" s="8"/>
      <c r="E558" s="8"/>
      <c r="F558" s="8"/>
      <c r="G558" s="8"/>
      <c r="H558" s="8"/>
      <c r="I558" s="64"/>
      <c r="J558" s="8"/>
      <c r="K558" s="64"/>
      <c r="L558" s="64"/>
      <c r="M558" s="64"/>
      <c r="N558" s="64"/>
      <c r="O558" s="64"/>
      <c r="P558" s="64"/>
      <c r="Q558" s="64"/>
    </row>
    <row r="559" spans="2:17" x14ac:dyDescent="0.25">
      <c r="B559" s="64"/>
      <c r="C559" s="64"/>
      <c r="D559" s="8"/>
      <c r="E559" s="8"/>
      <c r="F559" s="8"/>
      <c r="G559" s="8"/>
      <c r="H559" s="8"/>
      <c r="I559" s="64"/>
      <c r="J559" s="8"/>
      <c r="K559" s="64"/>
      <c r="L559" s="64"/>
      <c r="M559" s="64"/>
      <c r="N559" s="64"/>
      <c r="O559" s="64"/>
      <c r="P559" s="64"/>
      <c r="Q559" s="64"/>
    </row>
    <row r="560" spans="2:17" x14ac:dyDescent="0.25">
      <c r="B560" s="64"/>
      <c r="C560" s="64"/>
      <c r="D560" s="8"/>
      <c r="E560" s="8"/>
      <c r="F560" s="8"/>
      <c r="G560" s="8"/>
      <c r="H560" s="8"/>
      <c r="I560" s="64"/>
      <c r="J560" s="8"/>
      <c r="K560" s="64"/>
      <c r="L560" s="64"/>
      <c r="M560" s="64"/>
      <c r="N560" s="64"/>
      <c r="O560" s="64"/>
      <c r="P560" s="64"/>
      <c r="Q560" s="64"/>
    </row>
    <row r="561" spans="2:17" x14ac:dyDescent="0.25">
      <c r="B561" s="64"/>
      <c r="C561" s="64"/>
      <c r="D561" s="8"/>
      <c r="E561" s="8"/>
      <c r="F561" s="8"/>
      <c r="G561" s="8"/>
      <c r="H561" s="8"/>
      <c r="I561" s="64"/>
      <c r="J561" s="8"/>
      <c r="K561" s="64"/>
      <c r="L561" s="64"/>
      <c r="M561" s="64"/>
      <c r="N561" s="64"/>
      <c r="O561" s="64"/>
      <c r="P561" s="64"/>
      <c r="Q561" s="64"/>
    </row>
    <row r="562" spans="2:17" x14ac:dyDescent="0.25">
      <c r="B562" s="64"/>
      <c r="C562" s="64"/>
      <c r="D562" s="8"/>
      <c r="E562" s="8"/>
      <c r="F562" s="8"/>
      <c r="G562" s="8"/>
      <c r="H562" s="8"/>
      <c r="I562" s="64"/>
      <c r="J562" s="8"/>
      <c r="K562" s="64"/>
      <c r="L562" s="64"/>
      <c r="M562" s="64"/>
      <c r="N562" s="64"/>
      <c r="O562" s="64"/>
      <c r="P562" s="64"/>
      <c r="Q562" s="64"/>
    </row>
    <row r="563" spans="2:17" x14ac:dyDescent="0.25">
      <c r="B563" s="64"/>
      <c r="C563" s="64"/>
      <c r="D563" s="8"/>
      <c r="E563" s="8"/>
      <c r="F563" s="8"/>
      <c r="G563" s="8"/>
      <c r="H563" s="8"/>
      <c r="I563" s="64"/>
      <c r="J563" s="8"/>
      <c r="K563" s="64"/>
      <c r="L563" s="64"/>
      <c r="M563" s="64"/>
      <c r="N563" s="64"/>
      <c r="O563" s="64"/>
      <c r="P563" s="64"/>
      <c r="Q563" s="64"/>
    </row>
    <row r="564" spans="2:17" x14ac:dyDescent="0.25">
      <c r="B564" s="64"/>
      <c r="C564" s="64"/>
      <c r="D564" s="8"/>
      <c r="E564" s="8"/>
      <c r="F564" s="8"/>
      <c r="G564" s="8"/>
      <c r="H564" s="8"/>
      <c r="I564" s="64"/>
      <c r="J564" s="8"/>
      <c r="K564" s="64"/>
      <c r="L564" s="64"/>
      <c r="M564" s="64"/>
      <c r="N564" s="64"/>
      <c r="O564" s="64"/>
      <c r="P564" s="64"/>
      <c r="Q564" s="64"/>
    </row>
    <row r="565" spans="2:17" x14ac:dyDescent="0.25">
      <c r="B565" s="64"/>
      <c r="C565" s="64"/>
      <c r="D565" s="8"/>
      <c r="E565" s="8"/>
      <c r="F565" s="8"/>
      <c r="G565" s="8"/>
      <c r="H565" s="8"/>
      <c r="I565" s="64"/>
      <c r="J565" s="8"/>
      <c r="K565" s="64"/>
      <c r="L565" s="64"/>
      <c r="M565" s="64"/>
      <c r="N565" s="64"/>
      <c r="O565" s="64"/>
      <c r="P565" s="64"/>
      <c r="Q565" s="64"/>
    </row>
    <row r="566" spans="2:17" x14ac:dyDescent="0.25">
      <c r="B566" s="64"/>
      <c r="C566" s="64"/>
      <c r="D566" s="8"/>
      <c r="E566" s="8"/>
      <c r="F566" s="8"/>
      <c r="G566" s="8"/>
      <c r="H566" s="8"/>
      <c r="I566" s="64"/>
      <c r="J566" s="8"/>
      <c r="K566" s="64"/>
      <c r="L566" s="64"/>
      <c r="M566" s="64"/>
      <c r="N566" s="64"/>
      <c r="O566" s="64"/>
      <c r="P566" s="64"/>
      <c r="Q566" s="64"/>
    </row>
    <row r="567" spans="2:17" x14ac:dyDescent="0.25">
      <c r="B567" s="64"/>
      <c r="C567" s="64"/>
      <c r="D567" s="8"/>
      <c r="E567" s="8"/>
      <c r="F567" s="8"/>
      <c r="G567" s="8"/>
      <c r="H567" s="8"/>
      <c r="I567" s="64"/>
      <c r="J567" s="8"/>
      <c r="K567" s="64"/>
      <c r="L567" s="64"/>
      <c r="M567" s="64"/>
      <c r="N567" s="64"/>
      <c r="O567" s="64"/>
      <c r="P567" s="64"/>
      <c r="Q567" s="64"/>
    </row>
    <row r="568" spans="2:17" x14ac:dyDescent="0.25">
      <c r="B568" s="64"/>
      <c r="C568" s="64"/>
      <c r="D568" s="8"/>
      <c r="E568" s="8"/>
      <c r="F568" s="8"/>
      <c r="G568" s="8"/>
      <c r="H568" s="8"/>
      <c r="I568" s="64"/>
      <c r="J568" s="8"/>
      <c r="K568" s="64"/>
      <c r="L568" s="64"/>
      <c r="M568" s="64"/>
      <c r="N568" s="64"/>
      <c r="O568" s="64"/>
      <c r="P568" s="64"/>
      <c r="Q568" s="64"/>
    </row>
    <row r="569" spans="2:17" x14ac:dyDescent="0.25">
      <c r="B569" s="64"/>
      <c r="C569" s="64"/>
      <c r="D569" s="8"/>
      <c r="E569" s="8"/>
      <c r="F569" s="8"/>
      <c r="G569" s="8"/>
      <c r="H569" s="8"/>
      <c r="I569" s="64"/>
      <c r="J569" s="8"/>
      <c r="K569" s="64"/>
      <c r="L569" s="64"/>
      <c r="M569" s="64"/>
      <c r="N569" s="64"/>
      <c r="O569" s="64"/>
      <c r="P569" s="64"/>
      <c r="Q569" s="64"/>
    </row>
    <row r="570" spans="2:17" x14ac:dyDescent="0.25">
      <c r="B570" s="64"/>
      <c r="C570" s="64"/>
      <c r="D570" s="8"/>
      <c r="E570" s="8"/>
      <c r="F570" s="8"/>
      <c r="G570" s="8"/>
      <c r="H570" s="8"/>
      <c r="I570" s="64"/>
      <c r="J570" s="8"/>
      <c r="K570" s="64"/>
      <c r="L570" s="64"/>
      <c r="M570" s="64"/>
      <c r="N570" s="64"/>
      <c r="O570" s="64"/>
      <c r="P570" s="64"/>
      <c r="Q570" s="64"/>
    </row>
    <row r="571" spans="2:17" x14ac:dyDescent="0.25">
      <c r="B571" s="64"/>
      <c r="C571" s="64"/>
      <c r="D571" s="8"/>
      <c r="E571" s="8"/>
      <c r="F571" s="8"/>
      <c r="G571" s="8"/>
      <c r="H571" s="8"/>
      <c r="I571" s="64"/>
      <c r="J571" s="8"/>
      <c r="K571" s="64"/>
      <c r="L571" s="64"/>
      <c r="M571" s="64"/>
      <c r="N571" s="64"/>
      <c r="O571" s="64"/>
      <c r="P571" s="64"/>
      <c r="Q571" s="64"/>
    </row>
    <row r="572" spans="2:17" x14ac:dyDescent="0.25">
      <c r="B572" s="64"/>
      <c r="C572" s="64"/>
      <c r="D572" s="8"/>
      <c r="E572" s="8"/>
      <c r="F572" s="8"/>
      <c r="G572" s="8"/>
      <c r="H572" s="8"/>
      <c r="I572" s="64"/>
      <c r="J572" s="8"/>
      <c r="K572" s="64"/>
      <c r="L572" s="64"/>
      <c r="M572" s="64"/>
      <c r="N572" s="64"/>
      <c r="O572" s="64"/>
      <c r="P572" s="64"/>
      <c r="Q572" s="64"/>
    </row>
    <row r="573" spans="2:17" x14ac:dyDescent="0.25">
      <c r="B573" s="64"/>
      <c r="C573" s="64"/>
      <c r="D573" s="8"/>
      <c r="E573" s="8"/>
      <c r="F573" s="8"/>
      <c r="G573" s="8"/>
      <c r="H573" s="8"/>
      <c r="I573" s="64"/>
      <c r="J573" s="8"/>
      <c r="K573" s="64"/>
      <c r="L573" s="64"/>
      <c r="M573" s="64"/>
      <c r="N573" s="64"/>
      <c r="O573" s="64"/>
      <c r="P573" s="64"/>
      <c r="Q573" s="64"/>
    </row>
    <row r="574" spans="2:17" x14ac:dyDescent="0.25">
      <c r="B574" s="64"/>
      <c r="C574" s="64"/>
      <c r="D574" s="8"/>
      <c r="E574" s="8"/>
      <c r="F574" s="8"/>
      <c r="G574" s="8"/>
      <c r="H574" s="8"/>
      <c r="I574" s="64"/>
      <c r="J574" s="8"/>
      <c r="K574" s="64"/>
      <c r="L574" s="64"/>
      <c r="M574" s="64"/>
      <c r="N574" s="64"/>
      <c r="O574" s="64"/>
      <c r="P574" s="64"/>
      <c r="Q574" s="64"/>
    </row>
    <row r="575" spans="2:17" x14ac:dyDescent="0.25">
      <c r="B575" s="64"/>
      <c r="C575" s="64"/>
      <c r="D575" s="8"/>
      <c r="E575" s="8"/>
      <c r="F575" s="8"/>
      <c r="G575" s="8"/>
      <c r="H575" s="8"/>
      <c r="I575" s="64"/>
      <c r="J575" s="8"/>
      <c r="K575" s="64"/>
      <c r="L575" s="64"/>
      <c r="M575" s="64"/>
      <c r="N575" s="64"/>
      <c r="O575" s="64"/>
      <c r="P575" s="64"/>
      <c r="Q575" s="64"/>
    </row>
    <row r="576" spans="2:17" x14ac:dyDescent="0.25">
      <c r="B576" s="64"/>
      <c r="C576" s="64"/>
      <c r="D576" s="8"/>
      <c r="E576" s="8"/>
      <c r="F576" s="8"/>
      <c r="G576" s="8"/>
      <c r="H576" s="8"/>
      <c r="I576" s="64"/>
      <c r="J576" s="8"/>
      <c r="K576" s="64"/>
      <c r="L576" s="64"/>
      <c r="M576" s="64"/>
      <c r="N576" s="64"/>
      <c r="O576" s="64"/>
      <c r="P576" s="64"/>
      <c r="Q576" s="64"/>
    </row>
    <row r="577" spans="2:17" x14ac:dyDescent="0.25">
      <c r="B577" s="64"/>
      <c r="C577" s="64"/>
      <c r="D577" s="8"/>
      <c r="E577" s="8"/>
      <c r="F577" s="8"/>
      <c r="G577" s="8"/>
      <c r="H577" s="8"/>
      <c r="I577" s="64"/>
      <c r="J577" s="8"/>
      <c r="K577" s="64"/>
      <c r="L577" s="64"/>
      <c r="M577" s="64"/>
      <c r="N577" s="64"/>
      <c r="O577" s="64"/>
      <c r="P577" s="64"/>
      <c r="Q577" s="64"/>
    </row>
    <row r="578" spans="2:17" x14ac:dyDescent="0.25">
      <c r="B578" s="64"/>
      <c r="C578" s="64"/>
      <c r="D578" s="8"/>
      <c r="E578" s="8"/>
      <c r="F578" s="8"/>
      <c r="G578" s="8"/>
      <c r="H578" s="8"/>
      <c r="I578" s="64"/>
      <c r="J578" s="8"/>
      <c r="K578" s="64"/>
      <c r="L578" s="64"/>
      <c r="M578" s="64"/>
      <c r="N578" s="64"/>
      <c r="O578" s="64"/>
      <c r="P578" s="64"/>
      <c r="Q578" s="64"/>
    </row>
    <row r="579" spans="2:17" x14ac:dyDescent="0.25">
      <c r="B579" s="64"/>
      <c r="C579" s="64"/>
      <c r="D579" s="8"/>
      <c r="E579" s="8"/>
      <c r="F579" s="8"/>
      <c r="G579" s="8"/>
      <c r="H579" s="8"/>
      <c r="I579" s="64"/>
      <c r="J579" s="8"/>
      <c r="K579" s="64"/>
      <c r="L579" s="64"/>
      <c r="M579" s="64"/>
      <c r="N579" s="64"/>
      <c r="O579" s="64"/>
      <c r="P579" s="64"/>
      <c r="Q579" s="64"/>
    </row>
    <row r="580" spans="2:17" x14ac:dyDescent="0.25">
      <c r="B580" s="64"/>
      <c r="C580" s="64"/>
      <c r="D580" s="8"/>
      <c r="E580" s="8"/>
      <c r="F580" s="8"/>
      <c r="G580" s="8"/>
      <c r="H580" s="8"/>
      <c r="I580" s="64"/>
      <c r="J580" s="8"/>
      <c r="K580" s="64"/>
      <c r="L580" s="64"/>
      <c r="M580" s="64"/>
      <c r="N580" s="64"/>
      <c r="O580" s="64"/>
      <c r="P580" s="64"/>
      <c r="Q580" s="64"/>
    </row>
    <row r="581" spans="2:17" x14ac:dyDescent="0.25">
      <c r="B581" s="64"/>
      <c r="C581" s="64"/>
      <c r="D581" s="8"/>
      <c r="E581" s="8"/>
      <c r="F581" s="8"/>
      <c r="G581" s="8"/>
      <c r="H581" s="8"/>
      <c r="I581" s="64"/>
      <c r="J581" s="8"/>
      <c r="K581" s="64"/>
      <c r="L581" s="64"/>
      <c r="M581" s="64"/>
      <c r="N581" s="64"/>
      <c r="O581" s="64"/>
      <c r="P581" s="64"/>
      <c r="Q581" s="64"/>
    </row>
    <row r="582" spans="2:17" x14ac:dyDescent="0.25">
      <c r="B582" s="64"/>
      <c r="C582" s="64"/>
      <c r="D582" s="8"/>
      <c r="E582" s="8"/>
      <c r="F582" s="8"/>
      <c r="G582" s="8"/>
      <c r="H582" s="8"/>
      <c r="I582" s="64"/>
      <c r="J582" s="8"/>
      <c r="K582" s="64"/>
      <c r="L582" s="64"/>
      <c r="M582" s="64"/>
      <c r="N582" s="64"/>
      <c r="O582" s="64"/>
      <c r="P582" s="64"/>
      <c r="Q582" s="64"/>
    </row>
    <row r="583" spans="2:17" x14ac:dyDescent="0.25">
      <c r="B583" s="64"/>
      <c r="C583" s="64"/>
      <c r="D583" s="8"/>
      <c r="E583" s="8"/>
      <c r="F583" s="8"/>
      <c r="G583" s="8"/>
      <c r="H583" s="8"/>
      <c r="I583" s="64"/>
      <c r="J583" s="8"/>
      <c r="K583" s="64"/>
      <c r="L583" s="64"/>
      <c r="M583" s="64"/>
      <c r="N583" s="64"/>
      <c r="O583" s="64"/>
      <c r="P583" s="64"/>
      <c r="Q583" s="64"/>
    </row>
    <row r="584" spans="2:17" x14ac:dyDescent="0.25">
      <c r="B584" s="64"/>
      <c r="C584" s="64"/>
      <c r="D584" s="8"/>
      <c r="E584" s="8"/>
      <c r="F584" s="8"/>
      <c r="G584" s="8"/>
      <c r="H584" s="8"/>
      <c r="I584" s="64"/>
      <c r="J584" s="8"/>
      <c r="K584" s="64"/>
      <c r="L584" s="64"/>
      <c r="M584" s="64"/>
      <c r="N584" s="64"/>
      <c r="O584" s="64"/>
      <c r="P584" s="64"/>
      <c r="Q584" s="64"/>
    </row>
    <row r="585" spans="2:17" x14ac:dyDescent="0.25">
      <c r="B585" s="64"/>
      <c r="C585" s="64"/>
      <c r="D585" s="8"/>
      <c r="E585" s="8"/>
      <c r="F585" s="8"/>
      <c r="G585" s="8"/>
      <c r="H585" s="8"/>
      <c r="I585" s="64"/>
      <c r="J585" s="8"/>
      <c r="K585" s="64"/>
      <c r="L585" s="64"/>
      <c r="M585" s="64"/>
      <c r="N585" s="64"/>
      <c r="O585" s="64"/>
      <c r="P585" s="64"/>
      <c r="Q585" s="64"/>
    </row>
    <row r="586" spans="2:17" x14ac:dyDescent="0.25">
      <c r="B586" s="64"/>
      <c r="C586" s="64"/>
      <c r="D586" s="8"/>
      <c r="E586" s="8"/>
      <c r="F586" s="8"/>
      <c r="G586" s="8"/>
      <c r="H586" s="8"/>
      <c r="I586" s="64"/>
      <c r="J586" s="8"/>
      <c r="K586" s="64"/>
      <c r="L586" s="64"/>
      <c r="M586" s="64"/>
      <c r="N586" s="64"/>
      <c r="O586" s="64"/>
      <c r="P586" s="64"/>
      <c r="Q586" s="64"/>
    </row>
    <row r="587" spans="2:17" x14ac:dyDescent="0.25">
      <c r="B587" s="64"/>
      <c r="C587" s="64"/>
      <c r="D587" s="8"/>
      <c r="E587" s="8"/>
      <c r="F587" s="8"/>
      <c r="G587" s="8"/>
      <c r="H587" s="8"/>
      <c r="I587" s="64"/>
      <c r="J587" s="8"/>
      <c r="K587" s="64"/>
      <c r="L587" s="64"/>
      <c r="M587" s="64"/>
      <c r="N587" s="64"/>
      <c r="O587" s="64"/>
      <c r="P587" s="64"/>
      <c r="Q587" s="64"/>
    </row>
    <row r="588" spans="2:17" x14ac:dyDescent="0.25">
      <c r="B588" s="64"/>
      <c r="C588" s="64"/>
      <c r="D588" s="8"/>
      <c r="E588" s="8"/>
      <c r="F588" s="8"/>
      <c r="G588" s="8"/>
      <c r="H588" s="8"/>
      <c r="I588" s="64"/>
      <c r="J588" s="8"/>
      <c r="K588" s="64"/>
      <c r="L588" s="64"/>
      <c r="M588" s="64"/>
      <c r="N588" s="64"/>
      <c r="O588" s="64"/>
      <c r="P588" s="64"/>
      <c r="Q588" s="64"/>
    </row>
    <row r="589" spans="2:17" x14ac:dyDescent="0.25">
      <c r="B589" s="64"/>
      <c r="C589" s="64"/>
      <c r="D589" s="8"/>
      <c r="E589" s="8"/>
      <c r="F589" s="8"/>
      <c r="G589" s="8"/>
      <c r="H589" s="8"/>
      <c r="I589" s="64"/>
      <c r="J589" s="8"/>
      <c r="K589" s="64"/>
      <c r="L589" s="64"/>
      <c r="M589" s="64"/>
      <c r="N589" s="64"/>
      <c r="O589" s="64"/>
      <c r="P589" s="64"/>
      <c r="Q589" s="64"/>
    </row>
    <row r="590" spans="2:17" x14ac:dyDescent="0.25">
      <c r="B590" s="64"/>
      <c r="C590" s="64"/>
      <c r="D590" s="8"/>
      <c r="E590" s="8"/>
      <c r="F590" s="8"/>
      <c r="G590" s="8"/>
      <c r="H590" s="8"/>
      <c r="I590" s="64"/>
      <c r="J590" s="8"/>
      <c r="K590" s="64"/>
      <c r="L590" s="64"/>
      <c r="M590" s="64"/>
      <c r="N590" s="64"/>
      <c r="O590" s="64"/>
      <c r="P590" s="64"/>
      <c r="Q590" s="64"/>
    </row>
    <row r="591" spans="2:17" x14ac:dyDescent="0.25">
      <c r="B591" s="64"/>
      <c r="C591" s="64"/>
      <c r="D591" s="8"/>
      <c r="E591" s="8"/>
      <c r="F591" s="8"/>
      <c r="G591" s="8"/>
      <c r="H591" s="8"/>
      <c r="I591" s="64"/>
      <c r="J591" s="8"/>
      <c r="K591" s="64"/>
      <c r="L591" s="64"/>
      <c r="M591" s="64"/>
      <c r="N591" s="64"/>
      <c r="O591" s="64"/>
      <c r="P591" s="64"/>
      <c r="Q591" s="64"/>
    </row>
    <row r="592" spans="2:17" x14ac:dyDescent="0.25">
      <c r="B592" s="64"/>
      <c r="C592" s="64"/>
      <c r="D592" s="8"/>
      <c r="E592" s="8"/>
      <c r="F592" s="8"/>
      <c r="G592" s="8"/>
      <c r="H592" s="8"/>
      <c r="I592" s="64"/>
      <c r="J592" s="8"/>
      <c r="K592" s="64"/>
      <c r="L592" s="64"/>
      <c r="M592" s="64"/>
      <c r="N592" s="64"/>
      <c r="O592" s="64"/>
      <c r="P592" s="64"/>
      <c r="Q592" s="64"/>
    </row>
    <row r="593" spans="2:17" x14ac:dyDescent="0.25">
      <c r="B593" s="64"/>
      <c r="C593" s="64"/>
      <c r="D593" s="8"/>
      <c r="E593" s="8"/>
      <c r="F593" s="8"/>
      <c r="G593" s="8"/>
      <c r="H593" s="8"/>
      <c r="I593" s="64"/>
      <c r="J593" s="8"/>
      <c r="K593" s="64"/>
      <c r="L593" s="64"/>
      <c r="M593" s="64"/>
      <c r="N593" s="64"/>
      <c r="O593" s="64"/>
      <c r="P593" s="64"/>
      <c r="Q593" s="64"/>
    </row>
    <row r="594" spans="2:17" x14ac:dyDescent="0.25">
      <c r="B594" s="64"/>
      <c r="C594" s="64"/>
      <c r="D594" s="8"/>
      <c r="E594" s="8"/>
      <c r="F594" s="8"/>
      <c r="G594" s="8"/>
      <c r="H594" s="8"/>
      <c r="I594" s="64"/>
      <c r="J594" s="8"/>
      <c r="K594" s="64"/>
      <c r="L594" s="64"/>
      <c r="M594" s="64"/>
      <c r="N594" s="64"/>
      <c r="O594" s="64"/>
      <c r="P594" s="64"/>
      <c r="Q594" s="64"/>
    </row>
    <row r="595" spans="2:17" x14ac:dyDescent="0.25">
      <c r="B595" s="64"/>
      <c r="C595" s="64"/>
      <c r="D595" s="8"/>
      <c r="E595" s="8"/>
      <c r="F595" s="8"/>
      <c r="G595" s="8"/>
      <c r="H595" s="8"/>
      <c r="I595" s="64"/>
      <c r="J595" s="8"/>
      <c r="K595" s="64"/>
      <c r="L595" s="64"/>
      <c r="M595" s="64"/>
      <c r="N595" s="64"/>
      <c r="O595" s="64"/>
      <c r="P595" s="64"/>
      <c r="Q595" s="64"/>
    </row>
    <row r="596" spans="2:17" x14ac:dyDescent="0.25">
      <c r="B596" s="64"/>
      <c r="C596" s="64"/>
      <c r="D596" s="8"/>
      <c r="E596" s="8"/>
      <c r="F596" s="8"/>
      <c r="G596" s="8"/>
      <c r="H596" s="8"/>
      <c r="I596" s="64"/>
      <c r="J596" s="8"/>
      <c r="K596" s="64"/>
      <c r="L596" s="64"/>
      <c r="M596" s="64"/>
      <c r="N596" s="64"/>
      <c r="O596" s="64"/>
      <c r="P596" s="64"/>
      <c r="Q596" s="64"/>
    </row>
    <row r="597" spans="2:17" x14ac:dyDescent="0.25">
      <c r="B597" s="64"/>
      <c r="C597" s="64"/>
      <c r="D597" s="8"/>
      <c r="E597" s="8"/>
      <c r="F597" s="8"/>
      <c r="G597" s="8"/>
      <c r="H597" s="8"/>
      <c r="I597" s="64"/>
      <c r="J597" s="8"/>
      <c r="K597" s="64"/>
      <c r="L597" s="64"/>
      <c r="M597" s="64"/>
      <c r="N597" s="64"/>
      <c r="O597" s="64"/>
      <c r="P597" s="64"/>
      <c r="Q597" s="64"/>
    </row>
    <row r="598" spans="2:17" x14ac:dyDescent="0.25">
      <c r="B598" s="64"/>
      <c r="C598" s="64"/>
      <c r="D598" s="8"/>
      <c r="E598" s="8"/>
      <c r="F598" s="8"/>
      <c r="G598" s="8"/>
      <c r="H598" s="8"/>
      <c r="I598" s="64"/>
      <c r="J598" s="8"/>
      <c r="K598" s="64"/>
      <c r="L598" s="64"/>
      <c r="M598" s="64"/>
      <c r="N598" s="64"/>
      <c r="O598" s="64"/>
      <c r="P598" s="64"/>
      <c r="Q598" s="64"/>
    </row>
    <row r="599" spans="2:17" x14ac:dyDescent="0.25">
      <c r="B599" s="64"/>
      <c r="C599" s="64"/>
      <c r="D599" s="8"/>
      <c r="E599" s="8"/>
      <c r="F599" s="8"/>
      <c r="G599" s="8"/>
      <c r="H599" s="8"/>
      <c r="I599" s="64"/>
      <c r="J599" s="8"/>
      <c r="K599" s="64"/>
      <c r="L599" s="64"/>
      <c r="M599" s="64"/>
      <c r="N599" s="64"/>
      <c r="O599" s="64"/>
      <c r="P599" s="64"/>
      <c r="Q599" s="64"/>
    </row>
    <row r="600" spans="2:17" x14ac:dyDescent="0.25">
      <c r="B600" s="64"/>
      <c r="C600" s="64"/>
      <c r="D600" s="8"/>
      <c r="E600" s="8"/>
      <c r="F600" s="8"/>
      <c r="G600" s="8"/>
      <c r="H600" s="8"/>
      <c r="I600" s="64"/>
      <c r="J600" s="8"/>
      <c r="K600" s="64"/>
      <c r="L600" s="64"/>
      <c r="M600" s="64"/>
      <c r="N600" s="64"/>
      <c r="O600" s="64"/>
      <c r="P600" s="64"/>
      <c r="Q600" s="64"/>
    </row>
    <row r="601" spans="2:17" x14ac:dyDescent="0.25">
      <c r="B601" s="64"/>
      <c r="C601" s="64"/>
      <c r="D601" s="8"/>
      <c r="E601" s="8"/>
      <c r="F601" s="8"/>
      <c r="G601" s="8"/>
      <c r="H601" s="8"/>
      <c r="I601" s="64"/>
      <c r="J601" s="8"/>
      <c r="K601" s="64"/>
      <c r="L601" s="64"/>
      <c r="M601" s="64"/>
      <c r="N601" s="64"/>
      <c r="O601" s="64"/>
      <c r="P601" s="64"/>
      <c r="Q601" s="64"/>
    </row>
    <row r="602" spans="2:17" x14ac:dyDescent="0.25">
      <c r="B602" s="64"/>
      <c r="C602" s="64"/>
      <c r="D602" s="8"/>
      <c r="E602" s="8"/>
      <c r="F602" s="8"/>
      <c r="G602" s="8"/>
      <c r="H602" s="8"/>
      <c r="I602" s="64"/>
      <c r="J602" s="8"/>
      <c r="K602" s="64"/>
      <c r="L602" s="64"/>
      <c r="M602" s="64"/>
      <c r="N602" s="64"/>
      <c r="O602" s="64"/>
      <c r="P602" s="64"/>
      <c r="Q602" s="64"/>
    </row>
    <row r="603" spans="2:17" x14ac:dyDescent="0.25">
      <c r="B603" s="64"/>
      <c r="C603" s="64"/>
      <c r="D603" s="8"/>
      <c r="E603" s="8"/>
      <c r="F603" s="8"/>
      <c r="G603" s="8"/>
      <c r="H603" s="8"/>
      <c r="I603" s="64"/>
      <c r="J603" s="8"/>
      <c r="K603" s="64"/>
      <c r="L603" s="64"/>
      <c r="M603" s="64"/>
      <c r="N603" s="64"/>
      <c r="O603" s="64"/>
      <c r="P603" s="64"/>
      <c r="Q603" s="64"/>
    </row>
    <row r="604" spans="2:17" x14ac:dyDescent="0.25">
      <c r="B604" s="64"/>
      <c r="C604" s="64"/>
      <c r="D604" s="8"/>
      <c r="E604" s="8"/>
      <c r="F604" s="8"/>
      <c r="G604" s="8"/>
      <c r="H604" s="8"/>
      <c r="I604" s="64"/>
      <c r="J604" s="8"/>
      <c r="K604" s="64"/>
      <c r="L604" s="64"/>
      <c r="M604" s="64"/>
      <c r="N604" s="64"/>
      <c r="O604" s="64"/>
      <c r="P604" s="64"/>
      <c r="Q604" s="64"/>
    </row>
    <row r="605" spans="2:17" x14ac:dyDescent="0.25">
      <c r="B605" s="64"/>
      <c r="C605" s="64"/>
      <c r="D605" s="8"/>
      <c r="E605" s="8"/>
      <c r="F605" s="8"/>
      <c r="G605" s="8"/>
      <c r="H605" s="8"/>
      <c r="I605" s="64"/>
      <c r="J605" s="8"/>
      <c r="K605" s="64"/>
      <c r="L605" s="64"/>
      <c r="M605" s="64"/>
      <c r="N605" s="64"/>
      <c r="O605" s="64"/>
      <c r="P605" s="64"/>
      <c r="Q605" s="64"/>
    </row>
    <row r="606" spans="2:17" x14ac:dyDescent="0.25">
      <c r="B606" s="64"/>
      <c r="C606" s="64"/>
      <c r="D606" s="8"/>
      <c r="E606" s="8"/>
      <c r="F606" s="8"/>
      <c r="G606" s="8"/>
      <c r="H606" s="8"/>
      <c r="I606" s="64"/>
      <c r="J606" s="8"/>
      <c r="K606" s="64"/>
      <c r="L606" s="64"/>
      <c r="M606" s="64"/>
      <c r="N606" s="64"/>
      <c r="O606" s="64"/>
      <c r="P606" s="64"/>
      <c r="Q606" s="64"/>
    </row>
    <row r="607" spans="2:17" x14ac:dyDescent="0.25">
      <c r="B607" s="64"/>
      <c r="C607" s="64"/>
      <c r="D607" s="8"/>
      <c r="E607" s="8"/>
      <c r="F607" s="8"/>
      <c r="G607" s="8"/>
      <c r="H607" s="8"/>
      <c r="I607" s="64"/>
      <c r="J607" s="8"/>
      <c r="K607" s="64"/>
      <c r="L607" s="64"/>
      <c r="M607" s="64"/>
      <c r="N607" s="64"/>
      <c r="O607" s="64"/>
      <c r="P607" s="64"/>
      <c r="Q607" s="64"/>
    </row>
    <row r="608" spans="2:17" x14ac:dyDescent="0.25">
      <c r="B608" s="64"/>
      <c r="C608" s="64"/>
      <c r="D608" s="8"/>
      <c r="E608" s="8"/>
      <c r="F608" s="8"/>
      <c r="G608" s="8"/>
      <c r="H608" s="8"/>
      <c r="I608" s="64"/>
      <c r="J608" s="8"/>
      <c r="K608" s="64"/>
      <c r="L608" s="64"/>
      <c r="M608" s="64"/>
      <c r="N608" s="64"/>
      <c r="O608" s="64"/>
      <c r="P608" s="64"/>
      <c r="Q608" s="64"/>
    </row>
    <row r="609" spans="2:17" x14ac:dyDescent="0.25">
      <c r="B609" s="64"/>
      <c r="C609" s="64"/>
      <c r="D609" s="8"/>
      <c r="E609" s="8"/>
      <c r="F609" s="8"/>
      <c r="G609" s="8"/>
      <c r="H609" s="8"/>
      <c r="I609" s="64"/>
      <c r="J609" s="8"/>
      <c r="K609" s="64"/>
      <c r="L609" s="64"/>
      <c r="M609" s="64"/>
      <c r="N609" s="64"/>
      <c r="O609" s="64"/>
      <c r="P609" s="64"/>
      <c r="Q609" s="64"/>
    </row>
    <row r="610" spans="2:17" x14ac:dyDescent="0.25">
      <c r="B610" s="64"/>
      <c r="C610" s="64"/>
      <c r="D610" s="8"/>
      <c r="E610" s="8"/>
      <c r="F610" s="8"/>
      <c r="G610" s="8"/>
      <c r="H610" s="8"/>
      <c r="I610" s="64"/>
      <c r="J610" s="8"/>
      <c r="K610" s="64"/>
      <c r="L610" s="64"/>
      <c r="M610" s="64"/>
      <c r="N610" s="64"/>
      <c r="O610" s="64"/>
      <c r="P610" s="64"/>
      <c r="Q610" s="64"/>
    </row>
    <row r="611" spans="2:17" x14ac:dyDescent="0.25">
      <c r="B611" s="64"/>
      <c r="C611" s="64"/>
      <c r="D611" s="8"/>
      <c r="E611" s="8"/>
      <c r="F611" s="8"/>
      <c r="G611" s="8"/>
      <c r="H611" s="8"/>
      <c r="I611" s="64"/>
      <c r="J611" s="8"/>
      <c r="K611" s="64"/>
      <c r="L611" s="64"/>
      <c r="M611" s="64"/>
      <c r="N611" s="64"/>
      <c r="O611" s="64"/>
      <c r="P611" s="64"/>
      <c r="Q611" s="64"/>
    </row>
    <row r="612" spans="2:17" x14ac:dyDescent="0.25">
      <c r="B612" s="64"/>
      <c r="C612" s="64"/>
      <c r="D612" s="8"/>
      <c r="E612" s="8"/>
      <c r="F612" s="8"/>
      <c r="G612" s="8"/>
      <c r="H612" s="8"/>
      <c r="I612" s="64"/>
      <c r="J612" s="8"/>
      <c r="K612" s="64"/>
      <c r="L612" s="64"/>
      <c r="M612" s="64"/>
      <c r="N612" s="64"/>
      <c r="O612" s="64"/>
      <c r="P612" s="64"/>
      <c r="Q612" s="64"/>
    </row>
    <row r="613" spans="2:17" x14ac:dyDescent="0.25">
      <c r="B613" s="64"/>
      <c r="C613" s="64"/>
      <c r="D613" s="8"/>
      <c r="E613" s="8"/>
      <c r="F613" s="8"/>
      <c r="G613" s="8"/>
      <c r="H613" s="8"/>
      <c r="I613" s="64"/>
      <c r="J613" s="8"/>
      <c r="K613" s="64"/>
      <c r="L613" s="64"/>
      <c r="M613" s="64"/>
      <c r="N613" s="64"/>
      <c r="O613" s="64"/>
      <c r="P613" s="64"/>
      <c r="Q613" s="64"/>
    </row>
    <row r="614" spans="2:17" x14ac:dyDescent="0.25">
      <c r="B614" s="64"/>
      <c r="C614" s="64"/>
      <c r="D614" s="8"/>
      <c r="E614" s="8"/>
      <c r="F614" s="8"/>
      <c r="G614" s="8"/>
      <c r="H614" s="8"/>
      <c r="I614" s="64"/>
      <c r="J614" s="8"/>
      <c r="K614" s="64"/>
      <c r="L614" s="64"/>
      <c r="M614" s="64"/>
      <c r="N614" s="64"/>
      <c r="O614" s="64"/>
      <c r="P614" s="64"/>
      <c r="Q614" s="64"/>
    </row>
    <row r="615" spans="2:17" x14ac:dyDescent="0.25">
      <c r="B615" s="64"/>
      <c r="C615" s="64"/>
      <c r="D615" s="8"/>
      <c r="E615" s="8"/>
      <c r="F615" s="8"/>
      <c r="G615" s="8"/>
      <c r="H615" s="8"/>
      <c r="I615" s="64"/>
      <c r="J615" s="8"/>
      <c r="K615" s="64"/>
      <c r="L615" s="64"/>
      <c r="M615" s="64"/>
      <c r="N615" s="64"/>
      <c r="O615" s="64"/>
      <c r="P615" s="64"/>
      <c r="Q615" s="64"/>
    </row>
    <row r="616" spans="2:17" x14ac:dyDescent="0.25">
      <c r="B616" s="64"/>
      <c r="C616" s="64"/>
      <c r="D616" s="8"/>
      <c r="E616" s="8"/>
      <c r="F616" s="8"/>
      <c r="G616" s="8"/>
      <c r="H616" s="8"/>
      <c r="I616" s="64"/>
      <c r="J616" s="8"/>
      <c r="K616" s="64"/>
      <c r="L616" s="64"/>
      <c r="M616" s="64"/>
      <c r="N616" s="64"/>
      <c r="O616" s="64"/>
      <c r="P616" s="64"/>
      <c r="Q616" s="64"/>
    </row>
    <row r="617" spans="2:17" x14ac:dyDescent="0.25">
      <c r="B617" s="64"/>
      <c r="C617" s="64"/>
      <c r="D617" s="8"/>
      <c r="E617" s="8"/>
      <c r="F617" s="8"/>
      <c r="G617" s="8"/>
      <c r="H617" s="8"/>
      <c r="I617" s="64"/>
      <c r="J617" s="8"/>
      <c r="K617" s="64"/>
      <c r="L617" s="64"/>
      <c r="M617" s="64"/>
      <c r="N617" s="64"/>
      <c r="O617" s="64"/>
      <c r="P617" s="64"/>
      <c r="Q617" s="64"/>
    </row>
    <row r="618" spans="2:17" x14ac:dyDescent="0.25">
      <c r="B618" s="64"/>
      <c r="C618" s="64"/>
      <c r="D618" s="8"/>
      <c r="E618" s="8"/>
      <c r="F618" s="8"/>
      <c r="G618" s="8"/>
      <c r="H618" s="8"/>
      <c r="I618" s="64"/>
      <c r="J618" s="8"/>
      <c r="K618" s="64"/>
      <c r="L618" s="64"/>
      <c r="M618" s="64"/>
      <c r="N618" s="64"/>
      <c r="O618" s="64"/>
      <c r="P618" s="64"/>
      <c r="Q618" s="64"/>
    </row>
    <row r="619" spans="2:17" x14ac:dyDescent="0.25">
      <c r="B619" s="64"/>
      <c r="C619" s="64"/>
      <c r="D619" s="8"/>
      <c r="E619" s="8"/>
      <c r="F619" s="8"/>
      <c r="G619" s="8"/>
      <c r="H619" s="8"/>
      <c r="I619" s="64"/>
      <c r="J619" s="8"/>
      <c r="K619" s="64"/>
      <c r="L619" s="64"/>
      <c r="M619" s="64"/>
      <c r="N619" s="64"/>
      <c r="O619" s="64"/>
      <c r="P619" s="64"/>
      <c r="Q619" s="64"/>
    </row>
    <row r="620" spans="2:17" x14ac:dyDescent="0.25">
      <c r="B620" s="64"/>
      <c r="C620" s="64"/>
      <c r="D620" s="8"/>
      <c r="E620" s="8"/>
      <c r="F620" s="8"/>
      <c r="G620" s="8"/>
      <c r="H620" s="8"/>
      <c r="I620" s="64"/>
      <c r="J620" s="8"/>
      <c r="K620" s="64"/>
      <c r="L620" s="64"/>
      <c r="M620" s="64"/>
      <c r="N620" s="64"/>
      <c r="O620" s="64"/>
      <c r="P620" s="64"/>
      <c r="Q620" s="64"/>
    </row>
    <row r="621" spans="2:17" x14ac:dyDescent="0.25">
      <c r="B621" s="64"/>
      <c r="C621" s="64"/>
      <c r="D621" s="8"/>
      <c r="E621" s="8"/>
      <c r="F621" s="8"/>
      <c r="G621" s="8"/>
      <c r="H621" s="8"/>
      <c r="I621" s="64"/>
      <c r="J621" s="8"/>
      <c r="K621" s="64"/>
      <c r="L621" s="64"/>
      <c r="M621" s="64"/>
      <c r="N621" s="64"/>
      <c r="O621" s="64"/>
      <c r="P621" s="64"/>
      <c r="Q621" s="64"/>
    </row>
    <row r="622" spans="2:17" x14ac:dyDescent="0.25">
      <c r="B622" s="64"/>
      <c r="C622" s="64"/>
      <c r="D622" s="8"/>
      <c r="E622" s="8"/>
      <c r="F622" s="8"/>
      <c r="G622" s="8"/>
      <c r="H622" s="8"/>
      <c r="I622" s="64"/>
      <c r="J622" s="8"/>
      <c r="K622" s="64"/>
      <c r="L622" s="64"/>
      <c r="M622" s="64"/>
      <c r="N622" s="64"/>
      <c r="O622" s="64"/>
      <c r="P622" s="64"/>
      <c r="Q622" s="64"/>
    </row>
    <row r="623" spans="2:17" x14ac:dyDescent="0.25">
      <c r="B623" s="64"/>
      <c r="C623" s="64"/>
      <c r="D623" s="8"/>
      <c r="E623" s="8"/>
      <c r="F623" s="8"/>
      <c r="G623" s="8"/>
      <c r="H623" s="8"/>
      <c r="I623" s="64"/>
      <c r="J623" s="8"/>
      <c r="K623" s="64"/>
      <c r="L623" s="64"/>
      <c r="M623" s="64"/>
      <c r="N623" s="64"/>
      <c r="O623" s="64"/>
      <c r="P623" s="64"/>
      <c r="Q623" s="64"/>
    </row>
    <row r="624" spans="2:17" x14ac:dyDescent="0.25">
      <c r="B624" s="64"/>
      <c r="C624" s="64"/>
      <c r="D624" s="8"/>
      <c r="E624" s="8"/>
      <c r="F624" s="8"/>
      <c r="G624" s="8"/>
      <c r="H624" s="8"/>
      <c r="I624" s="64"/>
      <c r="J624" s="8"/>
      <c r="K624" s="64"/>
      <c r="L624" s="64"/>
      <c r="M624" s="64"/>
      <c r="N624" s="64"/>
      <c r="O624" s="64"/>
      <c r="P624" s="64"/>
      <c r="Q624" s="64"/>
    </row>
    <row r="625" spans="2:17" x14ac:dyDescent="0.25">
      <c r="B625" s="64"/>
      <c r="C625" s="64"/>
      <c r="D625" s="8"/>
      <c r="E625" s="8"/>
      <c r="F625" s="8"/>
      <c r="G625" s="8"/>
      <c r="H625" s="8"/>
      <c r="I625" s="64"/>
      <c r="J625" s="8"/>
      <c r="K625" s="64"/>
      <c r="L625" s="64"/>
      <c r="M625" s="64"/>
      <c r="N625" s="64"/>
      <c r="O625" s="64"/>
      <c r="P625" s="64"/>
      <c r="Q625" s="64"/>
    </row>
    <row r="626" spans="2:17" x14ac:dyDescent="0.25">
      <c r="B626" s="64"/>
      <c r="C626" s="64"/>
      <c r="D626" s="8"/>
      <c r="E626" s="8"/>
      <c r="F626" s="8"/>
      <c r="G626" s="8"/>
      <c r="H626" s="8"/>
      <c r="I626" s="64"/>
      <c r="J626" s="8"/>
      <c r="K626" s="64"/>
      <c r="L626" s="64"/>
      <c r="M626" s="64"/>
      <c r="N626" s="64"/>
      <c r="O626" s="64"/>
      <c r="P626" s="64"/>
      <c r="Q626" s="64"/>
    </row>
    <row r="627" spans="2:17" x14ac:dyDescent="0.25">
      <c r="B627" s="64"/>
      <c r="C627" s="64"/>
      <c r="D627" s="8"/>
      <c r="E627" s="8"/>
      <c r="F627" s="8"/>
      <c r="G627" s="8"/>
      <c r="H627" s="8"/>
      <c r="I627" s="64"/>
      <c r="J627" s="8"/>
      <c r="K627" s="64"/>
      <c r="L627" s="64"/>
      <c r="M627" s="64"/>
      <c r="N627" s="64"/>
      <c r="O627" s="64"/>
      <c r="P627" s="64"/>
      <c r="Q627" s="64"/>
    </row>
    <row r="628" spans="2:17" x14ac:dyDescent="0.25">
      <c r="B628" s="64"/>
      <c r="C628" s="64"/>
      <c r="D628" s="8"/>
      <c r="E628" s="8"/>
      <c r="F628" s="8"/>
      <c r="G628" s="8"/>
      <c r="H628" s="8"/>
      <c r="I628" s="64"/>
      <c r="J628" s="8"/>
      <c r="K628" s="64"/>
      <c r="L628" s="64"/>
      <c r="M628" s="64"/>
      <c r="N628" s="64"/>
      <c r="O628" s="64"/>
      <c r="P628" s="64"/>
      <c r="Q628" s="64"/>
    </row>
    <row r="629" spans="2:17" x14ac:dyDescent="0.25">
      <c r="B629" s="64"/>
      <c r="C629" s="64"/>
      <c r="D629" s="8"/>
      <c r="E629" s="8"/>
      <c r="F629" s="8"/>
      <c r="G629" s="8"/>
      <c r="H629" s="8"/>
      <c r="I629" s="64"/>
      <c r="J629" s="8"/>
      <c r="K629" s="64"/>
      <c r="L629" s="64"/>
      <c r="M629" s="64"/>
      <c r="N629" s="64"/>
      <c r="O629" s="64"/>
      <c r="P629" s="64"/>
      <c r="Q629" s="64"/>
    </row>
    <row r="630" spans="2:17" x14ac:dyDescent="0.25">
      <c r="B630" s="64"/>
      <c r="C630" s="64"/>
      <c r="D630" s="8"/>
      <c r="E630" s="8"/>
      <c r="F630" s="8"/>
      <c r="G630" s="8"/>
      <c r="H630" s="8"/>
      <c r="I630" s="64"/>
      <c r="J630" s="8"/>
      <c r="K630" s="64"/>
      <c r="L630" s="64"/>
      <c r="M630" s="64"/>
      <c r="N630" s="64"/>
      <c r="O630" s="64"/>
      <c r="P630" s="64"/>
      <c r="Q630" s="64"/>
    </row>
    <row r="631" spans="2:17" x14ac:dyDescent="0.25">
      <c r="B631" s="64"/>
      <c r="C631" s="64"/>
      <c r="D631" s="8"/>
      <c r="E631" s="8"/>
      <c r="F631" s="8"/>
      <c r="G631" s="8"/>
      <c r="H631" s="8"/>
      <c r="I631" s="64"/>
      <c r="J631" s="8"/>
      <c r="K631" s="64"/>
      <c r="L631" s="64"/>
      <c r="M631" s="64"/>
      <c r="N631" s="64"/>
      <c r="O631" s="64"/>
      <c r="P631" s="64"/>
      <c r="Q631" s="64"/>
    </row>
    <row r="632" spans="2:17" x14ac:dyDescent="0.25">
      <c r="B632" s="64"/>
      <c r="C632" s="64"/>
      <c r="D632" s="8"/>
      <c r="E632" s="8"/>
      <c r="F632" s="8"/>
      <c r="G632" s="8"/>
      <c r="H632" s="8"/>
      <c r="I632" s="64"/>
      <c r="J632" s="8"/>
      <c r="K632" s="64"/>
      <c r="L632" s="64"/>
      <c r="M632" s="64"/>
      <c r="N632" s="64"/>
      <c r="O632" s="64"/>
      <c r="P632" s="64"/>
      <c r="Q632" s="64"/>
    </row>
    <row r="633" spans="2:17" x14ac:dyDescent="0.25">
      <c r="B633" s="64"/>
      <c r="C633" s="64"/>
      <c r="D633" s="8"/>
      <c r="E633" s="8"/>
      <c r="F633" s="8"/>
      <c r="G633" s="8"/>
      <c r="H633" s="8"/>
      <c r="I633" s="64"/>
      <c r="J633" s="8"/>
      <c r="K633" s="64"/>
      <c r="L633" s="64"/>
      <c r="M633" s="64"/>
      <c r="N633" s="64"/>
      <c r="O633" s="64"/>
      <c r="P633" s="64"/>
      <c r="Q633" s="64"/>
    </row>
    <row r="634" spans="2:17" x14ac:dyDescent="0.25">
      <c r="B634" s="64"/>
      <c r="C634" s="64"/>
      <c r="D634" s="8"/>
      <c r="E634" s="8"/>
      <c r="F634" s="8"/>
      <c r="G634" s="8"/>
      <c r="H634" s="8"/>
      <c r="I634" s="64"/>
      <c r="J634" s="8"/>
      <c r="K634" s="64"/>
      <c r="L634" s="64"/>
      <c r="M634" s="64"/>
      <c r="N634" s="64"/>
      <c r="O634" s="64"/>
      <c r="P634" s="64"/>
      <c r="Q634" s="64"/>
    </row>
    <row r="635" spans="2:17" x14ac:dyDescent="0.25">
      <c r="B635" s="64"/>
      <c r="C635" s="64"/>
      <c r="D635" s="8"/>
      <c r="E635" s="8"/>
      <c r="F635" s="8"/>
      <c r="G635" s="8"/>
      <c r="H635" s="8"/>
      <c r="I635" s="64"/>
      <c r="J635" s="8"/>
      <c r="K635" s="64"/>
      <c r="L635" s="64"/>
      <c r="M635" s="64"/>
      <c r="N635" s="64"/>
      <c r="O635" s="64"/>
      <c r="P635" s="64"/>
      <c r="Q635" s="64"/>
    </row>
    <row r="636" spans="2:17" x14ac:dyDescent="0.25">
      <c r="B636" s="64"/>
      <c r="C636" s="64"/>
      <c r="D636" s="8"/>
      <c r="E636" s="8"/>
      <c r="F636" s="8"/>
      <c r="G636" s="8"/>
      <c r="H636" s="8"/>
      <c r="I636" s="64"/>
      <c r="J636" s="8"/>
      <c r="K636" s="64"/>
      <c r="L636" s="64"/>
      <c r="M636" s="64"/>
      <c r="N636" s="64"/>
      <c r="O636" s="64"/>
      <c r="P636" s="64"/>
      <c r="Q636" s="64"/>
    </row>
    <row r="637" spans="2:17" x14ac:dyDescent="0.25">
      <c r="B637" s="64"/>
      <c r="C637" s="64"/>
      <c r="D637" s="8"/>
      <c r="E637" s="8"/>
      <c r="F637" s="8"/>
      <c r="G637" s="8"/>
      <c r="H637" s="8"/>
      <c r="I637" s="64"/>
      <c r="J637" s="8"/>
      <c r="K637" s="64"/>
      <c r="L637" s="64"/>
      <c r="M637" s="64"/>
      <c r="N637" s="64"/>
      <c r="O637" s="64"/>
      <c r="P637" s="64"/>
      <c r="Q637" s="64"/>
    </row>
    <row r="638" spans="2:17" x14ac:dyDescent="0.25">
      <c r="B638" s="64"/>
      <c r="C638" s="64"/>
      <c r="D638" s="8"/>
      <c r="E638" s="8"/>
      <c r="F638" s="8"/>
      <c r="G638" s="8"/>
      <c r="H638" s="8"/>
      <c r="I638" s="64"/>
      <c r="J638" s="8"/>
      <c r="K638" s="64"/>
      <c r="L638" s="64"/>
      <c r="M638" s="64"/>
      <c r="N638" s="64"/>
      <c r="O638" s="64"/>
      <c r="P638" s="64"/>
      <c r="Q638" s="64"/>
    </row>
    <row r="639" spans="2:17" x14ac:dyDescent="0.25">
      <c r="B639" s="64"/>
      <c r="C639" s="64"/>
      <c r="D639" s="8"/>
      <c r="E639" s="8"/>
      <c r="F639" s="8"/>
      <c r="G639" s="8"/>
      <c r="H639" s="8"/>
      <c r="I639" s="64"/>
      <c r="J639" s="8"/>
      <c r="K639" s="64"/>
      <c r="L639" s="64"/>
      <c r="M639" s="64"/>
      <c r="N639" s="64"/>
      <c r="O639" s="64"/>
      <c r="P639" s="64"/>
      <c r="Q639" s="64"/>
    </row>
    <row r="640" spans="2:17" x14ac:dyDescent="0.25">
      <c r="B640" s="64"/>
      <c r="C640" s="64"/>
      <c r="D640" s="8"/>
      <c r="E640" s="8"/>
      <c r="F640" s="8"/>
      <c r="G640" s="8"/>
      <c r="H640" s="8"/>
      <c r="I640" s="64"/>
      <c r="J640" s="8"/>
      <c r="K640" s="64"/>
      <c r="L640" s="64"/>
      <c r="M640" s="64"/>
      <c r="N640" s="64"/>
      <c r="O640" s="64"/>
      <c r="P640" s="64"/>
      <c r="Q640" s="64"/>
    </row>
    <row r="641" spans="2:17" x14ac:dyDescent="0.25">
      <c r="B641" s="64"/>
      <c r="C641" s="64"/>
      <c r="D641" s="8"/>
      <c r="E641" s="8"/>
      <c r="F641" s="8"/>
      <c r="G641" s="8"/>
      <c r="H641" s="8"/>
      <c r="I641" s="64"/>
      <c r="J641" s="8"/>
      <c r="K641" s="64"/>
      <c r="L641" s="64"/>
      <c r="M641" s="64"/>
      <c r="N641" s="64"/>
      <c r="O641" s="64"/>
      <c r="P641" s="64"/>
      <c r="Q641" s="64"/>
    </row>
    <row r="642" spans="2:17" x14ac:dyDescent="0.25">
      <c r="B642" s="64"/>
      <c r="C642" s="64"/>
      <c r="D642" s="8"/>
      <c r="E642" s="8"/>
      <c r="F642" s="8"/>
      <c r="G642" s="8"/>
      <c r="H642" s="8"/>
      <c r="I642" s="64"/>
      <c r="J642" s="8"/>
      <c r="K642" s="64"/>
      <c r="L642" s="64"/>
      <c r="M642" s="64"/>
      <c r="N642" s="64"/>
      <c r="O642" s="64"/>
      <c r="P642" s="64"/>
      <c r="Q642" s="64"/>
    </row>
    <row r="643" spans="2:17" x14ac:dyDescent="0.25">
      <c r="B643" s="64"/>
      <c r="C643" s="64"/>
      <c r="D643" s="8"/>
      <c r="E643" s="8"/>
      <c r="F643" s="8"/>
      <c r="G643" s="8"/>
      <c r="H643" s="8"/>
      <c r="I643" s="64"/>
      <c r="J643" s="8"/>
      <c r="K643" s="64"/>
      <c r="L643" s="64"/>
      <c r="M643" s="64"/>
      <c r="N643" s="64"/>
      <c r="O643" s="64"/>
      <c r="P643" s="64"/>
      <c r="Q643" s="64"/>
    </row>
    <row r="644" spans="2:17" x14ac:dyDescent="0.25">
      <c r="B644" s="64"/>
      <c r="C644" s="64"/>
      <c r="D644" s="8"/>
      <c r="E644" s="8"/>
      <c r="F644" s="8"/>
      <c r="G644" s="8"/>
      <c r="H644" s="8"/>
      <c r="I644" s="64"/>
      <c r="J644" s="8"/>
      <c r="K644" s="64"/>
      <c r="L644" s="64"/>
      <c r="M644" s="64"/>
      <c r="N644" s="64"/>
      <c r="O644" s="64"/>
      <c r="P644" s="64"/>
      <c r="Q644" s="64"/>
    </row>
    <row r="645" spans="2:17" x14ac:dyDescent="0.25">
      <c r="B645" s="64"/>
      <c r="C645" s="64"/>
      <c r="D645" s="8"/>
      <c r="E645" s="8"/>
      <c r="F645" s="8"/>
      <c r="G645" s="8"/>
      <c r="H645" s="8"/>
      <c r="I645" s="64"/>
      <c r="J645" s="8"/>
      <c r="K645" s="64"/>
      <c r="L645" s="64"/>
      <c r="M645" s="64"/>
      <c r="N645" s="64"/>
      <c r="O645" s="64"/>
      <c r="P645" s="64"/>
      <c r="Q645" s="64"/>
    </row>
    <row r="646" spans="2:17" x14ac:dyDescent="0.25">
      <c r="B646" s="64"/>
      <c r="C646" s="64"/>
      <c r="D646" s="8"/>
      <c r="E646" s="8"/>
      <c r="F646" s="8"/>
      <c r="G646" s="8"/>
      <c r="H646" s="8"/>
      <c r="I646" s="64"/>
      <c r="J646" s="8"/>
      <c r="K646" s="64"/>
      <c r="L646" s="64"/>
      <c r="M646" s="64"/>
      <c r="N646" s="64"/>
      <c r="O646" s="64"/>
      <c r="P646" s="64"/>
      <c r="Q646" s="64"/>
    </row>
    <row r="647" spans="2:17" x14ac:dyDescent="0.25">
      <c r="B647" s="64"/>
      <c r="C647" s="64"/>
      <c r="D647" s="8"/>
      <c r="E647" s="8"/>
      <c r="F647" s="8"/>
      <c r="G647" s="8"/>
      <c r="H647" s="8"/>
      <c r="I647" s="64"/>
      <c r="J647" s="8"/>
      <c r="K647" s="64"/>
      <c r="L647" s="64"/>
      <c r="M647" s="64"/>
      <c r="N647" s="64"/>
      <c r="O647" s="64"/>
      <c r="P647" s="64"/>
      <c r="Q647" s="64"/>
    </row>
    <row r="648" spans="2:17" x14ac:dyDescent="0.25">
      <c r="B648" s="64"/>
      <c r="C648" s="64"/>
      <c r="D648" s="8"/>
      <c r="E648" s="8"/>
      <c r="F648" s="8"/>
      <c r="G648" s="8"/>
      <c r="H648" s="8"/>
      <c r="I648" s="64"/>
      <c r="J648" s="8"/>
      <c r="K648" s="64"/>
      <c r="L648" s="64"/>
      <c r="M648" s="64"/>
      <c r="N648" s="64"/>
      <c r="O648" s="64"/>
      <c r="P648" s="64"/>
      <c r="Q648" s="64"/>
    </row>
    <row r="649" spans="2:17" x14ac:dyDescent="0.25">
      <c r="B649" s="64"/>
      <c r="C649" s="64"/>
      <c r="D649" s="8"/>
      <c r="E649" s="8"/>
      <c r="F649" s="8"/>
      <c r="G649" s="8"/>
      <c r="H649" s="8"/>
      <c r="I649" s="64"/>
      <c r="J649" s="8"/>
      <c r="K649" s="64"/>
      <c r="L649" s="64"/>
      <c r="M649" s="64"/>
      <c r="N649" s="64"/>
      <c r="O649" s="64"/>
      <c r="P649" s="64"/>
      <c r="Q649" s="64"/>
    </row>
    <row r="650" spans="2:17" x14ac:dyDescent="0.25">
      <c r="B650" s="64"/>
      <c r="C650" s="64"/>
      <c r="D650" s="8"/>
      <c r="E650" s="8"/>
      <c r="F650" s="8"/>
      <c r="G650" s="8"/>
      <c r="H650" s="8"/>
      <c r="I650" s="64"/>
      <c r="J650" s="8"/>
      <c r="K650" s="64"/>
      <c r="L650" s="64"/>
      <c r="M650" s="64"/>
      <c r="N650" s="64"/>
      <c r="O650" s="64"/>
      <c r="P650" s="64"/>
      <c r="Q650" s="64"/>
    </row>
    <row r="651" spans="2:17" x14ac:dyDescent="0.25">
      <c r="B651" s="64"/>
      <c r="C651" s="64"/>
      <c r="D651" s="8"/>
      <c r="E651" s="8"/>
      <c r="F651" s="8"/>
      <c r="G651" s="8"/>
      <c r="H651" s="8"/>
      <c r="I651" s="64"/>
      <c r="J651" s="8"/>
      <c r="K651" s="64"/>
      <c r="L651" s="64"/>
      <c r="M651" s="64"/>
      <c r="N651" s="64"/>
      <c r="O651" s="64"/>
      <c r="P651" s="64"/>
      <c r="Q651" s="64"/>
    </row>
    <row r="652" spans="2:17" x14ac:dyDescent="0.25">
      <c r="B652" s="64"/>
      <c r="C652" s="64"/>
      <c r="D652" s="8"/>
      <c r="E652" s="8"/>
      <c r="F652" s="8"/>
      <c r="G652" s="8"/>
      <c r="H652" s="8"/>
      <c r="I652" s="64"/>
      <c r="J652" s="8"/>
      <c r="K652" s="64"/>
      <c r="L652" s="64"/>
      <c r="M652" s="64"/>
      <c r="N652" s="64"/>
      <c r="O652" s="64"/>
      <c r="P652" s="64"/>
      <c r="Q652" s="64"/>
    </row>
    <row r="653" spans="2:17" x14ac:dyDescent="0.25">
      <c r="B653" s="64"/>
      <c r="C653" s="64"/>
      <c r="D653" s="8"/>
      <c r="E653" s="8"/>
      <c r="F653" s="8"/>
      <c r="G653" s="8"/>
      <c r="H653" s="8"/>
      <c r="I653" s="64"/>
      <c r="J653" s="8"/>
      <c r="K653" s="64"/>
      <c r="L653" s="64"/>
      <c r="M653" s="64"/>
      <c r="N653" s="64"/>
      <c r="O653" s="64"/>
      <c r="P653" s="64"/>
      <c r="Q653" s="64"/>
    </row>
    <row r="654" spans="2:17" x14ac:dyDescent="0.25">
      <c r="B654" s="64"/>
      <c r="C654" s="64"/>
      <c r="D654" s="8"/>
      <c r="E654" s="8"/>
      <c r="F654" s="8"/>
      <c r="G654" s="8"/>
      <c r="H654" s="8"/>
      <c r="I654" s="64"/>
      <c r="J654" s="8"/>
      <c r="K654" s="64"/>
      <c r="L654" s="64"/>
      <c r="M654" s="64"/>
      <c r="N654" s="64"/>
      <c r="O654" s="64"/>
      <c r="P654" s="64"/>
      <c r="Q654" s="64"/>
    </row>
    <row r="655" spans="2:17" x14ac:dyDescent="0.25">
      <c r="B655" s="64"/>
      <c r="C655" s="64"/>
      <c r="D655" s="8"/>
      <c r="E655" s="8"/>
      <c r="F655" s="8"/>
      <c r="G655" s="8"/>
      <c r="H655" s="8"/>
      <c r="I655" s="64"/>
      <c r="J655" s="8"/>
      <c r="K655" s="64"/>
      <c r="L655" s="64"/>
      <c r="M655" s="64"/>
      <c r="N655" s="64"/>
      <c r="O655" s="64"/>
      <c r="P655" s="64"/>
      <c r="Q655" s="64"/>
    </row>
    <row r="656" spans="2:17" x14ac:dyDescent="0.25">
      <c r="B656" s="64"/>
      <c r="C656" s="64"/>
      <c r="D656" s="8"/>
      <c r="E656" s="8"/>
      <c r="F656" s="8"/>
      <c r="G656" s="8"/>
      <c r="H656" s="8"/>
      <c r="I656" s="64"/>
      <c r="J656" s="8"/>
      <c r="K656" s="64"/>
      <c r="L656" s="64"/>
      <c r="M656" s="64"/>
      <c r="N656" s="64"/>
      <c r="O656" s="64"/>
      <c r="P656" s="64"/>
      <c r="Q656" s="64"/>
    </row>
    <row r="657" spans="2:17" x14ac:dyDescent="0.25">
      <c r="B657" s="64"/>
      <c r="C657" s="64"/>
      <c r="D657" s="8"/>
      <c r="E657" s="8"/>
      <c r="F657" s="8"/>
      <c r="G657" s="8"/>
      <c r="H657" s="8"/>
      <c r="I657" s="64"/>
      <c r="J657" s="8"/>
      <c r="K657" s="64"/>
      <c r="L657" s="64"/>
      <c r="M657" s="64"/>
      <c r="N657" s="64"/>
      <c r="O657" s="64"/>
      <c r="P657" s="64"/>
      <c r="Q657" s="64"/>
    </row>
    <row r="658" spans="2:17" x14ac:dyDescent="0.25">
      <c r="B658" s="64"/>
      <c r="C658" s="64"/>
      <c r="D658" s="8"/>
      <c r="E658" s="8"/>
      <c r="F658" s="8"/>
      <c r="G658" s="8"/>
      <c r="H658" s="8"/>
      <c r="I658" s="64"/>
      <c r="J658" s="8"/>
      <c r="K658" s="64"/>
      <c r="L658" s="64"/>
      <c r="M658" s="64"/>
      <c r="N658" s="64"/>
      <c r="O658" s="64"/>
      <c r="P658" s="64"/>
      <c r="Q658" s="64"/>
    </row>
    <row r="659" spans="2:17" x14ac:dyDescent="0.25">
      <c r="B659" s="64"/>
      <c r="C659" s="64"/>
      <c r="D659" s="8"/>
      <c r="E659" s="8"/>
      <c r="F659" s="8"/>
      <c r="G659" s="8"/>
      <c r="H659" s="8"/>
      <c r="I659" s="64"/>
      <c r="J659" s="8"/>
      <c r="K659" s="64"/>
      <c r="L659" s="64"/>
      <c r="M659" s="64"/>
      <c r="N659" s="64"/>
      <c r="O659" s="64"/>
      <c r="P659" s="64"/>
      <c r="Q659" s="64"/>
    </row>
    <row r="660" spans="2:17" x14ac:dyDescent="0.25">
      <c r="B660" s="64"/>
      <c r="C660" s="64"/>
      <c r="D660" s="8"/>
      <c r="E660" s="8"/>
      <c r="F660" s="8"/>
      <c r="G660" s="8"/>
      <c r="H660" s="8"/>
      <c r="I660" s="64"/>
      <c r="J660" s="8"/>
      <c r="K660" s="64"/>
      <c r="L660" s="64"/>
      <c r="M660" s="64"/>
      <c r="N660" s="64"/>
      <c r="O660" s="64"/>
      <c r="P660" s="64"/>
      <c r="Q660" s="64"/>
    </row>
    <row r="661" spans="2:17" x14ac:dyDescent="0.25">
      <c r="B661" s="64"/>
      <c r="C661" s="64"/>
      <c r="D661" s="8"/>
      <c r="E661" s="8"/>
      <c r="F661" s="8"/>
      <c r="G661" s="8"/>
      <c r="H661" s="8"/>
      <c r="I661" s="64"/>
      <c r="J661" s="8"/>
      <c r="K661" s="64"/>
      <c r="L661" s="64"/>
      <c r="M661" s="64"/>
      <c r="N661" s="64"/>
      <c r="O661" s="64"/>
      <c r="P661" s="64"/>
      <c r="Q661" s="64"/>
    </row>
    <row r="662" spans="2:17" x14ac:dyDescent="0.25">
      <c r="B662" s="64"/>
      <c r="C662" s="64"/>
      <c r="D662" s="8"/>
      <c r="E662" s="8"/>
      <c r="F662" s="8"/>
      <c r="G662" s="8"/>
      <c r="H662" s="8"/>
      <c r="I662" s="64"/>
      <c r="J662" s="8"/>
      <c r="K662" s="64"/>
      <c r="L662" s="64"/>
      <c r="M662" s="64"/>
      <c r="N662" s="64"/>
      <c r="O662" s="64"/>
      <c r="P662" s="64"/>
      <c r="Q662" s="64"/>
    </row>
    <row r="663" spans="2:17" x14ac:dyDescent="0.25">
      <c r="B663" s="64"/>
      <c r="C663" s="64"/>
      <c r="D663" s="8"/>
      <c r="E663" s="8"/>
      <c r="F663" s="8"/>
      <c r="G663" s="8"/>
      <c r="H663" s="8"/>
      <c r="I663" s="64"/>
      <c r="J663" s="8"/>
      <c r="K663" s="64"/>
      <c r="L663" s="64"/>
      <c r="M663" s="64"/>
      <c r="N663" s="64"/>
      <c r="O663" s="64"/>
      <c r="P663" s="64"/>
      <c r="Q663" s="64"/>
    </row>
    <row r="664" spans="2:17" x14ac:dyDescent="0.25">
      <c r="B664" s="64"/>
      <c r="C664" s="64"/>
      <c r="D664" s="8"/>
      <c r="E664" s="8"/>
      <c r="F664" s="8"/>
      <c r="G664" s="8"/>
      <c r="H664" s="8"/>
      <c r="I664" s="64"/>
      <c r="J664" s="8"/>
      <c r="K664" s="64"/>
      <c r="L664" s="64"/>
      <c r="M664" s="64"/>
      <c r="N664" s="64"/>
      <c r="O664" s="64"/>
      <c r="P664" s="64"/>
      <c r="Q664" s="64"/>
    </row>
    <row r="665" spans="2:17" x14ac:dyDescent="0.25">
      <c r="B665" s="64"/>
      <c r="C665" s="64"/>
      <c r="D665" s="8"/>
      <c r="E665" s="8"/>
      <c r="F665" s="8"/>
      <c r="G665" s="8"/>
      <c r="H665" s="8"/>
      <c r="I665" s="64"/>
      <c r="J665" s="8"/>
      <c r="K665" s="64"/>
      <c r="L665" s="64"/>
      <c r="M665" s="64"/>
      <c r="N665" s="64"/>
      <c r="O665" s="64"/>
      <c r="P665" s="64"/>
      <c r="Q665" s="64"/>
    </row>
    <row r="666" spans="2:17" x14ac:dyDescent="0.25">
      <c r="B666" s="64"/>
      <c r="C666" s="64"/>
      <c r="D666" s="8"/>
      <c r="E666" s="8"/>
      <c r="F666" s="8"/>
      <c r="G666" s="8"/>
      <c r="H666" s="8"/>
      <c r="I666" s="64"/>
      <c r="J666" s="8"/>
      <c r="K666" s="64"/>
      <c r="L666" s="64"/>
      <c r="M666" s="64"/>
      <c r="N666" s="64"/>
      <c r="O666" s="64"/>
      <c r="P666" s="64"/>
      <c r="Q666" s="64"/>
    </row>
    <row r="667" spans="2:17" x14ac:dyDescent="0.25">
      <c r="B667" s="64"/>
      <c r="C667" s="64"/>
      <c r="D667" s="8"/>
      <c r="E667" s="8"/>
      <c r="F667" s="8"/>
      <c r="G667" s="8"/>
      <c r="H667" s="8"/>
      <c r="I667" s="64"/>
      <c r="J667" s="8"/>
      <c r="K667" s="64"/>
      <c r="L667" s="64"/>
      <c r="M667" s="64"/>
      <c r="N667" s="64"/>
      <c r="O667" s="64"/>
      <c r="P667" s="64"/>
      <c r="Q667" s="64"/>
    </row>
    <row r="668" spans="2:17" x14ac:dyDescent="0.25">
      <c r="B668" s="64"/>
      <c r="C668" s="64"/>
      <c r="D668" s="8"/>
      <c r="E668" s="8"/>
      <c r="F668" s="8"/>
      <c r="G668" s="8"/>
      <c r="H668" s="8"/>
      <c r="I668" s="64"/>
      <c r="J668" s="8"/>
      <c r="K668" s="64"/>
      <c r="L668" s="64"/>
      <c r="M668" s="64"/>
      <c r="N668" s="64"/>
      <c r="O668" s="64"/>
      <c r="P668" s="64"/>
      <c r="Q668" s="64"/>
    </row>
    <row r="669" spans="2:17" x14ac:dyDescent="0.25">
      <c r="B669" s="64"/>
      <c r="C669" s="64"/>
      <c r="D669" s="8"/>
      <c r="E669" s="8"/>
      <c r="F669" s="8"/>
      <c r="G669" s="8"/>
      <c r="H669" s="8"/>
      <c r="I669" s="64"/>
      <c r="J669" s="8"/>
      <c r="K669" s="64"/>
      <c r="L669" s="64"/>
      <c r="M669" s="64"/>
      <c r="N669" s="64"/>
      <c r="O669" s="64"/>
      <c r="P669" s="64"/>
      <c r="Q669" s="64"/>
    </row>
    <row r="670" spans="2:17" x14ac:dyDescent="0.25">
      <c r="B670" s="64"/>
      <c r="C670" s="64"/>
      <c r="D670" s="8"/>
      <c r="E670" s="8"/>
      <c r="F670" s="8"/>
      <c r="G670" s="8"/>
      <c r="H670" s="8"/>
      <c r="I670" s="64"/>
      <c r="J670" s="8"/>
      <c r="K670" s="64"/>
      <c r="L670" s="64"/>
      <c r="M670" s="64"/>
      <c r="N670" s="64"/>
      <c r="O670" s="64"/>
      <c r="P670" s="64"/>
      <c r="Q670" s="64"/>
    </row>
    <row r="671" spans="2:17" x14ac:dyDescent="0.25">
      <c r="B671" s="64"/>
      <c r="C671" s="64"/>
      <c r="D671" s="8"/>
      <c r="E671" s="8"/>
      <c r="F671" s="8"/>
      <c r="G671" s="8"/>
      <c r="H671" s="8"/>
      <c r="I671" s="64"/>
      <c r="J671" s="8"/>
      <c r="K671" s="64"/>
      <c r="L671" s="64"/>
      <c r="M671" s="64"/>
      <c r="N671" s="64"/>
      <c r="O671" s="64"/>
      <c r="P671" s="64"/>
      <c r="Q671" s="64"/>
    </row>
    <row r="672" spans="2:17" x14ac:dyDescent="0.25">
      <c r="B672" s="64"/>
      <c r="C672" s="64"/>
      <c r="D672" s="8"/>
      <c r="E672" s="8"/>
      <c r="F672" s="8"/>
      <c r="G672" s="8"/>
      <c r="H672" s="8"/>
      <c r="I672" s="64"/>
      <c r="J672" s="8"/>
      <c r="K672" s="64"/>
      <c r="L672" s="64"/>
      <c r="M672" s="64"/>
      <c r="N672" s="64"/>
      <c r="O672" s="64"/>
      <c r="P672" s="64"/>
      <c r="Q672" s="64"/>
    </row>
    <row r="673" spans="2:17" x14ac:dyDescent="0.25">
      <c r="B673" s="64"/>
      <c r="C673" s="64"/>
      <c r="D673" s="8"/>
      <c r="E673" s="8"/>
      <c r="F673" s="8"/>
      <c r="G673" s="8"/>
      <c r="H673" s="8"/>
      <c r="I673" s="64"/>
      <c r="J673" s="8"/>
      <c r="K673" s="64"/>
      <c r="L673" s="64"/>
      <c r="M673" s="64"/>
      <c r="N673" s="64"/>
      <c r="O673" s="64"/>
      <c r="P673" s="64"/>
      <c r="Q673" s="64"/>
    </row>
    <row r="674" spans="2:17" x14ac:dyDescent="0.25">
      <c r="B674" s="64"/>
      <c r="C674" s="64"/>
      <c r="D674" s="8"/>
      <c r="E674" s="8"/>
      <c r="F674" s="8"/>
      <c r="G674" s="8"/>
      <c r="H674" s="8"/>
      <c r="I674" s="64"/>
      <c r="J674" s="8"/>
      <c r="K674" s="64"/>
      <c r="L674" s="64"/>
      <c r="M674" s="64"/>
      <c r="N674" s="64"/>
      <c r="O674" s="64"/>
      <c r="P674" s="64"/>
      <c r="Q674" s="64"/>
    </row>
    <row r="675" spans="2:17" x14ac:dyDescent="0.25">
      <c r="B675" s="64"/>
      <c r="C675" s="64"/>
      <c r="D675" s="8"/>
      <c r="E675" s="8"/>
      <c r="F675" s="8"/>
      <c r="G675" s="8"/>
      <c r="H675" s="8"/>
      <c r="I675" s="64"/>
      <c r="J675" s="8"/>
      <c r="K675" s="64"/>
      <c r="L675" s="64"/>
      <c r="M675" s="64"/>
      <c r="N675" s="64"/>
      <c r="O675" s="64"/>
      <c r="P675" s="64"/>
      <c r="Q675" s="64"/>
    </row>
    <row r="676" spans="2:17" x14ac:dyDescent="0.25">
      <c r="B676" s="64"/>
      <c r="C676" s="64"/>
      <c r="D676" s="8"/>
      <c r="E676" s="8"/>
      <c r="F676" s="8"/>
      <c r="G676" s="8"/>
      <c r="H676" s="8"/>
      <c r="I676" s="64"/>
      <c r="J676" s="8"/>
      <c r="K676" s="64"/>
      <c r="L676" s="64"/>
      <c r="M676" s="64"/>
      <c r="N676" s="64"/>
      <c r="O676" s="64"/>
      <c r="P676" s="64"/>
      <c r="Q676" s="64"/>
    </row>
    <row r="677" spans="2:17" x14ac:dyDescent="0.25">
      <c r="B677" s="64"/>
      <c r="C677" s="64"/>
      <c r="D677" s="8"/>
      <c r="E677" s="8"/>
      <c r="F677" s="8"/>
      <c r="G677" s="8"/>
      <c r="H677" s="8"/>
      <c r="I677" s="64"/>
      <c r="J677" s="8"/>
      <c r="K677" s="64"/>
      <c r="L677" s="64"/>
      <c r="M677" s="64"/>
      <c r="N677" s="64"/>
      <c r="O677" s="64"/>
      <c r="P677" s="64"/>
      <c r="Q677" s="64"/>
    </row>
    <row r="678" spans="2:17" x14ac:dyDescent="0.25">
      <c r="B678" s="64"/>
      <c r="C678" s="64"/>
      <c r="D678" s="8"/>
      <c r="E678" s="8"/>
      <c r="F678" s="8"/>
      <c r="G678" s="8"/>
      <c r="H678" s="8"/>
      <c r="I678" s="64"/>
      <c r="J678" s="8"/>
      <c r="K678" s="64"/>
      <c r="L678" s="64"/>
      <c r="M678" s="64"/>
      <c r="N678" s="64"/>
      <c r="O678" s="64"/>
      <c r="P678" s="64"/>
      <c r="Q678" s="64"/>
    </row>
    <row r="679" spans="2:17" x14ac:dyDescent="0.25">
      <c r="B679" s="64"/>
      <c r="C679" s="64"/>
      <c r="D679" s="8"/>
      <c r="E679" s="8"/>
      <c r="F679" s="8"/>
      <c r="G679" s="8"/>
      <c r="H679" s="8"/>
      <c r="I679" s="64"/>
      <c r="J679" s="8"/>
      <c r="K679" s="64"/>
      <c r="L679" s="64"/>
      <c r="M679" s="64"/>
      <c r="N679" s="64"/>
      <c r="O679" s="64"/>
      <c r="P679" s="64"/>
      <c r="Q679" s="64"/>
    </row>
    <row r="680" spans="2:17" x14ac:dyDescent="0.25">
      <c r="B680" s="64"/>
      <c r="C680" s="64"/>
      <c r="D680" s="8"/>
      <c r="E680" s="8"/>
      <c r="F680" s="8"/>
      <c r="G680" s="8"/>
      <c r="H680" s="8"/>
      <c r="I680" s="64"/>
      <c r="J680" s="8"/>
      <c r="K680" s="64"/>
      <c r="L680" s="64"/>
      <c r="M680" s="64"/>
      <c r="N680" s="64"/>
      <c r="O680" s="64"/>
      <c r="P680" s="64"/>
      <c r="Q680" s="64"/>
    </row>
    <row r="681" spans="2:17" x14ac:dyDescent="0.25">
      <c r="B681" s="64"/>
      <c r="C681" s="64"/>
      <c r="D681" s="8"/>
      <c r="E681" s="8"/>
      <c r="F681" s="8"/>
      <c r="G681" s="8"/>
      <c r="H681" s="8"/>
      <c r="I681" s="64"/>
      <c r="J681" s="8"/>
      <c r="K681" s="64"/>
      <c r="L681" s="64"/>
      <c r="M681" s="64"/>
      <c r="N681" s="64"/>
      <c r="O681" s="64"/>
      <c r="P681" s="64"/>
      <c r="Q681" s="64"/>
    </row>
    <row r="682" spans="2:17" x14ac:dyDescent="0.25">
      <c r="B682" s="64"/>
      <c r="C682" s="64"/>
      <c r="D682" s="8"/>
      <c r="E682" s="8"/>
      <c r="F682" s="8"/>
      <c r="G682" s="8"/>
      <c r="H682" s="8"/>
      <c r="I682" s="64"/>
      <c r="J682" s="8"/>
      <c r="K682" s="64"/>
      <c r="L682" s="64"/>
      <c r="M682" s="64"/>
      <c r="N682" s="64"/>
      <c r="O682" s="64"/>
      <c r="P682" s="64"/>
      <c r="Q682" s="64"/>
    </row>
    <row r="683" spans="2:17" x14ac:dyDescent="0.25">
      <c r="B683" s="64"/>
      <c r="C683" s="64"/>
      <c r="D683" s="8"/>
      <c r="E683" s="8"/>
      <c r="F683" s="8"/>
      <c r="G683" s="8"/>
      <c r="H683" s="8"/>
      <c r="I683" s="64"/>
      <c r="J683" s="8"/>
      <c r="K683" s="64"/>
      <c r="L683" s="64"/>
      <c r="M683" s="64"/>
      <c r="N683" s="64"/>
      <c r="O683" s="64"/>
      <c r="P683" s="64"/>
      <c r="Q683" s="64"/>
    </row>
    <row r="684" spans="2:17" x14ac:dyDescent="0.25">
      <c r="B684" s="64"/>
      <c r="C684" s="64"/>
      <c r="D684" s="8"/>
      <c r="E684" s="8"/>
      <c r="F684" s="8"/>
      <c r="G684" s="8"/>
      <c r="H684" s="8"/>
      <c r="I684" s="64"/>
      <c r="J684" s="8"/>
      <c r="K684" s="64"/>
      <c r="L684" s="64"/>
      <c r="M684" s="64"/>
      <c r="N684" s="64"/>
      <c r="O684" s="64"/>
      <c r="P684" s="64"/>
      <c r="Q684" s="64"/>
    </row>
    <row r="685" spans="2:17" x14ac:dyDescent="0.25">
      <c r="B685" s="64"/>
      <c r="C685" s="64"/>
      <c r="D685" s="8"/>
      <c r="E685" s="8"/>
      <c r="F685" s="8"/>
      <c r="G685" s="8"/>
      <c r="H685" s="8"/>
      <c r="I685" s="64"/>
      <c r="J685" s="8"/>
      <c r="K685" s="64"/>
      <c r="L685" s="64"/>
      <c r="M685" s="64"/>
      <c r="N685" s="64"/>
      <c r="O685" s="64"/>
      <c r="P685" s="64"/>
      <c r="Q685" s="64"/>
    </row>
    <row r="686" spans="2:17" x14ac:dyDescent="0.25">
      <c r="B686" s="64"/>
      <c r="C686" s="64"/>
      <c r="D686" s="8"/>
      <c r="E686" s="8"/>
      <c r="F686" s="8"/>
      <c r="G686" s="8"/>
      <c r="H686" s="8"/>
      <c r="I686" s="64"/>
      <c r="J686" s="8"/>
      <c r="K686" s="64"/>
      <c r="L686" s="64"/>
      <c r="M686" s="64"/>
      <c r="N686" s="64"/>
      <c r="O686" s="64"/>
      <c r="P686" s="64"/>
      <c r="Q686" s="64"/>
    </row>
    <row r="687" spans="2:17" x14ac:dyDescent="0.25">
      <c r="B687" s="64"/>
      <c r="C687" s="64"/>
      <c r="D687" s="8"/>
      <c r="E687" s="8"/>
      <c r="F687" s="8"/>
      <c r="G687" s="8"/>
      <c r="H687" s="8"/>
      <c r="I687" s="64"/>
      <c r="J687" s="8"/>
      <c r="K687" s="64"/>
      <c r="L687" s="64"/>
      <c r="M687" s="64"/>
      <c r="N687" s="64"/>
      <c r="O687" s="64"/>
      <c r="P687" s="64"/>
      <c r="Q687" s="64"/>
    </row>
    <row r="688" spans="2:17" x14ac:dyDescent="0.25">
      <c r="B688" s="64"/>
      <c r="C688" s="64"/>
      <c r="D688" s="8"/>
      <c r="E688" s="8"/>
      <c r="F688" s="8"/>
      <c r="G688" s="8"/>
      <c r="H688" s="8"/>
      <c r="I688" s="64"/>
      <c r="J688" s="8"/>
      <c r="K688" s="64"/>
      <c r="L688" s="64"/>
      <c r="M688" s="64"/>
      <c r="N688" s="64"/>
      <c r="O688" s="64"/>
      <c r="P688" s="64"/>
      <c r="Q688" s="64"/>
    </row>
    <row r="689" spans="2:17" x14ac:dyDescent="0.25">
      <c r="B689" s="64"/>
      <c r="C689" s="64"/>
      <c r="D689" s="8"/>
      <c r="E689" s="8"/>
      <c r="F689" s="8"/>
      <c r="G689" s="8"/>
      <c r="H689" s="8"/>
      <c r="I689" s="64"/>
      <c r="J689" s="8"/>
      <c r="K689" s="64"/>
      <c r="L689" s="64"/>
      <c r="M689" s="64"/>
      <c r="N689" s="64"/>
      <c r="O689" s="64"/>
      <c r="P689" s="64"/>
      <c r="Q689" s="64"/>
    </row>
    <row r="690" spans="2:17" x14ac:dyDescent="0.25">
      <c r="B690" s="64"/>
      <c r="C690" s="64"/>
      <c r="D690" s="8"/>
      <c r="E690" s="8"/>
      <c r="F690" s="8"/>
      <c r="G690" s="8"/>
      <c r="H690" s="8"/>
      <c r="I690" s="64"/>
      <c r="J690" s="8"/>
      <c r="K690" s="64"/>
      <c r="L690" s="64"/>
      <c r="M690" s="64"/>
      <c r="N690" s="64"/>
      <c r="O690" s="64"/>
      <c r="P690" s="64"/>
      <c r="Q690" s="64"/>
    </row>
    <row r="691" spans="2:17" x14ac:dyDescent="0.25">
      <c r="B691" s="64"/>
      <c r="C691" s="64"/>
      <c r="D691" s="8"/>
      <c r="E691" s="8"/>
      <c r="F691" s="8"/>
      <c r="G691" s="8"/>
      <c r="H691" s="8"/>
      <c r="I691" s="64"/>
      <c r="J691" s="8"/>
      <c r="K691" s="64"/>
      <c r="L691" s="64"/>
      <c r="M691" s="64"/>
      <c r="N691" s="64"/>
      <c r="O691" s="64"/>
      <c r="P691" s="64"/>
      <c r="Q691" s="64"/>
    </row>
    <row r="692" spans="2:17" x14ac:dyDescent="0.25">
      <c r="B692" s="64"/>
      <c r="C692" s="64"/>
      <c r="D692" s="8"/>
      <c r="E692" s="8"/>
      <c r="F692" s="8"/>
      <c r="G692" s="8"/>
      <c r="H692" s="8"/>
      <c r="I692" s="64"/>
      <c r="J692" s="8"/>
      <c r="K692" s="64"/>
      <c r="L692" s="64"/>
      <c r="M692" s="64"/>
      <c r="N692" s="64"/>
      <c r="O692" s="64"/>
      <c r="P692" s="64"/>
      <c r="Q692" s="64"/>
    </row>
    <row r="693" spans="2:17" x14ac:dyDescent="0.25">
      <c r="B693" s="64"/>
      <c r="C693" s="64"/>
      <c r="D693" s="8"/>
      <c r="E693" s="8"/>
      <c r="F693" s="8"/>
      <c r="G693" s="8"/>
      <c r="H693" s="8"/>
      <c r="I693" s="64"/>
      <c r="J693" s="8"/>
      <c r="K693" s="64"/>
      <c r="L693" s="64"/>
      <c r="M693" s="64"/>
      <c r="N693" s="64"/>
      <c r="O693" s="64"/>
      <c r="P693" s="64"/>
      <c r="Q693" s="64"/>
    </row>
    <row r="694" spans="2:17" x14ac:dyDescent="0.25">
      <c r="B694" s="64"/>
      <c r="C694" s="64"/>
      <c r="D694" s="8"/>
      <c r="E694" s="8"/>
      <c r="F694" s="8"/>
      <c r="G694" s="8"/>
      <c r="H694" s="8"/>
      <c r="I694" s="64"/>
      <c r="J694" s="8"/>
      <c r="K694" s="64"/>
      <c r="L694" s="64"/>
      <c r="M694" s="64"/>
      <c r="N694" s="64"/>
      <c r="O694" s="64"/>
      <c r="P694" s="64"/>
      <c r="Q694" s="64"/>
    </row>
    <row r="695" spans="2:17" x14ac:dyDescent="0.25">
      <c r="B695" s="64"/>
      <c r="C695" s="64"/>
      <c r="D695" s="8"/>
      <c r="E695" s="8"/>
      <c r="F695" s="8"/>
      <c r="G695" s="8"/>
      <c r="H695" s="8"/>
      <c r="I695" s="64"/>
      <c r="J695" s="8"/>
      <c r="K695" s="64"/>
      <c r="L695" s="64"/>
      <c r="M695" s="64"/>
      <c r="N695" s="64"/>
      <c r="O695" s="64"/>
      <c r="P695" s="64"/>
      <c r="Q695" s="64"/>
    </row>
    <row r="696" spans="2:17" x14ac:dyDescent="0.25">
      <c r="B696" s="64"/>
      <c r="C696" s="64"/>
      <c r="D696" s="8"/>
      <c r="E696" s="8"/>
      <c r="F696" s="8"/>
      <c r="G696" s="8"/>
      <c r="H696" s="8"/>
      <c r="I696" s="64"/>
      <c r="J696" s="8"/>
      <c r="K696" s="64"/>
      <c r="L696" s="64"/>
      <c r="M696" s="64"/>
      <c r="N696" s="64"/>
      <c r="O696" s="64"/>
      <c r="P696" s="64"/>
      <c r="Q696" s="64"/>
    </row>
    <row r="697" spans="2:17" x14ac:dyDescent="0.25">
      <c r="B697" s="64"/>
      <c r="C697" s="64"/>
      <c r="D697" s="8"/>
      <c r="E697" s="8"/>
      <c r="F697" s="8"/>
      <c r="G697" s="8"/>
      <c r="H697" s="8"/>
      <c r="I697" s="64"/>
      <c r="J697" s="8"/>
      <c r="K697" s="64"/>
      <c r="L697" s="64"/>
      <c r="M697" s="64"/>
      <c r="N697" s="64"/>
      <c r="O697" s="64"/>
      <c r="P697" s="64"/>
      <c r="Q697" s="64"/>
    </row>
    <row r="698" spans="2:17" x14ac:dyDescent="0.25">
      <c r="B698" s="64"/>
      <c r="C698" s="64"/>
      <c r="D698" s="8"/>
      <c r="E698" s="8"/>
      <c r="F698" s="8"/>
      <c r="G698" s="8"/>
      <c r="H698" s="8"/>
      <c r="I698" s="64"/>
      <c r="J698" s="8"/>
      <c r="K698" s="64"/>
      <c r="L698" s="64"/>
      <c r="M698" s="64"/>
      <c r="N698" s="64"/>
      <c r="O698" s="64"/>
      <c r="P698" s="64"/>
      <c r="Q698" s="64"/>
    </row>
    <row r="699" spans="2:17" x14ac:dyDescent="0.25">
      <c r="B699" s="64"/>
      <c r="C699" s="64"/>
      <c r="D699" s="8"/>
      <c r="E699" s="8"/>
      <c r="F699" s="8"/>
      <c r="G699" s="8"/>
      <c r="H699" s="8"/>
      <c r="I699" s="64"/>
      <c r="J699" s="8"/>
      <c r="K699" s="64"/>
      <c r="L699" s="64"/>
      <c r="M699" s="64"/>
      <c r="N699" s="64"/>
      <c r="O699" s="64"/>
      <c r="P699" s="64"/>
      <c r="Q699" s="64"/>
    </row>
    <row r="700" spans="2:17" x14ac:dyDescent="0.25">
      <c r="B700" s="64"/>
      <c r="C700" s="64"/>
      <c r="D700" s="8"/>
      <c r="E700" s="8"/>
      <c r="F700" s="8"/>
      <c r="G700" s="8"/>
      <c r="H700" s="8"/>
      <c r="I700" s="64"/>
      <c r="J700" s="8"/>
      <c r="K700" s="64"/>
      <c r="L700" s="64"/>
      <c r="M700" s="64"/>
      <c r="N700" s="64"/>
      <c r="O700" s="64"/>
      <c r="P700" s="64"/>
      <c r="Q700" s="64"/>
    </row>
    <row r="701" spans="2:17" x14ac:dyDescent="0.25">
      <c r="B701" s="64"/>
      <c r="C701" s="64"/>
      <c r="D701" s="8"/>
      <c r="E701" s="8"/>
      <c r="F701" s="8"/>
      <c r="G701" s="8"/>
      <c r="H701" s="8"/>
      <c r="I701" s="64"/>
      <c r="J701" s="8"/>
      <c r="K701" s="64"/>
      <c r="L701" s="64"/>
      <c r="M701" s="64"/>
      <c r="N701" s="64"/>
      <c r="O701" s="64"/>
      <c r="P701" s="64"/>
      <c r="Q701" s="64"/>
    </row>
    <row r="702" spans="2:17" x14ac:dyDescent="0.25">
      <c r="B702" s="64"/>
      <c r="C702" s="64"/>
      <c r="D702" s="8"/>
      <c r="E702" s="8"/>
      <c r="F702" s="8"/>
      <c r="G702" s="8"/>
      <c r="H702" s="8"/>
      <c r="I702" s="64"/>
      <c r="J702" s="8"/>
      <c r="K702" s="64"/>
      <c r="L702" s="64"/>
      <c r="M702" s="64"/>
      <c r="N702" s="64"/>
      <c r="O702" s="64"/>
      <c r="P702" s="64"/>
      <c r="Q702" s="64"/>
    </row>
    <row r="703" spans="2:17" x14ac:dyDescent="0.25">
      <c r="B703" s="64"/>
      <c r="C703" s="64"/>
      <c r="D703" s="8"/>
      <c r="E703" s="8"/>
      <c r="F703" s="8"/>
      <c r="G703" s="8"/>
      <c r="H703" s="8"/>
      <c r="I703" s="64"/>
      <c r="J703" s="8"/>
      <c r="K703" s="64"/>
      <c r="L703" s="64"/>
      <c r="M703" s="64"/>
      <c r="N703" s="64"/>
      <c r="O703" s="64"/>
      <c r="P703" s="64"/>
      <c r="Q703" s="64"/>
    </row>
    <row r="704" spans="2:17" x14ac:dyDescent="0.25">
      <c r="B704" s="64"/>
      <c r="C704" s="64"/>
      <c r="D704" s="8"/>
      <c r="E704" s="8"/>
      <c r="F704" s="8"/>
      <c r="G704" s="8"/>
      <c r="H704" s="8"/>
      <c r="I704" s="64"/>
      <c r="J704" s="8"/>
      <c r="K704" s="64"/>
      <c r="L704" s="64"/>
      <c r="M704" s="64"/>
      <c r="N704" s="64"/>
      <c r="O704" s="64"/>
      <c r="P704" s="64"/>
      <c r="Q704" s="64"/>
    </row>
    <row r="705" spans="2:17" x14ac:dyDescent="0.25">
      <c r="B705" s="64"/>
      <c r="C705" s="64"/>
      <c r="D705" s="8"/>
      <c r="E705" s="8"/>
      <c r="F705" s="8"/>
      <c r="G705" s="8"/>
      <c r="H705" s="8"/>
      <c r="I705" s="64"/>
      <c r="J705" s="8"/>
      <c r="K705" s="64"/>
      <c r="L705" s="64"/>
      <c r="M705" s="64"/>
      <c r="N705" s="64"/>
      <c r="O705" s="64"/>
      <c r="P705" s="64"/>
      <c r="Q705" s="64"/>
    </row>
    <row r="706" spans="2:17" x14ac:dyDescent="0.25">
      <c r="B706" s="64"/>
      <c r="C706" s="64"/>
      <c r="D706" s="8"/>
      <c r="E706" s="8"/>
      <c r="F706" s="8"/>
      <c r="G706" s="8"/>
      <c r="H706" s="8"/>
      <c r="I706" s="64"/>
      <c r="J706" s="8"/>
      <c r="K706" s="64"/>
      <c r="L706" s="64"/>
      <c r="M706" s="64"/>
      <c r="N706" s="64"/>
      <c r="O706" s="64"/>
      <c r="P706" s="64"/>
      <c r="Q706" s="64"/>
    </row>
    <row r="707" spans="2:17" x14ac:dyDescent="0.25">
      <c r="B707" s="64"/>
      <c r="C707" s="64"/>
      <c r="D707" s="8"/>
      <c r="E707" s="8"/>
      <c r="F707" s="8"/>
      <c r="G707" s="8"/>
      <c r="H707" s="8"/>
      <c r="I707" s="64"/>
      <c r="J707" s="8"/>
      <c r="K707" s="64"/>
      <c r="L707" s="64"/>
      <c r="M707" s="64"/>
      <c r="N707" s="64"/>
      <c r="O707" s="64"/>
      <c r="P707" s="64"/>
      <c r="Q707" s="64"/>
    </row>
    <row r="708" spans="2:17" x14ac:dyDescent="0.25">
      <c r="B708" s="64"/>
      <c r="C708" s="64"/>
      <c r="D708" s="8"/>
      <c r="E708" s="8"/>
      <c r="F708" s="8"/>
      <c r="G708" s="8"/>
      <c r="H708" s="8"/>
      <c r="I708" s="64"/>
      <c r="J708" s="8"/>
      <c r="K708" s="64"/>
      <c r="L708" s="64"/>
      <c r="M708" s="64"/>
      <c r="N708" s="64"/>
      <c r="O708" s="64"/>
      <c r="P708" s="64"/>
      <c r="Q708" s="64"/>
    </row>
    <row r="709" spans="2:17" x14ac:dyDescent="0.25">
      <c r="B709" s="64"/>
      <c r="C709" s="64"/>
      <c r="D709" s="8"/>
      <c r="E709" s="8"/>
      <c r="F709" s="8"/>
      <c r="G709" s="8"/>
      <c r="H709" s="8"/>
      <c r="I709" s="64"/>
      <c r="J709" s="8"/>
      <c r="K709" s="64"/>
      <c r="L709" s="64"/>
      <c r="M709" s="64"/>
      <c r="N709" s="64"/>
      <c r="O709" s="64"/>
      <c r="P709" s="64"/>
      <c r="Q709" s="64"/>
    </row>
    <row r="710" spans="2:17" x14ac:dyDescent="0.25">
      <c r="B710" s="64"/>
      <c r="C710" s="64"/>
      <c r="D710" s="8"/>
      <c r="E710" s="8"/>
      <c r="F710" s="8"/>
      <c r="G710" s="8"/>
      <c r="H710" s="8"/>
      <c r="I710" s="64"/>
      <c r="J710" s="8"/>
      <c r="K710" s="64"/>
      <c r="L710" s="64"/>
      <c r="M710" s="64"/>
      <c r="N710" s="64"/>
      <c r="O710" s="64"/>
      <c r="P710" s="64"/>
      <c r="Q710" s="64"/>
    </row>
    <row r="711" spans="2:17" x14ac:dyDescent="0.25">
      <c r="B711" s="64"/>
      <c r="C711" s="64"/>
      <c r="D711" s="8"/>
      <c r="E711" s="8"/>
      <c r="F711" s="8"/>
      <c r="G711" s="8"/>
      <c r="H711" s="8"/>
      <c r="I711" s="64"/>
      <c r="J711" s="8"/>
      <c r="K711" s="64"/>
      <c r="L711" s="64"/>
      <c r="M711" s="64"/>
      <c r="N711" s="64"/>
      <c r="O711" s="64"/>
      <c r="P711" s="64"/>
      <c r="Q711" s="64"/>
    </row>
    <row r="712" spans="2:17" x14ac:dyDescent="0.25">
      <c r="B712" s="64"/>
      <c r="C712" s="64"/>
      <c r="D712" s="8"/>
      <c r="E712" s="8"/>
      <c r="F712" s="8"/>
      <c r="G712" s="8"/>
      <c r="H712" s="8"/>
      <c r="I712" s="64"/>
      <c r="J712" s="8"/>
      <c r="K712" s="64"/>
      <c r="L712" s="64"/>
      <c r="M712" s="64"/>
      <c r="N712" s="64"/>
      <c r="O712" s="64"/>
      <c r="P712" s="64"/>
      <c r="Q712" s="64"/>
    </row>
    <row r="713" spans="2:17" x14ac:dyDescent="0.25">
      <c r="B713" s="64"/>
      <c r="C713" s="64"/>
      <c r="D713" s="8"/>
      <c r="E713" s="8"/>
      <c r="F713" s="8"/>
      <c r="G713" s="8"/>
      <c r="H713" s="8"/>
      <c r="I713" s="64"/>
      <c r="J713" s="8"/>
      <c r="K713" s="64"/>
      <c r="L713" s="64"/>
      <c r="M713" s="64"/>
      <c r="N713" s="64"/>
      <c r="O713" s="64"/>
      <c r="P713" s="64"/>
      <c r="Q713" s="64"/>
    </row>
    <row r="714" spans="2:17" x14ac:dyDescent="0.25">
      <c r="B714" s="64"/>
      <c r="C714" s="64"/>
      <c r="D714" s="8"/>
      <c r="E714" s="8"/>
      <c r="F714" s="8"/>
      <c r="G714" s="8"/>
      <c r="H714" s="8"/>
      <c r="I714" s="64"/>
      <c r="J714" s="8"/>
      <c r="K714" s="64"/>
      <c r="L714" s="64"/>
      <c r="M714" s="64"/>
      <c r="N714" s="64"/>
      <c r="O714" s="64"/>
      <c r="P714" s="64"/>
      <c r="Q714" s="64"/>
    </row>
    <row r="715" spans="2:17" x14ac:dyDescent="0.25">
      <c r="B715" s="64"/>
      <c r="C715" s="64"/>
      <c r="D715" s="8"/>
      <c r="E715" s="8"/>
      <c r="F715" s="8"/>
      <c r="G715" s="8"/>
      <c r="H715" s="8"/>
      <c r="I715" s="64"/>
      <c r="J715" s="8"/>
      <c r="K715" s="64"/>
      <c r="L715" s="64"/>
      <c r="M715" s="64"/>
      <c r="N715" s="64"/>
      <c r="O715" s="64"/>
      <c r="P715" s="64"/>
      <c r="Q715" s="64"/>
    </row>
    <row r="716" spans="2:17" x14ac:dyDescent="0.25">
      <c r="B716" s="64"/>
      <c r="C716" s="64"/>
      <c r="D716" s="8"/>
      <c r="E716" s="8"/>
      <c r="F716" s="8"/>
      <c r="G716" s="8"/>
      <c r="H716" s="8"/>
      <c r="I716" s="64"/>
      <c r="J716" s="8"/>
      <c r="K716" s="64"/>
      <c r="L716" s="64"/>
      <c r="M716" s="64"/>
      <c r="N716" s="64"/>
      <c r="O716" s="64"/>
      <c r="P716" s="64"/>
      <c r="Q716" s="64"/>
    </row>
    <row r="717" spans="2:17" x14ac:dyDescent="0.25">
      <c r="B717" s="64"/>
      <c r="C717" s="64"/>
      <c r="D717" s="8"/>
      <c r="E717" s="8"/>
      <c r="F717" s="8"/>
      <c r="G717" s="8"/>
      <c r="H717" s="8"/>
      <c r="I717" s="64"/>
      <c r="J717" s="8"/>
      <c r="K717" s="64"/>
      <c r="L717" s="64"/>
      <c r="M717" s="64"/>
      <c r="N717" s="64"/>
      <c r="O717" s="64"/>
      <c r="P717" s="64"/>
      <c r="Q717" s="64"/>
    </row>
    <row r="718" spans="2:17" x14ac:dyDescent="0.25">
      <c r="B718" s="64"/>
      <c r="C718" s="64"/>
      <c r="D718" s="8"/>
      <c r="E718" s="8"/>
      <c r="F718" s="8"/>
      <c r="G718" s="8"/>
      <c r="H718" s="8"/>
      <c r="I718" s="64"/>
      <c r="J718" s="8"/>
      <c r="K718" s="64"/>
      <c r="L718" s="64"/>
      <c r="M718" s="64"/>
      <c r="N718" s="64"/>
      <c r="O718" s="64"/>
      <c r="P718" s="64"/>
      <c r="Q718" s="64"/>
    </row>
    <row r="719" spans="2:17" x14ac:dyDescent="0.25">
      <c r="B719" s="64"/>
      <c r="C719" s="64"/>
      <c r="D719" s="8"/>
      <c r="E719" s="8"/>
      <c r="F719" s="8"/>
      <c r="G719" s="8"/>
      <c r="H719" s="8"/>
      <c r="I719" s="64"/>
      <c r="J719" s="8"/>
      <c r="K719" s="64"/>
      <c r="L719" s="64"/>
      <c r="M719" s="64"/>
      <c r="N719" s="64"/>
      <c r="O719" s="64"/>
      <c r="P719" s="64"/>
      <c r="Q719" s="64"/>
    </row>
    <row r="720" spans="2:17" x14ac:dyDescent="0.25">
      <c r="B720" s="64"/>
      <c r="C720" s="64"/>
      <c r="D720" s="8"/>
      <c r="E720" s="8"/>
      <c r="F720" s="8"/>
      <c r="G720" s="8"/>
      <c r="H720" s="8"/>
      <c r="I720" s="64"/>
      <c r="J720" s="8"/>
      <c r="K720" s="64"/>
      <c r="L720" s="64"/>
      <c r="M720" s="64"/>
      <c r="N720" s="64"/>
      <c r="O720" s="64"/>
      <c r="P720" s="64"/>
      <c r="Q720" s="64"/>
    </row>
    <row r="721" spans="2:17" x14ac:dyDescent="0.25">
      <c r="B721" s="64"/>
      <c r="C721" s="64"/>
      <c r="D721" s="8"/>
      <c r="E721" s="8"/>
      <c r="F721" s="8"/>
      <c r="G721" s="8"/>
      <c r="H721" s="8"/>
      <c r="I721" s="64"/>
      <c r="J721" s="8"/>
      <c r="K721" s="64"/>
      <c r="L721" s="64"/>
      <c r="M721" s="64"/>
      <c r="N721" s="64"/>
      <c r="O721" s="64"/>
      <c r="P721" s="64"/>
      <c r="Q721" s="64"/>
    </row>
    <row r="722" spans="2:17" x14ac:dyDescent="0.25">
      <c r="B722" s="64"/>
      <c r="C722" s="64"/>
      <c r="D722" s="8"/>
      <c r="E722" s="8"/>
      <c r="F722" s="8"/>
      <c r="G722" s="8"/>
      <c r="H722" s="8"/>
      <c r="I722" s="64"/>
      <c r="J722" s="8"/>
      <c r="K722" s="64"/>
      <c r="L722" s="64"/>
      <c r="M722" s="64"/>
      <c r="N722" s="64"/>
      <c r="O722" s="64"/>
      <c r="P722" s="64"/>
      <c r="Q722" s="64"/>
    </row>
    <row r="723" spans="2:17" x14ac:dyDescent="0.25">
      <c r="B723" s="64"/>
      <c r="C723" s="64"/>
      <c r="D723" s="8"/>
      <c r="E723" s="8"/>
      <c r="F723" s="8"/>
      <c r="G723" s="8"/>
      <c r="H723" s="8"/>
      <c r="I723" s="64"/>
      <c r="J723" s="8"/>
      <c r="K723" s="64"/>
      <c r="L723" s="64"/>
      <c r="M723" s="64"/>
      <c r="N723" s="64"/>
      <c r="O723" s="64"/>
      <c r="P723" s="64"/>
      <c r="Q723" s="64"/>
    </row>
    <row r="724" spans="2:17" x14ac:dyDescent="0.25">
      <c r="B724" s="64"/>
      <c r="C724" s="64"/>
      <c r="D724" s="8"/>
      <c r="E724" s="8"/>
      <c r="F724" s="8"/>
      <c r="G724" s="8"/>
      <c r="H724" s="8"/>
      <c r="I724" s="64"/>
      <c r="J724" s="8"/>
      <c r="K724" s="64"/>
      <c r="L724" s="64"/>
      <c r="M724" s="64"/>
      <c r="N724" s="64"/>
      <c r="O724" s="64"/>
      <c r="P724" s="64"/>
      <c r="Q724" s="64"/>
    </row>
    <row r="725" spans="2:17" x14ac:dyDescent="0.25">
      <c r="B725" s="64"/>
      <c r="C725" s="64"/>
      <c r="D725" s="8"/>
      <c r="E725" s="8"/>
      <c r="F725" s="8"/>
      <c r="G725" s="8"/>
      <c r="H725" s="8"/>
      <c r="I725" s="64"/>
      <c r="J725" s="8"/>
      <c r="K725" s="64"/>
      <c r="L725" s="64"/>
      <c r="M725" s="64"/>
      <c r="N725" s="64"/>
      <c r="O725" s="64"/>
      <c r="P725" s="64"/>
      <c r="Q725" s="64"/>
    </row>
    <row r="726" spans="2:17" x14ac:dyDescent="0.25">
      <c r="B726" s="64"/>
      <c r="C726" s="64"/>
      <c r="D726" s="8"/>
      <c r="E726" s="8"/>
      <c r="F726" s="8"/>
      <c r="G726" s="8"/>
      <c r="H726" s="8"/>
      <c r="I726" s="64"/>
      <c r="J726" s="8"/>
      <c r="K726" s="64"/>
      <c r="L726" s="64"/>
      <c r="M726" s="64"/>
      <c r="N726" s="64"/>
      <c r="O726" s="64"/>
      <c r="P726" s="64"/>
      <c r="Q726" s="64"/>
    </row>
    <row r="727" spans="2:17" x14ac:dyDescent="0.25">
      <c r="B727" s="64"/>
      <c r="C727" s="64"/>
      <c r="D727" s="8"/>
      <c r="E727" s="8"/>
      <c r="F727" s="8"/>
      <c r="G727" s="8"/>
      <c r="H727" s="8"/>
      <c r="I727" s="64"/>
      <c r="J727" s="8"/>
      <c r="K727" s="64"/>
      <c r="L727" s="64"/>
      <c r="M727" s="64"/>
      <c r="N727" s="64"/>
      <c r="O727" s="64"/>
      <c r="P727" s="64"/>
      <c r="Q727" s="64"/>
    </row>
    <row r="728" spans="2:17" x14ac:dyDescent="0.25">
      <c r="B728" s="64"/>
      <c r="C728" s="64"/>
      <c r="D728" s="8"/>
      <c r="E728" s="8"/>
      <c r="F728" s="8"/>
      <c r="G728" s="8"/>
      <c r="H728" s="8"/>
      <c r="I728" s="64"/>
      <c r="J728" s="8"/>
      <c r="K728" s="64"/>
      <c r="L728" s="64"/>
      <c r="M728" s="64"/>
      <c r="N728" s="64"/>
      <c r="O728" s="64"/>
      <c r="P728" s="64"/>
      <c r="Q728" s="64"/>
    </row>
    <row r="729" spans="2:17" x14ac:dyDescent="0.25">
      <c r="B729" s="64"/>
      <c r="C729" s="64"/>
      <c r="D729" s="8"/>
      <c r="E729" s="8"/>
      <c r="F729" s="8"/>
      <c r="G729" s="8"/>
      <c r="H729" s="8"/>
      <c r="I729" s="64"/>
      <c r="J729" s="8"/>
      <c r="K729" s="64"/>
      <c r="L729" s="64"/>
      <c r="M729" s="64"/>
      <c r="N729" s="64"/>
      <c r="O729" s="64"/>
      <c r="P729" s="64"/>
      <c r="Q729" s="64"/>
    </row>
    <row r="730" spans="2:17" x14ac:dyDescent="0.25">
      <c r="B730" s="64"/>
      <c r="C730" s="64"/>
      <c r="D730" s="8"/>
      <c r="E730" s="8"/>
      <c r="F730" s="8"/>
      <c r="G730" s="8"/>
      <c r="H730" s="8"/>
      <c r="I730" s="64"/>
      <c r="J730" s="8"/>
      <c r="K730" s="64"/>
      <c r="L730" s="64"/>
      <c r="M730" s="64"/>
      <c r="N730" s="64"/>
      <c r="O730" s="64"/>
      <c r="P730" s="64"/>
      <c r="Q730" s="64"/>
    </row>
    <row r="731" spans="2:17" x14ac:dyDescent="0.25">
      <c r="B731" s="64"/>
      <c r="C731" s="64"/>
      <c r="D731" s="8"/>
      <c r="E731" s="8"/>
      <c r="F731" s="8"/>
      <c r="G731" s="8"/>
      <c r="H731" s="8"/>
      <c r="I731" s="64"/>
      <c r="J731" s="8"/>
      <c r="K731" s="64"/>
      <c r="L731" s="64"/>
      <c r="M731" s="64"/>
      <c r="N731" s="64"/>
      <c r="O731" s="64"/>
      <c r="P731" s="64"/>
      <c r="Q731" s="64"/>
    </row>
    <row r="732" spans="2:17" x14ac:dyDescent="0.25">
      <c r="B732" s="64"/>
      <c r="C732" s="64"/>
      <c r="D732" s="8"/>
      <c r="E732" s="8"/>
      <c r="F732" s="8"/>
      <c r="G732" s="8"/>
      <c r="H732" s="8"/>
      <c r="I732" s="64"/>
      <c r="J732" s="8"/>
      <c r="K732" s="64"/>
      <c r="L732" s="64"/>
      <c r="M732" s="64"/>
      <c r="N732" s="64"/>
      <c r="O732" s="64"/>
      <c r="P732" s="64"/>
      <c r="Q732" s="64"/>
    </row>
    <row r="733" spans="2:17" x14ac:dyDescent="0.25">
      <c r="B733" s="64"/>
      <c r="C733" s="64"/>
      <c r="D733" s="8"/>
      <c r="E733" s="8"/>
      <c r="F733" s="8"/>
      <c r="G733" s="8"/>
      <c r="H733" s="8"/>
      <c r="I733" s="64"/>
      <c r="J733" s="8"/>
      <c r="K733" s="64"/>
      <c r="L733" s="64"/>
      <c r="M733" s="64"/>
      <c r="N733" s="64"/>
      <c r="O733" s="64"/>
      <c r="P733" s="64"/>
      <c r="Q733" s="64"/>
    </row>
    <row r="734" spans="2:17" x14ac:dyDescent="0.25">
      <c r="B734" s="64"/>
      <c r="C734" s="64"/>
      <c r="D734" s="8"/>
      <c r="E734" s="8"/>
      <c r="F734" s="8"/>
      <c r="G734" s="8"/>
      <c r="H734" s="8"/>
      <c r="I734" s="64"/>
      <c r="J734" s="8"/>
      <c r="K734" s="64"/>
      <c r="L734" s="64"/>
      <c r="M734" s="64"/>
      <c r="N734" s="64"/>
      <c r="O734" s="64"/>
      <c r="P734" s="64"/>
      <c r="Q734" s="64"/>
    </row>
    <row r="735" spans="2:17" x14ac:dyDescent="0.25">
      <c r="B735" s="64"/>
      <c r="C735" s="64"/>
      <c r="D735" s="8"/>
      <c r="E735" s="8"/>
      <c r="F735" s="8"/>
      <c r="G735" s="8"/>
      <c r="H735" s="8"/>
      <c r="I735" s="64"/>
      <c r="J735" s="8"/>
      <c r="K735" s="64"/>
      <c r="L735" s="64"/>
      <c r="M735" s="64"/>
      <c r="N735" s="64"/>
      <c r="O735" s="64"/>
      <c r="P735" s="64"/>
      <c r="Q735" s="64"/>
    </row>
    <row r="736" spans="2:17" x14ac:dyDescent="0.25">
      <c r="B736" s="64"/>
      <c r="C736" s="64"/>
      <c r="D736" s="8"/>
      <c r="E736" s="8"/>
      <c r="F736" s="8"/>
      <c r="G736" s="8"/>
      <c r="H736" s="8"/>
      <c r="I736" s="64"/>
      <c r="J736" s="8"/>
      <c r="K736" s="64"/>
      <c r="L736" s="64"/>
      <c r="M736" s="64"/>
      <c r="N736" s="64"/>
      <c r="O736" s="64"/>
      <c r="P736" s="64"/>
      <c r="Q736" s="64"/>
    </row>
    <row r="737" spans="2:17" x14ac:dyDescent="0.25">
      <c r="B737" s="64"/>
      <c r="C737" s="64"/>
      <c r="D737" s="8"/>
      <c r="E737" s="8"/>
      <c r="F737" s="8"/>
      <c r="G737" s="8"/>
      <c r="H737" s="8"/>
      <c r="I737" s="64"/>
      <c r="J737" s="8"/>
      <c r="K737" s="64"/>
      <c r="L737" s="64"/>
      <c r="M737" s="64"/>
      <c r="N737" s="64"/>
      <c r="O737" s="64"/>
      <c r="P737" s="64"/>
      <c r="Q737" s="64"/>
    </row>
    <row r="738" spans="2:17" x14ac:dyDescent="0.25">
      <c r="B738" s="64"/>
      <c r="C738" s="64"/>
      <c r="D738" s="8"/>
      <c r="E738" s="8"/>
      <c r="F738" s="8"/>
      <c r="G738" s="8"/>
      <c r="H738" s="8"/>
      <c r="I738" s="64"/>
      <c r="J738" s="8"/>
      <c r="K738" s="64"/>
      <c r="L738" s="64"/>
      <c r="M738" s="64"/>
      <c r="N738" s="64"/>
      <c r="O738" s="64"/>
      <c r="P738" s="64"/>
      <c r="Q738" s="64"/>
    </row>
    <row r="739" spans="2:17" x14ac:dyDescent="0.25">
      <c r="B739" s="64"/>
      <c r="C739" s="64"/>
      <c r="D739" s="8"/>
      <c r="E739" s="8"/>
      <c r="F739" s="8"/>
      <c r="G739" s="8"/>
      <c r="H739" s="8"/>
      <c r="I739" s="64"/>
      <c r="J739" s="8"/>
      <c r="K739" s="64"/>
      <c r="L739" s="64"/>
      <c r="M739" s="64"/>
      <c r="N739" s="64"/>
      <c r="O739" s="64"/>
      <c r="P739" s="64"/>
      <c r="Q739" s="64"/>
    </row>
    <row r="740" spans="2:17" x14ac:dyDescent="0.25">
      <c r="B740" s="64"/>
      <c r="C740" s="64"/>
      <c r="D740" s="8"/>
      <c r="E740" s="8"/>
      <c r="F740" s="8"/>
      <c r="G740" s="8"/>
      <c r="H740" s="8"/>
      <c r="I740" s="64"/>
      <c r="J740" s="8"/>
      <c r="K740" s="64"/>
      <c r="L740" s="64"/>
      <c r="M740" s="64"/>
      <c r="N740" s="64"/>
      <c r="O740" s="64"/>
      <c r="P740" s="64"/>
      <c r="Q740" s="64"/>
    </row>
    <row r="741" spans="2:17" x14ac:dyDescent="0.25">
      <c r="B741" s="64"/>
      <c r="C741" s="64"/>
      <c r="D741" s="8"/>
      <c r="E741" s="8"/>
      <c r="F741" s="8"/>
      <c r="G741" s="8"/>
      <c r="H741" s="8"/>
      <c r="I741" s="64"/>
      <c r="J741" s="8"/>
      <c r="K741" s="64"/>
      <c r="L741" s="64"/>
      <c r="M741" s="64"/>
      <c r="N741" s="64"/>
      <c r="O741" s="64"/>
      <c r="P741" s="64"/>
      <c r="Q741" s="64"/>
    </row>
    <row r="742" spans="2:17" x14ac:dyDescent="0.25">
      <c r="B742" s="64"/>
      <c r="C742" s="64"/>
      <c r="D742" s="8"/>
      <c r="E742" s="8"/>
      <c r="F742" s="8"/>
      <c r="G742" s="8"/>
      <c r="H742" s="8"/>
      <c r="I742" s="64"/>
      <c r="J742" s="8"/>
      <c r="K742" s="64"/>
      <c r="L742" s="64"/>
      <c r="M742" s="64"/>
      <c r="N742" s="64"/>
      <c r="O742" s="64"/>
      <c r="P742" s="64"/>
      <c r="Q742" s="64"/>
    </row>
    <row r="743" spans="2:17" x14ac:dyDescent="0.25">
      <c r="B743" s="64"/>
      <c r="C743" s="64"/>
      <c r="D743" s="8"/>
      <c r="E743" s="8"/>
      <c r="F743" s="8"/>
      <c r="G743" s="8"/>
      <c r="H743" s="8"/>
      <c r="I743" s="64"/>
      <c r="J743" s="8"/>
      <c r="K743" s="64"/>
      <c r="L743" s="64"/>
      <c r="M743" s="64"/>
      <c r="N743" s="64"/>
      <c r="O743" s="64"/>
      <c r="P743" s="64"/>
      <c r="Q743" s="64"/>
    </row>
    <row r="744" spans="2:17" x14ac:dyDescent="0.25">
      <c r="B744" s="64"/>
      <c r="C744" s="64"/>
      <c r="D744" s="8"/>
      <c r="E744" s="8"/>
      <c r="F744" s="8"/>
      <c r="G744" s="8"/>
      <c r="H744" s="8"/>
      <c r="I744" s="64"/>
      <c r="J744" s="8"/>
      <c r="K744" s="64"/>
      <c r="L744" s="64"/>
      <c r="M744" s="64"/>
      <c r="N744" s="64"/>
      <c r="O744" s="64"/>
      <c r="P744" s="64"/>
      <c r="Q744" s="64"/>
    </row>
    <row r="745" spans="2:17" x14ac:dyDescent="0.25">
      <c r="B745" s="64"/>
      <c r="C745" s="64"/>
      <c r="D745" s="8"/>
      <c r="E745" s="8"/>
      <c r="F745" s="8"/>
      <c r="G745" s="8"/>
      <c r="H745" s="8"/>
      <c r="I745" s="64"/>
      <c r="J745" s="8"/>
      <c r="K745" s="64"/>
      <c r="L745" s="64"/>
      <c r="M745" s="64"/>
      <c r="N745" s="64"/>
      <c r="O745" s="64"/>
      <c r="P745" s="64"/>
      <c r="Q745" s="64"/>
    </row>
    <row r="746" spans="2:17" x14ac:dyDescent="0.25">
      <c r="B746" s="64"/>
      <c r="C746" s="64"/>
      <c r="D746" s="8"/>
      <c r="E746" s="8"/>
      <c r="F746" s="8"/>
      <c r="G746" s="8"/>
      <c r="H746" s="8"/>
      <c r="I746" s="64"/>
      <c r="J746" s="8"/>
      <c r="K746" s="64"/>
      <c r="L746" s="64"/>
      <c r="M746" s="64"/>
      <c r="N746" s="64"/>
      <c r="O746" s="64"/>
      <c r="P746" s="64"/>
      <c r="Q746" s="64"/>
    </row>
    <row r="747" spans="2:17" x14ac:dyDescent="0.25">
      <c r="B747" s="64"/>
      <c r="C747" s="64"/>
      <c r="D747" s="8"/>
      <c r="E747" s="8"/>
      <c r="F747" s="8"/>
      <c r="G747" s="8"/>
      <c r="H747" s="8"/>
      <c r="I747" s="64"/>
      <c r="J747" s="8"/>
      <c r="K747" s="64"/>
      <c r="L747" s="64"/>
      <c r="M747" s="64"/>
      <c r="N747" s="64"/>
      <c r="O747" s="64"/>
      <c r="P747" s="64"/>
      <c r="Q747" s="64"/>
    </row>
    <row r="748" spans="2:17" x14ac:dyDescent="0.25">
      <c r="B748" s="64"/>
      <c r="C748" s="64"/>
      <c r="D748" s="8"/>
      <c r="E748" s="8"/>
      <c r="F748" s="8"/>
      <c r="G748" s="8"/>
      <c r="H748" s="8"/>
      <c r="I748" s="64"/>
      <c r="J748" s="8"/>
      <c r="K748" s="64"/>
      <c r="L748" s="64"/>
      <c r="M748" s="64"/>
      <c r="N748" s="64"/>
      <c r="O748" s="64"/>
      <c r="P748" s="64"/>
      <c r="Q748" s="64"/>
    </row>
    <row r="749" spans="2:17" x14ac:dyDescent="0.25">
      <c r="B749" s="64"/>
      <c r="C749" s="64"/>
      <c r="D749" s="8"/>
      <c r="E749" s="8"/>
      <c r="F749" s="8"/>
      <c r="G749" s="8"/>
      <c r="H749" s="8"/>
      <c r="I749" s="64"/>
      <c r="J749" s="8"/>
      <c r="K749" s="64"/>
      <c r="L749" s="64"/>
      <c r="M749" s="64"/>
      <c r="N749" s="64"/>
      <c r="O749" s="64"/>
      <c r="P749" s="64"/>
      <c r="Q749" s="64"/>
    </row>
    <row r="750" spans="2:17" x14ac:dyDescent="0.25">
      <c r="B750" s="64"/>
      <c r="C750" s="64"/>
      <c r="D750" s="8"/>
      <c r="E750" s="8"/>
      <c r="F750" s="8"/>
      <c r="G750" s="8"/>
      <c r="H750" s="8"/>
      <c r="I750" s="64"/>
      <c r="J750" s="8"/>
      <c r="K750" s="64"/>
      <c r="L750" s="64"/>
      <c r="M750" s="64"/>
      <c r="N750" s="64"/>
      <c r="O750" s="64"/>
      <c r="P750" s="64"/>
      <c r="Q750" s="64"/>
    </row>
    <row r="751" spans="2:17" x14ac:dyDescent="0.25">
      <c r="B751" s="64"/>
      <c r="C751" s="64"/>
      <c r="D751" s="8"/>
      <c r="E751" s="8"/>
      <c r="F751" s="8"/>
      <c r="G751" s="8"/>
      <c r="H751" s="8"/>
      <c r="I751" s="64"/>
      <c r="J751" s="8"/>
      <c r="K751" s="64"/>
      <c r="L751" s="64"/>
      <c r="M751" s="64"/>
      <c r="N751" s="64"/>
      <c r="O751" s="64"/>
      <c r="P751" s="64"/>
      <c r="Q751" s="64"/>
    </row>
    <row r="752" spans="2:17" x14ac:dyDescent="0.25">
      <c r="B752" s="64"/>
      <c r="C752" s="64"/>
      <c r="D752" s="8"/>
      <c r="E752" s="8"/>
      <c r="F752" s="8"/>
      <c r="G752" s="8"/>
      <c r="H752" s="8"/>
      <c r="I752" s="64"/>
      <c r="J752" s="8"/>
      <c r="K752" s="64"/>
      <c r="L752" s="64"/>
      <c r="M752" s="64"/>
      <c r="N752" s="64"/>
      <c r="O752" s="64"/>
      <c r="P752" s="64"/>
      <c r="Q752" s="64"/>
    </row>
    <row r="753" spans="2:17" x14ac:dyDescent="0.25">
      <c r="B753" s="64"/>
      <c r="C753" s="64"/>
      <c r="D753" s="8"/>
      <c r="E753" s="8"/>
      <c r="F753" s="8"/>
      <c r="G753" s="8"/>
      <c r="H753" s="8"/>
      <c r="I753" s="64"/>
      <c r="J753" s="8"/>
      <c r="K753" s="64"/>
      <c r="L753" s="64"/>
      <c r="M753" s="64"/>
      <c r="N753" s="64"/>
      <c r="O753" s="64"/>
      <c r="P753" s="64"/>
      <c r="Q753" s="64"/>
    </row>
    <row r="754" spans="2:17" x14ac:dyDescent="0.25">
      <c r="B754" s="64"/>
      <c r="C754" s="64"/>
      <c r="D754" s="8"/>
      <c r="E754" s="8"/>
      <c r="F754" s="8"/>
      <c r="G754" s="8"/>
      <c r="H754" s="8"/>
      <c r="I754" s="64"/>
      <c r="J754" s="8"/>
      <c r="K754" s="64"/>
      <c r="L754" s="64"/>
      <c r="M754" s="64"/>
      <c r="N754" s="64"/>
      <c r="O754" s="64"/>
      <c r="P754" s="64"/>
      <c r="Q754" s="64"/>
    </row>
    <row r="755" spans="2:17" x14ac:dyDescent="0.25">
      <c r="B755" s="64"/>
      <c r="C755" s="64"/>
      <c r="D755" s="8"/>
      <c r="E755" s="8"/>
      <c r="F755" s="8"/>
      <c r="G755" s="8"/>
      <c r="H755" s="8"/>
      <c r="I755" s="64"/>
      <c r="J755" s="8"/>
      <c r="K755" s="64"/>
      <c r="L755" s="64"/>
      <c r="M755" s="64"/>
      <c r="N755" s="64"/>
      <c r="O755" s="64"/>
      <c r="P755" s="64"/>
      <c r="Q755" s="64"/>
    </row>
    <row r="756" spans="2:17" x14ac:dyDescent="0.25">
      <c r="B756" s="64"/>
      <c r="C756" s="64"/>
      <c r="D756" s="8"/>
      <c r="E756" s="8"/>
      <c r="F756" s="8"/>
      <c r="G756" s="8"/>
      <c r="H756" s="8"/>
      <c r="I756" s="64"/>
      <c r="J756" s="8"/>
      <c r="K756" s="64"/>
      <c r="L756" s="64"/>
      <c r="M756" s="64"/>
      <c r="N756" s="64"/>
      <c r="O756" s="64"/>
      <c r="P756" s="64"/>
      <c r="Q756" s="64"/>
    </row>
    <row r="757" spans="2:17" x14ac:dyDescent="0.25">
      <c r="B757" s="64"/>
      <c r="C757" s="64"/>
      <c r="D757" s="8"/>
      <c r="E757" s="8"/>
      <c r="F757" s="8"/>
      <c r="G757" s="8"/>
      <c r="H757" s="8"/>
      <c r="I757" s="64"/>
      <c r="J757" s="8"/>
      <c r="K757" s="64"/>
      <c r="L757" s="64"/>
      <c r="M757" s="64"/>
      <c r="N757" s="64"/>
      <c r="O757" s="64"/>
      <c r="P757" s="64"/>
      <c r="Q757" s="64"/>
    </row>
    <row r="758" spans="2:17" x14ac:dyDescent="0.25">
      <c r="B758" s="64"/>
      <c r="C758" s="64"/>
      <c r="D758" s="8"/>
      <c r="E758" s="8"/>
      <c r="F758" s="8"/>
      <c r="G758" s="8"/>
      <c r="H758" s="8"/>
      <c r="I758" s="64"/>
      <c r="J758" s="8"/>
      <c r="K758" s="64"/>
      <c r="L758" s="64"/>
      <c r="M758" s="64"/>
      <c r="N758" s="64"/>
      <c r="O758" s="64"/>
      <c r="P758" s="64"/>
      <c r="Q758" s="64"/>
    </row>
    <row r="759" spans="2:17" x14ac:dyDescent="0.25">
      <c r="B759" s="64"/>
      <c r="C759" s="64"/>
      <c r="D759" s="8"/>
      <c r="E759" s="8"/>
      <c r="F759" s="8"/>
      <c r="G759" s="8"/>
      <c r="H759" s="8"/>
      <c r="I759" s="64"/>
      <c r="J759" s="8"/>
      <c r="K759" s="64"/>
      <c r="L759" s="64"/>
      <c r="M759" s="64"/>
      <c r="N759" s="64"/>
      <c r="O759" s="64"/>
      <c r="P759" s="64"/>
      <c r="Q759" s="64"/>
    </row>
    <row r="760" spans="2:17" x14ac:dyDescent="0.25">
      <c r="B760" s="64"/>
      <c r="C760" s="64"/>
      <c r="D760" s="8"/>
      <c r="E760" s="8"/>
      <c r="F760" s="8"/>
      <c r="G760" s="8"/>
      <c r="H760" s="8"/>
      <c r="I760" s="64"/>
      <c r="J760" s="8"/>
      <c r="K760" s="64"/>
      <c r="L760" s="64"/>
      <c r="M760" s="64"/>
      <c r="N760" s="64"/>
      <c r="O760" s="64"/>
      <c r="P760" s="64"/>
      <c r="Q760" s="64"/>
    </row>
    <row r="761" spans="2:17" x14ac:dyDescent="0.25">
      <c r="B761" s="64"/>
      <c r="C761" s="64"/>
      <c r="D761" s="8"/>
      <c r="E761" s="8"/>
      <c r="F761" s="8"/>
      <c r="G761" s="8"/>
      <c r="H761" s="8"/>
      <c r="I761" s="64"/>
      <c r="J761" s="8"/>
      <c r="K761" s="64"/>
      <c r="L761" s="64"/>
      <c r="M761" s="64"/>
      <c r="N761" s="64"/>
      <c r="O761" s="64"/>
      <c r="P761" s="64"/>
      <c r="Q761" s="64"/>
    </row>
    <row r="762" spans="2:17" x14ac:dyDescent="0.25">
      <c r="B762" s="64"/>
      <c r="C762" s="64"/>
      <c r="D762" s="8"/>
      <c r="E762" s="8"/>
      <c r="F762" s="8"/>
      <c r="G762" s="8"/>
      <c r="H762" s="8"/>
      <c r="I762" s="64"/>
      <c r="J762" s="8"/>
      <c r="K762" s="64"/>
      <c r="L762" s="64"/>
      <c r="M762" s="64"/>
      <c r="N762" s="64"/>
      <c r="O762" s="64"/>
      <c r="P762" s="64"/>
      <c r="Q762" s="64"/>
    </row>
    <row r="763" spans="2:17" x14ac:dyDescent="0.25">
      <c r="B763" s="64"/>
      <c r="C763" s="64"/>
      <c r="D763" s="8"/>
      <c r="E763" s="8"/>
      <c r="F763" s="8"/>
      <c r="G763" s="8"/>
      <c r="H763" s="8"/>
      <c r="I763" s="64"/>
      <c r="J763" s="8"/>
      <c r="K763" s="64"/>
      <c r="L763" s="64"/>
      <c r="M763" s="64"/>
      <c r="N763" s="64"/>
      <c r="O763" s="64"/>
      <c r="P763" s="64"/>
      <c r="Q763" s="64"/>
    </row>
    <row r="764" spans="2:17" x14ac:dyDescent="0.25">
      <c r="B764" s="64"/>
      <c r="C764" s="64"/>
      <c r="D764" s="8"/>
      <c r="E764" s="8"/>
      <c r="F764" s="8"/>
      <c r="G764" s="8"/>
      <c r="H764" s="8"/>
      <c r="I764" s="64"/>
      <c r="J764" s="8"/>
      <c r="K764" s="64"/>
      <c r="L764" s="64"/>
      <c r="M764" s="64"/>
      <c r="N764" s="64"/>
      <c r="O764" s="64"/>
      <c r="P764" s="64"/>
      <c r="Q764" s="64"/>
    </row>
    <row r="765" spans="2:17" x14ac:dyDescent="0.25">
      <c r="B765" s="64"/>
      <c r="C765" s="64"/>
      <c r="D765" s="8"/>
      <c r="E765" s="8"/>
      <c r="F765" s="8"/>
      <c r="G765" s="8"/>
      <c r="H765" s="8"/>
      <c r="I765" s="64"/>
      <c r="J765" s="8"/>
      <c r="K765" s="64"/>
      <c r="L765" s="64"/>
      <c r="M765" s="64"/>
      <c r="N765" s="64"/>
      <c r="O765" s="64"/>
      <c r="P765" s="64"/>
      <c r="Q765" s="64"/>
    </row>
    <row r="766" spans="2:17" x14ac:dyDescent="0.25">
      <c r="B766" s="64"/>
      <c r="C766" s="64"/>
      <c r="D766" s="8"/>
      <c r="E766" s="8"/>
      <c r="F766" s="8"/>
      <c r="G766" s="8"/>
      <c r="H766" s="8"/>
      <c r="I766" s="64"/>
      <c r="J766" s="8"/>
      <c r="K766" s="64"/>
      <c r="L766" s="64"/>
      <c r="M766" s="64"/>
      <c r="N766" s="64"/>
      <c r="O766" s="64"/>
      <c r="P766" s="64"/>
      <c r="Q766" s="64"/>
    </row>
    <row r="767" spans="2:17" x14ac:dyDescent="0.25">
      <c r="B767" s="64"/>
      <c r="C767" s="64"/>
      <c r="D767" s="8"/>
      <c r="E767" s="8"/>
      <c r="F767" s="8"/>
      <c r="G767" s="8"/>
      <c r="H767" s="8"/>
      <c r="I767" s="64"/>
      <c r="J767" s="8"/>
      <c r="K767" s="64"/>
      <c r="L767" s="64"/>
      <c r="M767" s="64"/>
      <c r="N767" s="64"/>
      <c r="O767" s="64"/>
      <c r="P767" s="64"/>
      <c r="Q767" s="64"/>
    </row>
    <row r="768" spans="2:17" x14ac:dyDescent="0.25">
      <c r="B768" s="64"/>
      <c r="C768" s="64"/>
      <c r="D768" s="8"/>
      <c r="E768" s="8"/>
      <c r="F768" s="8"/>
      <c r="G768" s="8"/>
      <c r="H768" s="8"/>
      <c r="I768" s="64"/>
      <c r="J768" s="8"/>
      <c r="K768" s="64"/>
      <c r="L768" s="64"/>
      <c r="M768" s="64"/>
      <c r="N768" s="64"/>
      <c r="O768" s="64"/>
      <c r="P768" s="64"/>
      <c r="Q768" s="64"/>
    </row>
    <row r="769" spans="2:17" x14ac:dyDescent="0.25">
      <c r="B769" s="64"/>
      <c r="C769" s="64"/>
      <c r="D769" s="8"/>
      <c r="E769" s="8"/>
      <c r="F769" s="8"/>
      <c r="G769" s="8"/>
      <c r="H769" s="8"/>
      <c r="I769" s="64"/>
      <c r="J769" s="8"/>
      <c r="K769" s="64"/>
      <c r="L769" s="64"/>
      <c r="M769" s="64"/>
      <c r="N769" s="64"/>
      <c r="O769" s="64"/>
      <c r="P769" s="64"/>
      <c r="Q769" s="64"/>
    </row>
    <row r="770" spans="2:17" x14ac:dyDescent="0.25">
      <c r="B770" s="64"/>
      <c r="C770" s="64"/>
      <c r="D770" s="8"/>
      <c r="E770" s="8"/>
      <c r="F770" s="8"/>
      <c r="G770" s="8"/>
      <c r="H770" s="8"/>
      <c r="I770" s="64"/>
      <c r="J770" s="8"/>
      <c r="K770" s="64"/>
      <c r="L770" s="64"/>
      <c r="M770" s="64"/>
      <c r="N770" s="64"/>
      <c r="O770" s="64"/>
      <c r="P770" s="64"/>
      <c r="Q770" s="64"/>
    </row>
    <row r="771" spans="2:17" x14ac:dyDescent="0.25">
      <c r="B771" s="64"/>
      <c r="C771" s="64"/>
      <c r="D771" s="8"/>
      <c r="E771" s="8"/>
      <c r="F771" s="8"/>
      <c r="G771" s="8"/>
      <c r="H771" s="8"/>
      <c r="I771" s="64"/>
      <c r="J771" s="8"/>
      <c r="K771" s="64"/>
      <c r="L771" s="64"/>
      <c r="M771" s="64"/>
      <c r="N771" s="64"/>
      <c r="O771" s="64"/>
      <c r="P771" s="64"/>
      <c r="Q771" s="64"/>
    </row>
    <row r="772" spans="2:17" x14ac:dyDescent="0.25">
      <c r="B772" s="64"/>
      <c r="C772" s="64"/>
      <c r="D772" s="8"/>
      <c r="E772" s="8"/>
      <c r="F772" s="8"/>
      <c r="G772" s="8"/>
      <c r="H772" s="8"/>
      <c r="I772" s="64"/>
      <c r="J772" s="8"/>
      <c r="K772" s="64"/>
      <c r="L772" s="64"/>
      <c r="M772" s="64"/>
      <c r="N772" s="64"/>
      <c r="O772" s="64"/>
      <c r="P772" s="64"/>
      <c r="Q772" s="64"/>
    </row>
    <row r="773" spans="2:17" x14ac:dyDescent="0.25">
      <c r="B773" s="64"/>
      <c r="C773" s="64"/>
      <c r="D773" s="8"/>
      <c r="E773" s="8"/>
      <c r="F773" s="8"/>
      <c r="G773" s="8"/>
      <c r="H773" s="8"/>
      <c r="I773" s="64"/>
      <c r="J773" s="8"/>
      <c r="K773" s="64"/>
      <c r="L773" s="64"/>
      <c r="M773" s="64"/>
      <c r="N773" s="64"/>
      <c r="O773" s="64"/>
      <c r="P773" s="64"/>
      <c r="Q773" s="64"/>
    </row>
    <row r="774" spans="2:17" x14ac:dyDescent="0.25">
      <c r="B774" s="64"/>
      <c r="C774" s="64"/>
      <c r="D774" s="8"/>
      <c r="E774" s="8"/>
      <c r="F774" s="8"/>
      <c r="G774" s="8"/>
      <c r="H774" s="8"/>
      <c r="I774" s="64"/>
      <c r="J774" s="8"/>
      <c r="K774" s="64"/>
      <c r="L774" s="64"/>
      <c r="M774" s="64"/>
      <c r="N774" s="64"/>
      <c r="O774" s="64"/>
      <c r="P774" s="64"/>
      <c r="Q774" s="64"/>
    </row>
    <row r="775" spans="2:17" x14ac:dyDescent="0.25">
      <c r="B775" s="64"/>
      <c r="C775" s="64"/>
      <c r="D775" s="8"/>
      <c r="E775" s="8"/>
      <c r="F775" s="8"/>
      <c r="G775" s="8"/>
      <c r="H775" s="8"/>
      <c r="I775" s="64"/>
      <c r="J775" s="8"/>
      <c r="K775" s="64"/>
      <c r="L775" s="64"/>
      <c r="M775" s="64"/>
      <c r="N775" s="64"/>
      <c r="O775" s="64"/>
      <c r="P775" s="64"/>
      <c r="Q775" s="64"/>
    </row>
    <row r="776" spans="2:17" x14ac:dyDescent="0.25">
      <c r="B776" s="64"/>
      <c r="C776" s="64"/>
      <c r="D776" s="8"/>
      <c r="E776" s="8"/>
      <c r="F776" s="8"/>
      <c r="G776" s="8"/>
      <c r="H776" s="8"/>
      <c r="I776" s="64"/>
      <c r="J776" s="8"/>
      <c r="K776" s="64"/>
      <c r="L776" s="64"/>
      <c r="M776" s="64"/>
      <c r="N776" s="64"/>
      <c r="O776" s="64"/>
      <c r="P776" s="64"/>
      <c r="Q776" s="64"/>
    </row>
    <row r="777" spans="2:17" x14ac:dyDescent="0.25">
      <c r="B777" s="64"/>
      <c r="C777" s="64"/>
      <c r="D777" s="8"/>
      <c r="E777" s="8"/>
      <c r="F777" s="8"/>
      <c r="G777" s="8"/>
      <c r="H777" s="8"/>
      <c r="I777" s="64"/>
      <c r="J777" s="8"/>
      <c r="K777" s="64"/>
      <c r="L777" s="64"/>
      <c r="M777" s="64"/>
      <c r="N777" s="64"/>
      <c r="O777" s="64"/>
      <c r="P777" s="64"/>
      <c r="Q777" s="64"/>
    </row>
    <row r="778" spans="2:17" x14ac:dyDescent="0.25">
      <c r="B778" s="64"/>
      <c r="C778" s="64"/>
      <c r="D778" s="8"/>
      <c r="E778" s="8"/>
      <c r="F778" s="8"/>
      <c r="G778" s="8"/>
      <c r="H778" s="8"/>
      <c r="I778" s="64"/>
      <c r="J778" s="8"/>
      <c r="K778" s="64"/>
      <c r="L778" s="64"/>
      <c r="M778" s="64"/>
      <c r="N778" s="64"/>
      <c r="O778" s="64"/>
      <c r="P778" s="64"/>
      <c r="Q778" s="64"/>
    </row>
    <row r="779" spans="2:17" x14ac:dyDescent="0.25">
      <c r="B779" s="64"/>
      <c r="C779" s="64"/>
      <c r="D779" s="8"/>
      <c r="E779" s="8"/>
      <c r="F779" s="8"/>
      <c r="G779" s="8"/>
      <c r="H779" s="8"/>
      <c r="I779" s="64"/>
      <c r="J779" s="8"/>
      <c r="K779" s="64"/>
      <c r="L779" s="64"/>
      <c r="M779" s="64"/>
      <c r="N779" s="64"/>
      <c r="O779" s="64"/>
      <c r="P779" s="64"/>
      <c r="Q779" s="64"/>
    </row>
    <row r="780" spans="2:17" x14ac:dyDescent="0.25">
      <c r="B780" s="64"/>
      <c r="C780" s="64"/>
      <c r="D780" s="8"/>
      <c r="E780" s="8"/>
      <c r="F780" s="8"/>
      <c r="G780" s="8"/>
      <c r="H780" s="8"/>
      <c r="I780" s="64"/>
      <c r="J780" s="8"/>
      <c r="K780" s="64"/>
      <c r="L780" s="64"/>
      <c r="M780" s="64"/>
      <c r="N780" s="64"/>
      <c r="O780" s="64"/>
      <c r="P780" s="64"/>
      <c r="Q780" s="64"/>
    </row>
    <row r="781" spans="2:17" x14ac:dyDescent="0.25">
      <c r="B781" s="64"/>
      <c r="C781" s="64"/>
      <c r="D781" s="8"/>
      <c r="E781" s="8"/>
      <c r="F781" s="8"/>
      <c r="G781" s="8"/>
      <c r="H781" s="8"/>
      <c r="I781" s="64"/>
      <c r="J781" s="8"/>
      <c r="K781" s="64"/>
      <c r="L781" s="64"/>
      <c r="M781" s="64"/>
      <c r="N781" s="64"/>
      <c r="O781" s="64"/>
      <c r="P781" s="64"/>
      <c r="Q781" s="64"/>
    </row>
    <row r="782" spans="2:17" x14ac:dyDescent="0.25">
      <c r="B782" s="64"/>
      <c r="C782" s="64"/>
      <c r="D782" s="8"/>
      <c r="E782" s="8"/>
      <c r="F782" s="8"/>
      <c r="G782" s="8"/>
      <c r="H782" s="8"/>
      <c r="I782" s="64"/>
      <c r="J782" s="8"/>
      <c r="K782" s="64"/>
      <c r="L782" s="64"/>
      <c r="M782" s="64"/>
      <c r="N782" s="64"/>
      <c r="O782" s="64"/>
      <c r="P782" s="64"/>
      <c r="Q782" s="64"/>
    </row>
    <row r="783" spans="2:17" x14ac:dyDescent="0.25">
      <c r="B783" s="64"/>
      <c r="C783" s="64"/>
      <c r="D783" s="8"/>
      <c r="E783" s="8"/>
      <c r="F783" s="8"/>
      <c r="G783" s="8"/>
      <c r="H783" s="8"/>
      <c r="I783" s="64"/>
      <c r="J783" s="8"/>
      <c r="K783" s="64"/>
      <c r="L783" s="64"/>
      <c r="M783" s="64"/>
      <c r="N783" s="64"/>
      <c r="O783" s="64"/>
      <c r="P783" s="64"/>
      <c r="Q783" s="64"/>
    </row>
    <row r="784" spans="2:17" x14ac:dyDescent="0.25">
      <c r="B784" s="64"/>
      <c r="C784" s="64"/>
      <c r="D784" s="8"/>
      <c r="E784" s="8"/>
      <c r="F784" s="8"/>
      <c r="G784" s="8"/>
      <c r="H784" s="8"/>
      <c r="I784" s="64"/>
      <c r="J784" s="8"/>
      <c r="K784" s="64"/>
      <c r="L784" s="64"/>
      <c r="M784" s="64"/>
      <c r="N784" s="64"/>
      <c r="O784" s="64"/>
      <c r="P784" s="64"/>
      <c r="Q784" s="64"/>
    </row>
    <row r="785" spans="2:17" x14ac:dyDescent="0.25">
      <c r="B785" s="64"/>
      <c r="C785" s="64"/>
      <c r="D785" s="8"/>
      <c r="E785" s="8"/>
      <c r="F785" s="8"/>
      <c r="G785" s="8"/>
      <c r="H785" s="8"/>
      <c r="I785" s="64"/>
      <c r="J785" s="8"/>
      <c r="K785" s="64"/>
      <c r="L785" s="64"/>
      <c r="M785" s="64"/>
      <c r="N785" s="64"/>
      <c r="O785" s="64"/>
      <c r="P785" s="64"/>
      <c r="Q785" s="64"/>
    </row>
    <row r="786" spans="2:17" x14ac:dyDescent="0.25">
      <c r="B786" s="64"/>
      <c r="C786" s="64"/>
      <c r="D786" s="8"/>
      <c r="E786" s="8"/>
      <c r="F786" s="8"/>
      <c r="G786" s="8"/>
      <c r="H786" s="8"/>
      <c r="I786" s="64"/>
      <c r="J786" s="8"/>
      <c r="K786" s="64"/>
      <c r="L786" s="64"/>
      <c r="M786" s="64"/>
      <c r="N786" s="64"/>
      <c r="O786" s="64"/>
      <c r="P786" s="64"/>
      <c r="Q786" s="64"/>
    </row>
    <row r="787" spans="2:17" x14ac:dyDescent="0.25">
      <c r="B787" s="64"/>
      <c r="C787" s="64"/>
      <c r="D787" s="8"/>
      <c r="E787" s="8"/>
      <c r="F787" s="8"/>
      <c r="G787" s="8"/>
      <c r="H787" s="8"/>
      <c r="I787" s="64"/>
      <c r="J787" s="8"/>
      <c r="K787" s="64"/>
      <c r="L787" s="64"/>
      <c r="M787" s="64"/>
      <c r="N787" s="64"/>
      <c r="O787" s="64"/>
      <c r="P787" s="64"/>
      <c r="Q787" s="64"/>
    </row>
    <row r="788" spans="2:17" x14ac:dyDescent="0.25">
      <c r="B788" s="64"/>
      <c r="C788" s="64"/>
      <c r="D788" s="8"/>
      <c r="E788" s="8"/>
      <c r="F788" s="8"/>
      <c r="G788" s="8"/>
      <c r="H788" s="8"/>
      <c r="I788" s="64"/>
      <c r="J788" s="8"/>
      <c r="K788" s="64"/>
      <c r="L788" s="64"/>
      <c r="M788" s="64"/>
      <c r="N788" s="64"/>
      <c r="O788" s="64"/>
      <c r="P788" s="64"/>
      <c r="Q788" s="64"/>
    </row>
    <row r="789" spans="2:17" x14ac:dyDescent="0.25">
      <c r="B789" s="64"/>
      <c r="C789" s="64"/>
      <c r="D789" s="8"/>
      <c r="E789" s="8"/>
      <c r="F789" s="8"/>
      <c r="G789" s="8"/>
      <c r="H789" s="8"/>
      <c r="I789" s="64"/>
      <c r="J789" s="8"/>
      <c r="K789" s="64"/>
      <c r="L789" s="64"/>
      <c r="M789" s="64"/>
      <c r="N789" s="64"/>
      <c r="O789" s="64"/>
      <c r="P789" s="64"/>
      <c r="Q789" s="64"/>
    </row>
    <row r="790" spans="2:17" x14ac:dyDescent="0.25">
      <c r="B790" s="64"/>
      <c r="C790" s="64"/>
      <c r="D790" s="8"/>
      <c r="E790" s="8"/>
      <c r="F790" s="8"/>
      <c r="G790" s="8"/>
      <c r="H790" s="8"/>
      <c r="I790" s="64"/>
      <c r="J790" s="8"/>
      <c r="K790" s="64"/>
      <c r="L790" s="64"/>
      <c r="M790" s="64"/>
      <c r="N790" s="64"/>
      <c r="O790" s="64"/>
      <c r="P790" s="64"/>
      <c r="Q790" s="64"/>
    </row>
    <row r="791" spans="2:17" x14ac:dyDescent="0.25">
      <c r="B791" s="64"/>
      <c r="C791" s="64"/>
      <c r="D791" s="8"/>
      <c r="E791" s="8"/>
      <c r="F791" s="8"/>
      <c r="G791" s="8"/>
      <c r="H791" s="8"/>
      <c r="I791" s="64"/>
      <c r="J791" s="8"/>
      <c r="K791" s="64"/>
      <c r="L791" s="64"/>
      <c r="M791" s="64"/>
      <c r="N791" s="64"/>
      <c r="O791" s="64"/>
      <c r="P791" s="64"/>
      <c r="Q791" s="64"/>
    </row>
    <row r="792" spans="2:17" x14ac:dyDescent="0.25">
      <c r="B792" s="64"/>
      <c r="C792" s="64"/>
      <c r="D792" s="8"/>
      <c r="E792" s="8"/>
      <c r="F792" s="8"/>
      <c r="G792" s="8"/>
      <c r="H792" s="8"/>
      <c r="I792" s="64"/>
      <c r="J792" s="8"/>
      <c r="K792" s="64"/>
      <c r="L792" s="64"/>
      <c r="M792" s="64"/>
      <c r="N792" s="64"/>
      <c r="O792" s="64"/>
      <c r="P792" s="64"/>
      <c r="Q792" s="64"/>
    </row>
    <row r="793" spans="2:17" x14ac:dyDescent="0.25">
      <c r="B793" s="64"/>
      <c r="C793" s="64"/>
      <c r="D793" s="8"/>
      <c r="E793" s="8"/>
      <c r="F793" s="8"/>
      <c r="G793" s="8"/>
      <c r="H793" s="8"/>
      <c r="I793" s="64"/>
      <c r="J793" s="8"/>
      <c r="K793" s="64"/>
      <c r="L793" s="64"/>
      <c r="M793" s="64"/>
      <c r="N793" s="64"/>
      <c r="O793" s="64"/>
      <c r="P793" s="64"/>
      <c r="Q793" s="64"/>
    </row>
    <row r="794" spans="2:17" x14ac:dyDescent="0.25">
      <c r="B794" s="64"/>
      <c r="C794" s="64"/>
      <c r="D794" s="8"/>
      <c r="E794" s="8"/>
      <c r="F794" s="8"/>
      <c r="G794" s="8"/>
      <c r="H794" s="8"/>
      <c r="I794" s="64"/>
      <c r="J794" s="8"/>
      <c r="K794" s="64"/>
      <c r="L794" s="64"/>
      <c r="M794" s="64"/>
      <c r="N794" s="64"/>
      <c r="O794" s="64"/>
      <c r="P794" s="64"/>
      <c r="Q794" s="64"/>
    </row>
    <row r="795" spans="2:17" x14ac:dyDescent="0.25">
      <c r="B795" s="64"/>
      <c r="C795" s="64"/>
      <c r="D795" s="8"/>
      <c r="E795" s="8"/>
      <c r="F795" s="8"/>
      <c r="G795" s="8"/>
      <c r="H795" s="8"/>
      <c r="I795" s="64"/>
      <c r="J795" s="8"/>
      <c r="K795" s="64"/>
      <c r="L795" s="64"/>
      <c r="M795" s="64"/>
      <c r="N795" s="64"/>
      <c r="O795" s="64"/>
      <c r="P795" s="64"/>
      <c r="Q795" s="64"/>
    </row>
    <row r="796" spans="2:17" x14ac:dyDescent="0.25">
      <c r="B796" s="64"/>
      <c r="C796" s="64"/>
      <c r="D796" s="8"/>
      <c r="E796" s="8"/>
      <c r="F796" s="8"/>
      <c r="G796" s="8"/>
      <c r="H796" s="8"/>
      <c r="I796" s="64"/>
      <c r="J796" s="8"/>
      <c r="K796" s="64"/>
      <c r="L796" s="64"/>
      <c r="M796" s="64"/>
      <c r="N796" s="64"/>
      <c r="O796" s="64"/>
      <c r="P796" s="64"/>
      <c r="Q796" s="64"/>
    </row>
    <row r="797" spans="2:17" x14ac:dyDescent="0.25">
      <c r="B797" s="64"/>
      <c r="C797" s="64"/>
      <c r="D797" s="8"/>
      <c r="E797" s="8"/>
      <c r="F797" s="8"/>
      <c r="G797" s="8"/>
      <c r="H797" s="8"/>
      <c r="I797" s="64"/>
      <c r="J797" s="8"/>
      <c r="K797" s="64"/>
      <c r="L797" s="64"/>
      <c r="M797" s="64"/>
      <c r="N797" s="64"/>
      <c r="O797" s="64"/>
      <c r="P797" s="64"/>
      <c r="Q797" s="64"/>
    </row>
    <row r="798" spans="2:17" x14ac:dyDescent="0.25">
      <c r="B798" s="64"/>
      <c r="C798" s="64"/>
      <c r="D798" s="8"/>
      <c r="E798" s="8"/>
      <c r="F798" s="8"/>
      <c r="G798" s="8"/>
      <c r="H798" s="8"/>
      <c r="I798" s="64"/>
      <c r="J798" s="8"/>
      <c r="K798" s="64"/>
      <c r="L798" s="64"/>
      <c r="M798" s="64"/>
      <c r="N798" s="64"/>
      <c r="O798" s="64"/>
      <c r="P798" s="64"/>
      <c r="Q798" s="64"/>
    </row>
    <row r="799" spans="2:17" x14ac:dyDescent="0.25">
      <c r="B799" s="64"/>
      <c r="C799" s="64"/>
      <c r="D799" s="8"/>
      <c r="E799" s="8"/>
      <c r="F799" s="8"/>
      <c r="G799" s="8"/>
      <c r="H799" s="8"/>
      <c r="I799" s="64"/>
      <c r="J799" s="8"/>
      <c r="K799" s="64"/>
      <c r="L799" s="64"/>
      <c r="M799" s="64"/>
      <c r="N799" s="64"/>
      <c r="O799" s="64"/>
      <c r="P799" s="64"/>
      <c r="Q799" s="64"/>
    </row>
    <row r="800" spans="2:17" x14ac:dyDescent="0.25">
      <c r="B800" s="64"/>
      <c r="C800" s="64"/>
      <c r="D800" s="8"/>
      <c r="E800" s="8"/>
      <c r="F800" s="8"/>
      <c r="G800" s="8"/>
      <c r="H800" s="8"/>
      <c r="I800" s="64"/>
      <c r="J800" s="8"/>
      <c r="K800" s="64"/>
      <c r="L800" s="64"/>
      <c r="M800" s="64"/>
      <c r="N800" s="64"/>
      <c r="O800" s="64"/>
      <c r="P800" s="64"/>
      <c r="Q800" s="64"/>
    </row>
    <row r="801" spans="2:17" x14ac:dyDescent="0.25">
      <c r="B801" s="64"/>
      <c r="C801" s="64"/>
      <c r="D801" s="8"/>
      <c r="E801" s="8"/>
      <c r="F801" s="8"/>
      <c r="G801" s="8"/>
      <c r="H801" s="8"/>
      <c r="I801" s="64"/>
      <c r="J801" s="8"/>
      <c r="K801" s="64"/>
      <c r="L801" s="64"/>
      <c r="M801" s="64"/>
      <c r="N801" s="64"/>
      <c r="O801" s="64"/>
      <c r="P801" s="64"/>
      <c r="Q801" s="64"/>
    </row>
    <row r="802" spans="2:17" x14ac:dyDescent="0.25">
      <c r="B802" s="64"/>
      <c r="C802" s="64"/>
      <c r="D802" s="8"/>
      <c r="E802" s="8"/>
      <c r="F802" s="8"/>
      <c r="G802" s="8"/>
      <c r="H802" s="8"/>
      <c r="I802" s="64"/>
      <c r="J802" s="8"/>
      <c r="K802" s="64"/>
      <c r="L802" s="64"/>
      <c r="M802" s="64"/>
      <c r="N802" s="64"/>
      <c r="O802" s="64"/>
      <c r="P802" s="64"/>
      <c r="Q802" s="64"/>
    </row>
    <row r="803" spans="2:17" x14ac:dyDescent="0.25">
      <c r="B803" s="64"/>
      <c r="C803" s="64"/>
      <c r="D803" s="8"/>
      <c r="E803" s="8"/>
      <c r="F803" s="8"/>
      <c r="G803" s="8"/>
      <c r="H803" s="8"/>
      <c r="I803" s="64"/>
      <c r="J803" s="8"/>
      <c r="K803" s="64"/>
      <c r="L803" s="64"/>
      <c r="M803" s="64"/>
      <c r="N803" s="64"/>
      <c r="O803" s="64"/>
      <c r="P803" s="64"/>
      <c r="Q803" s="64"/>
    </row>
    <row r="804" spans="2:17" x14ac:dyDescent="0.25">
      <c r="B804" s="64"/>
      <c r="C804" s="64"/>
      <c r="D804" s="8"/>
      <c r="E804" s="8"/>
      <c r="F804" s="8"/>
      <c r="G804" s="8"/>
      <c r="H804" s="8"/>
      <c r="I804" s="64"/>
      <c r="J804" s="8"/>
      <c r="K804" s="64"/>
      <c r="L804" s="64"/>
      <c r="M804" s="64"/>
      <c r="N804" s="64"/>
      <c r="O804" s="64"/>
      <c r="P804" s="64"/>
      <c r="Q804" s="64"/>
    </row>
    <row r="805" spans="2:17" x14ac:dyDescent="0.25">
      <c r="B805" s="64"/>
      <c r="C805" s="64"/>
      <c r="D805" s="8"/>
      <c r="E805" s="8"/>
      <c r="F805" s="8"/>
      <c r="G805" s="8"/>
      <c r="H805" s="8"/>
      <c r="I805" s="64"/>
      <c r="J805" s="8"/>
      <c r="K805" s="64"/>
      <c r="L805" s="64"/>
      <c r="M805" s="64"/>
      <c r="N805" s="64"/>
      <c r="O805" s="64"/>
      <c r="P805" s="64"/>
      <c r="Q805" s="64"/>
    </row>
    <row r="806" spans="2:17" x14ac:dyDescent="0.25">
      <c r="B806" s="64"/>
      <c r="C806" s="64"/>
      <c r="D806" s="8"/>
      <c r="E806" s="8"/>
      <c r="F806" s="8"/>
      <c r="G806" s="8"/>
      <c r="H806" s="8"/>
      <c r="I806" s="64"/>
      <c r="J806" s="8"/>
      <c r="K806" s="64"/>
      <c r="L806" s="64"/>
      <c r="M806" s="64"/>
      <c r="N806" s="64"/>
      <c r="O806" s="64"/>
      <c r="P806" s="64"/>
      <c r="Q806" s="64"/>
    </row>
    <row r="807" spans="2:17" x14ac:dyDescent="0.25">
      <c r="B807" s="64"/>
      <c r="C807" s="64"/>
      <c r="D807" s="8"/>
      <c r="E807" s="8"/>
      <c r="F807" s="8"/>
      <c r="G807" s="8"/>
      <c r="H807" s="8"/>
      <c r="I807" s="64"/>
      <c r="J807" s="8"/>
      <c r="K807" s="64"/>
      <c r="L807" s="64"/>
      <c r="M807" s="64"/>
      <c r="N807" s="64"/>
      <c r="O807" s="64"/>
      <c r="P807" s="64"/>
      <c r="Q807" s="64"/>
    </row>
    <row r="808" spans="2:17" x14ac:dyDescent="0.25">
      <c r="B808" s="64"/>
      <c r="C808" s="64"/>
      <c r="D808" s="8"/>
      <c r="E808" s="8"/>
      <c r="F808" s="8"/>
      <c r="G808" s="8"/>
      <c r="H808" s="8"/>
      <c r="I808" s="64"/>
      <c r="J808" s="8"/>
      <c r="K808" s="64"/>
      <c r="L808" s="64"/>
      <c r="M808" s="64"/>
      <c r="N808" s="64"/>
      <c r="O808" s="64"/>
      <c r="P808" s="64"/>
      <c r="Q808" s="64"/>
    </row>
    <row r="809" spans="2:17" x14ac:dyDescent="0.25">
      <c r="B809" s="64"/>
      <c r="C809" s="64"/>
      <c r="D809" s="8"/>
      <c r="E809" s="8"/>
      <c r="F809" s="8"/>
      <c r="G809" s="8"/>
      <c r="H809" s="8"/>
      <c r="I809" s="64"/>
      <c r="J809" s="8"/>
      <c r="K809" s="64"/>
      <c r="L809" s="64"/>
      <c r="M809" s="64"/>
      <c r="N809" s="64"/>
      <c r="O809" s="64"/>
      <c r="P809" s="64"/>
      <c r="Q809" s="64"/>
    </row>
    <row r="810" spans="2:17" x14ac:dyDescent="0.25">
      <c r="B810" s="64"/>
      <c r="C810" s="64"/>
      <c r="D810" s="8"/>
      <c r="E810" s="8"/>
      <c r="F810" s="8"/>
      <c r="G810" s="8"/>
      <c r="H810" s="8"/>
      <c r="I810" s="64"/>
      <c r="J810" s="8"/>
      <c r="K810" s="64"/>
      <c r="L810" s="64"/>
      <c r="M810" s="64"/>
      <c r="N810" s="64"/>
      <c r="O810" s="64"/>
      <c r="P810" s="64"/>
      <c r="Q810" s="64"/>
    </row>
    <row r="811" spans="2:17" x14ac:dyDescent="0.25">
      <c r="B811" s="64"/>
      <c r="C811" s="64"/>
      <c r="D811" s="8"/>
      <c r="E811" s="8"/>
      <c r="F811" s="8"/>
      <c r="G811" s="8"/>
      <c r="H811" s="8"/>
      <c r="I811" s="64"/>
      <c r="J811" s="8"/>
      <c r="K811" s="64"/>
      <c r="L811" s="64"/>
      <c r="M811" s="64"/>
      <c r="N811" s="64"/>
      <c r="O811" s="64"/>
      <c r="P811" s="64"/>
      <c r="Q811" s="64"/>
    </row>
    <row r="812" spans="2:17" x14ac:dyDescent="0.25">
      <c r="B812" s="64"/>
      <c r="C812" s="64"/>
      <c r="D812" s="8"/>
      <c r="E812" s="8"/>
      <c r="F812" s="8"/>
      <c r="G812" s="8"/>
      <c r="H812" s="8"/>
      <c r="I812" s="64"/>
      <c r="J812" s="8"/>
      <c r="K812" s="64"/>
      <c r="L812" s="64"/>
      <c r="M812" s="64"/>
      <c r="N812" s="64"/>
      <c r="O812" s="64"/>
      <c r="P812" s="64"/>
      <c r="Q812" s="64"/>
    </row>
    <row r="813" spans="2:17" x14ac:dyDescent="0.25">
      <c r="B813" s="64"/>
      <c r="C813" s="64"/>
      <c r="D813" s="8"/>
      <c r="E813" s="8"/>
      <c r="F813" s="8"/>
      <c r="G813" s="8"/>
      <c r="H813" s="8"/>
      <c r="I813" s="64"/>
      <c r="J813" s="8"/>
      <c r="K813" s="64"/>
      <c r="L813" s="64"/>
      <c r="M813" s="64"/>
      <c r="N813" s="64"/>
      <c r="O813" s="64"/>
      <c r="P813" s="64"/>
      <c r="Q813" s="64"/>
    </row>
    <row r="814" spans="2:17" x14ac:dyDescent="0.25">
      <c r="B814" s="64"/>
      <c r="C814" s="64"/>
      <c r="D814" s="8"/>
      <c r="E814" s="8"/>
      <c r="F814" s="8"/>
      <c r="G814" s="8"/>
      <c r="H814" s="8"/>
      <c r="I814" s="64"/>
      <c r="J814" s="8"/>
      <c r="K814" s="64"/>
      <c r="L814" s="64"/>
      <c r="M814" s="64"/>
      <c r="N814" s="64"/>
      <c r="O814" s="64"/>
      <c r="P814" s="64"/>
      <c r="Q814" s="64"/>
    </row>
    <row r="815" spans="2:17" x14ac:dyDescent="0.25">
      <c r="B815" s="64"/>
      <c r="C815" s="64"/>
      <c r="D815" s="8"/>
      <c r="E815" s="8"/>
      <c r="F815" s="8"/>
      <c r="G815" s="8"/>
      <c r="H815" s="8"/>
      <c r="I815" s="64"/>
      <c r="J815" s="8"/>
      <c r="K815" s="64"/>
      <c r="L815" s="64"/>
      <c r="M815" s="64"/>
      <c r="N815" s="64"/>
      <c r="O815" s="64"/>
      <c r="P815" s="64"/>
      <c r="Q815" s="64"/>
    </row>
    <row r="816" spans="2:17" x14ac:dyDescent="0.25">
      <c r="B816" s="64"/>
      <c r="C816" s="64"/>
      <c r="D816" s="8"/>
      <c r="E816" s="8"/>
      <c r="F816" s="8"/>
      <c r="G816" s="8"/>
      <c r="H816" s="8"/>
      <c r="I816" s="64"/>
      <c r="J816" s="8"/>
      <c r="K816" s="64"/>
      <c r="L816" s="64"/>
      <c r="M816" s="64"/>
      <c r="N816" s="64"/>
      <c r="O816" s="64"/>
      <c r="P816" s="64"/>
      <c r="Q816" s="64"/>
    </row>
    <row r="817" spans="2:17" x14ac:dyDescent="0.25">
      <c r="B817" s="64"/>
      <c r="C817" s="64"/>
      <c r="D817" s="8"/>
      <c r="E817" s="8"/>
      <c r="F817" s="8"/>
      <c r="G817" s="8"/>
      <c r="H817" s="8"/>
      <c r="I817" s="64"/>
      <c r="J817" s="8"/>
      <c r="K817" s="64"/>
      <c r="L817" s="64"/>
      <c r="M817" s="64"/>
      <c r="N817" s="64"/>
      <c r="O817" s="64"/>
      <c r="P817" s="64"/>
      <c r="Q817" s="64"/>
    </row>
    <row r="818" spans="2:17" x14ac:dyDescent="0.25">
      <c r="B818" s="64"/>
      <c r="C818" s="64"/>
      <c r="D818" s="8"/>
      <c r="E818" s="8"/>
      <c r="F818" s="8"/>
      <c r="G818" s="8"/>
      <c r="H818" s="8"/>
      <c r="I818" s="64"/>
      <c r="J818" s="8"/>
      <c r="K818" s="64"/>
      <c r="L818" s="64"/>
      <c r="M818" s="64"/>
      <c r="N818" s="64"/>
      <c r="O818" s="64"/>
      <c r="P818" s="64"/>
      <c r="Q818" s="64"/>
    </row>
    <row r="819" spans="2:17" x14ac:dyDescent="0.25">
      <c r="B819" s="64"/>
      <c r="C819" s="64"/>
      <c r="D819" s="8"/>
      <c r="E819" s="8"/>
      <c r="F819" s="8"/>
      <c r="G819" s="8"/>
      <c r="H819" s="8"/>
      <c r="I819" s="64"/>
      <c r="J819" s="8"/>
      <c r="K819" s="64"/>
      <c r="L819" s="64"/>
      <c r="M819" s="64"/>
      <c r="N819" s="64"/>
      <c r="O819" s="64"/>
      <c r="P819" s="64"/>
      <c r="Q819" s="64"/>
    </row>
    <row r="820" spans="2:17" x14ac:dyDescent="0.25">
      <c r="B820" s="64"/>
      <c r="C820" s="64"/>
      <c r="D820" s="8"/>
      <c r="E820" s="8"/>
      <c r="F820" s="8"/>
      <c r="G820" s="8"/>
      <c r="H820" s="8"/>
      <c r="I820" s="64"/>
      <c r="J820" s="8"/>
      <c r="K820" s="64"/>
      <c r="L820" s="64"/>
      <c r="M820" s="64"/>
      <c r="N820" s="64"/>
      <c r="O820" s="64"/>
      <c r="P820" s="64"/>
      <c r="Q820" s="64"/>
    </row>
    <row r="821" spans="2:17" x14ac:dyDescent="0.25">
      <c r="B821" s="64"/>
      <c r="C821" s="64"/>
      <c r="D821" s="8"/>
      <c r="E821" s="8"/>
      <c r="F821" s="8"/>
      <c r="G821" s="8"/>
      <c r="H821" s="8"/>
      <c r="I821" s="64"/>
      <c r="J821" s="8"/>
      <c r="K821" s="64"/>
      <c r="L821" s="64"/>
      <c r="M821" s="64"/>
      <c r="N821" s="64"/>
      <c r="O821" s="64"/>
      <c r="P821" s="64"/>
      <c r="Q821" s="64"/>
    </row>
    <row r="822" spans="2:17" x14ac:dyDescent="0.25">
      <c r="B822" s="64"/>
      <c r="C822" s="64"/>
      <c r="D822" s="8"/>
      <c r="E822" s="8"/>
      <c r="F822" s="8"/>
      <c r="G822" s="8"/>
      <c r="H822" s="8"/>
      <c r="I822" s="64"/>
      <c r="J822" s="8"/>
      <c r="K822" s="64"/>
      <c r="L822" s="64"/>
      <c r="M822" s="64"/>
      <c r="N822" s="64"/>
      <c r="O822" s="64"/>
      <c r="P822" s="64"/>
      <c r="Q822" s="64"/>
    </row>
    <row r="823" spans="2:17" x14ac:dyDescent="0.25">
      <c r="B823" s="64"/>
      <c r="C823" s="64"/>
      <c r="D823" s="8"/>
      <c r="E823" s="8"/>
      <c r="F823" s="8"/>
      <c r="G823" s="8"/>
      <c r="H823" s="8"/>
      <c r="I823" s="64"/>
      <c r="J823" s="8"/>
      <c r="K823" s="64"/>
      <c r="L823" s="64"/>
      <c r="M823" s="64"/>
      <c r="N823" s="64"/>
      <c r="O823" s="64"/>
      <c r="P823" s="64"/>
      <c r="Q823" s="64"/>
    </row>
    <row r="824" spans="2:17" x14ac:dyDescent="0.25">
      <c r="B824" s="64"/>
      <c r="C824" s="64"/>
      <c r="D824" s="8"/>
      <c r="E824" s="8"/>
      <c r="F824" s="8"/>
      <c r="G824" s="8"/>
      <c r="H824" s="8"/>
      <c r="I824" s="64"/>
      <c r="J824" s="8"/>
      <c r="K824" s="64"/>
      <c r="L824" s="64"/>
      <c r="M824" s="64"/>
      <c r="N824" s="64"/>
      <c r="O824" s="64"/>
      <c r="P824" s="64"/>
      <c r="Q824" s="64"/>
    </row>
    <row r="825" spans="2:17" x14ac:dyDescent="0.25">
      <c r="B825" s="64"/>
      <c r="C825" s="64"/>
      <c r="D825" s="8"/>
      <c r="E825" s="8"/>
      <c r="F825" s="8"/>
      <c r="G825" s="8"/>
      <c r="H825" s="8"/>
      <c r="I825" s="64"/>
      <c r="J825" s="8"/>
      <c r="K825" s="64"/>
      <c r="L825" s="64"/>
      <c r="M825" s="64"/>
      <c r="N825" s="64"/>
      <c r="O825" s="64"/>
      <c r="P825" s="64"/>
      <c r="Q825" s="64"/>
    </row>
    <row r="826" spans="2:17" x14ac:dyDescent="0.25">
      <c r="B826" s="64"/>
      <c r="C826" s="64"/>
      <c r="D826" s="8"/>
      <c r="E826" s="8"/>
      <c r="F826" s="8"/>
      <c r="G826" s="8"/>
      <c r="H826" s="8"/>
      <c r="I826" s="64"/>
      <c r="J826" s="8"/>
      <c r="K826" s="64"/>
      <c r="L826" s="64"/>
      <c r="M826" s="64"/>
      <c r="N826" s="64"/>
      <c r="O826" s="64"/>
      <c r="P826" s="64"/>
      <c r="Q826" s="64"/>
    </row>
    <row r="827" spans="2:17" x14ac:dyDescent="0.25">
      <c r="B827" s="64"/>
      <c r="C827" s="64"/>
      <c r="D827" s="8"/>
      <c r="E827" s="8"/>
      <c r="F827" s="8"/>
      <c r="G827" s="8"/>
      <c r="H827" s="8"/>
      <c r="I827" s="64"/>
      <c r="J827" s="8"/>
      <c r="K827" s="64"/>
      <c r="L827" s="64"/>
      <c r="M827" s="64"/>
      <c r="N827" s="64"/>
      <c r="O827" s="64"/>
      <c r="P827" s="64"/>
      <c r="Q827" s="64"/>
    </row>
    <row r="828" spans="2:17" x14ac:dyDescent="0.25">
      <c r="B828" s="64"/>
      <c r="C828" s="64"/>
      <c r="D828" s="8"/>
      <c r="E828" s="8"/>
      <c r="F828" s="8"/>
      <c r="G828" s="8"/>
      <c r="H828" s="8"/>
      <c r="I828" s="64"/>
      <c r="J828" s="8"/>
      <c r="K828" s="64"/>
      <c r="L828" s="64"/>
      <c r="M828" s="64"/>
      <c r="N828" s="64"/>
      <c r="O828" s="64"/>
      <c r="P828" s="64"/>
      <c r="Q828" s="64"/>
    </row>
    <row r="829" spans="2:17" x14ac:dyDescent="0.25">
      <c r="B829" s="64"/>
      <c r="C829" s="64"/>
      <c r="D829" s="8"/>
      <c r="E829" s="8"/>
      <c r="F829" s="8"/>
      <c r="G829" s="8"/>
      <c r="H829" s="8"/>
      <c r="I829" s="64"/>
      <c r="J829" s="8"/>
      <c r="K829" s="64"/>
      <c r="L829" s="64"/>
      <c r="M829" s="64"/>
      <c r="N829" s="64"/>
      <c r="O829" s="64"/>
      <c r="P829" s="64"/>
      <c r="Q829" s="64"/>
    </row>
    <row r="830" spans="2:17" x14ac:dyDescent="0.25">
      <c r="B830" s="64"/>
      <c r="C830" s="64"/>
      <c r="D830" s="8"/>
      <c r="E830" s="8"/>
      <c r="F830" s="8"/>
      <c r="G830" s="8"/>
      <c r="H830" s="8"/>
      <c r="I830" s="64"/>
      <c r="J830" s="8"/>
      <c r="K830" s="64"/>
      <c r="L830" s="64"/>
      <c r="M830" s="64"/>
      <c r="N830" s="64"/>
      <c r="O830" s="64"/>
      <c r="P830" s="64"/>
      <c r="Q830" s="64"/>
    </row>
  </sheetData>
  <phoneticPr fontId="0" type="noConversion"/>
  <hyperlinks>
    <hyperlink ref="P1" location="Model!A1" display="Back to model"/>
  </hyperlinks>
  <printOptions headings="1" gridLines="1"/>
  <pageMargins left="0.5" right="0.5" top="0.5" bottom="0.5" header="0.5" footer="0.5"/>
  <pageSetup orientation="landscape" horizont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codeName="Sheet6"/>
  <dimension ref="A1:X831"/>
  <sheetViews>
    <sheetView showGridLines="0" defaultGridColor="0" colorId="22" zoomScale="90" zoomScaleNormal="90" workbookViewId="0"/>
  </sheetViews>
  <sheetFormatPr defaultColWidth="9.77734375" defaultRowHeight="15" outlineLevelRow="1" x14ac:dyDescent="0.25"/>
  <cols>
    <col min="1" max="1" width="5.6640625" style="3" customWidth="1"/>
    <col min="2" max="2" width="15.88671875" style="3" bestFit="1" customWidth="1"/>
    <col min="3" max="3" width="5.6640625" style="3" bestFit="1" customWidth="1"/>
    <col min="4" max="4" width="10.77734375" style="2" customWidth="1"/>
    <col min="5" max="8" width="7.77734375" style="2" customWidth="1"/>
    <col min="9" max="9" width="7.77734375" style="3" customWidth="1"/>
    <col min="10" max="10" width="7.77734375" style="2" customWidth="1"/>
    <col min="11" max="11" width="7.77734375" style="3" customWidth="1"/>
    <col min="12" max="12" width="31.109375" style="3" hidden="1" customWidth="1"/>
    <col min="13" max="14" width="4.77734375" style="3" hidden="1" customWidth="1"/>
    <col min="15" max="15" width="0" style="3" hidden="1" customWidth="1"/>
    <col min="16" max="16384" width="9.77734375" style="3"/>
  </cols>
  <sheetData>
    <row r="1" spans="1:24" ht="22.5" x14ac:dyDescent="0.3">
      <c r="A1" s="22"/>
      <c r="P1" s="93" t="s">
        <v>128</v>
      </c>
    </row>
    <row r="2" spans="1:24" ht="22.5" x14ac:dyDescent="0.3">
      <c r="B2"/>
      <c r="C2"/>
      <c r="D2" s="89" t="s">
        <v>123</v>
      </c>
      <c r="E2"/>
      <c r="F2"/>
      <c r="G2"/>
      <c r="H2"/>
      <c r="I2"/>
      <c r="J2"/>
      <c r="K2"/>
    </row>
    <row r="4" spans="1:24" x14ac:dyDescent="0.25">
      <c r="B4" s="71" t="s">
        <v>24</v>
      </c>
      <c r="C4" s="8">
        <v>2</v>
      </c>
      <c r="D4" s="90"/>
      <c r="E4" s="91" t="s">
        <v>1</v>
      </c>
      <c r="F4" s="91" t="s">
        <v>9</v>
      </c>
      <c r="G4" s="91" t="s">
        <v>3</v>
      </c>
      <c r="H4" s="91" t="s">
        <v>5</v>
      </c>
      <c r="I4" s="91" t="s">
        <v>6</v>
      </c>
      <c r="J4" s="91" t="s">
        <v>7</v>
      </c>
      <c r="K4" s="91" t="s">
        <v>8</v>
      </c>
      <c r="L4" s="64"/>
      <c r="M4" s="64"/>
      <c r="N4" s="64"/>
      <c r="O4" s="64"/>
      <c r="P4" s="64"/>
      <c r="Q4" s="64"/>
      <c r="R4" s="64"/>
      <c r="S4" s="64"/>
      <c r="T4" s="64"/>
      <c r="U4" s="64"/>
      <c r="V4" s="64"/>
      <c r="W4" s="64"/>
      <c r="X4" s="64"/>
    </row>
    <row r="5" spans="1:24" x14ac:dyDescent="0.25">
      <c r="B5" s="71" t="s">
        <v>47</v>
      </c>
      <c r="C5" s="95">
        <f>IF(Summary!C16=1,1,IF(Summary!D16=1,2,IF(Summary!E16=1,3,0)))</f>
        <v>2</v>
      </c>
      <c r="D5" s="92" t="s">
        <v>0</v>
      </c>
      <c r="E5" s="92" t="s">
        <v>2</v>
      </c>
      <c r="F5" s="92" t="s">
        <v>10</v>
      </c>
      <c r="G5" s="92" t="s">
        <v>4</v>
      </c>
      <c r="H5" s="92" t="s">
        <v>2</v>
      </c>
      <c r="I5" s="92" t="s">
        <v>2</v>
      </c>
      <c r="J5" s="92" t="s">
        <v>2</v>
      </c>
      <c r="K5" s="92" t="s">
        <v>2</v>
      </c>
      <c r="L5" s="64"/>
      <c r="M5" s="64"/>
      <c r="N5" s="64"/>
      <c r="O5" s="64"/>
      <c r="P5" s="64"/>
      <c r="Q5" s="64"/>
      <c r="R5" s="64"/>
      <c r="S5" s="64"/>
      <c r="T5" s="64"/>
      <c r="U5" s="64"/>
      <c r="V5" s="64"/>
      <c r="W5" s="64"/>
      <c r="X5" s="64"/>
    </row>
    <row r="6" spans="1:24" s="69" customFormat="1" x14ac:dyDescent="0.25">
      <c r="B6" s="65"/>
      <c r="C6" s="66"/>
      <c r="D6" s="119"/>
      <c r="E6" s="67"/>
      <c r="F6" s="67"/>
      <c r="G6" s="67"/>
      <c r="H6" s="67"/>
      <c r="I6" s="68"/>
      <c r="J6" s="67"/>
      <c r="K6" s="68"/>
      <c r="L6" s="66"/>
      <c r="M6" s="66"/>
      <c r="N6" s="66"/>
      <c r="O6" s="66"/>
      <c r="P6" s="66"/>
      <c r="Q6" s="66"/>
      <c r="R6" s="66"/>
      <c r="S6" s="66"/>
      <c r="T6" s="66"/>
      <c r="U6" s="66"/>
      <c r="V6" s="66"/>
      <c r="W6" s="66"/>
      <c r="X6" s="66"/>
    </row>
    <row r="7" spans="1:24" x14ac:dyDescent="0.25">
      <c r="D7" s="120"/>
      <c r="E7" s="70"/>
      <c r="F7" s="70"/>
      <c r="G7" s="70"/>
      <c r="H7" s="7"/>
      <c r="I7" s="71"/>
      <c r="J7" s="7">
        <f>H7+I7</f>
        <v>0</v>
      </c>
      <c r="K7" s="71"/>
      <c r="L7" s="64"/>
      <c r="M7" s="64"/>
      <c r="N7" s="64"/>
      <c r="O7" s="64"/>
      <c r="P7" s="64"/>
      <c r="Q7" s="64"/>
      <c r="R7" s="64"/>
      <c r="S7" s="64"/>
      <c r="T7" s="64"/>
      <c r="U7" s="64"/>
      <c r="V7" s="64"/>
      <c r="W7" s="64"/>
      <c r="X7" s="64"/>
    </row>
    <row r="8" spans="1:24" outlineLevel="1" x14ac:dyDescent="0.25">
      <c r="B8" s="71"/>
      <c r="C8" s="64"/>
      <c r="D8" s="118">
        <v>1</v>
      </c>
      <c r="E8" s="7">
        <f>Model!D5</f>
        <v>0.37788811325233312</v>
      </c>
      <c r="F8" s="72" t="str">
        <f>'Teller 1'!F8</f>
        <v>Open</v>
      </c>
      <c r="G8" s="5">
        <v>0</v>
      </c>
      <c r="H8" s="7"/>
      <c r="I8" s="7" t="str">
        <f>IF(Model!J5=$C$4,_xll.CB.Normal(INDEX(Summary!$C$5:$E$12,7,'Teller 2'!$C$5),(INDEX(Summary!$C$5:$E$12,8,'Teller 2'!$C$5)),0),"")</f>
        <v/>
      </c>
      <c r="J8" s="7"/>
      <c r="K8" s="76"/>
      <c r="L8" s="73">
        <f t="shared" ref="L8:L71" si="0">$C$12</f>
        <v>0</v>
      </c>
      <c r="M8" s="73">
        <f t="shared" ref="M8:M71" si="1">$C$13</f>
        <v>0</v>
      </c>
      <c r="N8" s="73">
        <f t="shared" ref="N8:N71" si="2">$C$14</f>
        <v>0</v>
      </c>
      <c r="O8" s="64"/>
      <c r="P8" s="64"/>
      <c r="Q8" s="64"/>
      <c r="R8" s="64"/>
      <c r="S8" s="64"/>
      <c r="T8" s="64"/>
      <c r="U8" s="64"/>
      <c r="V8" s="64"/>
      <c r="W8" s="64"/>
      <c r="X8" s="64"/>
    </row>
    <row r="9" spans="1:24" outlineLevel="1" x14ac:dyDescent="0.25">
      <c r="B9" s="64"/>
      <c r="C9" s="74"/>
      <c r="D9" s="118">
        <v>2</v>
      </c>
      <c r="E9" s="7">
        <f>Model!D6</f>
        <v>0.38078163177085167</v>
      </c>
      <c r="F9" s="72" t="str">
        <f>'Teller 1'!F9</f>
        <v>Open</v>
      </c>
      <c r="G9" s="75">
        <f>COUNT($H$8:H8)-COUNTIF($J$8:J8,"&lt;"&amp;TEXT(E9,"General"))</f>
        <v>0</v>
      </c>
      <c r="H9" s="7">
        <f ca="1">IF(Model!J6=$C$4,MAXA(E9,MAX($J$8:J8)),"")</f>
        <v>0.38078163177085167</v>
      </c>
      <c r="I9" s="7">
        <f ca="1">IF(Model!J6=$C$4,_xll.CB.Normal(INDEX(Summary!$C$5:$E$12,7,'Teller 2'!$C$5),(INDEX(Summary!$C$5:$E$12,8,'Teller 2'!$C$5)),0),"")</f>
        <v>4.0863785414690327E-3</v>
      </c>
      <c r="J9" s="7">
        <f t="shared" ref="J9:J71" ca="1" si="3">IF(H9,H9+I9,"")</f>
        <v>0.38486801031232071</v>
      </c>
      <c r="K9" s="76">
        <f t="shared" ref="K9:K71" ca="1" si="4">IF(H9,H9-E9,"")</f>
        <v>0</v>
      </c>
      <c r="L9" s="73">
        <f t="shared" si="0"/>
        <v>0</v>
      </c>
      <c r="M9" s="73">
        <f t="shared" si="1"/>
        <v>0</v>
      </c>
      <c r="N9" s="73">
        <f t="shared" si="2"/>
        <v>0</v>
      </c>
      <c r="O9" s="64"/>
      <c r="P9" s="64"/>
      <c r="Q9" s="64"/>
      <c r="R9" s="64"/>
      <c r="S9" s="64"/>
      <c r="T9" s="64"/>
      <c r="U9" s="64"/>
      <c r="V9" s="64"/>
      <c r="W9" s="64"/>
      <c r="X9" s="64"/>
    </row>
    <row r="10" spans="1:24" outlineLevel="1" x14ac:dyDescent="0.25">
      <c r="B10" s="64"/>
      <c r="C10" s="76"/>
      <c r="D10" s="118">
        <v>3</v>
      </c>
      <c r="E10" s="7">
        <f>Model!D7</f>
        <v>0.38366974502318479</v>
      </c>
      <c r="F10" s="72" t="str">
        <f>'Teller 1'!F10</f>
        <v>Open</v>
      </c>
      <c r="G10" s="75">
        <f ca="1">COUNT($H$8:H9)-COUNTIF($J$8:J9,"&lt;"&amp;TEXT(E10,"General"))</f>
        <v>1</v>
      </c>
      <c r="H10" s="7" t="str">
        <f ca="1">IF(Model!J7=$C$4,MAXA(E10,MAX($J$8:J9)),"")</f>
        <v/>
      </c>
      <c r="I10" s="7" t="str">
        <f ca="1">IF(Model!J7=$C$4,_xll.CB.Normal(INDEX(Summary!$C$5:$E$12,7,'Teller 2'!$C$5),(INDEX(Summary!$C$5:$E$12,8,'Teller 2'!$C$5)),0),"")</f>
        <v/>
      </c>
      <c r="J10" s="7" t="str">
        <f t="shared" ca="1" si="3"/>
        <v/>
      </c>
      <c r="K10" s="76" t="str">
        <f t="shared" ca="1" si="4"/>
        <v/>
      </c>
      <c r="L10" s="73">
        <f t="shared" si="0"/>
        <v>0</v>
      </c>
      <c r="M10" s="73">
        <f t="shared" si="1"/>
        <v>0</v>
      </c>
      <c r="N10" s="73">
        <f t="shared" si="2"/>
        <v>0</v>
      </c>
      <c r="O10" s="64"/>
      <c r="P10" s="64"/>
      <c r="Q10" s="64"/>
      <c r="R10" s="64"/>
      <c r="S10" s="64"/>
      <c r="T10" s="64"/>
      <c r="U10" s="64"/>
      <c r="V10" s="64"/>
      <c r="W10" s="64"/>
      <c r="X10" s="64"/>
    </row>
    <row r="11" spans="1:24" outlineLevel="1" x14ac:dyDescent="0.25">
      <c r="D11" s="118">
        <v>4</v>
      </c>
      <c r="E11" s="7">
        <f>Model!D8</f>
        <v>0.38655785827551792</v>
      </c>
      <c r="F11" s="72" t="str">
        <f>'Teller 1'!F11</f>
        <v>Open</v>
      </c>
      <c r="G11" s="75">
        <f ca="1">COUNT($H$8:H10)-COUNTIF($J$8:J10,"&lt;"&amp;TEXT(E11,"General"))</f>
        <v>0</v>
      </c>
      <c r="H11" s="7">
        <f ca="1">IF(Model!J8=$C$4,MAXA(E11,MAX($J$8:J10)),"")</f>
        <v>0.38655785827551792</v>
      </c>
      <c r="I11" s="7">
        <f ca="1">IF(Model!J8=$C$4,_xll.CB.Normal(INDEX(Summary!$C$5:$E$12,7,'Teller 2'!$C$5),(INDEX(Summary!$C$5:$E$12,8,'Teller 2'!$C$5)),0),"")</f>
        <v>5.0006541633651827E-4</v>
      </c>
      <c r="J11" s="7">
        <f t="shared" ca="1" si="3"/>
        <v>0.38705792369185443</v>
      </c>
      <c r="K11" s="76">
        <f t="shared" ca="1" si="4"/>
        <v>0</v>
      </c>
      <c r="L11" s="73">
        <f t="shared" si="0"/>
        <v>0</v>
      </c>
      <c r="M11" s="73">
        <f t="shared" si="1"/>
        <v>0</v>
      </c>
      <c r="N11" s="73">
        <f t="shared" si="2"/>
        <v>0</v>
      </c>
      <c r="O11" s="64"/>
      <c r="P11" s="64"/>
      <c r="Q11" s="64"/>
      <c r="R11" s="64"/>
      <c r="S11" s="64"/>
      <c r="T11" s="64"/>
      <c r="U11" s="64"/>
      <c r="V11" s="64"/>
      <c r="W11" s="64"/>
      <c r="X11" s="64"/>
    </row>
    <row r="12" spans="1:24" outlineLevel="1" x14ac:dyDescent="0.25">
      <c r="C12" s="73"/>
      <c r="D12" s="118">
        <v>5</v>
      </c>
      <c r="E12" s="7">
        <f>Model!D9</f>
        <v>0.38944597152785104</v>
      </c>
      <c r="F12" s="72" t="str">
        <f>'Teller 1'!F12</f>
        <v>Open</v>
      </c>
      <c r="G12" s="75">
        <f ca="1">COUNT($H$8:H11)-COUNTIF($J$8:J11,"&lt;"&amp;TEXT(E12,"General"))</f>
        <v>0</v>
      </c>
      <c r="H12" s="7" t="str">
        <f ca="1">IF(Model!J9=$C$4,MAXA(E12,MAX($J$8:J11)),"")</f>
        <v/>
      </c>
      <c r="I12" s="7" t="str">
        <f ca="1">IF(Model!J9=$C$4,_xll.CB.Normal(INDEX(Summary!$C$5:$E$12,7,'Teller 2'!$C$5),(INDEX(Summary!$C$5:$E$12,8,'Teller 2'!$C$5)),0),"")</f>
        <v/>
      </c>
      <c r="J12" s="7" t="str">
        <f t="shared" ca="1" si="3"/>
        <v/>
      </c>
      <c r="K12" s="76" t="str">
        <f t="shared" ca="1" si="4"/>
        <v/>
      </c>
      <c r="L12" s="73">
        <f t="shared" si="0"/>
        <v>0</v>
      </c>
      <c r="M12" s="73">
        <f t="shared" si="1"/>
        <v>0</v>
      </c>
      <c r="N12" s="73">
        <f t="shared" si="2"/>
        <v>0</v>
      </c>
      <c r="O12" s="64"/>
      <c r="P12" s="64"/>
      <c r="Q12" s="64"/>
      <c r="R12" s="64"/>
      <c r="S12" s="64"/>
      <c r="T12" s="64"/>
      <c r="U12" s="64"/>
      <c r="V12" s="64"/>
      <c r="W12" s="64"/>
      <c r="X12" s="64"/>
    </row>
    <row r="13" spans="1:24" outlineLevel="1" x14ac:dyDescent="0.25">
      <c r="B13" s="64"/>
      <c r="C13" s="77"/>
      <c r="D13" s="118">
        <v>6</v>
      </c>
      <c r="E13" s="7">
        <f>Model!D10</f>
        <v>0.39233408478018417</v>
      </c>
      <c r="F13" s="72" t="str">
        <f>'Teller 1'!F13</f>
        <v>Open</v>
      </c>
      <c r="G13" s="75">
        <f ca="1">COUNT($H$8:H12)-COUNTIF($J$8:J12,"&lt;"&amp;TEXT(E13,"General"))</f>
        <v>0</v>
      </c>
      <c r="H13" s="7" t="str">
        <f ca="1">IF(Model!J10=$C$4,MAXA(E13,MAX($J$8:J12)),"")</f>
        <v/>
      </c>
      <c r="I13" s="7" t="str">
        <f ca="1">IF(Model!J10=$C$4,_xll.CB.Normal(INDEX(Summary!$C$5:$E$12,7,'Teller 2'!$C$5),(INDEX(Summary!$C$5:$E$12,8,'Teller 2'!$C$5)),0),"")</f>
        <v/>
      </c>
      <c r="J13" s="7" t="str">
        <f t="shared" ca="1" si="3"/>
        <v/>
      </c>
      <c r="K13" s="76" t="str">
        <f t="shared" ca="1" si="4"/>
        <v/>
      </c>
      <c r="L13" s="73">
        <f t="shared" si="0"/>
        <v>0</v>
      </c>
      <c r="M13" s="73">
        <f t="shared" si="1"/>
        <v>0</v>
      </c>
      <c r="N13" s="73">
        <f t="shared" si="2"/>
        <v>0</v>
      </c>
      <c r="O13" s="64"/>
      <c r="P13" s="64"/>
      <c r="Q13" s="64"/>
      <c r="R13" s="64"/>
      <c r="S13" s="64"/>
      <c r="T13" s="64"/>
      <c r="U13" s="64"/>
      <c r="V13" s="64"/>
      <c r="W13" s="64"/>
      <c r="X13" s="64"/>
    </row>
    <row r="14" spans="1:24" outlineLevel="1" x14ac:dyDescent="0.25">
      <c r="B14" s="64"/>
      <c r="C14" s="78"/>
      <c r="D14" s="118">
        <v>7</v>
      </c>
      <c r="E14" s="7">
        <f>Model!D11</f>
        <v>0.39522219803251729</v>
      </c>
      <c r="F14" s="72" t="str">
        <f>'Teller 1'!F14</f>
        <v>Open</v>
      </c>
      <c r="G14" s="75">
        <f ca="1">COUNT($H$8:H13)-COUNTIF($J$8:J13,"&lt;"&amp;TEXT(E14,"General"))</f>
        <v>0</v>
      </c>
      <c r="H14" s="7" t="str">
        <f ca="1">IF(Model!J11=$C$4,MAXA(E14,MAX($J$8:J13)),"")</f>
        <v/>
      </c>
      <c r="I14" s="7" t="str">
        <f ca="1">IF(Model!J11=$C$4,_xll.CB.Normal(INDEX(Summary!$C$5:$E$12,7,'Teller 2'!$C$5),(INDEX(Summary!$C$5:$E$12,8,'Teller 2'!$C$5)),0),"")</f>
        <v/>
      </c>
      <c r="J14" s="7" t="str">
        <f t="shared" ca="1" si="3"/>
        <v/>
      </c>
      <c r="K14" s="76" t="str">
        <f t="shared" ca="1" si="4"/>
        <v/>
      </c>
      <c r="L14" s="73">
        <f t="shared" si="0"/>
        <v>0</v>
      </c>
      <c r="M14" s="73">
        <f t="shared" si="1"/>
        <v>0</v>
      </c>
      <c r="N14" s="73">
        <f t="shared" si="2"/>
        <v>0</v>
      </c>
      <c r="O14" s="64"/>
      <c r="P14" s="64"/>
      <c r="Q14" s="64"/>
      <c r="R14" s="64"/>
      <c r="S14" s="64"/>
      <c r="T14" s="64"/>
      <c r="U14" s="64"/>
      <c r="V14" s="64"/>
      <c r="W14" s="64"/>
      <c r="X14" s="64"/>
    </row>
    <row r="15" spans="1:24" outlineLevel="1" x14ac:dyDescent="0.25">
      <c r="B15" s="64"/>
      <c r="C15" s="64"/>
      <c r="D15" s="118">
        <v>8</v>
      </c>
      <c r="E15" s="7">
        <f>Model!D12</f>
        <v>0.39811031128485042</v>
      </c>
      <c r="F15" s="72" t="str">
        <f>'Teller 1'!F15</f>
        <v>Open</v>
      </c>
      <c r="G15" s="75">
        <f ca="1">COUNT($H$8:H14)-COUNTIF($J$8:J14,"&lt;"&amp;TEXT(E15,"General"))</f>
        <v>0</v>
      </c>
      <c r="H15" s="7">
        <f ca="1">IF(Model!J12=$C$4,MAXA(E15,MAX($J$8:J14)),"")</f>
        <v>0.39811031128485042</v>
      </c>
      <c r="I15" s="7">
        <f ca="1">IF(Model!J12=$C$4,_xll.CB.Normal(INDEX(Summary!$C$5:$E$12,7,'Teller 2'!$C$5),(INDEX(Summary!$C$5:$E$12,8,'Teller 2'!$C$5)),0),"")</f>
        <v>2.278474408283901E-3</v>
      </c>
      <c r="J15" s="7">
        <f t="shared" ca="1" si="3"/>
        <v>0.4003887856931343</v>
      </c>
      <c r="K15" s="76">
        <f t="shared" ca="1" si="4"/>
        <v>0</v>
      </c>
      <c r="L15" s="73">
        <f t="shared" si="0"/>
        <v>0</v>
      </c>
      <c r="M15" s="73">
        <f t="shared" si="1"/>
        <v>0</v>
      </c>
      <c r="N15" s="73">
        <f t="shared" si="2"/>
        <v>0</v>
      </c>
      <c r="O15" s="64"/>
      <c r="P15" s="64"/>
      <c r="Q15" s="64"/>
      <c r="R15" s="64"/>
      <c r="S15" s="64"/>
      <c r="T15" s="64"/>
      <c r="U15" s="64"/>
      <c r="V15" s="64"/>
      <c r="W15" s="64"/>
      <c r="X15" s="64"/>
    </row>
    <row r="16" spans="1:24" outlineLevel="1" x14ac:dyDescent="0.25">
      <c r="B16" s="79"/>
      <c r="D16" s="118">
        <v>9</v>
      </c>
      <c r="E16" s="7">
        <f>Model!D13</f>
        <v>0.40099842453718354</v>
      </c>
      <c r="F16" s="72" t="str">
        <f>'Teller 1'!F16</f>
        <v>Open</v>
      </c>
      <c r="G16" s="75">
        <f ca="1">COUNT($H$8:H15)-COUNTIF($J$8:J15,"&lt;"&amp;TEXT(E16,"General"))</f>
        <v>0</v>
      </c>
      <c r="H16" s="7" t="str">
        <f ca="1">IF(Model!J13=$C$4,MAXA(E16,MAX($J$8:J15)),"")</f>
        <v/>
      </c>
      <c r="I16" s="7" t="str">
        <f ca="1">IF(Model!J13=$C$4,_xll.CB.Normal(INDEX(Summary!$C$5:$E$12,7,'Teller 2'!$C$5),(INDEX(Summary!$C$5:$E$12,8,'Teller 2'!$C$5)),0),"")</f>
        <v/>
      </c>
      <c r="J16" s="7" t="str">
        <f t="shared" ca="1" si="3"/>
        <v/>
      </c>
      <c r="K16" s="76" t="str">
        <f t="shared" ca="1" si="4"/>
        <v/>
      </c>
      <c r="L16" s="73">
        <f t="shared" si="0"/>
        <v>0</v>
      </c>
      <c r="M16" s="73">
        <f t="shared" si="1"/>
        <v>0</v>
      </c>
      <c r="N16" s="73">
        <f t="shared" si="2"/>
        <v>0</v>
      </c>
      <c r="O16" s="64"/>
      <c r="P16" s="64"/>
      <c r="Q16" s="64"/>
      <c r="R16" s="64"/>
      <c r="S16" s="64"/>
      <c r="T16" s="64"/>
      <c r="U16" s="64"/>
      <c r="V16" s="64"/>
      <c r="W16" s="64"/>
      <c r="X16" s="64"/>
    </row>
    <row r="17" spans="2:24" outlineLevel="1" x14ac:dyDescent="0.25">
      <c r="D17" s="118">
        <v>10</v>
      </c>
      <c r="E17" s="7">
        <f>Model!D14</f>
        <v>0.40388653778951666</v>
      </c>
      <c r="F17" s="72" t="str">
        <f>'Teller 1'!F17</f>
        <v>Open</v>
      </c>
      <c r="G17" s="75">
        <f ca="1">COUNT($H$8:H16)-COUNTIF($J$8:J16,"&lt;"&amp;TEXT(E17,"General"))</f>
        <v>0</v>
      </c>
      <c r="H17" s="7" t="str">
        <f ca="1">IF(Model!J14=$C$4,MAXA(E17,MAX($J$8:J16)),"")</f>
        <v/>
      </c>
      <c r="I17" s="7" t="str">
        <f ca="1">IF(Model!J14=$C$4,_xll.CB.Normal(INDEX(Summary!$C$5:$E$12,7,'Teller 2'!$C$5),(INDEX(Summary!$C$5:$E$12,8,'Teller 2'!$C$5)),0),"")</f>
        <v/>
      </c>
      <c r="J17" s="7" t="str">
        <f t="shared" ca="1" si="3"/>
        <v/>
      </c>
      <c r="K17" s="76" t="str">
        <f t="shared" ca="1" si="4"/>
        <v/>
      </c>
      <c r="L17" s="73">
        <f t="shared" si="0"/>
        <v>0</v>
      </c>
      <c r="M17" s="73">
        <f t="shared" si="1"/>
        <v>0</v>
      </c>
      <c r="N17" s="73">
        <f t="shared" si="2"/>
        <v>0</v>
      </c>
      <c r="O17" s="64"/>
      <c r="P17" s="64"/>
      <c r="Q17" s="64"/>
      <c r="R17" s="64"/>
      <c r="S17" s="64"/>
      <c r="T17" s="64"/>
      <c r="U17" s="64"/>
      <c r="V17" s="64"/>
      <c r="W17" s="64"/>
      <c r="X17" s="64"/>
    </row>
    <row r="18" spans="2:24" outlineLevel="1" x14ac:dyDescent="0.25">
      <c r="C18" s="80"/>
      <c r="D18" s="118">
        <v>11</v>
      </c>
      <c r="E18" s="7">
        <f>Model!D15</f>
        <v>0.40677465104184979</v>
      </c>
      <c r="F18" s="72" t="str">
        <f>'Teller 1'!F18</f>
        <v>Open</v>
      </c>
      <c r="G18" s="75">
        <f ca="1">COUNT($H$8:H17)-COUNTIF($J$8:J17,"&lt;"&amp;TEXT(E18,"General"))</f>
        <v>0</v>
      </c>
      <c r="H18" s="7">
        <f ca="1">IF(Model!J15=$C$4,MAXA(E18,MAX($J$8:J17)),"")</f>
        <v>0.40677465104184979</v>
      </c>
      <c r="I18" s="7">
        <f ca="1">IF(Model!J15=$C$4,_xll.CB.Normal(INDEX(Summary!$C$5:$E$12,7,'Teller 2'!$C$5),(INDEX(Summary!$C$5:$E$12,8,'Teller 2'!$C$5)),0),"")</f>
        <v>7.1015184366673458E-3</v>
      </c>
      <c r="J18" s="7">
        <f t="shared" ca="1" si="3"/>
        <v>0.41387616947851713</v>
      </c>
      <c r="K18" s="76">
        <f t="shared" ca="1" si="4"/>
        <v>0</v>
      </c>
      <c r="L18" s="73">
        <f t="shared" si="0"/>
        <v>0</v>
      </c>
      <c r="M18" s="73">
        <f t="shared" si="1"/>
        <v>0</v>
      </c>
      <c r="N18" s="73">
        <f t="shared" si="2"/>
        <v>0</v>
      </c>
      <c r="O18" s="64"/>
      <c r="P18" s="64"/>
      <c r="Q18" s="64"/>
      <c r="R18" s="64"/>
      <c r="S18" s="64"/>
      <c r="T18" s="64"/>
      <c r="U18" s="64"/>
      <c r="V18" s="64"/>
      <c r="W18" s="64"/>
      <c r="X18" s="64"/>
    </row>
    <row r="19" spans="2:24" outlineLevel="1" x14ac:dyDescent="0.25">
      <c r="B19" s="64"/>
      <c r="C19" s="80"/>
      <c r="D19" s="118">
        <v>12</v>
      </c>
      <c r="E19" s="7">
        <f>Model!D16</f>
        <v>0.40966276429418291</v>
      </c>
      <c r="F19" s="72" t="str">
        <f>'Teller 1'!F19</f>
        <v>Open</v>
      </c>
      <c r="G19" s="75">
        <f ca="1">COUNT($H$8:H18)-COUNTIF($J$8:J18,"&lt;"&amp;TEXT(E19,"General"))</f>
        <v>1</v>
      </c>
      <c r="H19" s="7" t="str">
        <f ca="1">IF(Model!J16=$C$4,MAXA(E19,MAX($J$8:J18)),"")</f>
        <v/>
      </c>
      <c r="I19" s="7" t="str">
        <f ca="1">IF(Model!J16=$C$4,_xll.CB.Normal(INDEX(Summary!$C$5:$E$12,7,'Teller 2'!$C$5),(INDEX(Summary!$C$5:$E$12,8,'Teller 2'!$C$5)),0),"")</f>
        <v/>
      </c>
      <c r="J19" s="7" t="str">
        <f t="shared" ca="1" si="3"/>
        <v/>
      </c>
      <c r="K19" s="76" t="str">
        <f t="shared" ca="1" si="4"/>
        <v/>
      </c>
      <c r="L19" s="73">
        <f t="shared" si="0"/>
        <v>0</v>
      </c>
      <c r="M19" s="73">
        <f t="shared" si="1"/>
        <v>0</v>
      </c>
      <c r="N19" s="73">
        <f t="shared" si="2"/>
        <v>0</v>
      </c>
      <c r="O19" s="64"/>
      <c r="P19" s="64"/>
      <c r="Q19" s="64"/>
      <c r="R19" s="64"/>
      <c r="S19" s="64"/>
      <c r="T19" s="64"/>
      <c r="U19" s="64"/>
      <c r="V19" s="64"/>
      <c r="W19" s="64"/>
      <c r="X19" s="64"/>
    </row>
    <row r="20" spans="2:24" outlineLevel="1" x14ac:dyDescent="0.25">
      <c r="B20" s="64"/>
      <c r="C20" s="81"/>
      <c r="D20" s="118">
        <v>13</v>
      </c>
      <c r="E20" s="7">
        <f>Model!D17</f>
        <v>0.41255087754651604</v>
      </c>
      <c r="F20" s="72" t="str">
        <f>'Teller 1'!F20</f>
        <v>Open</v>
      </c>
      <c r="G20" s="75">
        <f ca="1">COUNT($H$8:H19)-COUNTIF($J$8:J19,"&lt;"&amp;TEXT(E20,"General"))</f>
        <v>1</v>
      </c>
      <c r="H20" s="7" t="str">
        <f ca="1">IF(Model!J17=$C$4,MAXA(E20,MAX($J$8:J19)),"")</f>
        <v/>
      </c>
      <c r="I20" s="7" t="str">
        <f ca="1">IF(Model!J17=$C$4,_xll.CB.Normal(INDEX(Summary!$C$5:$E$12,7,'Teller 2'!$C$5),(INDEX(Summary!$C$5:$E$12,8,'Teller 2'!$C$5)),0),"")</f>
        <v/>
      </c>
      <c r="J20" s="7" t="str">
        <f t="shared" ca="1" si="3"/>
        <v/>
      </c>
      <c r="K20" s="76" t="str">
        <f t="shared" ca="1" si="4"/>
        <v/>
      </c>
      <c r="L20" s="73">
        <f t="shared" si="0"/>
        <v>0</v>
      </c>
      <c r="M20" s="73">
        <f t="shared" si="1"/>
        <v>0</v>
      </c>
      <c r="N20" s="73">
        <f t="shared" si="2"/>
        <v>0</v>
      </c>
      <c r="O20" s="64"/>
      <c r="P20" s="64"/>
      <c r="Q20" s="64"/>
      <c r="R20" s="64"/>
      <c r="S20" s="64"/>
      <c r="T20" s="64"/>
      <c r="U20" s="64"/>
      <c r="V20" s="64"/>
      <c r="W20" s="64"/>
      <c r="X20" s="64"/>
    </row>
    <row r="21" spans="2:24" outlineLevel="1" x14ac:dyDescent="0.25">
      <c r="D21" s="118">
        <v>14</v>
      </c>
      <c r="E21" s="7">
        <f>Model!D18</f>
        <v>0.41543899079884916</v>
      </c>
      <c r="F21" s="72" t="str">
        <f>'Teller 1'!F21</f>
        <v>Open</v>
      </c>
      <c r="G21" s="75">
        <f ca="1">COUNT($H$8:H20)-COUNTIF($J$8:J20,"&lt;"&amp;TEXT(E21,"General"))</f>
        <v>0</v>
      </c>
      <c r="H21" s="7" t="str">
        <f ca="1">IF(Model!J18=$C$4,MAXA(E21,MAX($J$8:J20)),"")</f>
        <v/>
      </c>
      <c r="I21" s="7" t="str">
        <f ca="1">IF(Model!J18=$C$4,_xll.CB.Normal(INDEX(Summary!$C$5:$E$12,7,'Teller 2'!$C$5),(INDEX(Summary!$C$5:$E$12,8,'Teller 2'!$C$5)),0),"")</f>
        <v/>
      </c>
      <c r="J21" s="7" t="str">
        <f t="shared" ca="1" si="3"/>
        <v/>
      </c>
      <c r="K21" s="76" t="str">
        <f t="shared" ca="1" si="4"/>
        <v/>
      </c>
      <c r="L21" s="73">
        <f t="shared" si="0"/>
        <v>0</v>
      </c>
      <c r="M21" s="73">
        <f t="shared" si="1"/>
        <v>0</v>
      </c>
      <c r="N21" s="73">
        <f t="shared" si="2"/>
        <v>0</v>
      </c>
      <c r="O21" s="64"/>
      <c r="P21" s="64"/>
      <c r="Q21" s="64"/>
      <c r="R21" s="64"/>
      <c r="S21" s="64"/>
      <c r="T21" s="64"/>
      <c r="U21" s="64"/>
      <c r="V21" s="64"/>
      <c r="W21" s="64"/>
      <c r="X21" s="64"/>
    </row>
    <row r="22" spans="2:24" outlineLevel="1" x14ac:dyDescent="0.25">
      <c r="B22" s="64"/>
      <c r="C22" s="76"/>
      <c r="D22" s="118">
        <v>15</v>
      </c>
      <c r="E22" s="7">
        <f>Model!D19</f>
        <v>0.41832710405118229</v>
      </c>
      <c r="F22" s="72" t="str">
        <f>'Teller 1'!F22</f>
        <v>Open</v>
      </c>
      <c r="G22" s="75">
        <f ca="1">COUNT($H$8:H21)-COUNTIF($J$8:J21,"&lt;"&amp;TEXT(E22,"General"))</f>
        <v>0</v>
      </c>
      <c r="H22" s="7" t="str">
        <f ca="1">IF(Model!J19=$C$4,MAXA(E22,MAX($J$8:J21)),"")</f>
        <v/>
      </c>
      <c r="I22" s="7" t="str">
        <f ca="1">IF(Model!J19=$C$4,_xll.CB.Normal(INDEX(Summary!$C$5:$E$12,7,'Teller 2'!$C$5),(INDEX(Summary!$C$5:$E$12,8,'Teller 2'!$C$5)),0),"")</f>
        <v/>
      </c>
      <c r="J22" s="7" t="str">
        <f t="shared" ca="1" si="3"/>
        <v/>
      </c>
      <c r="K22" s="76" t="str">
        <f t="shared" ca="1" si="4"/>
        <v/>
      </c>
      <c r="L22" s="73">
        <f t="shared" si="0"/>
        <v>0</v>
      </c>
      <c r="M22" s="73">
        <f t="shared" si="1"/>
        <v>0</v>
      </c>
      <c r="N22" s="73">
        <f t="shared" si="2"/>
        <v>0</v>
      </c>
      <c r="O22" s="64"/>
      <c r="P22" s="64"/>
      <c r="Q22" s="64"/>
      <c r="R22" s="64"/>
      <c r="S22" s="64"/>
      <c r="T22" s="64"/>
      <c r="U22" s="64"/>
      <c r="V22" s="64"/>
      <c r="W22" s="64"/>
      <c r="X22" s="64"/>
    </row>
    <row r="23" spans="2:24" outlineLevel="1" x14ac:dyDescent="0.25">
      <c r="B23" s="64"/>
      <c r="C23" s="64"/>
      <c r="D23" s="118">
        <v>16</v>
      </c>
      <c r="E23" s="7">
        <f>Model!D20</f>
        <v>0.42121521730351541</v>
      </c>
      <c r="F23" s="72" t="str">
        <f>'Teller 1'!F23</f>
        <v>Open</v>
      </c>
      <c r="G23" s="75">
        <f ca="1">COUNT($H$8:H22)-COUNTIF($J$8:J22,"&lt;"&amp;TEXT(E23,"General"))</f>
        <v>0</v>
      </c>
      <c r="H23" s="7">
        <f ca="1">IF(Model!J20=$C$4,MAXA(E23,MAX($J$8:J22)),"")</f>
        <v>0.42121521730351541</v>
      </c>
      <c r="I23" s="7">
        <f ca="1">IF(Model!J20=$C$4,_xll.CB.Normal(INDEX(Summary!$C$5:$E$12,7,'Teller 2'!$C$5),(INDEX(Summary!$C$5:$E$12,8,'Teller 2'!$C$5)),0),"")</f>
        <v>2.3850007607404498E-3</v>
      </c>
      <c r="J23" s="7">
        <f t="shared" ca="1" si="3"/>
        <v>0.42360021806425585</v>
      </c>
      <c r="K23" s="76">
        <f t="shared" ca="1" si="4"/>
        <v>0</v>
      </c>
      <c r="L23" s="73">
        <f t="shared" si="0"/>
        <v>0</v>
      </c>
      <c r="M23" s="73">
        <f t="shared" si="1"/>
        <v>0</v>
      </c>
      <c r="N23" s="73">
        <f t="shared" si="2"/>
        <v>0</v>
      </c>
      <c r="O23" s="64"/>
      <c r="P23" s="64"/>
      <c r="Q23" s="64"/>
      <c r="R23" s="64"/>
      <c r="S23" s="64"/>
      <c r="T23" s="64"/>
      <c r="U23" s="64"/>
      <c r="V23" s="64"/>
      <c r="W23" s="64"/>
      <c r="X23" s="64"/>
    </row>
    <row r="24" spans="2:24" outlineLevel="1" x14ac:dyDescent="0.25">
      <c r="B24" s="64"/>
      <c r="C24" s="64"/>
      <c r="D24" s="118">
        <v>17</v>
      </c>
      <c r="E24" s="7">
        <f>Model!D21</f>
        <v>0.42410333055584853</v>
      </c>
      <c r="F24" s="72" t="str">
        <f>'Teller 1'!F24</f>
        <v>Open</v>
      </c>
      <c r="G24" s="75">
        <f ca="1">COUNT($H$8:H23)-COUNTIF($J$8:J23,"&lt;"&amp;TEXT(E24,"General"))</f>
        <v>0</v>
      </c>
      <c r="H24" s="7" t="str">
        <f ca="1">IF(Model!J21=$C$4,MAXA(E24,MAX($J$8:J23)),"")</f>
        <v/>
      </c>
      <c r="I24" s="7" t="str">
        <f ca="1">IF(Model!J21=$C$4,_xll.CB.Normal(INDEX(Summary!$C$5:$E$12,7,'Teller 2'!$C$5),(INDEX(Summary!$C$5:$E$12,8,'Teller 2'!$C$5)),0),"")</f>
        <v/>
      </c>
      <c r="J24" s="7" t="str">
        <f t="shared" ca="1" si="3"/>
        <v/>
      </c>
      <c r="K24" s="76" t="str">
        <f t="shared" ca="1" si="4"/>
        <v/>
      </c>
      <c r="L24" s="73">
        <f t="shared" si="0"/>
        <v>0</v>
      </c>
      <c r="M24" s="73">
        <f t="shared" si="1"/>
        <v>0</v>
      </c>
      <c r="N24" s="73">
        <f t="shared" si="2"/>
        <v>0</v>
      </c>
      <c r="O24" s="64"/>
      <c r="P24" s="64"/>
      <c r="Q24" s="64"/>
      <c r="R24" s="64"/>
      <c r="S24" s="64"/>
      <c r="T24" s="64"/>
      <c r="U24" s="64"/>
      <c r="V24" s="64"/>
      <c r="W24" s="64"/>
      <c r="X24" s="64"/>
    </row>
    <row r="25" spans="2:24" outlineLevel="1" x14ac:dyDescent="0.25">
      <c r="D25" s="118">
        <v>18</v>
      </c>
      <c r="E25" s="7">
        <f>Model!D22</f>
        <v>0.42699144380818166</v>
      </c>
      <c r="F25" s="72" t="str">
        <f>'Teller 1'!F25</f>
        <v>Open</v>
      </c>
      <c r="G25" s="75">
        <f ca="1">COUNT($H$8:H24)-COUNTIF($J$8:J24,"&lt;"&amp;TEXT(E25,"General"))</f>
        <v>0</v>
      </c>
      <c r="H25" s="7">
        <f ca="1">IF(Model!J22=$C$4,MAXA(E25,MAX($J$8:J24)),"")</f>
        <v>0.42699144380818166</v>
      </c>
      <c r="I25" s="7">
        <f ca="1">IF(Model!J22=$C$4,_xll.CB.Normal(INDEX(Summary!$C$5:$E$12,7,'Teller 2'!$C$5),(INDEX(Summary!$C$5:$E$12,8,'Teller 2'!$C$5)),0),"")</f>
        <v>4.2523590476703363E-3</v>
      </c>
      <c r="J25" s="7">
        <f t="shared" ca="1" si="3"/>
        <v>0.43124380285585201</v>
      </c>
      <c r="K25" s="76">
        <f t="shared" ca="1" si="4"/>
        <v>0</v>
      </c>
      <c r="L25" s="73">
        <f t="shared" si="0"/>
        <v>0</v>
      </c>
      <c r="M25" s="73">
        <f t="shared" si="1"/>
        <v>0</v>
      </c>
      <c r="N25" s="73">
        <f t="shared" si="2"/>
        <v>0</v>
      </c>
      <c r="O25" s="64"/>
      <c r="P25" s="64"/>
      <c r="Q25" s="64"/>
      <c r="R25" s="64"/>
      <c r="S25" s="64"/>
      <c r="T25" s="64"/>
      <c r="U25" s="64"/>
      <c r="V25" s="64"/>
      <c r="W25" s="64"/>
      <c r="X25" s="64"/>
    </row>
    <row r="26" spans="2:24" outlineLevel="1" x14ac:dyDescent="0.25">
      <c r="B26" s="64"/>
      <c r="C26" s="64"/>
      <c r="D26" s="118">
        <v>19</v>
      </c>
      <c r="E26" s="7">
        <f>Model!D23</f>
        <v>0.42987955706051478</v>
      </c>
      <c r="F26" s="72" t="str">
        <f>'Teller 1'!F26</f>
        <v>Open</v>
      </c>
      <c r="G26" s="75">
        <f ca="1">COUNT($H$8:H25)-COUNTIF($J$8:J25,"&lt;"&amp;TEXT(E26,"General"))</f>
        <v>1</v>
      </c>
      <c r="H26" s="7" t="str">
        <f ca="1">IF(Model!J23=$C$4,MAXA(E26,MAX($J$8:J25)),"")</f>
        <v/>
      </c>
      <c r="I26" s="7" t="str">
        <f ca="1">IF(Model!J23=$C$4,_xll.CB.Normal(INDEX(Summary!$C$5:$E$12,7,'Teller 2'!$C$5),(INDEX(Summary!$C$5:$E$12,8,'Teller 2'!$C$5)),0),"")</f>
        <v/>
      </c>
      <c r="J26" s="7" t="str">
        <f t="shared" ca="1" si="3"/>
        <v/>
      </c>
      <c r="K26" s="76" t="str">
        <f t="shared" ca="1" si="4"/>
        <v/>
      </c>
      <c r="L26" s="73">
        <f t="shared" si="0"/>
        <v>0</v>
      </c>
      <c r="M26" s="73">
        <f t="shared" si="1"/>
        <v>0</v>
      </c>
      <c r="N26" s="73">
        <f t="shared" si="2"/>
        <v>0</v>
      </c>
      <c r="O26" s="64"/>
      <c r="P26" s="64"/>
      <c r="Q26" s="64"/>
      <c r="R26" s="64"/>
      <c r="S26" s="64"/>
      <c r="T26" s="64"/>
      <c r="U26" s="64"/>
      <c r="V26" s="64"/>
      <c r="W26" s="64"/>
      <c r="X26" s="64"/>
    </row>
    <row r="27" spans="2:24" outlineLevel="1" x14ac:dyDescent="0.25">
      <c r="B27" s="64"/>
      <c r="C27" s="64"/>
      <c r="D27" s="118">
        <v>20</v>
      </c>
      <c r="E27" s="7">
        <f>Model!D24</f>
        <v>0.43276767031284791</v>
      </c>
      <c r="F27" s="72" t="str">
        <f>'Teller 1'!F27</f>
        <v>Open</v>
      </c>
      <c r="G27" s="75">
        <f ca="1">COUNT($H$8:H26)-COUNTIF($J$8:J26,"&lt;"&amp;TEXT(E27,"General"))</f>
        <v>0</v>
      </c>
      <c r="H27" s="7">
        <f ca="1">IF(Model!J24=$C$4,MAXA(E27,MAX($J$8:J26)),"")</f>
        <v>0.43276767031284791</v>
      </c>
      <c r="I27" s="7">
        <f ca="1">IF(Model!J24=$C$4,_xll.CB.Normal(INDEX(Summary!$C$5:$E$12,7,'Teller 2'!$C$5),(INDEX(Summary!$C$5:$E$12,8,'Teller 2'!$C$5)),0),"")</f>
        <v>1.7811252258569759E-3</v>
      </c>
      <c r="J27" s="7">
        <f t="shared" ca="1" si="3"/>
        <v>0.4345487955387049</v>
      </c>
      <c r="K27" s="76">
        <f t="shared" ca="1" si="4"/>
        <v>0</v>
      </c>
      <c r="L27" s="73">
        <f t="shared" si="0"/>
        <v>0</v>
      </c>
      <c r="M27" s="73">
        <f t="shared" si="1"/>
        <v>0</v>
      </c>
      <c r="N27" s="73">
        <f t="shared" si="2"/>
        <v>0</v>
      </c>
      <c r="O27" s="64"/>
      <c r="P27" s="64"/>
      <c r="Q27" s="64"/>
      <c r="R27" s="64"/>
      <c r="S27" s="64"/>
      <c r="T27" s="64"/>
      <c r="U27" s="64"/>
      <c r="V27" s="64"/>
      <c r="W27" s="64"/>
      <c r="X27" s="64"/>
    </row>
    <row r="28" spans="2:24" outlineLevel="1" x14ac:dyDescent="0.25">
      <c r="B28" s="64"/>
      <c r="C28" s="64"/>
      <c r="D28" s="118">
        <v>21</v>
      </c>
      <c r="E28" s="7">
        <f>Model!D25</f>
        <v>0.43565578356518103</v>
      </c>
      <c r="F28" s="72" t="str">
        <f>'Teller 1'!F28</f>
        <v>Open</v>
      </c>
      <c r="G28" s="75">
        <f ca="1">COUNT($H$8:H27)-COUNTIF($J$8:J27,"&lt;"&amp;TEXT(E28,"General"))</f>
        <v>0</v>
      </c>
      <c r="H28" s="7" t="str">
        <f ca="1">IF(Model!J25=$C$4,MAXA(E28,MAX($J$8:J27)),"")</f>
        <v/>
      </c>
      <c r="I28" s="7" t="str">
        <f ca="1">IF(Model!J25=$C$4,_xll.CB.Normal(INDEX(Summary!$C$5:$E$12,7,'Teller 2'!$C$5),(INDEX(Summary!$C$5:$E$12,8,'Teller 2'!$C$5)),0),"")</f>
        <v/>
      </c>
      <c r="J28" s="7" t="str">
        <f t="shared" ca="1" si="3"/>
        <v/>
      </c>
      <c r="K28" s="76" t="str">
        <f t="shared" ca="1" si="4"/>
        <v/>
      </c>
      <c r="L28" s="73">
        <f t="shared" si="0"/>
        <v>0</v>
      </c>
      <c r="M28" s="73">
        <f t="shared" si="1"/>
        <v>0</v>
      </c>
      <c r="N28" s="73">
        <f t="shared" si="2"/>
        <v>0</v>
      </c>
      <c r="O28" s="64"/>
      <c r="P28" s="64"/>
      <c r="Q28" s="64"/>
      <c r="R28" s="64"/>
      <c r="S28" s="64"/>
      <c r="T28" s="64"/>
      <c r="U28" s="64"/>
      <c r="V28" s="64"/>
      <c r="W28" s="64"/>
      <c r="X28" s="64"/>
    </row>
    <row r="29" spans="2:24" outlineLevel="1" x14ac:dyDescent="0.25">
      <c r="B29" s="64"/>
      <c r="C29" s="64"/>
      <c r="D29" s="118">
        <v>22</v>
      </c>
      <c r="E29" s="7">
        <f>Model!D26</f>
        <v>0.43854389681751416</v>
      </c>
      <c r="F29" s="72" t="str">
        <f>'Teller 1'!F29</f>
        <v>Open</v>
      </c>
      <c r="G29" s="75">
        <f ca="1">COUNT($H$8:H28)-COUNTIF($J$8:J28,"&lt;"&amp;TEXT(E29,"General"))</f>
        <v>0</v>
      </c>
      <c r="H29" s="7">
        <f ca="1">IF(Model!J26=$C$4,MAXA(E29,MAX($J$8:J28)),"")</f>
        <v>0.43854389681751416</v>
      </c>
      <c r="I29" s="7">
        <f ca="1">IF(Model!J26=$C$4,_xll.CB.Normal(INDEX(Summary!$C$5:$E$12,7,'Teller 2'!$C$5),(INDEX(Summary!$C$5:$E$12,8,'Teller 2'!$C$5)),0),"")</f>
        <v>4.0243614336060475E-3</v>
      </c>
      <c r="J29" s="7">
        <f t="shared" ca="1" si="3"/>
        <v>0.44256825825112023</v>
      </c>
      <c r="K29" s="76">
        <f t="shared" ca="1" si="4"/>
        <v>0</v>
      </c>
      <c r="L29" s="73">
        <f t="shared" si="0"/>
        <v>0</v>
      </c>
      <c r="M29" s="73">
        <f t="shared" si="1"/>
        <v>0</v>
      </c>
      <c r="N29" s="73">
        <f t="shared" si="2"/>
        <v>0</v>
      </c>
      <c r="O29" s="64"/>
      <c r="P29" s="64"/>
      <c r="Q29" s="64"/>
      <c r="R29" s="64"/>
      <c r="S29" s="64"/>
      <c r="T29" s="64"/>
      <c r="U29" s="64"/>
      <c r="V29" s="64"/>
      <c r="W29" s="64"/>
      <c r="X29" s="64"/>
    </row>
    <row r="30" spans="2:24" outlineLevel="1" x14ac:dyDescent="0.25">
      <c r="B30" s="64"/>
      <c r="C30" s="64"/>
      <c r="D30" s="118">
        <v>23</v>
      </c>
      <c r="E30" s="7">
        <f>Model!D27</f>
        <v>0.44143201006984728</v>
      </c>
      <c r="F30" s="72" t="str">
        <f>'Teller 1'!F30</f>
        <v>Open</v>
      </c>
      <c r="G30" s="75">
        <f ca="1">COUNT($H$8:H29)-COUNTIF($J$8:J29,"&lt;"&amp;TEXT(E30,"General"))</f>
        <v>1</v>
      </c>
      <c r="H30" s="7" t="str">
        <f ca="1">IF(Model!J27=$C$4,MAXA(E30,MAX($J$8:J29)),"")</f>
        <v/>
      </c>
      <c r="I30" s="7" t="str">
        <f ca="1">IF(Model!J27=$C$4,_xll.CB.Normal(INDEX(Summary!$C$5:$E$12,7,'Teller 2'!$C$5),(INDEX(Summary!$C$5:$E$12,8,'Teller 2'!$C$5)),0),"")</f>
        <v/>
      </c>
      <c r="J30" s="7" t="str">
        <f t="shared" ca="1" si="3"/>
        <v/>
      </c>
      <c r="K30" s="76" t="str">
        <f t="shared" ca="1" si="4"/>
        <v/>
      </c>
      <c r="L30" s="73">
        <f t="shared" si="0"/>
        <v>0</v>
      </c>
      <c r="M30" s="73">
        <f t="shared" si="1"/>
        <v>0</v>
      </c>
      <c r="N30" s="73">
        <f t="shared" si="2"/>
        <v>0</v>
      </c>
      <c r="O30" s="64"/>
      <c r="P30" s="64"/>
      <c r="Q30" s="64"/>
      <c r="R30" s="64"/>
      <c r="S30" s="64"/>
      <c r="T30" s="64"/>
      <c r="U30" s="64"/>
      <c r="V30" s="64"/>
      <c r="W30" s="64"/>
      <c r="X30" s="64"/>
    </row>
    <row r="31" spans="2:24" outlineLevel="1" x14ac:dyDescent="0.25">
      <c r="B31" s="64"/>
      <c r="C31" s="64"/>
      <c r="D31" s="118">
        <v>24</v>
      </c>
      <c r="E31" s="7">
        <f>Model!D28</f>
        <v>0.4443201233221804</v>
      </c>
      <c r="F31" s="72" t="str">
        <f>'Teller 1'!F31</f>
        <v>Open</v>
      </c>
      <c r="G31" s="75">
        <f ca="1">COUNT($H$8:H30)-COUNTIF($J$8:J30,"&lt;"&amp;TEXT(E31,"General"))</f>
        <v>0</v>
      </c>
      <c r="H31" s="7">
        <f ca="1">IF(Model!J28=$C$4,MAXA(E31,MAX($J$8:J30)),"")</f>
        <v>0.4443201233221804</v>
      </c>
      <c r="I31" s="7">
        <f ca="1">IF(Model!J28=$C$4,_xll.CB.Normal(INDEX(Summary!$C$5:$E$12,7,'Teller 2'!$C$5),(INDEX(Summary!$C$5:$E$12,8,'Teller 2'!$C$5)),0),"")</f>
        <v>4.7732623166309909E-3</v>
      </c>
      <c r="J31" s="7">
        <f t="shared" ca="1" si="3"/>
        <v>0.4490933856388114</v>
      </c>
      <c r="K31" s="76">
        <f t="shared" ca="1" si="4"/>
        <v>0</v>
      </c>
      <c r="L31" s="73">
        <f t="shared" si="0"/>
        <v>0</v>
      </c>
      <c r="M31" s="73">
        <f t="shared" si="1"/>
        <v>0</v>
      </c>
      <c r="N31" s="73">
        <f t="shared" si="2"/>
        <v>0</v>
      </c>
      <c r="O31" s="64"/>
      <c r="P31" s="64"/>
      <c r="Q31" s="64"/>
      <c r="R31" s="64"/>
      <c r="S31" s="64"/>
      <c r="T31" s="64"/>
      <c r="U31" s="64"/>
      <c r="V31" s="64"/>
      <c r="W31" s="64"/>
      <c r="X31" s="64"/>
    </row>
    <row r="32" spans="2:24" outlineLevel="1" x14ac:dyDescent="0.25">
      <c r="B32" s="64"/>
      <c r="C32" s="64"/>
      <c r="D32" s="118">
        <v>25</v>
      </c>
      <c r="E32" s="7">
        <f>Model!D29</f>
        <v>0.44720823657451353</v>
      </c>
      <c r="F32" s="72" t="str">
        <f>'Teller 1'!F32</f>
        <v>Open</v>
      </c>
      <c r="G32" s="75">
        <f ca="1">COUNT($H$8:H31)-COUNTIF($J$8:J31,"&lt;"&amp;TEXT(E32,"General"))</f>
        <v>1</v>
      </c>
      <c r="H32" s="7" t="str">
        <f ca="1">IF(Model!J29=$C$4,MAXA(E32,MAX($J$8:J31)),"")</f>
        <v/>
      </c>
      <c r="I32" s="7" t="str">
        <f ca="1">IF(Model!J29=$C$4,_xll.CB.Normal(INDEX(Summary!$C$5:$E$12,7,'Teller 2'!$C$5),(INDEX(Summary!$C$5:$E$12,8,'Teller 2'!$C$5)),0),"")</f>
        <v/>
      </c>
      <c r="J32" s="7" t="str">
        <f t="shared" ca="1" si="3"/>
        <v/>
      </c>
      <c r="K32" s="76" t="str">
        <f t="shared" ca="1" si="4"/>
        <v/>
      </c>
      <c r="L32" s="73">
        <f t="shared" si="0"/>
        <v>0</v>
      </c>
      <c r="M32" s="73">
        <f t="shared" si="1"/>
        <v>0</v>
      </c>
      <c r="N32" s="73">
        <f t="shared" si="2"/>
        <v>0</v>
      </c>
      <c r="O32" s="64"/>
      <c r="P32" s="64"/>
      <c r="Q32" s="64"/>
      <c r="R32" s="64"/>
      <c r="S32" s="64"/>
      <c r="T32" s="64"/>
      <c r="U32" s="64"/>
      <c r="V32" s="64"/>
      <c r="W32" s="64"/>
      <c r="X32" s="64"/>
    </row>
    <row r="33" spans="2:24" outlineLevel="1" x14ac:dyDescent="0.25">
      <c r="B33" s="64"/>
      <c r="C33" s="64"/>
      <c r="D33" s="118">
        <v>26</v>
      </c>
      <c r="E33" s="7">
        <f>Model!D30</f>
        <v>0.45009634982684665</v>
      </c>
      <c r="F33" s="72" t="str">
        <f>'Teller 1'!F33</f>
        <v>Open</v>
      </c>
      <c r="G33" s="75">
        <f ca="1">COUNT($H$8:H32)-COUNTIF($J$8:J32,"&lt;"&amp;TEXT(E33,"General"))</f>
        <v>0</v>
      </c>
      <c r="H33" s="7">
        <f ca="1">IF(Model!J30=$C$4,MAXA(E33,MAX($J$8:J32)),"")</f>
        <v>0.45009634982684665</v>
      </c>
      <c r="I33" s="7">
        <f ca="1">IF(Model!J30=$C$4,_xll.CB.Normal(INDEX(Summary!$C$5:$E$12,7,'Teller 2'!$C$5),(INDEX(Summary!$C$5:$E$12,8,'Teller 2'!$C$5)),0),"")</f>
        <v>6.8402948112152358E-3</v>
      </c>
      <c r="J33" s="7">
        <f t="shared" ca="1" si="3"/>
        <v>0.45693664463806188</v>
      </c>
      <c r="K33" s="76">
        <f t="shared" ca="1" si="4"/>
        <v>0</v>
      </c>
      <c r="L33" s="73">
        <f t="shared" si="0"/>
        <v>0</v>
      </c>
      <c r="M33" s="73">
        <f t="shared" si="1"/>
        <v>0</v>
      </c>
      <c r="N33" s="73">
        <f t="shared" si="2"/>
        <v>0</v>
      </c>
      <c r="O33" s="64"/>
      <c r="P33" s="64"/>
      <c r="Q33" s="64"/>
      <c r="R33" s="64"/>
      <c r="S33" s="64"/>
      <c r="T33" s="64"/>
      <c r="U33" s="64"/>
      <c r="V33" s="64"/>
      <c r="W33" s="64"/>
      <c r="X33" s="64"/>
    </row>
    <row r="34" spans="2:24" outlineLevel="1" x14ac:dyDescent="0.25">
      <c r="B34" s="64"/>
      <c r="C34" s="64"/>
      <c r="D34" s="118">
        <v>27</v>
      </c>
      <c r="E34" s="7">
        <f>Model!D31</f>
        <v>0.45298446307917978</v>
      </c>
      <c r="F34" s="72" t="str">
        <f>'Teller 1'!F34</f>
        <v>Open</v>
      </c>
      <c r="G34" s="75">
        <f ca="1">COUNT($H$8:H33)-COUNTIF($J$8:J33,"&lt;"&amp;TEXT(E34,"General"))</f>
        <v>1</v>
      </c>
      <c r="H34" s="7" t="str">
        <f ca="1">IF(Model!J31=$C$4,MAXA(E34,MAX($J$8:J33)),"")</f>
        <v/>
      </c>
      <c r="I34" s="7" t="str">
        <f ca="1">IF(Model!J31=$C$4,_xll.CB.Normal(INDEX(Summary!$C$5:$E$12,7,'Teller 2'!$C$5),(INDEX(Summary!$C$5:$E$12,8,'Teller 2'!$C$5)),0),"")</f>
        <v/>
      </c>
      <c r="J34" s="7" t="str">
        <f t="shared" ca="1" si="3"/>
        <v/>
      </c>
      <c r="K34" s="76" t="str">
        <f t="shared" ca="1" si="4"/>
        <v/>
      </c>
      <c r="L34" s="73">
        <f t="shared" si="0"/>
        <v>0</v>
      </c>
      <c r="M34" s="73">
        <f t="shared" si="1"/>
        <v>0</v>
      </c>
      <c r="N34" s="73">
        <f t="shared" si="2"/>
        <v>0</v>
      </c>
      <c r="O34" s="64"/>
      <c r="P34" s="64"/>
      <c r="Q34" s="64"/>
      <c r="R34" s="64"/>
      <c r="S34" s="64"/>
      <c r="T34" s="64"/>
      <c r="U34" s="64"/>
      <c r="V34" s="64"/>
      <c r="W34" s="64"/>
      <c r="X34" s="64"/>
    </row>
    <row r="35" spans="2:24" outlineLevel="1" x14ac:dyDescent="0.25">
      <c r="B35" s="64"/>
      <c r="C35" s="64"/>
      <c r="D35" s="118">
        <v>28</v>
      </c>
      <c r="E35" s="7">
        <f>Model!D32</f>
        <v>0.4558725763315129</v>
      </c>
      <c r="F35" s="72" t="str">
        <f>'Teller 1'!F35</f>
        <v>Open</v>
      </c>
      <c r="G35" s="75">
        <f ca="1">COUNT($H$8:H34)-COUNTIF($J$8:J34,"&lt;"&amp;TEXT(E35,"General"))</f>
        <v>1</v>
      </c>
      <c r="H35" s="7" t="str">
        <f ca="1">IF(Model!J32=$C$4,MAXA(E35,MAX($J$8:J34)),"")</f>
        <v/>
      </c>
      <c r="I35" s="7" t="str">
        <f ca="1">IF(Model!J32=$C$4,_xll.CB.Normal(INDEX(Summary!$C$5:$E$12,7,'Teller 2'!$C$5),(INDEX(Summary!$C$5:$E$12,8,'Teller 2'!$C$5)),0),"")</f>
        <v/>
      </c>
      <c r="J35" s="7" t="str">
        <f t="shared" ca="1" si="3"/>
        <v/>
      </c>
      <c r="K35" s="76" t="str">
        <f t="shared" ca="1" si="4"/>
        <v/>
      </c>
      <c r="L35" s="73">
        <f t="shared" si="0"/>
        <v>0</v>
      </c>
      <c r="M35" s="73">
        <f t="shared" si="1"/>
        <v>0</v>
      </c>
      <c r="N35" s="73">
        <f t="shared" si="2"/>
        <v>0</v>
      </c>
      <c r="O35" s="64"/>
      <c r="P35" s="64"/>
      <c r="Q35" s="64"/>
      <c r="R35" s="64"/>
      <c r="S35" s="64"/>
      <c r="T35" s="64"/>
      <c r="U35" s="64"/>
      <c r="V35" s="64"/>
      <c r="W35" s="64"/>
      <c r="X35" s="64"/>
    </row>
    <row r="36" spans="2:24" outlineLevel="1" x14ac:dyDescent="0.25">
      <c r="B36" s="64"/>
      <c r="C36" s="64"/>
      <c r="D36" s="118">
        <v>29</v>
      </c>
      <c r="E36" s="7">
        <f>Model!D33</f>
        <v>0.45876068958384603</v>
      </c>
      <c r="F36" s="72" t="str">
        <f>'Teller 1'!F36</f>
        <v>Open</v>
      </c>
      <c r="G36" s="75">
        <f ca="1">COUNT($H$8:H35)-COUNTIF($J$8:J35,"&lt;"&amp;TEXT(E36,"General"))</f>
        <v>0</v>
      </c>
      <c r="H36" s="7">
        <f ca="1">IF(Model!J33=$C$4,MAXA(E36,MAX($J$8:J35)),"")</f>
        <v>0.45876068958384603</v>
      </c>
      <c r="I36" s="7">
        <f ca="1">IF(Model!J33=$C$4,_xll.CB.Normal(INDEX(Summary!$C$5:$E$12,7,'Teller 2'!$C$5),(INDEX(Summary!$C$5:$E$12,8,'Teller 2'!$C$5)),0),"")</f>
        <v>9.456939292356685E-4</v>
      </c>
      <c r="J36" s="7">
        <f t="shared" ca="1" si="3"/>
        <v>0.45970638351308168</v>
      </c>
      <c r="K36" s="76">
        <f t="shared" ca="1" si="4"/>
        <v>0</v>
      </c>
      <c r="L36" s="73">
        <f t="shared" si="0"/>
        <v>0</v>
      </c>
      <c r="M36" s="73">
        <f t="shared" si="1"/>
        <v>0</v>
      </c>
      <c r="N36" s="73">
        <f t="shared" si="2"/>
        <v>0</v>
      </c>
      <c r="O36" s="64"/>
      <c r="P36" s="64"/>
      <c r="Q36" s="64"/>
      <c r="R36" s="64"/>
      <c r="S36" s="64"/>
      <c r="T36" s="64"/>
      <c r="U36" s="64"/>
      <c r="V36" s="64"/>
      <c r="W36" s="64"/>
      <c r="X36" s="64"/>
    </row>
    <row r="37" spans="2:24" outlineLevel="1" x14ac:dyDescent="0.25">
      <c r="B37" s="64"/>
      <c r="C37" s="64"/>
      <c r="D37" s="118">
        <v>30</v>
      </c>
      <c r="E37" s="7">
        <f>Model!D34</f>
        <v>0.46164880283617915</v>
      </c>
      <c r="F37" s="72" t="str">
        <f>'Teller 1'!F37</f>
        <v>Open</v>
      </c>
      <c r="G37" s="75">
        <f ca="1">COUNT($H$8:H36)-COUNTIF($J$8:J36,"&lt;"&amp;TEXT(E37,"General"))</f>
        <v>0</v>
      </c>
      <c r="H37" s="7" t="str">
        <f ca="1">IF(Model!J34=$C$4,MAXA(E37,MAX($J$8:J36)),"")</f>
        <v/>
      </c>
      <c r="I37" s="7" t="str">
        <f ca="1">IF(Model!J34=$C$4,_xll.CB.Normal(INDEX(Summary!$C$5:$E$12,7,'Teller 2'!$C$5),(INDEX(Summary!$C$5:$E$12,8,'Teller 2'!$C$5)),0),"")</f>
        <v/>
      </c>
      <c r="J37" s="7" t="str">
        <f t="shared" ca="1" si="3"/>
        <v/>
      </c>
      <c r="K37" s="76" t="str">
        <f t="shared" ca="1" si="4"/>
        <v/>
      </c>
      <c r="L37" s="73">
        <f t="shared" si="0"/>
        <v>0</v>
      </c>
      <c r="M37" s="73">
        <f t="shared" si="1"/>
        <v>0</v>
      </c>
      <c r="N37" s="73">
        <f t="shared" si="2"/>
        <v>0</v>
      </c>
      <c r="O37" s="64"/>
      <c r="P37" s="64"/>
      <c r="Q37" s="64"/>
      <c r="R37" s="64"/>
      <c r="S37" s="64"/>
      <c r="T37" s="64"/>
      <c r="U37" s="64"/>
      <c r="V37" s="64"/>
      <c r="W37" s="64"/>
      <c r="X37" s="64"/>
    </row>
    <row r="38" spans="2:24" outlineLevel="1" x14ac:dyDescent="0.25">
      <c r="B38" s="64"/>
      <c r="C38" s="64"/>
      <c r="D38" s="118">
        <v>31</v>
      </c>
      <c r="E38" s="7">
        <f>Model!D35</f>
        <v>0.46453691608851228</v>
      </c>
      <c r="F38" s="72" t="str">
        <f>'Teller 1'!F38</f>
        <v>Open</v>
      </c>
      <c r="G38" s="75">
        <f ca="1">COUNT($H$8:H37)-COUNTIF($J$8:J37,"&lt;"&amp;TEXT(E38,"General"))</f>
        <v>0</v>
      </c>
      <c r="H38" s="7" t="str">
        <f ca="1">IF(Model!J35=$C$4,MAXA(E38,MAX($J$8:J37)),"")</f>
        <v/>
      </c>
      <c r="I38" s="7" t="str">
        <f ca="1">IF(Model!J35=$C$4,_xll.CB.Normal(INDEX(Summary!$C$5:$E$12,7,'Teller 2'!$C$5),(INDEX(Summary!$C$5:$E$12,8,'Teller 2'!$C$5)),0),"")</f>
        <v/>
      </c>
      <c r="J38" s="7" t="str">
        <f t="shared" ca="1" si="3"/>
        <v/>
      </c>
      <c r="K38" s="76" t="str">
        <f t="shared" ca="1" si="4"/>
        <v/>
      </c>
      <c r="L38" s="73">
        <f t="shared" si="0"/>
        <v>0</v>
      </c>
      <c r="M38" s="73">
        <f t="shared" si="1"/>
        <v>0</v>
      </c>
      <c r="N38" s="73">
        <f t="shared" si="2"/>
        <v>0</v>
      </c>
      <c r="O38" s="64"/>
      <c r="P38" s="64"/>
      <c r="Q38" s="64"/>
      <c r="R38" s="64"/>
      <c r="S38" s="64"/>
      <c r="T38" s="64"/>
      <c r="U38" s="64"/>
      <c r="V38" s="64"/>
      <c r="W38" s="64"/>
      <c r="X38" s="64"/>
    </row>
    <row r="39" spans="2:24" outlineLevel="1" x14ac:dyDescent="0.25">
      <c r="B39" s="64"/>
      <c r="C39" s="64"/>
      <c r="D39" s="118">
        <v>32</v>
      </c>
      <c r="E39" s="7">
        <f>Model!D36</f>
        <v>0.4674250293408454</v>
      </c>
      <c r="F39" s="72" t="str">
        <f>'Teller 1'!F39</f>
        <v>Open</v>
      </c>
      <c r="G39" s="75">
        <f ca="1">COUNT($H$8:H38)-COUNTIF($J$8:J38,"&lt;"&amp;TEXT(E39,"General"))</f>
        <v>0</v>
      </c>
      <c r="H39" s="7" t="str">
        <f ca="1">IF(Model!J36=$C$4,MAXA(E39,MAX($J$8:J38)),"")</f>
        <v/>
      </c>
      <c r="I39" s="7" t="str">
        <f ca="1">IF(Model!J36=$C$4,_xll.CB.Normal(INDEX(Summary!$C$5:$E$12,7,'Teller 2'!$C$5),(INDEX(Summary!$C$5:$E$12,8,'Teller 2'!$C$5)),0),"")</f>
        <v/>
      </c>
      <c r="J39" s="7" t="str">
        <f t="shared" ca="1" si="3"/>
        <v/>
      </c>
      <c r="K39" s="76" t="str">
        <f t="shared" ca="1" si="4"/>
        <v/>
      </c>
      <c r="L39" s="73">
        <f t="shared" si="0"/>
        <v>0</v>
      </c>
      <c r="M39" s="73">
        <f t="shared" si="1"/>
        <v>0</v>
      </c>
      <c r="N39" s="73">
        <f t="shared" si="2"/>
        <v>0</v>
      </c>
      <c r="O39" s="64"/>
      <c r="P39" s="64"/>
      <c r="Q39" s="64"/>
      <c r="R39" s="64"/>
      <c r="S39" s="64"/>
      <c r="T39" s="64"/>
      <c r="U39" s="64"/>
      <c r="V39" s="64"/>
      <c r="W39" s="64"/>
      <c r="X39" s="64"/>
    </row>
    <row r="40" spans="2:24" outlineLevel="1" x14ac:dyDescent="0.25">
      <c r="B40" s="64"/>
      <c r="C40" s="64"/>
      <c r="D40" s="118">
        <v>33</v>
      </c>
      <c r="E40" s="7">
        <f>Model!D37</f>
        <v>0.47031314259317852</v>
      </c>
      <c r="F40" s="72" t="str">
        <f>'Teller 1'!F40</f>
        <v>Open</v>
      </c>
      <c r="G40" s="75">
        <f ca="1">COUNT($H$8:H39)-COUNTIF($J$8:J39,"&lt;"&amp;TEXT(E40,"General"))</f>
        <v>0</v>
      </c>
      <c r="H40" s="7">
        <f ca="1">IF(Model!J37=$C$4,MAXA(E40,MAX($J$8:J39)),"")</f>
        <v>0.47031314259317852</v>
      </c>
      <c r="I40" s="7">
        <f ca="1">IF(Model!J37=$C$4,_xll.CB.Normal(INDEX(Summary!$C$5:$E$12,7,'Teller 2'!$C$5),(INDEX(Summary!$C$5:$E$12,8,'Teller 2'!$C$5)),0),"")</f>
        <v>2.3791398481529825E-3</v>
      </c>
      <c r="J40" s="7">
        <f t="shared" ca="1" si="3"/>
        <v>0.47269228244133149</v>
      </c>
      <c r="K40" s="76">
        <f t="shared" ca="1" si="4"/>
        <v>0</v>
      </c>
      <c r="L40" s="73">
        <f t="shared" si="0"/>
        <v>0</v>
      </c>
      <c r="M40" s="73">
        <f t="shared" si="1"/>
        <v>0</v>
      </c>
      <c r="N40" s="73">
        <f t="shared" si="2"/>
        <v>0</v>
      </c>
      <c r="O40" s="64"/>
      <c r="P40" s="64"/>
      <c r="Q40" s="64"/>
      <c r="R40" s="64"/>
      <c r="S40" s="64"/>
      <c r="T40" s="64"/>
      <c r="U40" s="64"/>
      <c r="V40" s="64"/>
      <c r="W40" s="64"/>
      <c r="X40" s="64"/>
    </row>
    <row r="41" spans="2:24" outlineLevel="1" x14ac:dyDescent="0.25">
      <c r="B41" s="64"/>
      <c r="C41" s="64"/>
      <c r="D41" s="118">
        <v>34</v>
      </c>
      <c r="E41" s="7">
        <f>Model!D38</f>
        <v>0.47320125584551165</v>
      </c>
      <c r="F41" s="72" t="str">
        <f>'Teller 1'!F41</f>
        <v>Open</v>
      </c>
      <c r="G41" s="75">
        <f ca="1">COUNT($H$8:H40)-COUNTIF($J$8:J40,"&lt;"&amp;TEXT(E41,"General"))</f>
        <v>0</v>
      </c>
      <c r="H41" s="7" t="str">
        <f ca="1">IF(Model!J38=$C$4,MAXA(E41,MAX($J$8:J40)),"")</f>
        <v/>
      </c>
      <c r="I41" s="7" t="str">
        <f ca="1">IF(Model!J38=$C$4,_xll.CB.Normal(INDEX(Summary!$C$5:$E$12,7,'Teller 2'!$C$5),(INDEX(Summary!$C$5:$E$12,8,'Teller 2'!$C$5)),0),"")</f>
        <v/>
      </c>
      <c r="J41" s="7" t="str">
        <f t="shared" ca="1" si="3"/>
        <v/>
      </c>
      <c r="K41" s="76" t="str">
        <f t="shared" ca="1" si="4"/>
        <v/>
      </c>
      <c r="L41" s="73">
        <f t="shared" si="0"/>
        <v>0</v>
      </c>
      <c r="M41" s="73">
        <f t="shared" si="1"/>
        <v>0</v>
      </c>
      <c r="N41" s="73">
        <f t="shared" si="2"/>
        <v>0</v>
      </c>
      <c r="O41" s="64"/>
      <c r="P41" s="64"/>
      <c r="Q41" s="64"/>
      <c r="R41" s="64"/>
      <c r="S41" s="64"/>
      <c r="T41" s="64"/>
      <c r="U41" s="64"/>
      <c r="V41" s="64"/>
      <c r="W41" s="64"/>
      <c r="X41" s="64"/>
    </row>
    <row r="42" spans="2:24" outlineLevel="1" x14ac:dyDescent="0.25">
      <c r="B42" s="64"/>
      <c r="C42" s="64"/>
      <c r="D42" s="118">
        <v>35</v>
      </c>
      <c r="E42" s="7">
        <f>Model!D39</f>
        <v>0.47608936909784477</v>
      </c>
      <c r="F42" s="72" t="str">
        <f>'Teller 1'!F42</f>
        <v>Open</v>
      </c>
      <c r="G42" s="75">
        <f ca="1">COUNT($H$8:H41)-COUNTIF($J$8:J41,"&lt;"&amp;TEXT(E42,"General"))</f>
        <v>0</v>
      </c>
      <c r="H42" s="7">
        <f ca="1">IF(Model!J39=$C$4,MAXA(E42,MAX($J$8:J41)),"")</f>
        <v>0.47608936909784477</v>
      </c>
      <c r="I42" s="7">
        <f ca="1">IF(Model!J39=$C$4,_xll.CB.Normal(INDEX(Summary!$C$5:$E$12,7,'Teller 2'!$C$5),(INDEX(Summary!$C$5:$E$12,8,'Teller 2'!$C$5)),0),"")</f>
        <v>3.8008108027970497E-3</v>
      </c>
      <c r="J42" s="7">
        <f t="shared" ca="1" si="3"/>
        <v>0.47989017990064181</v>
      </c>
      <c r="K42" s="76">
        <f t="shared" ca="1" si="4"/>
        <v>0</v>
      </c>
      <c r="L42" s="73">
        <f t="shared" si="0"/>
        <v>0</v>
      </c>
      <c r="M42" s="73">
        <f t="shared" si="1"/>
        <v>0</v>
      </c>
      <c r="N42" s="73">
        <f t="shared" si="2"/>
        <v>0</v>
      </c>
      <c r="O42" s="64"/>
      <c r="P42" s="64"/>
      <c r="Q42" s="64"/>
      <c r="R42" s="64"/>
      <c r="S42" s="64"/>
      <c r="T42" s="64"/>
      <c r="U42" s="64"/>
      <c r="V42" s="64"/>
      <c r="W42" s="64"/>
      <c r="X42" s="64"/>
    </row>
    <row r="43" spans="2:24" outlineLevel="1" x14ac:dyDescent="0.25">
      <c r="B43" s="64"/>
      <c r="C43" s="64"/>
      <c r="D43" s="118">
        <v>36</v>
      </c>
      <c r="E43" s="7">
        <f>Model!D40</f>
        <v>0.4789774823501779</v>
      </c>
      <c r="F43" s="72" t="str">
        <f>'Teller 1'!F43</f>
        <v>Open</v>
      </c>
      <c r="G43" s="75">
        <f ca="1">COUNT($H$8:H42)-COUNTIF($J$8:J42,"&lt;"&amp;TEXT(E43,"General"))</f>
        <v>1</v>
      </c>
      <c r="H43" s="7" t="str">
        <f ca="1">IF(Model!J40=$C$4,MAXA(E43,MAX($J$8:J42)),"")</f>
        <v/>
      </c>
      <c r="I43" s="7" t="str">
        <f ca="1">IF(Model!J40=$C$4,_xll.CB.Normal(INDEX(Summary!$C$5:$E$12,7,'Teller 2'!$C$5),(INDEX(Summary!$C$5:$E$12,8,'Teller 2'!$C$5)),0),"")</f>
        <v/>
      </c>
      <c r="J43" s="7" t="str">
        <f t="shared" ca="1" si="3"/>
        <v/>
      </c>
      <c r="K43" s="76" t="str">
        <f t="shared" ca="1" si="4"/>
        <v/>
      </c>
      <c r="L43" s="73">
        <f t="shared" si="0"/>
        <v>0</v>
      </c>
      <c r="M43" s="73">
        <f t="shared" si="1"/>
        <v>0</v>
      </c>
      <c r="N43" s="73">
        <f t="shared" si="2"/>
        <v>0</v>
      </c>
      <c r="O43" s="64"/>
      <c r="P43" s="64"/>
      <c r="Q43" s="64"/>
      <c r="R43" s="64"/>
      <c r="S43" s="64"/>
      <c r="T43" s="64"/>
      <c r="U43" s="64"/>
      <c r="V43" s="64"/>
      <c r="W43" s="64"/>
      <c r="X43" s="64"/>
    </row>
    <row r="44" spans="2:24" outlineLevel="1" x14ac:dyDescent="0.25">
      <c r="B44" s="64"/>
      <c r="C44" s="64"/>
      <c r="D44" s="118">
        <v>37</v>
      </c>
      <c r="E44" s="7">
        <f>Model!D41</f>
        <v>0.48186559560251102</v>
      </c>
      <c r="F44" s="72" t="str">
        <f>'Teller 1'!F44</f>
        <v>Open</v>
      </c>
      <c r="G44" s="75">
        <f ca="1">COUNT($H$8:H43)-COUNTIF($J$8:J43,"&lt;"&amp;TEXT(E44,"General"))</f>
        <v>0</v>
      </c>
      <c r="H44" s="7" t="str">
        <f ca="1">IF(Model!J41=$C$4,MAXA(E44,MAX($J$8:J43)),"")</f>
        <v/>
      </c>
      <c r="I44" s="7" t="str">
        <f ca="1">IF(Model!J41=$C$4,_xll.CB.Normal(INDEX(Summary!$C$5:$E$12,7,'Teller 2'!$C$5),(INDEX(Summary!$C$5:$E$12,8,'Teller 2'!$C$5)),0),"")</f>
        <v/>
      </c>
      <c r="J44" s="7" t="str">
        <f t="shared" ca="1" si="3"/>
        <v/>
      </c>
      <c r="K44" s="76" t="str">
        <f t="shared" ca="1" si="4"/>
        <v/>
      </c>
      <c r="L44" s="73">
        <f t="shared" si="0"/>
        <v>0</v>
      </c>
      <c r="M44" s="73">
        <f t="shared" si="1"/>
        <v>0</v>
      </c>
      <c r="N44" s="73">
        <f t="shared" si="2"/>
        <v>0</v>
      </c>
      <c r="O44" s="64"/>
      <c r="P44" s="64"/>
      <c r="Q44" s="64"/>
      <c r="R44" s="64"/>
      <c r="S44" s="64"/>
      <c r="T44" s="64"/>
      <c r="U44" s="64"/>
      <c r="V44" s="64"/>
      <c r="W44" s="64"/>
      <c r="X44" s="64"/>
    </row>
    <row r="45" spans="2:24" outlineLevel="1" x14ac:dyDescent="0.25">
      <c r="B45" s="64"/>
      <c r="C45" s="64"/>
      <c r="D45" s="118">
        <v>38</v>
      </c>
      <c r="E45" s="7">
        <f>Model!D42</f>
        <v>0.48475370885484415</v>
      </c>
      <c r="F45" s="72" t="str">
        <f>'Teller 1'!F45</f>
        <v>Open</v>
      </c>
      <c r="G45" s="75">
        <f ca="1">COUNT($H$8:H44)-COUNTIF($J$8:J44,"&lt;"&amp;TEXT(E45,"General"))</f>
        <v>0</v>
      </c>
      <c r="H45" s="7">
        <f ca="1">IF(Model!J42=$C$4,MAXA(E45,MAX($J$8:J44)),"")</f>
        <v>0.48475370885484415</v>
      </c>
      <c r="I45" s="7">
        <f ca="1">IF(Model!J42=$C$4,_xll.CB.Normal(INDEX(Summary!$C$5:$E$12,7,'Teller 2'!$C$5),(INDEX(Summary!$C$5:$E$12,8,'Teller 2'!$C$5)),0),"")</f>
        <v>3.1877449099003579E-3</v>
      </c>
      <c r="J45" s="7">
        <f t="shared" ca="1" si="3"/>
        <v>0.48794145376474451</v>
      </c>
      <c r="K45" s="76">
        <f t="shared" ca="1" si="4"/>
        <v>0</v>
      </c>
      <c r="L45" s="73">
        <f t="shared" si="0"/>
        <v>0</v>
      </c>
      <c r="M45" s="73">
        <f t="shared" si="1"/>
        <v>0</v>
      </c>
      <c r="N45" s="73">
        <f t="shared" si="2"/>
        <v>0</v>
      </c>
      <c r="O45" s="64"/>
      <c r="P45" s="64"/>
      <c r="Q45" s="64"/>
      <c r="R45" s="64"/>
      <c r="S45" s="64"/>
      <c r="T45" s="64"/>
      <c r="U45" s="64"/>
      <c r="V45" s="64"/>
      <c r="W45" s="64"/>
      <c r="X45" s="64"/>
    </row>
    <row r="46" spans="2:24" outlineLevel="1" x14ac:dyDescent="0.25">
      <c r="B46" s="64"/>
      <c r="C46" s="64"/>
      <c r="D46" s="118">
        <v>39</v>
      </c>
      <c r="E46" s="7">
        <f>Model!D43</f>
        <v>0.48764182210717727</v>
      </c>
      <c r="F46" s="72" t="str">
        <f>'Teller 1'!F46</f>
        <v>Open</v>
      </c>
      <c r="G46" s="75">
        <f ca="1">COUNT($H$8:H45)-COUNTIF($J$8:J45,"&lt;"&amp;TEXT(E46,"General"))</f>
        <v>1</v>
      </c>
      <c r="H46" s="7" t="str">
        <f ca="1">IF(Model!J43=$C$4,MAXA(E46,MAX($J$8:J45)),"")</f>
        <v/>
      </c>
      <c r="I46" s="7" t="str">
        <f ca="1">IF(Model!J43=$C$4,_xll.CB.Normal(INDEX(Summary!$C$5:$E$12,7,'Teller 2'!$C$5),(INDEX(Summary!$C$5:$E$12,8,'Teller 2'!$C$5)),0),"")</f>
        <v/>
      </c>
      <c r="J46" s="7" t="str">
        <f t="shared" ca="1" si="3"/>
        <v/>
      </c>
      <c r="K46" s="76" t="str">
        <f t="shared" ca="1" si="4"/>
        <v/>
      </c>
      <c r="L46" s="73">
        <f t="shared" si="0"/>
        <v>0</v>
      </c>
      <c r="M46" s="73">
        <f t="shared" si="1"/>
        <v>0</v>
      </c>
      <c r="N46" s="73">
        <f t="shared" si="2"/>
        <v>0</v>
      </c>
      <c r="O46" s="64"/>
      <c r="P46" s="64"/>
      <c r="Q46" s="64"/>
      <c r="R46" s="64"/>
      <c r="S46" s="64"/>
      <c r="T46" s="64"/>
      <c r="U46" s="64"/>
      <c r="V46" s="64"/>
      <c r="W46" s="64"/>
      <c r="X46" s="64"/>
    </row>
    <row r="47" spans="2:24" outlineLevel="1" x14ac:dyDescent="0.25">
      <c r="B47" s="64"/>
      <c r="C47" s="64"/>
      <c r="D47" s="118">
        <v>40</v>
      </c>
      <c r="E47" s="7">
        <f>Model!D44</f>
        <v>0.49052993535951039</v>
      </c>
      <c r="F47" s="72" t="str">
        <f>'Teller 1'!F47</f>
        <v>Open</v>
      </c>
      <c r="G47" s="75">
        <f ca="1">COUNT($H$8:H46)-COUNTIF($J$8:J46,"&lt;"&amp;TEXT(E47,"General"))</f>
        <v>0</v>
      </c>
      <c r="H47" s="7" t="str">
        <f ca="1">IF(Model!J44=$C$4,MAXA(E47,MAX($J$8:J46)),"")</f>
        <v/>
      </c>
      <c r="I47" s="7" t="str">
        <f ca="1">IF(Model!J44=$C$4,_xll.CB.Normal(INDEX(Summary!$C$5:$E$12,7,'Teller 2'!$C$5),(INDEX(Summary!$C$5:$E$12,8,'Teller 2'!$C$5)),0),"")</f>
        <v/>
      </c>
      <c r="J47" s="7" t="str">
        <f t="shared" ca="1" si="3"/>
        <v/>
      </c>
      <c r="K47" s="76" t="str">
        <f t="shared" ca="1" si="4"/>
        <v/>
      </c>
      <c r="L47" s="73">
        <f t="shared" si="0"/>
        <v>0</v>
      </c>
      <c r="M47" s="73">
        <f t="shared" si="1"/>
        <v>0</v>
      </c>
      <c r="N47" s="73">
        <f t="shared" si="2"/>
        <v>0</v>
      </c>
      <c r="O47" s="64"/>
      <c r="P47" s="64"/>
      <c r="Q47" s="64"/>
      <c r="R47" s="64"/>
      <c r="S47" s="64"/>
      <c r="T47" s="64"/>
      <c r="U47" s="64"/>
      <c r="V47" s="64"/>
      <c r="W47" s="64"/>
      <c r="X47" s="64"/>
    </row>
    <row r="48" spans="2:24" outlineLevel="1" x14ac:dyDescent="0.25">
      <c r="B48" s="64"/>
      <c r="C48" s="64"/>
      <c r="D48" s="118">
        <v>41</v>
      </c>
      <c r="E48" s="7">
        <f>Model!D45</f>
        <v>0.49341804861184352</v>
      </c>
      <c r="F48" s="72" t="str">
        <f>'Teller 1'!F48</f>
        <v>Open</v>
      </c>
      <c r="G48" s="75">
        <f ca="1">COUNT($H$8:H47)-COUNTIF($J$8:J47,"&lt;"&amp;TEXT(E48,"General"))</f>
        <v>0</v>
      </c>
      <c r="H48" s="7">
        <f ca="1">IF(Model!J45=$C$4,MAXA(E48,MAX($J$8:J47)),"")</f>
        <v>0.49341804861184352</v>
      </c>
      <c r="I48" s="7">
        <f ca="1">IF(Model!J45=$C$4,_xll.CB.Normal(INDEX(Summary!$C$5:$E$12,7,'Teller 2'!$C$5),(INDEX(Summary!$C$5:$E$12,8,'Teller 2'!$C$5)),0),"")</f>
        <v>4.8348977283891228E-3</v>
      </c>
      <c r="J48" s="7">
        <f t="shared" ca="1" si="3"/>
        <v>0.49825294634023265</v>
      </c>
      <c r="K48" s="76">
        <f t="shared" ca="1" si="4"/>
        <v>0</v>
      </c>
      <c r="L48" s="73">
        <f t="shared" si="0"/>
        <v>0</v>
      </c>
      <c r="M48" s="73">
        <f t="shared" si="1"/>
        <v>0</v>
      </c>
      <c r="N48" s="73">
        <f t="shared" si="2"/>
        <v>0</v>
      </c>
      <c r="O48" s="64"/>
      <c r="P48" s="64"/>
      <c r="Q48" s="64"/>
      <c r="R48" s="64"/>
      <c r="S48" s="64"/>
      <c r="T48" s="64"/>
      <c r="U48" s="64"/>
      <c r="V48" s="64"/>
      <c r="W48" s="64"/>
      <c r="X48" s="64"/>
    </row>
    <row r="49" spans="2:24" outlineLevel="1" x14ac:dyDescent="0.25">
      <c r="B49" s="64"/>
      <c r="C49" s="64"/>
      <c r="D49" s="118">
        <v>42</v>
      </c>
      <c r="E49" s="7">
        <f>Model!D46</f>
        <v>0.49630616186417664</v>
      </c>
      <c r="F49" s="72" t="str">
        <f>'Teller 1'!F49</f>
        <v>Open</v>
      </c>
      <c r="G49" s="75">
        <f ca="1">COUNT($H$8:H48)-COUNTIF($J$8:J48,"&lt;"&amp;TEXT(E49,"General"))</f>
        <v>1</v>
      </c>
      <c r="H49" s="7" t="str">
        <f ca="1">IF(Model!J46=$C$4,MAXA(E49,MAX($J$8:J48)),"")</f>
        <v/>
      </c>
      <c r="I49" s="7" t="str">
        <f ca="1">IF(Model!J46=$C$4,_xll.CB.Normal(INDEX(Summary!$C$5:$E$12,7,'Teller 2'!$C$5),(INDEX(Summary!$C$5:$E$12,8,'Teller 2'!$C$5)),0),"")</f>
        <v/>
      </c>
      <c r="J49" s="7" t="str">
        <f t="shared" ca="1" si="3"/>
        <v/>
      </c>
      <c r="K49" s="76" t="str">
        <f t="shared" ca="1" si="4"/>
        <v/>
      </c>
      <c r="L49" s="73">
        <f t="shared" si="0"/>
        <v>0</v>
      </c>
      <c r="M49" s="73">
        <f t="shared" si="1"/>
        <v>0</v>
      </c>
      <c r="N49" s="73">
        <f t="shared" si="2"/>
        <v>0</v>
      </c>
      <c r="O49" s="64"/>
      <c r="P49" s="64"/>
      <c r="Q49" s="64"/>
      <c r="R49" s="64"/>
      <c r="S49" s="64"/>
      <c r="T49" s="64"/>
      <c r="U49" s="64"/>
      <c r="V49" s="64"/>
      <c r="W49" s="64"/>
      <c r="X49" s="64"/>
    </row>
    <row r="50" spans="2:24" outlineLevel="1" x14ac:dyDescent="0.25">
      <c r="B50" s="64"/>
      <c r="C50" s="64"/>
      <c r="D50" s="118">
        <v>43</v>
      </c>
      <c r="E50" s="7">
        <f>Model!D47</f>
        <v>0.49919427511650977</v>
      </c>
      <c r="F50" s="72" t="str">
        <f>'Teller 1'!F50</f>
        <v>Open</v>
      </c>
      <c r="G50" s="75">
        <f ca="1">COUNT($H$8:H49)-COUNTIF($J$8:J49,"&lt;"&amp;TEXT(E50,"General"))</f>
        <v>0</v>
      </c>
      <c r="H50" s="7">
        <f ca="1">IF(Model!J47=$C$4,MAXA(E50,MAX($J$8:J49)),"")</f>
        <v>0.49919427511650977</v>
      </c>
      <c r="I50" s="7">
        <f ca="1">IF(Model!J47=$C$4,_xll.CB.Normal(INDEX(Summary!$C$5:$E$12,7,'Teller 2'!$C$5),(INDEX(Summary!$C$5:$E$12,8,'Teller 2'!$C$5)),0),"")</f>
        <v>5.2889444951496178E-3</v>
      </c>
      <c r="J50" s="7">
        <f t="shared" ca="1" si="3"/>
        <v>0.50448321961165943</v>
      </c>
      <c r="K50" s="76">
        <f t="shared" ca="1" si="4"/>
        <v>0</v>
      </c>
      <c r="L50" s="73">
        <f t="shared" si="0"/>
        <v>0</v>
      </c>
      <c r="M50" s="73">
        <f t="shared" si="1"/>
        <v>0</v>
      </c>
      <c r="N50" s="73">
        <f t="shared" si="2"/>
        <v>0</v>
      </c>
      <c r="O50" s="64"/>
      <c r="P50" s="64"/>
      <c r="Q50" s="64"/>
      <c r="R50" s="64"/>
      <c r="S50" s="64"/>
      <c r="T50" s="64"/>
      <c r="U50" s="64"/>
      <c r="V50" s="64"/>
      <c r="W50" s="64"/>
      <c r="X50" s="64"/>
    </row>
    <row r="51" spans="2:24" outlineLevel="1" x14ac:dyDescent="0.25">
      <c r="B51" s="64"/>
      <c r="C51" s="64"/>
      <c r="D51" s="118">
        <v>44</v>
      </c>
      <c r="E51" s="7">
        <f>Model!D48</f>
        <v>0.50208238836884289</v>
      </c>
      <c r="F51" s="72" t="str">
        <f>'Teller 1'!F51</f>
        <v>Open</v>
      </c>
      <c r="G51" s="75">
        <f ca="1">COUNT($H$8:H50)-COUNTIF($J$8:J50,"&lt;"&amp;TEXT(E51,"General"))</f>
        <v>1</v>
      </c>
      <c r="H51" s="7" t="str">
        <f ca="1">IF(Model!J48=$C$4,MAXA(E51,MAX($J$8:J50)),"")</f>
        <v/>
      </c>
      <c r="I51" s="7" t="str">
        <f ca="1">IF(Model!J48=$C$4,_xll.CB.Normal(INDEX(Summary!$C$5:$E$12,7,'Teller 2'!$C$5),(INDEX(Summary!$C$5:$E$12,8,'Teller 2'!$C$5)),0),"")</f>
        <v/>
      </c>
      <c r="J51" s="7" t="str">
        <f t="shared" ca="1" si="3"/>
        <v/>
      </c>
      <c r="K51" s="76" t="str">
        <f t="shared" ca="1" si="4"/>
        <v/>
      </c>
      <c r="L51" s="73">
        <f t="shared" si="0"/>
        <v>0</v>
      </c>
      <c r="M51" s="73">
        <f t="shared" si="1"/>
        <v>0</v>
      </c>
      <c r="N51" s="73">
        <f t="shared" si="2"/>
        <v>0</v>
      </c>
      <c r="O51" s="64"/>
      <c r="P51" s="64"/>
      <c r="Q51" s="64"/>
      <c r="R51" s="64"/>
      <c r="S51" s="64"/>
      <c r="T51" s="64"/>
      <c r="U51" s="64"/>
      <c r="V51" s="64"/>
      <c r="W51" s="64"/>
      <c r="X51" s="64"/>
    </row>
    <row r="52" spans="2:24" outlineLevel="1" x14ac:dyDescent="0.25">
      <c r="B52" s="64"/>
      <c r="C52" s="64"/>
      <c r="D52" s="118">
        <v>45</v>
      </c>
      <c r="E52" s="7">
        <f>Model!D49</f>
        <v>0.50497050162117596</v>
      </c>
      <c r="F52" s="72" t="str">
        <f>'Teller 1'!F52</f>
        <v>Open</v>
      </c>
      <c r="G52" s="75">
        <f ca="1">COUNT($H$8:H51)-COUNTIF($J$8:J51,"&lt;"&amp;TEXT(E52,"General"))</f>
        <v>0</v>
      </c>
      <c r="H52" s="7" t="str">
        <f ca="1">IF(Model!J49=$C$4,MAXA(E52,MAX($J$8:J51)),"")</f>
        <v/>
      </c>
      <c r="I52" s="7" t="str">
        <f ca="1">IF(Model!J49=$C$4,_xll.CB.Normal(INDEX(Summary!$C$5:$E$12,7,'Teller 2'!$C$5),(INDEX(Summary!$C$5:$E$12,8,'Teller 2'!$C$5)),0),"")</f>
        <v/>
      </c>
      <c r="J52" s="7" t="str">
        <f t="shared" ca="1" si="3"/>
        <v/>
      </c>
      <c r="K52" s="76" t="str">
        <f t="shared" ca="1" si="4"/>
        <v/>
      </c>
      <c r="L52" s="73">
        <f t="shared" si="0"/>
        <v>0</v>
      </c>
      <c r="M52" s="73">
        <f t="shared" si="1"/>
        <v>0</v>
      </c>
      <c r="N52" s="73">
        <f t="shared" si="2"/>
        <v>0</v>
      </c>
      <c r="O52" s="64"/>
      <c r="P52" s="64"/>
      <c r="Q52" s="64"/>
      <c r="R52" s="64"/>
      <c r="S52" s="64"/>
      <c r="T52" s="64"/>
      <c r="U52" s="64"/>
      <c r="V52" s="64"/>
      <c r="W52" s="64"/>
      <c r="X52" s="64"/>
    </row>
    <row r="53" spans="2:24" outlineLevel="1" x14ac:dyDescent="0.25">
      <c r="B53" s="64"/>
      <c r="C53" s="64"/>
      <c r="D53" s="118">
        <v>46</v>
      </c>
      <c r="E53" s="7">
        <f>Model!D50</f>
        <v>0.50785861487350903</v>
      </c>
      <c r="F53" s="72" t="str">
        <f>'Teller 1'!F53</f>
        <v>Open</v>
      </c>
      <c r="G53" s="75">
        <f ca="1">COUNT($H$8:H52)-COUNTIF($J$8:J52,"&lt;"&amp;TEXT(E53,"General"))</f>
        <v>0</v>
      </c>
      <c r="H53" s="7">
        <f ca="1">IF(Model!J50=$C$4,MAXA(E53,MAX($J$8:J52)),"")</f>
        <v>0.50785861487350903</v>
      </c>
      <c r="I53" s="7">
        <f ca="1">IF(Model!J50=$C$4,_xll.CB.Normal(INDEX(Summary!$C$5:$E$12,7,'Teller 2'!$C$5),(INDEX(Summary!$C$5:$E$12,8,'Teller 2'!$C$5)),0),"")</f>
        <v>2.5419223065354796E-3</v>
      </c>
      <c r="J53" s="7">
        <f t="shared" ca="1" si="3"/>
        <v>0.51040053718004452</v>
      </c>
      <c r="K53" s="76">
        <f t="shared" ca="1" si="4"/>
        <v>0</v>
      </c>
      <c r="L53" s="73">
        <f t="shared" si="0"/>
        <v>0</v>
      </c>
      <c r="M53" s="73">
        <f t="shared" si="1"/>
        <v>0</v>
      </c>
      <c r="N53" s="73">
        <f t="shared" si="2"/>
        <v>0</v>
      </c>
      <c r="O53" s="64"/>
      <c r="P53" s="64"/>
      <c r="Q53" s="64"/>
      <c r="R53" s="64"/>
      <c r="S53" s="64"/>
      <c r="T53" s="64"/>
      <c r="U53" s="64"/>
      <c r="V53" s="64"/>
      <c r="W53" s="64"/>
      <c r="X53" s="64"/>
    </row>
    <row r="54" spans="2:24" outlineLevel="1" x14ac:dyDescent="0.25">
      <c r="B54" s="64"/>
      <c r="C54" s="64"/>
      <c r="D54" s="118">
        <v>47</v>
      </c>
      <c r="E54" s="7">
        <f>Model!D51</f>
        <v>0.5107467281258421</v>
      </c>
      <c r="F54" s="72" t="str">
        <f>'Teller 1'!F54</f>
        <v>Open</v>
      </c>
      <c r="G54" s="75">
        <f ca="1">COUNT($H$8:H53)-COUNTIF($J$8:J53,"&lt;"&amp;TEXT(E54,"General"))</f>
        <v>0</v>
      </c>
      <c r="H54" s="7" t="str">
        <f ca="1">IF(Model!J51=$C$4,MAXA(E54,MAX($J$8:J53)),"")</f>
        <v/>
      </c>
      <c r="I54" s="7" t="str">
        <f ca="1">IF(Model!J51=$C$4,_xll.CB.Normal(INDEX(Summary!$C$5:$E$12,7,'Teller 2'!$C$5),(INDEX(Summary!$C$5:$E$12,8,'Teller 2'!$C$5)),0),"")</f>
        <v/>
      </c>
      <c r="J54" s="7" t="str">
        <f t="shared" ca="1" si="3"/>
        <v/>
      </c>
      <c r="K54" s="76" t="str">
        <f t="shared" ca="1" si="4"/>
        <v/>
      </c>
      <c r="L54" s="73">
        <f t="shared" si="0"/>
        <v>0</v>
      </c>
      <c r="M54" s="73">
        <f t="shared" si="1"/>
        <v>0</v>
      </c>
      <c r="N54" s="73">
        <f t="shared" si="2"/>
        <v>0</v>
      </c>
      <c r="O54" s="64"/>
      <c r="P54" s="64"/>
      <c r="Q54" s="64"/>
      <c r="R54" s="64"/>
      <c r="S54" s="64"/>
      <c r="T54" s="64"/>
      <c r="U54" s="64"/>
      <c r="V54" s="64"/>
      <c r="W54" s="64"/>
      <c r="X54" s="64"/>
    </row>
    <row r="55" spans="2:24" outlineLevel="1" x14ac:dyDescent="0.25">
      <c r="B55" s="64"/>
      <c r="C55" s="64"/>
      <c r="D55" s="118">
        <v>48</v>
      </c>
      <c r="E55" s="7">
        <f>Model!D52</f>
        <v>0.51363484137817517</v>
      </c>
      <c r="F55" s="72" t="str">
        <f>'Teller 1'!F55</f>
        <v>Open</v>
      </c>
      <c r="G55" s="75">
        <f ca="1">COUNT($H$8:H54)-COUNTIF($J$8:J54,"&lt;"&amp;TEXT(E55,"General"))</f>
        <v>0</v>
      </c>
      <c r="H55" s="7" t="str">
        <f ca="1">IF(Model!J52=$C$4,MAXA(E55,MAX($J$8:J54)),"")</f>
        <v/>
      </c>
      <c r="I55" s="7" t="str">
        <f ca="1">IF(Model!J52=$C$4,_xll.CB.Normal(INDEX(Summary!$C$5:$E$12,7,'Teller 2'!$C$5),(INDEX(Summary!$C$5:$E$12,8,'Teller 2'!$C$5)),0),"")</f>
        <v/>
      </c>
      <c r="J55" s="7" t="str">
        <f t="shared" ca="1" si="3"/>
        <v/>
      </c>
      <c r="K55" s="76" t="str">
        <f t="shared" ca="1" si="4"/>
        <v/>
      </c>
      <c r="L55" s="73">
        <f t="shared" si="0"/>
        <v>0</v>
      </c>
      <c r="M55" s="73">
        <f t="shared" si="1"/>
        <v>0</v>
      </c>
      <c r="N55" s="73">
        <f t="shared" si="2"/>
        <v>0</v>
      </c>
      <c r="O55" s="64"/>
      <c r="P55" s="64"/>
      <c r="Q55" s="64"/>
      <c r="R55" s="64"/>
      <c r="S55" s="64"/>
      <c r="T55" s="64"/>
      <c r="U55" s="64"/>
      <c r="V55" s="64"/>
      <c r="W55" s="64"/>
      <c r="X55" s="64"/>
    </row>
    <row r="56" spans="2:24" outlineLevel="1" x14ac:dyDescent="0.25">
      <c r="B56" s="64"/>
      <c r="C56" s="64"/>
      <c r="D56" s="118">
        <v>49</v>
      </c>
      <c r="E56" s="7">
        <f>Model!D53</f>
        <v>0.51652295463050824</v>
      </c>
      <c r="F56" s="72" t="str">
        <f>'Teller 1'!F56</f>
        <v>Open</v>
      </c>
      <c r="G56" s="75">
        <f ca="1">COUNT($H$8:H55)-COUNTIF($J$8:J55,"&lt;"&amp;TEXT(E56,"General"))</f>
        <v>0</v>
      </c>
      <c r="H56" s="7">
        <f ca="1">IF(Model!J53=$C$4,MAXA(E56,MAX($J$8:J55)),"")</f>
        <v>0.51652295463050824</v>
      </c>
      <c r="I56" s="7">
        <f ca="1">IF(Model!J53=$C$4,_xll.CB.Normal(INDEX(Summary!$C$5:$E$12,7,'Teller 2'!$C$5),(INDEX(Summary!$C$5:$E$12,8,'Teller 2'!$C$5)),0),"")</f>
        <v>1.8529393317033177E-3</v>
      </c>
      <c r="J56" s="7">
        <f t="shared" ca="1" si="3"/>
        <v>0.51837589396221151</v>
      </c>
      <c r="K56" s="76">
        <f t="shared" ca="1" si="4"/>
        <v>0</v>
      </c>
      <c r="L56" s="73">
        <f t="shared" si="0"/>
        <v>0</v>
      </c>
      <c r="M56" s="73">
        <f t="shared" si="1"/>
        <v>0</v>
      </c>
      <c r="N56" s="73">
        <f t="shared" si="2"/>
        <v>0</v>
      </c>
      <c r="O56" s="64"/>
      <c r="P56" s="64"/>
      <c r="Q56" s="64"/>
      <c r="R56" s="64"/>
      <c r="S56" s="64"/>
      <c r="T56" s="64"/>
      <c r="U56" s="64"/>
      <c r="V56" s="64"/>
      <c r="W56" s="64"/>
      <c r="X56" s="64"/>
    </row>
    <row r="57" spans="2:24" outlineLevel="1" x14ac:dyDescent="0.25">
      <c r="B57" s="64"/>
      <c r="C57" s="64"/>
      <c r="D57" s="118">
        <v>50</v>
      </c>
      <c r="E57" s="7">
        <f>Model!D54</f>
        <v>0.5194110678828413</v>
      </c>
      <c r="F57" s="72" t="str">
        <f>'Teller 1'!F57</f>
        <v>Open</v>
      </c>
      <c r="G57" s="75">
        <f ca="1">COUNT($H$8:H56)-COUNTIF($J$8:J56,"&lt;"&amp;TEXT(E57,"General"))</f>
        <v>0</v>
      </c>
      <c r="H57" s="7" t="str">
        <f ca="1">IF(Model!J54=$C$4,MAXA(E57,MAX($J$8:J56)),"")</f>
        <v/>
      </c>
      <c r="I57" s="7" t="str">
        <f ca="1">IF(Model!J54=$C$4,_xll.CB.Normal(INDEX(Summary!$C$5:$E$12,7,'Teller 2'!$C$5),(INDEX(Summary!$C$5:$E$12,8,'Teller 2'!$C$5)),0),"")</f>
        <v/>
      </c>
      <c r="J57" s="7" t="str">
        <f t="shared" ca="1" si="3"/>
        <v/>
      </c>
      <c r="K57" s="76" t="str">
        <f t="shared" ca="1" si="4"/>
        <v/>
      </c>
      <c r="L57" s="73">
        <f t="shared" si="0"/>
        <v>0</v>
      </c>
      <c r="M57" s="73">
        <f t="shared" si="1"/>
        <v>0</v>
      </c>
      <c r="N57" s="73">
        <f t="shared" si="2"/>
        <v>0</v>
      </c>
      <c r="O57" s="64"/>
      <c r="P57" s="64"/>
      <c r="Q57" s="64"/>
      <c r="R57" s="64"/>
      <c r="S57" s="64"/>
      <c r="T57" s="64"/>
      <c r="U57" s="64"/>
      <c r="V57" s="64"/>
      <c r="W57" s="64"/>
      <c r="X57" s="64"/>
    </row>
    <row r="58" spans="2:24" outlineLevel="1" x14ac:dyDescent="0.25">
      <c r="B58" s="64"/>
      <c r="C58" s="64"/>
      <c r="D58" s="118">
        <v>51</v>
      </c>
      <c r="E58" s="7">
        <f>Model!D55</f>
        <v>0.52229918113517437</v>
      </c>
      <c r="F58" s="72" t="str">
        <f>'Teller 1'!F58</f>
        <v>Open</v>
      </c>
      <c r="G58" s="75">
        <f ca="1">COUNT($H$8:H57)-COUNTIF($J$8:J57,"&lt;"&amp;TEXT(E58,"General"))</f>
        <v>0</v>
      </c>
      <c r="H58" s="7" t="str">
        <f ca="1">IF(Model!J55=$C$4,MAXA(E58,MAX($J$8:J57)),"")</f>
        <v/>
      </c>
      <c r="I58" s="7" t="str">
        <f ca="1">IF(Model!J55=$C$4,_xll.CB.Normal(INDEX(Summary!$C$5:$E$12,7,'Teller 2'!$C$5),(INDEX(Summary!$C$5:$E$12,8,'Teller 2'!$C$5)),0),"")</f>
        <v/>
      </c>
      <c r="J58" s="7" t="str">
        <f t="shared" ca="1" si="3"/>
        <v/>
      </c>
      <c r="K58" s="76" t="str">
        <f t="shared" ca="1" si="4"/>
        <v/>
      </c>
      <c r="L58" s="73">
        <f t="shared" si="0"/>
        <v>0</v>
      </c>
      <c r="M58" s="73">
        <f t="shared" si="1"/>
        <v>0</v>
      </c>
      <c r="N58" s="73">
        <f t="shared" si="2"/>
        <v>0</v>
      </c>
      <c r="O58" s="64"/>
      <c r="P58" s="64"/>
      <c r="Q58" s="64"/>
      <c r="R58" s="64"/>
      <c r="S58" s="64"/>
      <c r="T58" s="64"/>
      <c r="U58" s="64"/>
      <c r="V58" s="64"/>
      <c r="W58" s="64"/>
      <c r="X58" s="64"/>
    </row>
    <row r="59" spans="2:24" outlineLevel="1" x14ac:dyDescent="0.25">
      <c r="B59" s="64"/>
      <c r="C59" s="64"/>
      <c r="D59" s="118">
        <v>52</v>
      </c>
      <c r="E59" s="7">
        <f>Model!D56</f>
        <v>0.52518729438750744</v>
      </c>
      <c r="F59" s="72" t="str">
        <f>'Teller 1'!F59</f>
        <v>Open</v>
      </c>
      <c r="G59" s="75">
        <f ca="1">COUNT($H$8:H58)-COUNTIF($J$8:J58,"&lt;"&amp;TEXT(E59,"General"))</f>
        <v>0</v>
      </c>
      <c r="H59" s="7">
        <f ca="1">IF(Model!J56=$C$4,MAXA(E59,MAX($J$8:J58)),"")</f>
        <v>0.52518729438750744</v>
      </c>
      <c r="I59" s="7">
        <f ca="1">IF(Model!J56=$C$4,_xll.CB.Normal(INDEX(Summary!$C$5:$E$12,7,'Teller 2'!$C$5),(INDEX(Summary!$C$5:$E$12,8,'Teller 2'!$C$5)),0),"")</f>
        <v>8.620482468025964E-4</v>
      </c>
      <c r="J59" s="7">
        <f t="shared" ca="1" si="3"/>
        <v>0.52604934263431002</v>
      </c>
      <c r="K59" s="76">
        <f t="shared" ca="1" si="4"/>
        <v>0</v>
      </c>
      <c r="L59" s="73">
        <f t="shared" si="0"/>
        <v>0</v>
      </c>
      <c r="M59" s="73">
        <f t="shared" si="1"/>
        <v>0</v>
      </c>
      <c r="N59" s="73">
        <f t="shared" si="2"/>
        <v>0</v>
      </c>
      <c r="O59" s="64"/>
      <c r="P59" s="64"/>
      <c r="Q59" s="64"/>
      <c r="R59" s="64"/>
      <c r="S59" s="64"/>
      <c r="T59" s="64"/>
      <c r="U59" s="64"/>
      <c r="V59" s="64"/>
      <c r="W59" s="64"/>
      <c r="X59" s="64"/>
    </row>
    <row r="60" spans="2:24" outlineLevel="1" x14ac:dyDescent="0.25">
      <c r="B60" s="64"/>
      <c r="C60" s="64"/>
      <c r="D60" s="118">
        <v>53</v>
      </c>
      <c r="E60" s="7">
        <f>Model!D57</f>
        <v>0.52807540763984051</v>
      </c>
      <c r="F60" s="72" t="str">
        <f>'Teller 1'!F60</f>
        <v>Open</v>
      </c>
      <c r="G60" s="75">
        <f ca="1">COUNT($H$8:H59)-COUNTIF($J$8:J59,"&lt;"&amp;TEXT(E60,"General"))</f>
        <v>0</v>
      </c>
      <c r="H60" s="7" t="str">
        <f ca="1">IF(Model!J57=$C$4,MAXA(E60,MAX($J$8:J59)),"")</f>
        <v/>
      </c>
      <c r="I60" s="7" t="str">
        <f ca="1">IF(Model!J57=$C$4,_xll.CB.Normal(INDEX(Summary!$C$5:$E$12,7,'Teller 2'!$C$5),(INDEX(Summary!$C$5:$E$12,8,'Teller 2'!$C$5)),0),"")</f>
        <v/>
      </c>
      <c r="J60" s="7" t="str">
        <f t="shared" ca="1" si="3"/>
        <v/>
      </c>
      <c r="K60" s="76" t="str">
        <f t="shared" ca="1" si="4"/>
        <v/>
      </c>
      <c r="L60" s="73">
        <f t="shared" si="0"/>
        <v>0</v>
      </c>
      <c r="M60" s="73">
        <f t="shared" si="1"/>
        <v>0</v>
      </c>
      <c r="N60" s="73">
        <f t="shared" si="2"/>
        <v>0</v>
      </c>
      <c r="O60" s="64"/>
      <c r="P60" s="64"/>
      <c r="Q60" s="64"/>
      <c r="R60" s="64"/>
      <c r="S60" s="64"/>
      <c r="T60" s="64"/>
      <c r="U60" s="64"/>
      <c r="V60" s="64"/>
      <c r="W60" s="64"/>
      <c r="X60" s="64"/>
    </row>
    <row r="61" spans="2:24" outlineLevel="1" x14ac:dyDescent="0.25">
      <c r="B61" s="64"/>
      <c r="C61" s="64"/>
      <c r="D61" s="118">
        <v>54</v>
      </c>
      <c r="E61" s="7">
        <f>Model!D58</f>
        <v>0.53096352089217358</v>
      </c>
      <c r="F61" s="72" t="str">
        <f>'Teller 1'!F61</f>
        <v>Open</v>
      </c>
      <c r="G61" s="75">
        <f ca="1">COUNT($H$8:H60)-COUNTIF($J$8:J60,"&lt;"&amp;TEXT(E61,"General"))</f>
        <v>0</v>
      </c>
      <c r="H61" s="7">
        <f ca="1">IF(Model!J58=$C$4,MAXA(E61,MAX($J$8:J60)),"")</f>
        <v>0.53096352089217358</v>
      </c>
      <c r="I61" s="7">
        <f ca="1">IF(Model!J58=$C$4,_xll.CB.Normal(INDEX(Summary!$C$5:$E$12,7,'Teller 2'!$C$5),(INDEX(Summary!$C$5:$E$12,8,'Teller 2'!$C$5)),0),"")</f>
        <v>4.9366735869943524E-3</v>
      </c>
      <c r="J61" s="7">
        <f t="shared" ca="1" si="3"/>
        <v>0.53590019447916792</v>
      </c>
      <c r="K61" s="76">
        <f t="shared" ca="1" si="4"/>
        <v>0</v>
      </c>
      <c r="L61" s="73">
        <f t="shared" si="0"/>
        <v>0</v>
      </c>
      <c r="M61" s="73">
        <f t="shared" si="1"/>
        <v>0</v>
      </c>
      <c r="N61" s="73">
        <f t="shared" si="2"/>
        <v>0</v>
      </c>
      <c r="O61" s="64"/>
      <c r="P61" s="64"/>
      <c r="Q61" s="64"/>
      <c r="R61" s="64"/>
      <c r="S61" s="64"/>
      <c r="T61" s="64"/>
      <c r="U61" s="64"/>
      <c r="V61" s="64"/>
      <c r="W61" s="64"/>
      <c r="X61" s="64"/>
    </row>
    <row r="62" spans="2:24" outlineLevel="1" x14ac:dyDescent="0.25">
      <c r="B62" s="64"/>
      <c r="C62" s="64"/>
      <c r="D62" s="118">
        <v>55</v>
      </c>
      <c r="E62" s="7">
        <f>Model!D59</f>
        <v>0.53385163414450665</v>
      </c>
      <c r="F62" s="72" t="str">
        <f>'Teller 1'!F62</f>
        <v>Open</v>
      </c>
      <c r="G62" s="75">
        <f ca="1">COUNT($H$8:H61)-COUNTIF($J$8:J61,"&lt;"&amp;TEXT(E62,"General"))</f>
        <v>1</v>
      </c>
      <c r="H62" s="7" t="str">
        <f ca="1">IF(Model!J59=$C$4,MAXA(E62,MAX($J$8:J61)),"")</f>
        <v/>
      </c>
      <c r="I62" s="7" t="str">
        <f ca="1">IF(Model!J59=$C$4,_xll.CB.Normal(INDEX(Summary!$C$5:$E$12,7,'Teller 2'!$C$5),(INDEX(Summary!$C$5:$E$12,8,'Teller 2'!$C$5)),0),"")</f>
        <v/>
      </c>
      <c r="J62" s="7" t="str">
        <f t="shared" ca="1" si="3"/>
        <v/>
      </c>
      <c r="K62" s="76" t="str">
        <f t="shared" ca="1" si="4"/>
        <v/>
      </c>
      <c r="L62" s="73">
        <f t="shared" si="0"/>
        <v>0</v>
      </c>
      <c r="M62" s="73">
        <f t="shared" si="1"/>
        <v>0</v>
      </c>
      <c r="N62" s="73">
        <f t="shared" si="2"/>
        <v>0</v>
      </c>
      <c r="O62" s="64"/>
      <c r="P62" s="64"/>
      <c r="Q62" s="64"/>
      <c r="R62" s="64"/>
      <c r="S62" s="64"/>
      <c r="T62" s="64"/>
      <c r="U62" s="64"/>
      <c r="V62" s="64"/>
      <c r="W62" s="64"/>
      <c r="X62" s="64"/>
    </row>
    <row r="63" spans="2:24" outlineLevel="1" x14ac:dyDescent="0.25">
      <c r="B63" s="64"/>
      <c r="C63" s="64"/>
      <c r="D63" s="118">
        <v>56</v>
      </c>
      <c r="E63" s="7">
        <f>Model!D60</f>
        <v>0.53673974739683972</v>
      </c>
      <c r="F63" s="72" t="str">
        <f>'Teller 1'!F63</f>
        <v>Open</v>
      </c>
      <c r="G63" s="75">
        <f ca="1">COUNT($H$8:H62)-COUNTIF($J$8:J62,"&lt;"&amp;TEXT(E63,"General"))</f>
        <v>0</v>
      </c>
      <c r="H63" s="7" t="str">
        <f ca="1">IF(Model!J60=$C$4,MAXA(E63,MAX($J$8:J62)),"")</f>
        <v/>
      </c>
      <c r="I63" s="7" t="str">
        <f ca="1">IF(Model!J60=$C$4,_xll.CB.Normal(INDEX(Summary!$C$5:$E$12,7,'Teller 2'!$C$5),(INDEX(Summary!$C$5:$E$12,8,'Teller 2'!$C$5)),0),"")</f>
        <v/>
      </c>
      <c r="J63" s="7" t="str">
        <f t="shared" ca="1" si="3"/>
        <v/>
      </c>
      <c r="K63" s="76" t="str">
        <f t="shared" ca="1" si="4"/>
        <v/>
      </c>
      <c r="L63" s="73">
        <f t="shared" si="0"/>
        <v>0</v>
      </c>
      <c r="M63" s="73">
        <f t="shared" si="1"/>
        <v>0</v>
      </c>
      <c r="N63" s="73">
        <f t="shared" si="2"/>
        <v>0</v>
      </c>
      <c r="O63" s="64"/>
      <c r="P63" s="64"/>
      <c r="Q63" s="64"/>
      <c r="R63" s="64"/>
      <c r="S63" s="64"/>
      <c r="T63" s="64"/>
      <c r="U63" s="64"/>
      <c r="V63" s="64"/>
      <c r="W63" s="64"/>
      <c r="X63" s="64"/>
    </row>
    <row r="64" spans="2:24" outlineLevel="1" x14ac:dyDescent="0.25">
      <c r="B64" s="64"/>
      <c r="C64" s="64"/>
      <c r="D64" s="118">
        <v>57</v>
      </c>
      <c r="E64" s="7">
        <f>Model!D61</f>
        <v>0.53962786064917279</v>
      </c>
      <c r="F64" s="72" t="str">
        <f>'Teller 1'!F64</f>
        <v>Open</v>
      </c>
      <c r="G64" s="75">
        <f ca="1">COUNT($H$8:H63)-COUNTIF($J$8:J63,"&lt;"&amp;TEXT(E64,"General"))</f>
        <v>0</v>
      </c>
      <c r="H64" s="7">
        <f ca="1">IF(Model!J61=$C$4,MAXA(E64,MAX($J$8:J63)),"")</f>
        <v>0.53962786064917279</v>
      </c>
      <c r="I64" s="7">
        <f ca="1">IF(Model!J61=$C$4,_xll.CB.Normal(INDEX(Summary!$C$5:$E$12,7,'Teller 2'!$C$5),(INDEX(Summary!$C$5:$E$12,8,'Teller 2'!$C$5)),0),"")</f>
        <v>3.7711755741913116E-3</v>
      </c>
      <c r="J64" s="7">
        <f t="shared" ca="1" si="3"/>
        <v>0.54339903622336405</v>
      </c>
      <c r="K64" s="76">
        <f t="shared" ca="1" si="4"/>
        <v>0</v>
      </c>
      <c r="L64" s="73">
        <f t="shared" si="0"/>
        <v>0</v>
      </c>
      <c r="M64" s="73">
        <f t="shared" si="1"/>
        <v>0</v>
      </c>
      <c r="N64" s="73">
        <f t="shared" si="2"/>
        <v>0</v>
      </c>
      <c r="O64" s="64"/>
      <c r="P64" s="64"/>
      <c r="Q64" s="64"/>
      <c r="R64" s="64"/>
      <c r="S64" s="64"/>
      <c r="T64" s="64"/>
      <c r="U64" s="64"/>
      <c r="V64" s="64"/>
      <c r="W64" s="64"/>
      <c r="X64" s="64"/>
    </row>
    <row r="65" spans="2:24" outlineLevel="1" x14ac:dyDescent="0.25">
      <c r="B65" s="64"/>
      <c r="C65" s="64"/>
      <c r="D65" s="118">
        <v>58</v>
      </c>
      <c r="E65" s="7">
        <f>Model!D62</f>
        <v>0.54251597390150585</v>
      </c>
      <c r="F65" s="72" t="str">
        <f>'Teller 1'!F65</f>
        <v>Open</v>
      </c>
      <c r="G65" s="75">
        <f ca="1">COUNT($H$8:H64)-COUNTIF($J$8:J64,"&lt;"&amp;TEXT(E65,"General"))</f>
        <v>1</v>
      </c>
      <c r="H65" s="7" t="str">
        <f ca="1">IF(Model!J62=$C$4,MAXA(E65,MAX($J$8:J64)),"")</f>
        <v/>
      </c>
      <c r="I65" s="7" t="str">
        <f ca="1">IF(Model!J62=$C$4,_xll.CB.Normal(INDEX(Summary!$C$5:$E$12,7,'Teller 2'!$C$5),(INDEX(Summary!$C$5:$E$12,8,'Teller 2'!$C$5)),0),"")</f>
        <v/>
      </c>
      <c r="J65" s="7" t="str">
        <f t="shared" ca="1" si="3"/>
        <v/>
      </c>
      <c r="K65" s="76" t="str">
        <f t="shared" ca="1" si="4"/>
        <v/>
      </c>
      <c r="L65" s="73">
        <f t="shared" si="0"/>
        <v>0</v>
      </c>
      <c r="M65" s="73">
        <f t="shared" si="1"/>
        <v>0</v>
      </c>
      <c r="N65" s="73">
        <f t="shared" si="2"/>
        <v>0</v>
      </c>
      <c r="O65" s="64"/>
      <c r="P65" s="64"/>
      <c r="Q65" s="64"/>
      <c r="R65" s="64"/>
      <c r="S65" s="64"/>
      <c r="T65" s="64"/>
      <c r="U65" s="64"/>
      <c r="V65" s="64"/>
      <c r="W65" s="64"/>
      <c r="X65" s="64"/>
    </row>
    <row r="66" spans="2:24" outlineLevel="1" x14ac:dyDescent="0.25">
      <c r="B66" s="64"/>
      <c r="C66" s="64"/>
      <c r="D66" s="118">
        <v>59</v>
      </c>
      <c r="E66" s="7">
        <f>Model!D63</f>
        <v>0.54540408715383892</v>
      </c>
      <c r="F66" s="72" t="str">
        <f>'Teller 1'!F66</f>
        <v>Open</v>
      </c>
      <c r="G66" s="75">
        <f ca="1">COUNT($H$8:H65)-COUNTIF($J$8:J65,"&lt;"&amp;TEXT(E66,"General"))</f>
        <v>0</v>
      </c>
      <c r="H66" s="7">
        <f ca="1">IF(Model!J63=$C$4,MAXA(E66,MAX($J$8:J65)),"")</f>
        <v>0.54540408715383892</v>
      </c>
      <c r="I66" s="7">
        <f ca="1">IF(Model!J63=$C$4,_xll.CB.Normal(INDEX(Summary!$C$5:$E$12,7,'Teller 2'!$C$5),(INDEX(Summary!$C$5:$E$12,8,'Teller 2'!$C$5)),0),"")</f>
        <v>8.0207693745072781E-4</v>
      </c>
      <c r="J66" s="7">
        <f t="shared" ca="1" si="3"/>
        <v>0.54620616409128964</v>
      </c>
      <c r="K66" s="76">
        <f t="shared" ca="1" si="4"/>
        <v>0</v>
      </c>
      <c r="L66" s="73">
        <f t="shared" si="0"/>
        <v>0</v>
      </c>
      <c r="M66" s="73">
        <f t="shared" si="1"/>
        <v>0</v>
      </c>
      <c r="N66" s="73">
        <f t="shared" si="2"/>
        <v>0</v>
      </c>
      <c r="O66" s="64"/>
      <c r="P66" s="64"/>
      <c r="Q66" s="64"/>
      <c r="R66" s="64"/>
      <c r="S66" s="64"/>
      <c r="T66" s="64"/>
      <c r="U66" s="64"/>
      <c r="V66" s="64"/>
      <c r="W66" s="64"/>
      <c r="X66" s="64"/>
    </row>
    <row r="67" spans="2:24" outlineLevel="1" x14ac:dyDescent="0.25">
      <c r="B67" s="64"/>
      <c r="C67" s="64"/>
      <c r="D67" s="118">
        <v>60</v>
      </c>
      <c r="E67" s="7">
        <f>Model!D64</f>
        <v>0.54829220040617199</v>
      </c>
      <c r="F67" s="72" t="str">
        <f>'Teller 1'!F67</f>
        <v>Open</v>
      </c>
      <c r="G67" s="75">
        <f ca="1">COUNT($H$8:H66)-COUNTIF($J$8:J66,"&lt;"&amp;TEXT(E67,"General"))</f>
        <v>0</v>
      </c>
      <c r="H67" s="7" t="str">
        <f ca="1">IF(Model!J64=$C$4,MAXA(E67,MAX($J$8:J66)),"")</f>
        <v/>
      </c>
      <c r="I67" s="7" t="str">
        <f ca="1">IF(Model!J64=$C$4,_xll.CB.Normal(INDEX(Summary!$C$5:$E$12,7,'Teller 2'!$C$5),(INDEX(Summary!$C$5:$E$12,8,'Teller 2'!$C$5)),0),"")</f>
        <v/>
      </c>
      <c r="J67" s="7" t="str">
        <f t="shared" ca="1" si="3"/>
        <v/>
      </c>
      <c r="K67" s="76" t="str">
        <f t="shared" ca="1" si="4"/>
        <v/>
      </c>
      <c r="L67" s="73">
        <f t="shared" si="0"/>
        <v>0</v>
      </c>
      <c r="M67" s="73">
        <f t="shared" si="1"/>
        <v>0</v>
      </c>
      <c r="N67" s="73">
        <f t="shared" si="2"/>
        <v>0</v>
      </c>
      <c r="O67" s="64"/>
      <c r="P67" s="64"/>
      <c r="Q67" s="64"/>
      <c r="R67" s="64"/>
      <c r="S67" s="64"/>
      <c r="T67" s="64"/>
      <c r="U67" s="64"/>
      <c r="V67" s="64"/>
      <c r="W67" s="64"/>
      <c r="X67" s="64"/>
    </row>
    <row r="68" spans="2:24" outlineLevel="1" x14ac:dyDescent="0.25">
      <c r="B68" s="64"/>
      <c r="C68" s="64"/>
      <c r="D68" s="118">
        <v>61</v>
      </c>
      <c r="E68" s="7">
        <f>Model!D65</f>
        <v>0.55118031365850506</v>
      </c>
      <c r="F68" s="72" t="str">
        <f>'Teller 1'!F68</f>
        <v>Open</v>
      </c>
      <c r="G68" s="75">
        <f ca="1">COUNT($H$8:H67)-COUNTIF($J$8:J67,"&lt;"&amp;TEXT(E68,"General"))</f>
        <v>0</v>
      </c>
      <c r="H68" s="7" t="str">
        <f ca="1">IF(Model!J65=$C$4,MAXA(E68,MAX($J$8:J67)),"")</f>
        <v/>
      </c>
      <c r="I68" s="7" t="str">
        <f ca="1">IF(Model!J65=$C$4,_xll.CB.Normal(INDEX(Summary!$C$5:$E$12,7,'Teller 2'!$C$5),(INDEX(Summary!$C$5:$E$12,8,'Teller 2'!$C$5)),0),"")</f>
        <v/>
      </c>
      <c r="J68" s="7" t="str">
        <f t="shared" ca="1" si="3"/>
        <v/>
      </c>
      <c r="K68" s="76" t="str">
        <f t="shared" ca="1" si="4"/>
        <v/>
      </c>
      <c r="L68" s="73">
        <f t="shared" si="0"/>
        <v>0</v>
      </c>
      <c r="M68" s="73">
        <f t="shared" si="1"/>
        <v>0</v>
      </c>
      <c r="N68" s="73">
        <f t="shared" si="2"/>
        <v>0</v>
      </c>
      <c r="O68" s="64"/>
      <c r="P68" s="64"/>
      <c r="Q68" s="64"/>
      <c r="R68" s="64"/>
      <c r="S68" s="64"/>
      <c r="T68" s="64"/>
      <c r="U68" s="64"/>
      <c r="V68" s="64"/>
      <c r="W68" s="64"/>
      <c r="X68" s="64"/>
    </row>
    <row r="69" spans="2:24" outlineLevel="1" x14ac:dyDescent="0.25">
      <c r="B69" s="64"/>
      <c r="C69" s="64"/>
      <c r="D69" s="118">
        <v>62</v>
      </c>
      <c r="E69" s="7">
        <f>Model!D66</f>
        <v>0.55406842691083813</v>
      </c>
      <c r="F69" s="72" t="str">
        <f>'Teller 1'!F69</f>
        <v>Open</v>
      </c>
      <c r="G69" s="75">
        <f ca="1">COUNT($H$8:H68)-COUNTIF($J$8:J68,"&lt;"&amp;TEXT(E69,"General"))</f>
        <v>0</v>
      </c>
      <c r="H69" s="7">
        <f ca="1">IF(Model!J66=$C$4,MAXA(E69,MAX($J$8:J68)),"")</f>
        <v>0.55406842691083813</v>
      </c>
      <c r="I69" s="7">
        <f ca="1">IF(Model!J66=$C$4,_xll.CB.Normal(INDEX(Summary!$C$5:$E$12,7,'Teller 2'!$C$5),(INDEX(Summary!$C$5:$E$12,8,'Teller 2'!$C$5)),0),"")</f>
        <v>1.4562208544800252E-3</v>
      </c>
      <c r="J69" s="7">
        <f t="shared" ca="1" si="3"/>
        <v>0.55552464776531818</v>
      </c>
      <c r="K69" s="76">
        <f t="shared" ca="1" si="4"/>
        <v>0</v>
      </c>
      <c r="L69" s="73">
        <f t="shared" si="0"/>
        <v>0</v>
      </c>
      <c r="M69" s="73">
        <f t="shared" si="1"/>
        <v>0</v>
      </c>
      <c r="N69" s="73">
        <f t="shared" si="2"/>
        <v>0</v>
      </c>
      <c r="O69" s="64"/>
      <c r="P69" s="64"/>
      <c r="Q69" s="64"/>
      <c r="R69" s="64"/>
      <c r="S69" s="64"/>
      <c r="T69" s="64"/>
      <c r="U69" s="64"/>
      <c r="V69" s="64"/>
      <c r="W69" s="64"/>
      <c r="X69" s="64"/>
    </row>
    <row r="70" spans="2:24" outlineLevel="1" x14ac:dyDescent="0.25">
      <c r="B70" s="64"/>
      <c r="C70" s="64"/>
      <c r="D70" s="118">
        <v>63</v>
      </c>
      <c r="E70" s="7">
        <f>Model!D67</f>
        <v>0.5569565401631712</v>
      </c>
      <c r="F70" s="72" t="str">
        <f>'Teller 1'!F70</f>
        <v>Open</v>
      </c>
      <c r="G70" s="75">
        <f ca="1">COUNT($H$8:H69)-COUNTIF($J$8:J69,"&lt;"&amp;TEXT(E70,"General"))</f>
        <v>0</v>
      </c>
      <c r="H70" s="7">
        <f ca="1">IF(Model!J67=$C$4,MAXA(E70,MAX($J$8:J69)),"")</f>
        <v>0.5569565401631712</v>
      </c>
      <c r="I70" s="7">
        <f ca="1">IF(Model!J67=$C$4,_xll.CB.Normal(INDEX(Summary!$C$5:$E$12,7,'Teller 2'!$C$5),(INDEX(Summary!$C$5:$E$12,8,'Teller 2'!$C$5)),0),"")</f>
        <v>3.6030927650176755E-3</v>
      </c>
      <c r="J70" s="7">
        <f t="shared" ca="1" si="3"/>
        <v>0.56055963292818889</v>
      </c>
      <c r="K70" s="76">
        <f t="shared" ca="1" si="4"/>
        <v>0</v>
      </c>
      <c r="L70" s="73">
        <f t="shared" si="0"/>
        <v>0</v>
      </c>
      <c r="M70" s="73">
        <f t="shared" si="1"/>
        <v>0</v>
      </c>
      <c r="N70" s="73">
        <f t="shared" si="2"/>
        <v>0</v>
      </c>
      <c r="O70" s="64"/>
      <c r="P70" s="64"/>
      <c r="Q70" s="64"/>
      <c r="R70" s="64"/>
      <c r="S70" s="64"/>
      <c r="T70" s="64"/>
      <c r="U70" s="64"/>
      <c r="V70" s="64"/>
      <c r="W70" s="64"/>
      <c r="X70" s="64"/>
    </row>
    <row r="71" spans="2:24" outlineLevel="1" x14ac:dyDescent="0.25">
      <c r="B71" s="64"/>
      <c r="C71" s="64"/>
      <c r="D71" s="118">
        <v>64</v>
      </c>
      <c r="E71" s="7">
        <f>Model!D68</f>
        <v>0.55984465341550427</v>
      </c>
      <c r="F71" s="72" t="str">
        <f>'Teller 1'!F71</f>
        <v>Open</v>
      </c>
      <c r="G71" s="75">
        <f ca="1">COUNT($H$8:H70)-COUNTIF($J$8:J70,"&lt;"&amp;TEXT(E71,"General"))</f>
        <v>1</v>
      </c>
      <c r="H71" s="7" t="str">
        <f ca="1">IF(Model!J68=$C$4,MAXA(E71,MAX($J$8:J70)),"")</f>
        <v/>
      </c>
      <c r="I71" s="7" t="str">
        <f ca="1">IF(Model!J68=$C$4,_xll.CB.Normal(INDEX(Summary!$C$5:$E$12,7,'Teller 2'!$C$5),(INDEX(Summary!$C$5:$E$12,8,'Teller 2'!$C$5)),0),"")</f>
        <v/>
      </c>
      <c r="J71" s="7" t="str">
        <f t="shared" ca="1" si="3"/>
        <v/>
      </c>
      <c r="K71" s="76" t="str">
        <f t="shared" ca="1" si="4"/>
        <v/>
      </c>
      <c r="L71" s="73">
        <f t="shared" si="0"/>
        <v>0</v>
      </c>
      <c r="M71" s="73">
        <f t="shared" si="1"/>
        <v>0</v>
      </c>
      <c r="N71" s="73">
        <f t="shared" si="2"/>
        <v>0</v>
      </c>
      <c r="O71" s="64"/>
      <c r="P71" s="64"/>
      <c r="Q71" s="64"/>
      <c r="R71" s="64"/>
      <c r="S71" s="64"/>
      <c r="T71" s="64"/>
      <c r="U71" s="64"/>
      <c r="V71" s="64"/>
      <c r="W71" s="64"/>
      <c r="X71" s="64"/>
    </row>
    <row r="72" spans="2:24" outlineLevel="1" x14ac:dyDescent="0.25">
      <c r="B72" s="64"/>
      <c r="C72" s="64"/>
      <c r="D72" s="118">
        <v>65</v>
      </c>
      <c r="E72" s="7">
        <f>Model!D69</f>
        <v>0.56273276666783734</v>
      </c>
      <c r="F72" s="72" t="str">
        <f>'Teller 1'!F72</f>
        <v>Open</v>
      </c>
      <c r="G72" s="75">
        <f ca="1">COUNT($H$8:H71)-COUNTIF($J$8:J71,"&lt;"&amp;TEXT(E72,"General"))</f>
        <v>0</v>
      </c>
      <c r="H72" s="7">
        <f ca="1">IF(Model!J69=$C$4,MAXA(E72,MAX($J$8:J71)),"")</f>
        <v>0.56273276666783734</v>
      </c>
      <c r="I72" s="7">
        <f ca="1">IF(Model!J69=$C$4,_xll.CB.Normal(INDEX(Summary!$C$5:$E$12,7,'Teller 2'!$C$5),(INDEX(Summary!$C$5:$E$12,8,'Teller 2'!$C$5)),0),"")</f>
        <v>1.2556963037661344E-3</v>
      </c>
      <c r="J72" s="7">
        <f t="shared" ref="J72:J135" ca="1" si="5">IF(H72,H72+I72,"")</f>
        <v>0.56398846297160343</v>
      </c>
      <c r="K72" s="76">
        <f t="shared" ref="K72:K135" ca="1" si="6">IF(H72,H72-E72,"")</f>
        <v>0</v>
      </c>
      <c r="L72" s="73">
        <f t="shared" ref="L72:L135" si="7">$C$12</f>
        <v>0</v>
      </c>
      <c r="M72" s="73">
        <f t="shared" ref="M72:M135" si="8">$C$13</f>
        <v>0</v>
      </c>
      <c r="N72" s="73">
        <f t="shared" ref="N72:N135" si="9">$C$14</f>
        <v>0</v>
      </c>
      <c r="O72" s="64"/>
      <c r="P72" s="64"/>
      <c r="Q72" s="64"/>
      <c r="R72" s="64"/>
      <c r="S72" s="64"/>
      <c r="T72" s="64"/>
      <c r="U72" s="64"/>
      <c r="V72" s="64"/>
      <c r="W72" s="64"/>
      <c r="X72" s="64"/>
    </row>
    <row r="73" spans="2:24" outlineLevel="1" x14ac:dyDescent="0.25">
      <c r="B73" s="64"/>
      <c r="C73" s="64"/>
      <c r="D73" s="118">
        <v>66</v>
      </c>
      <c r="E73" s="7">
        <f>Model!D70</f>
        <v>0.56562087992017041</v>
      </c>
      <c r="F73" s="72" t="str">
        <f>'Teller 1'!F73</f>
        <v>Open</v>
      </c>
      <c r="G73" s="75">
        <f ca="1">COUNT($H$8:H72)-COUNTIF($J$8:J72,"&lt;"&amp;TEXT(E73,"General"))</f>
        <v>0</v>
      </c>
      <c r="H73" s="7" t="str">
        <f ca="1">IF(Model!J70=$C$4,MAXA(E73,MAX($J$8:J72)),"")</f>
        <v/>
      </c>
      <c r="I73" s="7" t="str">
        <f ca="1">IF(Model!J70=$C$4,_xll.CB.Normal(INDEX(Summary!$C$5:$E$12,7,'Teller 2'!$C$5),(INDEX(Summary!$C$5:$E$12,8,'Teller 2'!$C$5)),0),"")</f>
        <v/>
      </c>
      <c r="J73" s="7" t="str">
        <f t="shared" ca="1" si="5"/>
        <v/>
      </c>
      <c r="K73" s="76" t="str">
        <f t="shared" ca="1" si="6"/>
        <v/>
      </c>
      <c r="L73" s="73">
        <f t="shared" si="7"/>
        <v>0</v>
      </c>
      <c r="M73" s="73">
        <f t="shared" si="8"/>
        <v>0</v>
      </c>
      <c r="N73" s="73">
        <f t="shared" si="9"/>
        <v>0</v>
      </c>
      <c r="O73" s="64"/>
      <c r="P73" s="64"/>
      <c r="Q73" s="64"/>
      <c r="R73" s="64"/>
      <c r="S73" s="64"/>
      <c r="T73" s="64"/>
      <c r="U73" s="64"/>
      <c r="V73" s="64"/>
      <c r="W73" s="64"/>
      <c r="X73" s="64"/>
    </row>
    <row r="74" spans="2:24" outlineLevel="1" x14ac:dyDescent="0.25">
      <c r="B74" s="64"/>
      <c r="C74" s="64"/>
      <c r="D74" s="118">
        <v>67</v>
      </c>
      <c r="E74" s="7">
        <f>Model!D71</f>
        <v>0.56850899317250347</v>
      </c>
      <c r="F74" s="72" t="str">
        <f>'Teller 1'!F74</f>
        <v>Open</v>
      </c>
      <c r="G74" s="75">
        <f ca="1">COUNT($H$8:H73)-COUNTIF($J$8:J73,"&lt;"&amp;TEXT(E74,"General"))</f>
        <v>0</v>
      </c>
      <c r="H74" s="7">
        <f ca="1">IF(Model!J71=$C$4,MAXA(E74,MAX($J$8:J73)),"")</f>
        <v>0.56850899317250347</v>
      </c>
      <c r="I74" s="7">
        <f ca="1">IF(Model!J71=$C$4,_xll.CB.Normal(INDEX(Summary!$C$5:$E$12,7,'Teller 2'!$C$5),(INDEX(Summary!$C$5:$E$12,8,'Teller 2'!$C$5)),0),"")</f>
        <v>2.7673246916570058E-3</v>
      </c>
      <c r="J74" s="7">
        <f t="shared" ca="1" si="5"/>
        <v>0.57127631786416044</v>
      </c>
      <c r="K74" s="76">
        <f t="shared" ca="1" si="6"/>
        <v>0</v>
      </c>
      <c r="L74" s="73">
        <f t="shared" si="7"/>
        <v>0</v>
      </c>
      <c r="M74" s="73">
        <f t="shared" si="8"/>
        <v>0</v>
      </c>
      <c r="N74" s="73">
        <f t="shared" si="9"/>
        <v>0</v>
      </c>
      <c r="O74" s="64"/>
      <c r="P74" s="64"/>
      <c r="Q74" s="64"/>
      <c r="R74" s="64"/>
      <c r="S74" s="64"/>
      <c r="T74" s="64"/>
      <c r="U74" s="64"/>
      <c r="V74" s="64"/>
      <c r="W74" s="64"/>
      <c r="X74" s="64"/>
    </row>
    <row r="75" spans="2:24" outlineLevel="1" x14ac:dyDescent="0.25">
      <c r="B75" s="64"/>
      <c r="C75" s="64"/>
      <c r="D75" s="118">
        <v>68</v>
      </c>
      <c r="E75" s="7">
        <f>Model!D72</f>
        <v>0.57139710642483654</v>
      </c>
      <c r="F75" s="72" t="str">
        <f>'Teller 1'!F75</f>
        <v>Open</v>
      </c>
      <c r="G75" s="75">
        <f ca="1">COUNT($H$8:H74)-COUNTIF($J$8:J74,"&lt;"&amp;TEXT(E75,"General"))</f>
        <v>0</v>
      </c>
      <c r="H75" s="7" t="str">
        <f ca="1">IF(Model!J72=$C$4,MAXA(E75,MAX($J$8:J74)),"")</f>
        <v/>
      </c>
      <c r="I75" s="7" t="str">
        <f ca="1">IF(Model!J72=$C$4,_xll.CB.Normal(INDEX(Summary!$C$5:$E$12,7,'Teller 2'!$C$5),(INDEX(Summary!$C$5:$E$12,8,'Teller 2'!$C$5)),0),"")</f>
        <v/>
      </c>
      <c r="J75" s="7" t="str">
        <f t="shared" ca="1" si="5"/>
        <v/>
      </c>
      <c r="K75" s="76" t="str">
        <f t="shared" ca="1" si="6"/>
        <v/>
      </c>
      <c r="L75" s="73">
        <f t="shared" si="7"/>
        <v>0</v>
      </c>
      <c r="M75" s="73">
        <f t="shared" si="8"/>
        <v>0</v>
      </c>
      <c r="N75" s="73">
        <f t="shared" si="9"/>
        <v>0</v>
      </c>
      <c r="O75" s="64"/>
      <c r="P75" s="64"/>
      <c r="Q75" s="64"/>
      <c r="R75" s="64"/>
      <c r="S75" s="64"/>
      <c r="T75" s="64"/>
      <c r="U75" s="64"/>
      <c r="V75" s="64"/>
      <c r="W75" s="64"/>
      <c r="X75" s="64"/>
    </row>
    <row r="76" spans="2:24" outlineLevel="1" x14ac:dyDescent="0.25">
      <c r="B76" s="64"/>
      <c r="C76" s="64"/>
      <c r="D76" s="118">
        <v>69</v>
      </c>
      <c r="E76" s="7">
        <f>Model!D73</f>
        <v>0.57428521967716961</v>
      </c>
      <c r="F76" s="72" t="str">
        <f>'Teller 1'!F76</f>
        <v>Open</v>
      </c>
      <c r="G76" s="75">
        <f ca="1">COUNT($H$8:H75)-COUNTIF($J$8:J75,"&lt;"&amp;TEXT(E76,"General"))</f>
        <v>0</v>
      </c>
      <c r="H76" s="7">
        <f ca="1">IF(Model!J73=$C$4,MAXA(E76,MAX($J$8:J75)),"")</f>
        <v>0.57428521967716961</v>
      </c>
      <c r="I76" s="7">
        <f ca="1">IF(Model!J73=$C$4,_xll.CB.Normal(INDEX(Summary!$C$5:$E$12,7,'Teller 2'!$C$5),(INDEX(Summary!$C$5:$E$12,8,'Teller 2'!$C$5)),0),"")</f>
        <v>4.3100209090778975E-3</v>
      </c>
      <c r="J76" s="7">
        <f t="shared" ca="1" si="5"/>
        <v>0.57859524058624756</v>
      </c>
      <c r="K76" s="76">
        <f t="shared" ca="1" si="6"/>
        <v>0</v>
      </c>
      <c r="L76" s="73">
        <f t="shared" si="7"/>
        <v>0</v>
      </c>
      <c r="M76" s="73">
        <f t="shared" si="8"/>
        <v>0</v>
      </c>
      <c r="N76" s="73">
        <f t="shared" si="9"/>
        <v>0</v>
      </c>
      <c r="O76" s="64"/>
      <c r="P76" s="64"/>
      <c r="Q76" s="64"/>
      <c r="R76" s="64"/>
      <c r="S76" s="64"/>
      <c r="T76" s="64"/>
      <c r="U76" s="64"/>
      <c r="V76" s="64"/>
      <c r="W76" s="64"/>
      <c r="X76" s="64"/>
    </row>
    <row r="77" spans="2:24" outlineLevel="1" x14ac:dyDescent="0.25">
      <c r="B77" s="64"/>
      <c r="C77" s="64"/>
      <c r="D77" s="118">
        <v>70</v>
      </c>
      <c r="E77" s="7">
        <f>Model!D74</f>
        <v>0.57717333292950268</v>
      </c>
      <c r="F77" s="72" t="str">
        <f>'Teller 1'!F77</f>
        <v>Open</v>
      </c>
      <c r="G77" s="75">
        <f ca="1">COUNT($H$8:H76)-COUNTIF($J$8:J76,"&lt;"&amp;TEXT(E77,"General"))</f>
        <v>1</v>
      </c>
      <c r="H77" s="7" t="str">
        <f ca="1">IF(Model!J74=$C$4,MAXA(E77,MAX($J$8:J76)),"")</f>
        <v/>
      </c>
      <c r="I77" s="7" t="str">
        <f ca="1">IF(Model!J74=$C$4,_xll.CB.Normal(INDEX(Summary!$C$5:$E$12,7,'Teller 2'!$C$5),(INDEX(Summary!$C$5:$E$12,8,'Teller 2'!$C$5)),0),"")</f>
        <v/>
      </c>
      <c r="J77" s="7" t="str">
        <f t="shared" ca="1" si="5"/>
        <v/>
      </c>
      <c r="K77" s="76" t="str">
        <f t="shared" ca="1" si="6"/>
        <v/>
      </c>
      <c r="L77" s="73">
        <f t="shared" si="7"/>
        <v>0</v>
      </c>
      <c r="M77" s="73">
        <f t="shared" si="8"/>
        <v>0</v>
      </c>
      <c r="N77" s="73">
        <f t="shared" si="9"/>
        <v>0</v>
      </c>
      <c r="O77" s="64"/>
      <c r="P77" s="64"/>
      <c r="Q77" s="64"/>
      <c r="R77" s="64"/>
      <c r="S77" s="64"/>
      <c r="T77" s="64"/>
      <c r="U77" s="64"/>
      <c r="V77" s="64"/>
      <c r="W77" s="64"/>
      <c r="X77" s="64"/>
    </row>
    <row r="78" spans="2:24" outlineLevel="1" x14ac:dyDescent="0.25">
      <c r="B78" s="64"/>
      <c r="C78" s="64"/>
      <c r="D78" s="118">
        <v>71</v>
      </c>
      <c r="E78" s="7">
        <f>Model!D75</f>
        <v>0.58006144618183575</v>
      </c>
      <c r="F78" s="72" t="str">
        <f>'Teller 1'!F78</f>
        <v>Open</v>
      </c>
      <c r="G78" s="75">
        <f ca="1">COUNT($H$8:H77)-COUNTIF($J$8:J77,"&lt;"&amp;TEXT(E78,"General"))</f>
        <v>0</v>
      </c>
      <c r="H78" s="7" t="str">
        <f ca="1">IF(Model!J75=$C$4,MAXA(E78,MAX($J$8:J77)),"")</f>
        <v/>
      </c>
      <c r="I78" s="7" t="str">
        <f ca="1">IF(Model!J75=$C$4,_xll.CB.Normal(INDEX(Summary!$C$5:$E$12,7,'Teller 2'!$C$5),(INDEX(Summary!$C$5:$E$12,8,'Teller 2'!$C$5)),0),"")</f>
        <v/>
      </c>
      <c r="J78" s="7" t="str">
        <f t="shared" ca="1" si="5"/>
        <v/>
      </c>
      <c r="K78" s="76" t="str">
        <f t="shared" ca="1" si="6"/>
        <v/>
      </c>
      <c r="L78" s="73">
        <f t="shared" si="7"/>
        <v>0</v>
      </c>
      <c r="M78" s="73">
        <f t="shared" si="8"/>
        <v>0</v>
      </c>
      <c r="N78" s="73">
        <f t="shared" si="9"/>
        <v>0</v>
      </c>
      <c r="O78" s="64"/>
      <c r="P78" s="64"/>
      <c r="Q78" s="64"/>
      <c r="R78" s="64"/>
      <c r="S78" s="64"/>
      <c r="T78" s="64"/>
      <c r="U78" s="64"/>
      <c r="V78" s="64"/>
      <c r="W78" s="64"/>
      <c r="X78" s="64"/>
    </row>
    <row r="79" spans="2:24" outlineLevel="1" x14ac:dyDescent="0.25">
      <c r="B79" s="64"/>
      <c r="C79" s="64"/>
      <c r="D79" s="118">
        <v>72</v>
      </c>
      <c r="E79" s="7">
        <f>Model!D76</f>
        <v>0.58294955943416882</v>
      </c>
      <c r="F79" s="72" t="str">
        <f>'Teller 1'!F79</f>
        <v>Open</v>
      </c>
      <c r="G79" s="75">
        <f ca="1">COUNT($H$8:H78)-COUNTIF($J$8:J78,"&lt;"&amp;TEXT(E79,"General"))</f>
        <v>0</v>
      </c>
      <c r="H79" s="7">
        <f ca="1">IF(Model!J76=$C$4,MAXA(E79,MAX($J$8:J78)),"")</f>
        <v>0.58294955943416882</v>
      </c>
      <c r="I79" s="7">
        <f ca="1">IF(Model!J76=$C$4,_xll.CB.Normal(INDEX(Summary!$C$5:$E$12,7,'Teller 2'!$C$5),(INDEX(Summary!$C$5:$E$12,8,'Teller 2'!$C$5)),0),"")</f>
        <v>2.358054368272662E-3</v>
      </c>
      <c r="J79" s="7">
        <f t="shared" ca="1" si="5"/>
        <v>0.58530761380244145</v>
      </c>
      <c r="K79" s="76">
        <f t="shared" ca="1" si="6"/>
        <v>0</v>
      </c>
      <c r="L79" s="73">
        <f t="shared" si="7"/>
        <v>0</v>
      </c>
      <c r="M79" s="73">
        <f t="shared" si="8"/>
        <v>0</v>
      </c>
      <c r="N79" s="73">
        <f t="shared" si="9"/>
        <v>0</v>
      </c>
      <c r="O79" s="64"/>
      <c r="P79" s="64"/>
      <c r="Q79" s="64"/>
      <c r="R79" s="64"/>
      <c r="S79" s="64"/>
      <c r="T79" s="64"/>
      <c r="U79" s="64"/>
      <c r="V79" s="64"/>
      <c r="W79" s="64"/>
      <c r="X79" s="64"/>
    </row>
    <row r="80" spans="2:24" outlineLevel="1" x14ac:dyDescent="0.25">
      <c r="B80" s="64"/>
      <c r="C80" s="64"/>
      <c r="D80" s="118">
        <v>73</v>
      </c>
      <c r="E80" s="7">
        <f>Model!D77</f>
        <v>0.58583767268650189</v>
      </c>
      <c r="F80" s="72" t="str">
        <f>'Teller 1'!F80</f>
        <v>Open</v>
      </c>
      <c r="G80" s="75">
        <f ca="1">COUNT($H$8:H79)-COUNTIF($J$8:J79,"&lt;"&amp;TEXT(E80,"General"))</f>
        <v>0</v>
      </c>
      <c r="H80" s="7" t="str">
        <f ca="1">IF(Model!J77=$C$4,MAXA(E80,MAX($J$8:J79)),"")</f>
        <v/>
      </c>
      <c r="I80" s="7" t="str">
        <f ca="1">IF(Model!J77=$C$4,_xll.CB.Normal(INDEX(Summary!$C$5:$E$12,7,'Teller 2'!$C$5),(INDEX(Summary!$C$5:$E$12,8,'Teller 2'!$C$5)),0),"")</f>
        <v/>
      </c>
      <c r="J80" s="7" t="str">
        <f t="shared" ca="1" si="5"/>
        <v/>
      </c>
      <c r="K80" s="76" t="str">
        <f t="shared" ca="1" si="6"/>
        <v/>
      </c>
      <c r="L80" s="73">
        <f t="shared" si="7"/>
        <v>0</v>
      </c>
      <c r="M80" s="73">
        <f t="shared" si="8"/>
        <v>0</v>
      </c>
      <c r="N80" s="73">
        <f t="shared" si="9"/>
        <v>0</v>
      </c>
      <c r="O80" s="64"/>
      <c r="P80" s="64"/>
      <c r="Q80" s="64"/>
      <c r="R80" s="64"/>
      <c r="S80" s="64"/>
      <c r="T80" s="64"/>
      <c r="U80" s="64"/>
      <c r="V80" s="64"/>
      <c r="W80" s="64"/>
      <c r="X80" s="64"/>
    </row>
    <row r="81" spans="2:24" outlineLevel="1" x14ac:dyDescent="0.25">
      <c r="B81" s="64"/>
      <c r="C81" s="64"/>
      <c r="D81" s="118">
        <v>74</v>
      </c>
      <c r="E81" s="7">
        <f>Model!D78</f>
        <v>0.58872578593883496</v>
      </c>
      <c r="F81" s="72" t="str">
        <f>'Teller 1'!F81</f>
        <v>Open</v>
      </c>
      <c r="G81" s="75">
        <f ca="1">COUNT($H$8:H80)-COUNTIF($J$8:J80,"&lt;"&amp;TEXT(E81,"General"))</f>
        <v>0</v>
      </c>
      <c r="H81" s="7">
        <f ca="1">IF(Model!J78=$C$4,MAXA(E81,MAX($J$8:J80)),"")</f>
        <v>0.58872578593883496</v>
      </c>
      <c r="I81" s="7">
        <f ca="1">IF(Model!J78=$C$4,_xll.CB.Normal(INDEX(Summary!$C$5:$E$12,7,'Teller 2'!$C$5),(INDEX(Summary!$C$5:$E$12,8,'Teller 2'!$C$5)),0),"")</f>
        <v>2.6732065816186196E-3</v>
      </c>
      <c r="J81" s="7">
        <f t="shared" ca="1" si="5"/>
        <v>0.59139899252045358</v>
      </c>
      <c r="K81" s="76">
        <f t="shared" ca="1" si="6"/>
        <v>0</v>
      </c>
      <c r="L81" s="73">
        <f t="shared" si="7"/>
        <v>0</v>
      </c>
      <c r="M81" s="73">
        <f t="shared" si="8"/>
        <v>0</v>
      </c>
      <c r="N81" s="73">
        <f t="shared" si="9"/>
        <v>0</v>
      </c>
      <c r="O81" s="64"/>
      <c r="P81" s="64"/>
      <c r="Q81" s="64"/>
      <c r="R81" s="64"/>
      <c r="S81" s="64"/>
      <c r="T81" s="64"/>
      <c r="U81" s="64"/>
      <c r="V81" s="64"/>
      <c r="W81" s="64"/>
      <c r="X81" s="64"/>
    </row>
    <row r="82" spans="2:24" outlineLevel="1" x14ac:dyDescent="0.25">
      <c r="B82" s="64"/>
      <c r="C82" s="64"/>
      <c r="D82" s="118">
        <v>75</v>
      </c>
      <c r="E82" s="7">
        <f>Model!D79</f>
        <v>0.59161389919116802</v>
      </c>
      <c r="F82" s="72" t="str">
        <f>'Teller 1'!F82</f>
        <v>Open</v>
      </c>
      <c r="G82" s="75">
        <f ca="1">COUNT($H$8:H81)-COUNTIF($J$8:J81,"&lt;"&amp;TEXT(E82,"General"))</f>
        <v>0</v>
      </c>
      <c r="H82" s="7" t="str">
        <f ca="1">IF(Model!J79=$C$4,MAXA(E82,MAX($J$8:J81)),"")</f>
        <v/>
      </c>
      <c r="I82" s="7" t="str">
        <f ca="1">IF(Model!J79=$C$4,_xll.CB.Normal(INDEX(Summary!$C$5:$E$12,7,'Teller 2'!$C$5),(INDEX(Summary!$C$5:$E$12,8,'Teller 2'!$C$5)),0),"")</f>
        <v/>
      </c>
      <c r="J82" s="7" t="str">
        <f t="shared" ca="1" si="5"/>
        <v/>
      </c>
      <c r="K82" s="76" t="str">
        <f t="shared" ca="1" si="6"/>
        <v/>
      </c>
      <c r="L82" s="73">
        <f t="shared" si="7"/>
        <v>0</v>
      </c>
      <c r="M82" s="73">
        <f t="shared" si="8"/>
        <v>0</v>
      </c>
      <c r="N82" s="73">
        <f t="shared" si="9"/>
        <v>0</v>
      </c>
      <c r="O82" s="64"/>
      <c r="P82" s="64"/>
      <c r="Q82" s="64"/>
      <c r="R82" s="64"/>
      <c r="S82" s="64"/>
      <c r="T82" s="64"/>
      <c r="U82" s="64"/>
      <c r="V82" s="64"/>
      <c r="W82" s="64"/>
      <c r="X82" s="64"/>
    </row>
    <row r="83" spans="2:24" outlineLevel="1" x14ac:dyDescent="0.25">
      <c r="B83" s="64"/>
      <c r="C83" s="64"/>
      <c r="D83" s="118">
        <v>76</v>
      </c>
      <c r="E83" s="7">
        <f>Model!D80</f>
        <v>0.59450201244350109</v>
      </c>
      <c r="F83" s="72" t="str">
        <f>'Teller 1'!F83</f>
        <v>Open</v>
      </c>
      <c r="G83" s="75">
        <f ca="1">COUNT($H$8:H82)-COUNTIF($J$8:J82,"&lt;"&amp;TEXT(E83,"General"))</f>
        <v>0</v>
      </c>
      <c r="H83" s="7" t="str">
        <f ca="1">IF(Model!J80=$C$4,MAXA(E83,MAX($J$8:J82)),"")</f>
        <v/>
      </c>
      <c r="I83" s="7" t="str">
        <f ca="1">IF(Model!J80=$C$4,_xll.CB.Normal(INDEX(Summary!$C$5:$E$12,7,'Teller 2'!$C$5),(INDEX(Summary!$C$5:$E$12,8,'Teller 2'!$C$5)),0),"")</f>
        <v/>
      </c>
      <c r="J83" s="7" t="str">
        <f t="shared" ca="1" si="5"/>
        <v/>
      </c>
      <c r="K83" s="76" t="str">
        <f t="shared" ca="1" si="6"/>
        <v/>
      </c>
      <c r="L83" s="73">
        <f t="shared" si="7"/>
        <v>0</v>
      </c>
      <c r="M83" s="73">
        <f t="shared" si="8"/>
        <v>0</v>
      </c>
      <c r="N83" s="73">
        <f t="shared" si="9"/>
        <v>0</v>
      </c>
      <c r="O83" s="64"/>
      <c r="P83" s="64"/>
      <c r="Q83" s="64"/>
      <c r="R83" s="64"/>
      <c r="S83" s="64"/>
      <c r="T83" s="64"/>
      <c r="U83" s="64"/>
      <c r="V83" s="64"/>
      <c r="W83" s="64"/>
      <c r="X83" s="64"/>
    </row>
    <row r="84" spans="2:24" outlineLevel="1" x14ac:dyDescent="0.25">
      <c r="B84" s="64"/>
      <c r="C84" s="64"/>
      <c r="D84" s="118">
        <v>77</v>
      </c>
      <c r="E84" s="7">
        <f>Model!D81</f>
        <v>0.59739012569583416</v>
      </c>
      <c r="F84" s="72" t="str">
        <f>'Teller 1'!F84</f>
        <v>Open</v>
      </c>
      <c r="G84" s="75">
        <f ca="1">COUNT($H$8:H83)-COUNTIF($J$8:J83,"&lt;"&amp;TEXT(E84,"General"))</f>
        <v>0</v>
      </c>
      <c r="H84" s="7">
        <f ca="1">IF(Model!J81=$C$4,MAXA(E84,MAX($J$8:J83)),"")</f>
        <v>0.59739012569583416</v>
      </c>
      <c r="I84" s="7">
        <f ca="1">IF(Model!J81=$C$4,_xll.CB.Normal(INDEX(Summary!$C$5:$E$12,7,'Teller 2'!$C$5),(INDEX(Summary!$C$5:$E$12,8,'Teller 2'!$C$5)),0),"")</f>
        <v>5.6936441161229588E-3</v>
      </c>
      <c r="J84" s="7">
        <f t="shared" ca="1" si="5"/>
        <v>0.6030837698119571</v>
      </c>
      <c r="K84" s="76">
        <f t="shared" ca="1" si="6"/>
        <v>0</v>
      </c>
      <c r="L84" s="73">
        <f t="shared" si="7"/>
        <v>0</v>
      </c>
      <c r="M84" s="73">
        <f t="shared" si="8"/>
        <v>0</v>
      </c>
      <c r="N84" s="73">
        <f t="shared" si="9"/>
        <v>0</v>
      </c>
      <c r="O84" s="64"/>
      <c r="P84" s="64"/>
      <c r="Q84" s="64"/>
      <c r="R84" s="64"/>
      <c r="S84" s="64"/>
      <c r="T84" s="64"/>
      <c r="U84" s="64"/>
      <c r="V84" s="64"/>
      <c r="W84" s="64"/>
      <c r="X84" s="64"/>
    </row>
    <row r="85" spans="2:24" outlineLevel="1" x14ac:dyDescent="0.25">
      <c r="B85" s="64"/>
      <c r="C85" s="64"/>
      <c r="D85" s="118">
        <v>78</v>
      </c>
      <c r="E85" s="7">
        <f>Model!D82</f>
        <v>0.60027823894816723</v>
      </c>
      <c r="F85" s="72" t="str">
        <f>'Teller 1'!F85</f>
        <v>Open</v>
      </c>
      <c r="G85" s="75">
        <f ca="1">COUNT($H$8:H84)-COUNTIF($J$8:J84,"&lt;"&amp;TEXT(E85,"General"))</f>
        <v>1</v>
      </c>
      <c r="H85" s="7" t="str">
        <f ca="1">IF(Model!J82=$C$4,MAXA(E85,MAX($J$8:J84)),"")</f>
        <v/>
      </c>
      <c r="I85" s="7" t="str">
        <f ca="1">IF(Model!J82=$C$4,_xll.CB.Normal(INDEX(Summary!$C$5:$E$12,7,'Teller 2'!$C$5),(INDEX(Summary!$C$5:$E$12,8,'Teller 2'!$C$5)),0),"")</f>
        <v/>
      </c>
      <c r="J85" s="7" t="str">
        <f t="shared" ca="1" si="5"/>
        <v/>
      </c>
      <c r="K85" s="76" t="str">
        <f t="shared" ca="1" si="6"/>
        <v/>
      </c>
      <c r="L85" s="73">
        <f t="shared" si="7"/>
        <v>0</v>
      </c>
      <c r="M85" s="73">
        <f t="shared" si="8"/>
        <v>0</v>
      </c>
      <c r="N85" s="73">
        <f t="shared" si="9"/>
        <v>0</v>
      </c>
      <c r="O85" s="64"/>
      <c r="P85" s="64"/>
      <c r="Q85" s="64"/>
      <c r="R85" s="64"/>
      <c r="S85" s="64"/>
      <c r="T85" s="64"/>
      <c r="U85" s="64"/>
      <c r="V85" s="64"/>
      <c r="W85" s="64"/>
      <c r="X85" s="64"/>
    </row>
    <row r="86" spans="2:24" outlineLevel="1" x14ac:dyDescent="0.25">
      <c r="B86" s="64"/>
      <c r="C86" s="64"/>
      <c r="D86" s="118">
        <v>79</v>
      </c>
      <c r="E86" s="7">
        <f>Model!D83</f>
        <v>0.6031663522005003</v>
      </c>
      <c r="F86" s="72" t="str">
        <f>'Teller 1'!F86</f>
        <v>Open</v>
      </c>
      <c r="G86" s="75">
        <f ca="1">COUNT($H$8:H85)-COUNTIF($J$8:J85,"&lt;"&amp;TEXT(E86,"General"))</f>
        <v>0</v>
      </c>
      <c r="H86" s="7">
        <f ca="1">IF(Model!J83=$C$4,MAXA(E86,MAX($J$8:J85)),"")</f>
        <v>0.6031663522005003</v>
      </c>
      <c r="I86" s="7">
        <f ca="1">IF(Model!J83=$C$4,_xll.CB.Normal(INDEX(Summary!$C$5:$E$12,7,'Teller 2'!$C$5),(INDEX(Summary!$C$5:$E$12,8,'Teller 2'!$C$5)),0),"")</f>
        <v>5.5529278696344001E-3</v>
      </c>
      <c r="J86" s="7">
        <f t="shared" ca="1" si="5"/>
        <v>0.60871928007013465</v>
      </c>
      <c r="K86" s="76">
        <f t="shared" ca="1" si="6"/>
        <v>0</v>
      </c>
      <c r="L86" s="73">
        <f t="shared" si="7"/>
        <v>0</v>
      </c>
      <c r="M86" s="73">
        <f t="shared" si="8"/>
        <v>0</v>
      </c>
      <c r="N86" s="73">
        <f t="shared" si="9"/>
        <v>0</v>
      </c>
      <c r="O86" s="64"/>
      <c r="P86" s="64"/>
      <c r="Q86" s="64"/>
      <c r="R86" s="64"/>
      <c r="S86" s="64"/>
      <c r="T86" s="64"/>
      <c r="U86" s="64"/>
      <c r="V86" s="64"/>
      <c r="W86" s="64"/>
      <c r="X86" s="64"/>
    </row>
    <row r="87" spans="2:24" outlineLevel="1" x14ac:dyDescent="0.25">
      <c r="B87" s="64"/>
      <c r="C87" s="64"/>
      <c r="D87" s="118">
        <v>80</v>
      </c>
      <c r="E87" s="7">
        <f>Model!D84</f>
        <v>0.60605446545283337</v>
      </c>
      <c r="F87" s="72" t="str">
        <f>'Teller 1'!F87</f>
        <v>Open</v>
      </c>
      <c r="G87" s="75">
        <f ca="1">COUNT($H$8:H86)-COUNTIF($J$8:J86,"&lt;"&amp;TEXT(E87,"General"))</f>
        <v>1</v>
      </c>
      <c r="H87" s="7" t="str">
        <f ca="1">IF(Model!J84=$C$4,MAXA(E87,MAX($J$8:J86)),"")</f>
        <v/>
      </c>
      <c r="I87" s="7" t="str">
        <f ca="1">IF(Model!J84=$C$4,_xll.CB.Normal(INDEX(Summary!$C$5:$E$12,7,'Teller 2'!$C$5),(INDEX(Summary!$C$5:$E$12,8,'Teller 2'!$C$5)),0),"")</f>
        <v/>
      </c>
      <c r="J87" s="7" t="str">
        <f t="shared" ca="1" si="5"/>
        <v/>
      </c>
      <c r="K87" s="76" t="str">
        <f t="shared" ca="1" si="6"/>
        <v/>
      </c>
      <c r="L87" s="73">
        <f t="shared" si="7"/>
        <v>0</v>
      </c>
      <c r="M87" s="73">
        <f t="shared" si="8"/>
        <v>0</v>
      </c>
      <c r="N87" s="73">
        <f t="shared" si="9"/>
        <v>0</v>
      </c>
      <c r="O87" s="64"/>
      <c r="P87" s="64"/>
      <c r="Q87" s="64"/>
      <c r="R87" s="64"/>
      <c r="S87" s="64"/>
      <c r="T87" s="64"/>
      <c r="U87" s="64"/>
      <c r="V87" s="64"/>
      <c r="W87" s="64"/>
      <c r="X87" s="64"/>
    </row>
    <row r="88" spans="2:24" outlineLevel="1" x14ac:dyDescent="0.25">
      <c r="B88" s="64"/>
      <c r="C88" s="64"/>
      <c r="D88" s="118">
        <v>81</v>
      </c>
      <c r="E88" s="7">
        <f>Model!D85</f>
        <v>0.60894257870516644</v>
      </c>
      <c r="F88" s="72" t="str">
        <f>'Teller 1'!F88</f>
        <v>Open</v>
      </c>
      <c r="G88" s="75">
        <f ca="1">COUNT($H$8:H87)-COUNTIF($J$8:J87,"&lt;"&amp;TEXT(E88,"General"))</f>
        <v>0</v>
      </c>
      <c r="H88" s="7">
        <f ca="1">IF(Model!J85=$C$4,MAXA(E88,MAX($J$8:J87)),"")</f>
        <v>0.60894257870516644</v>
      </c>
      <c r="I88" s="7">
        <f ca="1">IF(Model!J85=$C$4,_xll.CB.Normal(INDEX(Summary!$C$5:$E$12,7,'Teller 2'!$C$5),(INDEX(Summary!$C$5:$E$12,8,'Teller 2'!$C$5)),0),"")</f>
        <v>3.0537397500214883E-3</v>
      </c>
      <c r="J88" s="7">
        <f t="shared" ca="1" si="5"/>
        <v>0.61199631845518787</v>
      </c>
      <c r="K88" s="76">
        <f t="shared" ca="1" si="6"/>
        <v>0</v>
      </c>
      <c r="L88" s="73">
        <f t="shared" si="7"/>
        <v>0</v>
      </c>
      <c r="M88" s="73">
        <f t="shared" si="8"/>
        <v>0</v>
      </c>
      <c r="N88" s="73">
        <f t="shared" si="9"/>
        <v>0</v>
      </c>
      <c r="O88" s="64"/>
      <c r="P88" s="64"/>
      <c r="Q88" s="64"/>
      <c r="R88" s="64"/>
      <c r="S88" s="64"/>
      <c r="T88" s="64"/>
      <c r="U88" s="64"/>
      <c r="V88" s="64"/>
      <c r="W88" s="64"/>
      <c r="X88" s="64"/>
    </row>
    <row r="89" spans="2:24" outlineLevel="1" x14ac:dyDescent="0.25">
      <c r="B89" s="64"/>
      <c r="C89" s="64"/>
      <c r="D89" s="118">
        <v>82</v>
      </c>
      <c r="E89" s="7">
        <f>Model!D86</f>
        <v>0.61183069195749951</v>
      </c>
      <c r="F89" s="72" t="str">
        <f>'Teller 1'!F89</f>
        <v>Open</v>
      </c>
      <c r="G89" s="75">
        <f ca="1">COUNT($H$8:H88)-COUNTIF($J$8:J88,"&lt;"&amp;TEXT(E89,"General"))</f>
        <v>1</v>
      </c>
      <c r="H89" s="7" t="str">
        <f ca="1">IF(Model!J86=$C$4,MAXA(E89,MAX($J$8:J88)),"")</f>
        <v/>
      </c>
      <c r="I89" s="7" t="str">
        <f ca="1">IF(Model!J86=$C$4,_xll.CB.Normal(INDEX(Summary!$C$5:$E$12,7,'Teller 2'!$C$5),(INDEX(Summary!$C$5:$E$12,8,'Teller 2'!$C$5)),0),"")</f>
        <v/>
      </c>
      <c r="J89" s="7" t="str">
        <f t="shared" ca="1" si="5"/>
        <v/>
      </c>
      <c r="K89" s="76" t="str">
        <f t="shared" ca="1" si="6"/>
        <v/>
      </c>
      <c r="L89" s="73">
        <f t="shared" si="7"/>
        <v>0</v>
      </c>
      <c r="M89" s="73">
        <f t="shared" si="8"/>
        <v>0</v>
      </c>
      <c r="N89" s="73">
        <f t="shared" si="9"/>
        <v>0</v>
      </c>
      <c r="O89" s="64"/>
      <c r="P89" s="64"/>
      <c r="Q89" s="64"/>
      <c r="R89" s="64"/>
      <c r="S89" s="64"/>
      <c r="T89" s="64"/>
      <c r="U89" s="64"/>
      <c r="V89" s="64"/>
      <c r="W89" s="64"/>
      <c r="X89" s="64"/>
    </row>
    <row r="90" spans="2:24" outlineLevel="1" x14ac:dyDescent="0.25">
      <c r="B90" s="64"/>
      <c r="C90" s="64"/>
      <c r="D90" s="118">
        <v>83</v>
      </c>
      <c r="E90" s="7">
        <f>Model!D87</f>
        <v>0.61471880520983258</v>
      </c>
      <c r="F90" s="72" t="str">
        <f>'Teller 1'!F90</f>
        <v>Open</v>
      </c>
      <c r="G90" s="75">
        <f ca="1">COUNT($H$8:H89)-COUNTIF($J$8:J89,"&lt;"&amp;TEXT(E90,"General"))</f>
        <v>0</v>
      </c>
      <c r="H90" s="7" t="str">
        <f ca="1">IF(Model!J87=$C$4,MAXA(E90,MAX($J$8:J89)),"")</f>
        <v/>
      </c>
      <c r="I90" s="7" t="str">
        <f ca="1">IF(Model!J87=$C$4,_xll.CB.Normal(INDEX(Summary!$C$5:$E$12,7,'Teller 2'!$C$5),(INDEX(Summary!$C$5:$E$12,8,'Teller 2'!$C$5)),0),"")</f>
        <v/>
      </c>
      <c r="J90" s="7" t="str">
        <f t="shared" ca="1" si="5"/>
        <v/>
      </c>
      <c r="K90" s="76" t="str">
        <f t="shared" ca="1" si="6"/>
        <v/>
      </c>
      <c r="L90" s="73">
        <f t="shared" si="7"/>
        <v>0</v>
      </c>
      <c r="M90" s="73">
        <f t="shared" si="8"/>
        <v>0</v>
      </c>
      <c r="N90" s="73">
        <f t="shared" si="9"/>
        <v>0</v>
      </c>
      <c r="O90" s="64"/>
      <c r="P90" s="64"/>
      <c r="Q90" s="64"/>
      <c r="R90" s="64"/>
      <c r="S90" s="64"/>
      <c r="T90" s="64"/>
      <c r="U90" s="64"/>
      <c r="V90" s="64"/>
      <c r="W90" s="64"/>
      <c r="X90" s="64"/>
    </row>
    <row r="91" spans="2:24" outlineLevel="1" x14ac:dyDescent="0.25">
      <c r="B91" s="64"/>
      <c r="C91" s="64"/>
      <c r="D91" s="118">
        <v>84</v>
      </c>
      <c r="E91" s="7">
        <f>Model!D88</f>
        <v>0.61760691846216564</v>
      </c>
      <c r="F91" s="72" t="str">
        <f>'Teller 1'!F91</f>
        <v>Open</v>
      </c>
      <c r="G91" s="75">
        <f ca="1">COUNT($H$8:H90)-COUNTIF($J$8:J90,"&lt;"&amp;TEXT(E91,"General"))</f>
        <v>0</v>
      </c>
      <c r="H91" s="7">
        <f ca="1">IF(Model!J88=$C$4,MAXA(E91,MAX($J$8:J90)),"")</f>
        <v>0.61760691846216564</v>
      </c>
      <c r="I91" s="7">
        <f ca="1">IF(Model!J88=$C$4,_xll.CB.Normal(INDEX(Summary!$C$5:$E$12,7,'Teller 2'!$C$5),(INDEX(Summary!$C$5:$E$12,8,'Teller 2'!$C$5)),0),"")</f>
        <v>3.0417909046695311E-3</v>
      </c>
      <c r="J91" s="7">
        <f t="shared" ca="1" si="5"/>
        <v>0.62064870936683514</v>
      </c>
      <c r="K91" s="76">
        <f t="shared" ca="1" si="6"/>
        <v>0</v>
      </c>
      <c r="L91" s="73">
        <f t="shared" si="7"/>
        <v>0</v>
      </c>
      <c r="M91" s="73">
        <f t="shared" si="8"/>
        <v>0</v>
      </c>
      <c r="N91" s="73">
        <f t="shared" si="9"/>
        <v>0</v>
      </c>
      <c r="O91" s="64"/>
      <c r="P91" s="64"/>
      <c r="Q91" s="64"/>
      <c r="R91" s="64"/>
      <c r="S91" s="64"/>
      <c r="T91" s="64"/>
      <c r="U91" s="64"/>
      <c r="V91" s="64"/>
      <c r="W91" s="64"/>
      <c r="X91" s="64"/>
    </row>
    <row r="92" spans="2:24" outlineLevel="1" x14ac:dyDescent="0.25">
      <c r="B92" s="64"/>
      <c r="C92" s="64"/>
      <c r="D92" s="118">
        <v>85</v>
      </c>
      <c r="E92" s="7">
        <f>Model!D89</f>
        <v>0.62049503171449871</v>
      </c>
      <c r="F92" s="72" t="str">
        <f>'Teller 1'!F92</f>
        <v>Open</v>
      </c>
      <c r="G92" s="75">
        <f ca="1">COUNT($H$8:H91)-COUNTIF($J$8:J91,"&lt;"&amp;TEXT(E92,"General"))</f>
        <v>1</v>
      </c>
      <c r="H92" s="7" t="str">
        <f ca="1">IF(Model!J89=$C$4,MAXA(E92,MAX($J$8:J91)),"")</f>
        <v/>
      </c>
      <c r="I92" s="7" t="str">
        <f ca="1">IF(Model!J89=$C$4,_xll.CB.Normal(INDEX(Summary!$C$5:$E$12,7,'Teller 2'!$C$5),(INDEX(Summary!$C$5:$E$12,8,'Teller 2'!$C$5)),0),"")</f>
        <v/>
      </c>
      <c r="J92" s="7" t="str">
        <f t="shared" ca="1" si="5"/>
        <v/>
      </c>
      <c r="K92" s="76" t="str">
        <f t="shared" ca="1" si="6"/>
        <v/>
      </c>
      <c r="L92" s="73">
        <f t="shared" si="7"/>
        <v>0</v>
      </c>
      <c r="M92" s="73">
        <f t="shared" si="8"/>
        <v>0</v>
      </c>
      <c r="N92" s="73">
        <f t="shared" si="9"/>
        <v>0</v>
      </c>
      <c r="O92" s="64"/>
      <c r="P92" s="64"/>
      <c r="Q92" s="64"/>
      <c r="R92" s="64"/>
      <c r="S92" s="64"/>
      <c r="T92" s="64"/>
      <c r="U92" s="64"/>
      <c r="V92" s="64"/>
      <c r="W92" s="64"/>
      <c r="X92" s="64"/>
    </row>
    <row r="93" spans="2:24" outlineLevel="1" x14ac:dyDescent="0.25">
      <c r="B93" s="64"/>
      <c r="C93" s="64"/>
      <c r="D93" s="118">
        <v>86</v>
      </c>
      <c r="E93" s="7">
        <f>Model!D90</f>
        <v>0.62338314496683178</v>
      </c>
      <c r="F93" s="72" t="str">
        <f>'Teller 1'!F93</f>
        <v>Open</v>
      </c>
      <c r="G93" s="75">
        <f ca="1">COUNT($H$8:H92)-COUNTIF($J$8:J92,"&lt;"&amp;TEXT(E93,"General"))</f>
        <v>0</v>
      </c>
      <c r="H93" s="7">
        <f ca="1">IF(Model!J90=$C$4,MAXA(E93,MAX($J$8:J92)),"")</f>
        <v>0.62338314496683178</v>
      </c>
      <c r="I93" s="7">
        <f ca="1">IF(Model!J90=$C$4,_xll.CB.Normal(INDEX(Summary!$C$5:$E$12,7,'Teller 2'!$C$5),(INDEX(Summary!$C$5:$E$12,8,'Teller 2'!$C$5)),0),"")</f>
        <v>5.6118862725849494E-5</v>
      </c>
      <c r="J93" s="7">
        <f t="shared" ca="1" si="5"/>
        <v>0.62343926382955761</v>
      </c>
      <c r="K93" s="76">
        <f t="shared" ca="1" si="6"/>
        <v>0</v>
      </c>
      <c r="L93" s="73">
        <f t="shared" si="7"/>
        <v>0</v>
      </c>
      <c r="M93" s="73">
        <f t="shared" si="8"/>
        <v>0</v>
      </c>
      <c r="N93" s="73">
        <f t="shared" si="9"/>
        <v>0</v>
      </c>
      <c r="O93" s="64"/>
      <c r="P93" s="64"/>
      <c r="Q93" s="64"/>
      <c r="R93" s="64"/>
      <c r="S93" s="64"/>
      <c r="T93" s="64"/>
      <c r="U93" s="64"/>
      <c r="V93" s="64"/>
      <c r="W93" s="64"/>
      <c r="X93" s="64"/>
    </row>
    <row r="94" spans="2:24" outlineLevel="1" x14ac:dyDescent="0.25">
      <c r="B94" s="64"/>
      <c r="C94" s="64"/>
      <c r="D94" s="118">
        <v>87</v>
      </c>
      <c r="E94" s="7">
        <f>Model!D91</f>
        <v>0.62627125821916485</v>
      </c>
      <c r="F94" s="72" t="str">
        <f>'Teller 1'!F94</f>
        <v>Open</v>
      </c>
      <c r="G94" s="75">
        <f ca="1">COUNT($H$8:H93)-COUNTIF($J$8:J93,"&lt;"&amp;TEXT(E94,"General"))</f>
        <v>0</v>
      </c>
      <c r="H94" s="7">
        <f ca="1">IF(Model!J91=$C$4,MAXA(E94,MAX($J$8:J93)),"")</f>
        <v>0.62627125821916485</v>
      </c>
      <c r="I94" s="7">
        <f ca="1">IF(Model!J91=$C$4,_xll.CB.Normal(INDEX(Summary!$C$5:$E$12,7,'Teller 2'!$C$5),(INDEX(Summary!$C$5:$E$12,8,'Teller 2'!$C$5)),0),"")</f>
        <v>3.3520449931443738E-3</v>
      </c>
      <c r="J94" s="7">
        <f t="shared" ca="1" si="5"/>
        <v>0.62962330321230919</v>
      </c>
      <c r="K94" s="76">
        <f t="shared" ca="1" si="6"/>
        <v>0</v>
      </c>
      <c r="L94" s="73">
        <f t="shared" si="7"/>
        <v>0</v>
      </c>
      <c r="M94" s="73">
        <f t="shared" si="8"/>
        <v>0</v>
      </c>
      <c r="N94" s="73">
        <f t="shared" si="9"/>
        <v>0</v>
      </c>
      <c r="O94" s="64"/>
      <c r="P94" s="64"/>
      <c r="Q94" s="64"/>
      <c r="R94" s="64"/>
      <c r="S94" s="64"/>
      <c r="T94" s="64"/>
      <c r="U94" s="64"/>
      <c r="V94" s="64"/>
      <c r="W94" s="64"/>
      <c r="X94" s="64"/>
    </row>
    <row r="95" spans="2:24" outlineLevel="1" x14ac:dyDescent="0.25">
      <c r="B95" s="64"/>
      <c r="C95" s="64"/>
      <c r="D95" s="118">
        <v>88</v>
      </c>
      <c r="E95" s="7">
        <f>Model!D92</f>
        <v>0.62915937147149792</v>
      </c>
      <c r="F95" s="72" t="str">
        <f>'Teller 1'!F95</f>
        <v>Open</v>
      </c>
      <c r="G95" s="75">
        <f ca="1">COUNT($H$8:H94)-COUNTIF($J$8:J94,"&lt;"&amp;TEXT(E95,"General"))</f>
        <v>1</v>
      </c>
      <c r="H95" s="7" t="str">
        <f ca="1">IF(Model!J92=$C$4,MAXA(E95,MAX($J$8:J94)),"")</f>
        <v/>
      </c>
      <c r="I95" s="7" t="str">
        <f ca="1">IF(Model!J92=$C$4,_xll.CB.Normal(INDEX(Summary!$C$5:$E$12,7,'Teller 2'!$C$5),(INDEX(Summary!$C$5:$E$12,8,'Teller 2'!$C$5)),0),"")</f>
        <v/>
      </c>
      <c r="J95" s="7" t="str">
        <f t="shared" ca="1" si="5"/>
        <v/>
      </c>
      <c r="K95" s="76" t="str">
        <f t="shared" ca="1" si="6"/>
        <v/>
      </c>
      <c r="L95" s="73">
        <f t="shared" si="7"/>
        <v>0</v>
      </c>
      <c r="M95" s="73">
        <f t="shared" si="8"/>
        <v>0</v>
      </c>
      <c r="N95" s="73">
        <f t="shared" si="9"/>
        <v>0</v>
      </c>
      <c r="O95" s="64"/>
      <c r="P95" s="64"/>
      <c r="Q95" s="64"/>
      <c r="R95" s="64"/>
      <c r="S95" s="64"/>
      <c r="T95" s="64"/>
      <c r="U95" s="64"/>
      <c r="V95" s="64"/>
      <c r="W95" s="64"/>
      <c r="X95" s="64"/>
    </row>
    <row r="96" spans="2:24" outlineLevel="1" x14ac:dyDescent="0.25">
      <c r="B96" s="64"/>
      <c r="C96" s="64"/>
      <c r="D96" s="118">
        <v>89</v>
      </c>
      <c r="E96" s="7">
        <f>Model!D93</f>
        <v>0.63204748472383099</v>
      </c>
      <c r="F96" s="72" t="str">
        <f>'Teller 1'!F96</f>
        <v>Open</v>
      </c>
      <c r="G96" s="75">
        <f ca="1">COUNT($H$8:H95)-COUNTIF($J$8:J95,"&lt;"&amp;TEXT(E96,"General"))</f>
        <v>0</v>
      </c>
      <c r="H96" s="7">
        <f ca="1">IF(Model!J93=$C$4,MAXA(E96,MAX($J$8:J95)),"")</f>
        <v>0.63204748472383099</v>
      </c>
      <c r="I96" s="7">
        <f ca="1">IF(Model!J93=$C$4,_xll.CB.Normal(INDEX(Summary!$C$5:$E$12,7,'Teller 2'!$C$5),(INDEX(Summary!$C$5:$E$12,8,'Teller 2'!$C$5)),0),"")</f>
        <v>1.8423481980018208E-3</v>
      </c>
      <c r="J96" s="7">
        <f t="shared" ca="1" si="5"/>
        <v>0.63388983292183276</v>
      </c>
      <c r="K96" s="76">
        <f t="shared" ca="1" si="6"/>
        <v>0</v>
      </c>
      <c r="L96" s="73">
        <f t="shared" si="7"/>
        <v>0</v>
      </c>
      <c r="M96" s="73">
        <f t="shared" si="8"/>
        <v>0</v>
      </c>
      <c r="N96" s="73">
        <f t="shared" si="9"/>
        <v>0</v>
      </c>
      <c r="O96" s="64"/>
      <c r="P96" s="64"/>
      <c r="Q96" s="64"/>
      <c r="R96" s="64"/>
      <c r="S96" s="64"/>
      <c r="T96" s="64"/>
      <c r="U96" s="64"/>
      <c r="V96" s="64"/>
      <c r="W96" s="64"/>
      <c r="X96" s="64"/>
    </row>
    <row r="97" spans="2:24" outlineLevel="1" x14ac:dyDescent="0.25">
      <c r="B97" s="64"/>
      <c r="C97" s="64"/>
      <c r="D97" s="118">
        <v>90</v>
      </c>
      <c r="E97" s="7">
        <f>Model!D94</f>
        <v>0.63493559797616406</v>
      </c>
      <c r="F97" s="72" t="str">
        <f>'Teller 1'!F97</f>
        <v>Open</v>
      </c>
      <c r="G97" s="75">
        <f ca="1">COUNT($H$8:H96)-COUNTIF($J$8:J96,"&lt;"&amp;TEXT(E97,"General"))</f>
        <v>0</v>
      </c>
      <c r="H97" s="7" t="str">
        <f ca="1">IF(Model!J94=$C$4,MAXA(E97,MAX($J$8:J96)),"")</f>
        <v/>
      </c>
      <c r="I97" s="7" t="str">
        <f ca="1">IF(Model!J94=$C$4,_xll.CB.Normal(INDEX(Summary!$C$5:$E$12,7,'Teller 2'!$C$5),(INDEX(Summary!$C$5:$E$12,8,'Teller 2'!$C$5)),0),"")</f>
        <v/>
      </c>
      <c r="J97" s="7" t="str">
        <f t="shared" ca="1" si="5"/>
        <v/>
      </c>
      <c r="K97" s="76" t="str">
        <f t="shared" ca="1" si="6"/>
        <v/>
      </c>
      <c r="L97" s="73">
        <f t="shared" si="7"/>
        <v>0</v>
      </c>
      <c r="M97" s="73">
        <f t="shared" si="8"/>
        <v>0</v>
      </c>
      <c r="N97" s="73">
        <f t="shared" si="9"/>
        <v>0</v>
      </c>
      <c r="O97" s="64"/>
      <c r="P97" s="64"/>
      <c r="Q97" s="64"/>
      <c r="R97" s="64"/>
      <c r="S97" s="64"/>
      <c r="T97" s="64"/>
      <c r="U97" s="64"/>
      <c r="V97" s="64"/>
      <c r="W97" s="64"/>
      <c r="X97" s="64"/>
    </row>
    <row r="98" spans="2:24" outlineLevel="1" x14ac:dyDescent="0.25">
      <c r="B98" s="64"/>
      <c r="C98" s="64"/>
      <c r="D98" s="118">
        <v>91</v>
      </c>
      <c r="E98" s="7">
        <f>Model!D95</f>
        <v>0.63782371122849713</v>
      </c>
      <c r="F98" s="72" t="str">
        <f>'Teller 1'!F98</f>
        <v>Open</v>
      </c>
      <c r="G98" s="75">
        <f ca="1">COUNT($H$8:H97)-COUNTIF($J$8:J97,"&lt;"&amp;TEXT(E98,"General"))</f>
        <v>0</v>
      </c>
      <c r="H98" s="7" t="str">
        <f ca="1">IF(Model!J95=$C$4,MAXA(E98,MAX($J$8:J97)),"")</f>
        <v/>
      </c>
      <c r="I98" s="7" t="str">
        <f ca="1">IF(Model!J95=$C$4,_xll.CB.Normal(INDEX(Summary!$C$5:$E$12,7,'Teller 2'!$C$5),(INDEX(Summary!$C$5:$E$12,8,'Teller 2'!$C$5)),0),"")</f>
        <v/>
      </c>
      <c r="J98" s="7" t="str">
        <f t="shared" ca="1" si="5"/>
        <v/>
      </c>
      <c r="K98" s="76" t="str">
        <f t="shared" ca="1" si="6"/>
        <v/>
      </c>
      <c r="L98" s="73">
        <f t="shared" si="7"/>
        <v>0</v>
      </c>
      <c r="M98" s="73">
        <f t="shared" si="8"/>
        <v>0</v>
      </c>
      <c r="N98" s="73">
        <f t="shared" si="9"/>
        <v>0</v>
      </c>
      <c r="O98" s="64"/>
      <c r="P98" s="64"/>
      <c r="Q98" s="64"/>
      <c r="R98" s="64"/>
      <c r="S98" s="64"/>
      <c r="T98" s="64"/>
      <c r="U98" s="64"/>
      <c r="V98" s="64"/>
      <c r="W98" s="64"/>
      <c r="X98" s="64"/>
    </row>
    <row r="99" spans="2:24" outlineLevel="1" x14ac:dyDescent="0.25">
      <c r="B99" s="64"/>
      <c r="C99" s="64"/>
      <c r="D99" s="118">
        <v>92</v>
      </c>
      <c r="E99" s="7">
        <f>Model!D96</f>
        <v>0.64071182448083019</v>
      </c>
      <c r="F99" s="72" t="str">
        <f>'Teller 1'!F99</f>
        <v>Open</v>
      </c>
      <c r="G99" s="75">
        <f ca="1">COUNT($H$8:H98)-COUNTIF($J$8:J98,"&lt;"&amp;TEXT(E99,"General"))</f>
        <v>0</v>
      </c>
      <c r="H99" s="7">
        <f ca="1">IF(Model!J96=$C$4,MAXA(E99,MAX($J$8:J98)),"")</f>
        <v>0.64071182448083019</v>
      </c>
      <c r="I99" s="7">
        <f ca="1">IF(Model!J96=$C$4,_xll.CB.Normal(INDEX(Summary!$C$5:$E$12,7,'Teller 2'!$C$5),(INDEX(Summary!$C$5:$E$12,8,'Teller 2'!$C$5)),0),"")</f>
        <v>4.8694255677677349E-3</v>
      </c>
      <c r="J99" s="7">
        <f t="shared" ca="1" si="5"/>
        <v>0.6455812500485979</v>
      </c>
      <c r="K99" s="76">
        <f t="shared" ca="1" si="6"/>
        <v>0</v>
      </c>
      <c r="L99" s="73">
        <f t="shared" si="7"/>
        <v>0</v>
      </c>
      <c r="M99" s="73">
        <f t="shared" si="8"/>
        <v>0</v>
      </c>
      <c r="N99" s="73">
        <f t="shared" si="9"/>
        <v>0</v>
      </c>
      <c r="O99" s="64"/>
      <c r="P99" s="64"/>
      <c r="Q99" s="64"/>
      <c r="R99" s="64"/>
      <c r="S99" s="64"/>
      <c r="T99" s="64"/>
      <c r="U99" s="64"/>
      <c r="V99" s="64"/>
      <c r="W99" s="64"/>
      <c r="X99" s="64"/>
    </row>
    <row r="100" spans="2:24" outlineLevel="1" x14ac:dyDescent="0.25">
      <c r="B100" s="64"/>
      <c r="C100" s="64"/>
      <c r="D100" s="118">
        <v>93</v>
      </c>
      <c r="E100" s="7">
        <f>Model!D97</f>
        <v>0.64359993773316326</v>
      </c>
      <c r="F100" s="72" t="str">
        <f>'Teller 1'!F100</f>
        <v>Open</v>
      </c>
      <c r="G100" s="75">
        <f ca="1">COUNT($H$8:H99)-COUNTIF($J$8:J99,"&lt;"&amp;TEXT(E100,"General"))</f>
        <v>1</v>
      </c>
      <c r="H100" s="7" t="str">
        <f ca="1">IF(Model!J97=$C$4,MAXA(E100,MAX($J$8:J99)),"")</f>
        <v/>
      </c>
      <c r="I100" s="7" t="str">
        <f ca="1">IF(Model!J97=$C$4,_xll.CB.Normal(INDEX(Summary!$C$5:$E$12,7,'Teller 2'!$C$5),(INDEX(Summary!$C$5:$E$12,8,'Teller 2'!$C$5)),0),"")</f>
        <v/>
      </c>
      <c r="J100" s="7" t="str">
        <f t="shared" ca="1" si="5"/>
        <v/>
      </c>
      <c r="K100" s="76" t="str">
        <f t="shared" ca="1" si="6"/>
        <v/>
      </c>
      <c r="L100" s="73">
        <f t="shared" si="7"/>
        <v>0</v>
      </c>
      <c r="M100" s="73">
        <f t="shared" si="8"/>
        <v>0</v>
      </c>
      <c r="N100" s="73">
        <f t="shared" si="9"/>
        <v>0</v>
      </c>
      <c r="O100" s="64"/>
      <c r="P100" s="64"/>
      <c r="Q100" s="64"/>
      <c r="R100" s="64"/>
      <c r="S100" s="64"/>
      <c r="T100" s="64"/>
      <c r="U100" s="64"/>
      <c r="V100" s="64"/>
      <c r="W100" s="64"/>
      <c r="X100" s="64"/>
    </row>
    <row r="101" spans="2:24" outlineLevel="1" x14ac:dyDescent="0.25">
      <c r="B101" s="64"/>
      <c r="C101" s="64"/>
      <c r="D101" s="118">
        <v>94</v>
      </c>
      <c r="E101" s="7">
        <f>Model!D98</f>
        <v>0.64648805098549633</v>
      </c>
      <c r="F101" s="72" t="str">
        <f>'Teller 1'!F101</f>
        <v>Open</v>
      </c>
      <c r="G101" s="75">
        <f ca="1">COUNT($H$8:H100)-COUNTIF($J$8:J100,"&lt;"&amp;TEXT(E101,"General"))</f>
        <v>0</v>
      </c>
      <c r="H101" s="7">
        <f ca="1">IF(Model!J98=$C$4,MAXA(E101,MAX($J$8:J100)),"")</f>
        <v>0.64648805098549633</v>
      </c>
      <c r="I101" s="7">
        <f ca="1">IF(Model!J98=$C$4,_xll.CB.Normal(INDEX(Summary!$C$5:$E$12,7,'Teller 2'!$C$5),(INDEX(Summary!$C$5:$E$12,8,'Teller 2'!$C$5)),0),"")</f>
        <v>1.4607707465537755E-3</v>
      </c>
      <c r="J101" s="7">
        <f t="shared" ca="1" si="5"/>
        <v>0.64794882173205015</v>
      </c>
      <c r="K101" s="76">
        <f t="shared" ca="1" si="6"/>
        <v>0</v>
      </c>
      <c r="L101" s="73">
        <f t="shared" si="7"/>
        <v>0</v>
      </c>
      <c r="M101" s="73">
        <f t="shared" si="8"/>
        <v>0</v>
      </c>
      <c r="N101" s="73">
        <f t="shared" si="9"/>
        <v>0</v>
      </c>
      <c r="O101" s="64"/>
      <c r="P101" s="64"/>
      <c r="Q101" s="64"/>
      <c r="R101" s="64"/>
      <c r="S101" s="64"/>
      <c r="T101" s="64"/>
      <c r="U101" s="64"/>
      <c r="V101" s="64"/>
      <c r="W101" s="64"/>
      <c r="X101" s="64"/>
    </row>
    <row r="102" spans="2:24" outlineLevel="1" x14ac:dyDescent="0.25">
      <c r="B102" s="64"/>
      <c r="C102" s="64"/>
      <c r="D102" s="118">
        <v>95</v>
      </c>
      <c r="E102" s="7">
        <f>Model!D99</f>
        <v>0.6493761642378294</v>
      </c>
      <c r="F102" s="72" t="str">
        <f>'Teller 1'!F102</f>
        <v>Open</v>
      </c>
      <c r="G102" s="75">
        <f ca="1">COUNT($H$8:H101)-COUNTIF($J$8:J101,"&lt;"&amp;TEXT(E102,"General"))</f>
        <v>0</v>
      </c>
      <c r="H102" s="7">
        <f ca="1">IF(Model!J99=$C$4,MAXA(E102,MAX($J$8:J101)),"")</f>
        <v>0.6493761642378294</v>
      </c>
      <c r="I102" s="7">
        <f ca="1">IF(Model!J99=$C$4,_xll.CB.Normal(INDEX(Summary!$C$5:$E$12,7,'Teller 2'!$C$5),(INDEX(Summary!$C$5:$E$12,8,'Teller 2'!$C$5)),0),"")</f>
        <v>4.3543141817335091E-3</v>
      </c>
      <c r="J102" s="7">
        <f t="shared" ca="1" si="5"/>
        <v>0.65373047841956289</v>
      </c>
      <c r="K102" s="76">
        <f t="shared" ca="1" si="6"/>
        <v>0</v>
      </c>
      <c r="L102" s="73">
        <f t="shared" si="7"/>
        <v>0</v>
      </c>
      <c r="M102" s="73">
        <f t="shared" si="8"/>
        <v>0</v>
      </c>
      <c r="N102" s="73">
        <f t="shared" si="9"/>
        <v>0</v>
      </c>
      <c r="O102" s="64"/>
      <c r="P102" s="64"/>
      <c r="Q102" s="64"/>
      <c r="R102" s="64"/>
      <c r="S102" s="64"/>
      <c r="T102" s="64"/>
      <c r="U102" s="64"/>
      <c r="V102" s="64"/>
      <c r="W102" s="64"/>
      <c r="X102" s="64"/>
    </row>
    <row r="103" spans="2:24" outlineLevel="1" x14ac:dyDescent="0.25">
      <c r="B103" s="64"/>
      <c r="C103" s="64"/>
      <c r="D103" s="118">
        <v>96</v>
      </c>
      <c r="E103" s="7">
        <f>Model!D100</f>
        <v>0.65226427749016247</v>
      </c>
      <c r="F103" s="72" t="str">
        <f>'Teller 1'!F103</f>
        <v>Open</v>
      </c>
      <c r="G103" s="75">
        <f ca="1">COUNT($H$8:H102)-COUNTIF($J$8:J102,"&lt;"&amp;TEXT(E103,"General"))</f>
        <v>1</v>
      </c>
      <c r="H103" s="7" t="str">
        <f ca="1">IF(Model!J100=$C$4,MAXA(E103,MAX($J$8:J102)),"")</f>
        <v/>
      </c>
      <c r="I103" s="7" t="str">
        <f ca="1">IF(Model!J100=$C$4,_xll.CB.Normal(INDEX(Summary!$C$5:$E$12,7,'Teller 2'!$C$5),(INDEX(Summary!$C$5:$E$12,8,'Teller 2'!$C$5)),0),"")</f>
        <v/>
      </c>
      <c r="J103" s="7" t="str">
        <f t="shared" ca="1" si="5"/>
        <v/>
      </c>
      <c r="K103" s="76" t="str">
        <f t="shared" ca="1" si="6"/>
        <v/>
      </c>
      <c r="L103" s="73">
        <f t="shared" si="7"/>
        <v>0</v>
      </c>
      <c r="M103" s="73">
        <f t="shared" si="8"/>
        <v>0</v>
      </c>
      <c r="N103" s="73">
        <f t="shared" si="9"/>
        <v>0</v>
      </c>
      <c r="O103" s="64"/>
      <c r="P103" s="64"/>
      <c r="Q103" s="64"/>
      <c r="R103" s="64"/>
      <c r="S103" s="64"/>
      <c r="T103" s="64"/>
      <c r="U103" s="64"/>
      <c r="V103" s="64"/>
      <c r="W103" s="64"/>
      <c r="X103" s="64"/>
    </row>
    <row r="104" spans="2:24" outlineLevel="1" x14ac:dyDescent="0.25">
      <c r="B104" s="64"/>
      <c r="C104" s="64"/>
      <c r="D104" s="118">
        <v>97</v>
      </c>
      <c r="E104" s="7">
        <f>Model!D101</f>
        <v>0.65515239074249554</v>
      </c>
      <c r="F104" s="72" t="str">
        <f>'Teller 1'!F104</f>
        <v>Open</v>
      </c>
      <c r="G104" s="75">
        <f ca="1">COUNT($H$8:H103)-COUNTIF($J$8:J103,"&lt;"&amp;TEXT(E104,"General"))</f>
        <v>0</v>
      </c>
      <c r="H104" s="7">
        <f ca="1">IF(Model!J101=$C$4,MAXA(E104,MAX($J$8:J103)),"")</f>
        <v>0.65515239074249554</v>
      </c>
      <c r="I104" s="7">
        <f ca="1">IF(Model!J101=$C$4,_xll.CB.Normal(INDEX(Summary!$C$5:$E$12,7,'Teller 2'!$C$5),(INDEX(Summary!$C$5:$E$12,8,'Teller 2'!$C$5)),0),"")</f>
        <v>3.215146727066845E-3</v>
      </c>
      <c r="J104" s="7">
        <f t="shared" ca="1" si="5"/>
        <v>0.65836753746956234</v>
      </c>
      <c r="K104" s="76">
        <f t="shared" ca="1" si="6"/>
        <v>0</v>
      </c>
      <c r="L104" s="73">
        <f t="shared" si="7"/>
        <v>0</v>
      </c>
      <c r="M104" s="73">
        <f t="shared" si="8"/>
        <v>0</v>
      </c>
      <c r="N104" s="73">
        <f t="shared" si="9"/>
        <v>0</v>
      </c>
      <c r="O104" s="64"/>
      <c r="P104" s="64"/>
      <c r="Q104" s="64"/>
      <c r="R104" s="64"/>
      <c r="S104" s="64"/>
      <c r="T104" s="64"/>
      <c r="U104" s="64"/>
      <c r="V104" s="64"/>
      <c r="W104" s="64"/>
      <c r="X104" s="64"/>
    </row>
    <row r="105" spans="2:24" outlineLevel="1" x14ac:dyDescent="0.25">
      <c r="B105" s="64"/>
      <c r="C105" s="64"/>
      <c r="D105" s="118">
        <v>98</v>
      </c>
      <c r="E105" s="7">
        <f>Model!D102</f>
        <v>0.65804050399482861</v>
      </c>
      <c r="F105" s="72" t="str">
        <f>'Teller 1'!F105</f>
        <v>Open</v>
      </c>
      <c r="G105" s="75">
        <f ca="1">COUNT($H$8:H104)-COUNTIF($J$8:J104,"&lt;"&amp;TEXT(E105,"General"))</f>
        <v>1</v>
      </c>
      <c r="H105" s="7" t="str">
        <f ca="1">IF(Model!J102=$C$4,MAXA(E105,MAX($J$8:J104)),"")</f>
        <v/>
      </c>
      <c r="I105" s="7" t="str">
        <f ca="1">IF(Model!J102=$C$4,_xll.CB.Normal(INDEX(Summary!$C$5:$E$12,7,'Teller 2'!$C$5),(INDEX(Summary!$C$5:$E$12,8,'Teller 2'!$C$5)),0),"")</f>
        <v/>
      </c>
      <c r="J105" s="7" t="str">
        <f t="shared" ca="1" si="5"/>
        <v/>
      </c>
      <c r="K105" s="76" t="str">
        <f t="shared" ca="1" si="6"/>
        <v/>
      </c>
      <c r="L105" s="73">
        <f t="shared" si="7"/>
        <v>0</v>
      </c>
      <c r="M105" s="73">
        <f t="shared" si="8"/>
        <v>0</v>
      </c>
      <c r="N105" s="73">
        <f t="shared" si="9"/>
        <v>0</v>
      </c>
      <c r="O105" s="64"/>
      <c r="P105" s="64"/>
      <c r="Q105" s="64"/>
      <c r="R105" s="64"/>
      <c r="S105" s="64"/>
      <c r="T105" s="64"/>
      <c r="U105" s="64"/>
      <c r="V105" s="64"/>
      <c r="W105" s="64"/>
      <c r="X105" s="64"/>
    </row>
    <row r="106" spans="2:24" outlineLevel="1" x14ac:dyDescent="0.25">
      <c r="B106" s="64"/>
      <c r="C106" s="64"/>
      <c r="D106" s="118">
        <v>99</v>
      </c>
      <c r="E106" s="7">
        <f>Model!D103</f>
        <v>0.66092861724716168</v>
      </c>
      <c r="F106" s="72" t="str">
        <f>'Teller 1'!F106</f>
        <v>Open</v>
      </c>
      <c r="G106" s="75">
        <f ca="1">COUNT($H$8:H105)-COUNTIF($J$8:J105,"&lt;"&amp;TEXT(E106,"General"))</f>
        <v>0</v>
      </c>
      <c r="H106" s="7">
        <f ca="1">IF(Model!J103=$C$4,MAXA(E106,MAX($J$8:J105)),"")</f>
        <v>0.66092861724716168</v>
      </c>
      <c r="I106" s="7">
        <f ca="1">IF(Model!J103=$C$4,_xll.CB.Normal(INDEX(Summary!$C$5:$E$12,7,'Teller 2'!$C$5),(INDEX(Summary!$C$5:$E$12,8,'Teller 2'!$C$5)),0),"")</f>
        <v>1.9005327958341329E-3</v>
      </c>
      <c r="J106" s="7">
        <f t="shared" ca="1" si="5"/>
        <v>0.66282915004299581</v>
      </c>
      <c r="K106" s="76">
        <f t="shared" ca="1" si="6"/>
        <v>0</v>
      </c>
      <c r="L106" s="73">
        <f t="shared" si="7"/>
        <v>0</v>
      </c>
      <c r="M106" s="73">
        <f t="shared" si="8"/>
        <v>0</v>
      </c>
      <c r="N106" s="73">
        <f t="shared" si="9"/>
        <v>0</v>
      </c>
      <c r="O106" s="64"/>
      <c r="P106" s="64"/>
      <c r="Q106" s="64"/>
      <c r="R106" s="64"/>
      <c r="S106" s="64"/>
      <c r="T106" s="64"/>
      <c r="U106" s="64"/>
      <c r="V106" s="64"/>
      <c r="W106" s="64"/>
      <c r="X106" s="64"/>
    </row>
    <row r="107" spans="2:24" outlineLevel="1" x14ac:dyDescent="0.25">
      <c r="B107" s="64"/>
      <c r="C107" s="64"/>
      <c r="D107" s="118">
        <v>100</v>
      </c>
      <c r="E107" s="7">
        <f>Model!D104</f>
        <v>0.66381673049949474</v>
      </c>
      <c r="F107" s="72" t="str">
        <f>'Teller 1'!F107</f>
        <v>Open</v>
      </c>
      <c r="G107" s="75">
        <f ca="1">COUNT($H$8:H106)-COUNTIF($J$8:J106,"&lt;"&amp;TEXT(E107,"General"))</f>
        <v>0</v>
      </c>
      <c r="H107" s="7">
        <f ca="1">IF(Model!J104=$C$4,MAXA(E107,MAX($J$8:J106)),"")</f>
        <v>0.66381673049949474</v>
      </c>
      <c r="I107" s="7">
        <f ca="1">IF(Model!J104=$C$4,_xll.CB.Normal(INDEX(Summary!$C$5:$E$12,7,'Teller 2'!$C$5),(INDEX(Summary!$C$5:$E$12,8,'Teller 2'!$C$5)),0),"")</f>
        <v>6.0491077841335911E-4</v>
      </c>
      <c r="J107" s="7">
        <f t="shared" ca="1" si="5"/>
        <v>0.66442164127790815</v>
      </c>
      <c r="K107" s="76">
        <f t="shared" ca="1" si="6"/>
        <v>0</v>
      </c>
      <c r="L107" s="73">
        <f t="shared" si="7"/>
        <v>0</v>
      </c>
      <c r="M107" s="73">
        <f t="shared" si="8"/>
        <v>0</v>
      </c>
      <c r="N107" s="73">
        <f t="shared" si="9"/>
        <v>0</v>
      </c>
      <c r="O107" s="64"/>
      <c r="P107" s="64"/>
      <c r="Q107" s="64"/>
      <c r="R107" s="64"/>
      <c r="S107" s="64"/>
      <c r="T107" s="64"/>
      <c r="U107" s="64"/>
      <c r="V107" s="64"/>
      <c r="W107" s="64"/>
      <c r="X107" s="64"/>
    </row>
    <row r="108" spans="2:24" outlineLevel="1" x14ac:dyDescent="0.25">
      <c r="B108" s="64"/>
      <c r="C108" s="64"/>
      <c r="D108" s="118">
        <v>101</v>
      </c>
      <c r="E108" s="7">
        <f>Model!D105</f>
        <v>0.66670484375182781</v>
      </c>
      <c r="F108" s="72" t="str">
        <f>'Teller 1'!F108</f>
        <v>Open</v>
      </c>
      <c r="G108" s="75">
        <f ca="1">COUNT($H$8:H107)-COUNTIF($J$8:J107,"&lt;"&amp;TEXT(E108,"General"))</f>
        <v>0</v>
      </c>
      <c r="H108" s="7" t="str">
        <f ca="1">IF(Model!J105=$C$4,MAXA(E108,MAX($J$8:J107)),"")</f>
        <v/>
      </c>
      <c r="I108" s="7" t="str">
        <f ca="1">IF(Model!J105=$C$4,_xll.CB.Normal(INDEX(Summary!$C$5:$E$12,7,'Teller 2'!$C$5),(INDEX(Summary!$C$5:$E$12,8,'Teller 2'!$C$5)),0),"")</f>
        <v/>
      </c>
      <c r="J108" s="7" t="str">
        <f t="shared" ca="1" si="5"/>
        <v/>
      </c>
      <c r="K108" s="76" t="str">
        <f t="shared" ca="1" si="6"/>
        <v/>
      </c>
      <c r="L108" s="73">
        <f t="shared" si="7"/>
        <v>0</v>
      </c>
      <c r="M108" s="73">
        <f t="shared" si="8"/>
        <v>0</v>
      </c>
      <c r="N108" s="73">
        <f t="shared" si="9"/>
        <v>0</v>
      </c>
      <c r="O108" s="64"/>
      <c r="P108" s="64"/>
      <c r="Q108" s="64"/>
      <c r="R108" s="64"/>
      <c r="S108" s="64"/>
      <c r="T108" s="64"/>
      <c r="U108" s="64"/>
      <c r="V108" s="64"/>
      <c r="W108" s="64"/>
      <c r="X108" s="64"/>
    </row>
    <row r="109" spans="2:24" outlineLevel="1" x14ac:dyDescent="0.25">
      <c r="B109" s="64"/>
      <c r="C109" s="64"/>
      <c r="D109" s="118">
        <v>102</v>
      </c>
      <c r="E109" s="7">
        <f>Model!D106</f>
        <v>0.66959295700416088</v>
      </c>
      <c r="F109" s="72" t="str">
        <f>'Teller 1'!F109</f>
        <v>Open</v>
      </c>
      <c r="G109" s="75">
        <f ca="1">COUNT($H$8:H108)-COUNTIF($J$8:J108,"&lt;"&amp;TEXT(E109,"General"))</f>
        <v>0</v>
      </c>
      <c r="H109" s="7">
        <f ca="1">IF(Model!J106=$C$4,MAXA(E109,MAX($J$8:J108)),"")</f>
        <v>0.66959295700416088</v>
      </c>
      <c r="I109" s="7">
        <f ca="1">IF(Model!J106=$C$4,_xll.CB.Normal(INDEX(Summary!$C$5:$E$12,7,'Teller 2'!$C$5),(INDEX(Summary!$C$5:$E$12,8,'Teller 2'!$C$5)),0),"")</f>
        <v>3.8096930565145321E-3</v>
      </c>
      <c r="J109" s="7">
        <f t="shared" ca="1" si="5"/>
        <v>0.67340265006067546</v>
      </c>
      <c r="K109" s="76">
        <f t="shared" ca="1" si="6"/>
        <v>0</v>
      </c>
      <c r="L109" s="73">
        <f t="shared" si="7"/>
        <v>0</v>
      </c>
      <c r="M109" s="73">
        <f t="shared" si="8"/>
        <v>0</v>
      </c>
      <c r="N109" s="73">
        <f t="shared" si="9"/>
        <v>0</v>
      </c>
      <c r="O109" s="64"/>
      <c r="P109" s="64"/>
      <c r="Q109" s="64"/>
      <c r="R109" s="64"/>
      <c r="S109" s="64"/>
      <c r="T109" s="64"/>
      <c r="U109" s="64"/>
      <c r="V109" s="64"/>
      <c r="W109" s="64"/>
      <c r="X109" s="64"/>
    </row>
    <row r="110" spans="2:24" outlineLevel="1" x14ac:dyDescent="0.25">
      <c r="B110" s="64"/>
      <c r="C110" s="64"/>
      <c r="D110" s="118">
        <v>103</v>
      </c>
      <c r="E110" s="7">
        <f>Model!D107</f>
        <v>0.67248107025649395</v>
      </c>
      <c r="F110" s="72" t="str">
        <f>'Teller 1'!F110</f>
        <v>Open</v>
      </c>
      <c r="G110" s="75">
        <f ca="1">COUNT($H$8:H109)-COUNTIF($J$8:J109,"&lt;"&amp;TEXT(E110,"General"))</f>
        <v>1</v>
      </c>
      <c r="H110" s="7" t="str">
        <f ca="1">IF(Model!J107=$C$4,MAXA(E110,MAX($J$8:J109)),"")</f>
        <v/>
      </c>
      <c r="I110" s="7" t="str">
        <f ca="1">IF(Model!J107=$C$4,_xll.CB.Normal(INDEX(Summary!$C$5:$E$12,7,'Teller 2'!$C$5),(INDEX(Summary!$C$5:$E$12,8,'Teller 2'!$C$5)),0),"")</f>
        <v/>
      </c>
      <c r="J110" s="7" t="str">
        <f t="shared" ca="1" si="5"/>
        <v/>
      </c>
      <c r="K110" s="76" t="str">
        <f t="shared" ca="1" si="6"/>
        <v/>
      </c>
      <c r="L110" s="73">
        <f t="shared" si="7"/>
        <v>0</v>
      </c>
      <c r="M110" s="73">
        <f t="shared" si="8"/>
        <v>0</v>
      </c>
      <c r="N110" s="73">
        <f t="shared" si="9"/>
        <v>0</v>
      </c>
      <c r="O110" s="64"/>
      <c r="P110" s="64"/>
      <c r="Q110" s="64"/>
      <c r="R110" s="64"/>
      <c r="S110" s="64"/>
      <c r="T110" s="64"/>
      <c r="U110" s="64"/>
      <c r="V110" s="64"/>
      <c r="W110" s="64"/>
      <c r="X110" s="64"/>
    </row>
    <row r="111" spans="2:24" outlineLevel="1" x14ac:dyDescent="0.25">
      <c r="B111" s="64"/>
      <c r="C111" s="64"/>
      <c r="D111" s="118">
        <v>104</v>
      </c>
      <c r="E111" s="7">
        <f>Model!D108</f>
        <v>0.67536918350882702</v>
      </c>
      <c r="F111" s="72" t="str">
        <f>'Teller 1'!F111</f>
        <v>Open</v>
      </c>
      <c r="G111" s="75">
        <f ca="1">COUNT($H$8:H110)-COUNTIF($J$8:J110,"&lt;"&amp;TEXT(E111,"General"))</f>
        <v>0</v>
      </c>
      <c r="H111" s="7">
        <f ca="1">IF(Model!J108=$C$4,MAXA(E111,MAX($J$8:J110)),"")</f>
        <v>0.67536918350882702</v>
      </c>
      <c r="I111" s="7">
        <f ca="1">IF(Model!J108=$C$4,_xll.CB.Normal(INDEX(Summary!$C$5:$E$12,7,'Teller 2'!$C$5),(INDEX(Summary!$C$5:$E$12,8,'Teller 2'!$C$5)),0),"")</f>
        <v>5.1393068448256883E-5</v>
      </c>
      <c r="J111" s="7">
        <f t="shared" ca="1" si="5"/>
        <v>0.67542057657727528</v>
      </c>
      <c r="K111" s="76">
        <f t="shared" ca="1" si="6"/>
        <v>0</v>
      </c>
      <c r="L111" s="73">
        <f t="shared" si="7"/>
        <v>0</v>
      </c>
      <c r="M111" s="73">
        <f t="shared" si="8"/>
        <v>0</v>
      </c>
      <c r="N111" s="73">
        <f t="shared" si="9"/>
        <v>0</v>
      </c>
      <c r="O111" s="64"/>
      <c r="P111" s="64"/>
      <c r="Q111" s="64"/>
      <c r="R111" s="64"/>
      <c r="S111" s="64"/>
      <c r="T111" s="64"/>
      <c r="U111" s="64"/>
      <c r="V111" s="64"/>
      <c r="W111" s="64"/>
      <c r="X111" s="64"/>
    </row>
    <row r="112" spans="2:24" outlineLevel="1" x14ac:dyDescent="0.25">
      <c r="B112" s="64"/>
      <c r="C112" s="64"/>
      <c r="D112" s="118">
        <v>105</v>
      </c>
      <c r="E112" s="7">
        <f>Model!D109</f>
        <v>0.67825729676116009</v>
      </c>
      <c r="F112" s="72" t="str">
        <f>'Teller 1'!F112</f>
        <v>Open</v>
      </c>
      <c r="G112" s="75">
        <f ca="1">COUNT($H$8:H111)-COUNTIF($J$8:J111,"&lt;"&amp;TEXT(E112,"General"))</f>
        <v>0</v>
      </c>
      <c r="H112" s="7">
        <f ca="1">IF(Model!J109=$C$4,MAXA(E112,MAX($J$8:J111)),"")</f>
        <v>0.67825729676116009</v>
      </c>
      <c r="I112" s="7">
        <f ca="1">IF(Model!J109=$C$4,_xll.CB.Normal(INDEX(Summary!$C$5:$E$12,7,'Teller 2'!$C$5),(INDEX(Summary!$C$5:$E$12,8,'Teller 2'!$C$5)),0),"")</f>
        <v>1.1301649270732158E-3</v>
      </c>
      <c r="J112" s="7">
        <f t="shared" ca="1" si="5"/>
        <v>0.67938746168823327</v>
      </c>
      <c r="K112" s="76">
        <f t="shared" ca="1" si="6"/>
        <v>0</v>
      </c>
      <c r="L112" s="73">
        <f t="shared" si="7"/>
        <v>0</v>
      </c>
      <c r="M112" s="73">
        <f t="shared" si="8"/>
        <v>0</v>
      </c>
      <c r="N112" s="73">
        <f t="shared" si="9"/>
        <v>0</v>
      </c>
      <c r="O112" s="64"/>
      <c r="P112" s="64"/>
      <c r="Q112" s="64"/>
      <c r="R112" s="64"/>
      <c r="S112" s="64"/>
      <c r="T112" s="64"/>
      <c r="U112" s="64"/>
      <c r="V112" s="64"/>
      <c r="W112" s="64"/>
      <c r="X112" s="64"/>
    </row>
    <row r="113" spans="2:24" outlineLevel="1" x14ac:dyDescent="0.25">
      <c r="B113" s="64"/>
      <c r="C113" s="64"/>
      <c r="D113" s="118">
        <v>106</v>
      </c>
      <c r="E113" s="7">
        <f>Model!D110</f>
        <v>0.68114541001349316</v>
      </c>
      <c r="F113" s="72" t="str">
        <f>'Teller 1'!F113</f>
        <v>Open</v>
      </c>
      <c r="G113" s="75">
        <f ca="1">COUNT($H$8:H112)-COUNTIF($J$8:J112,"&lt;"&amp;TEXT(E113,"General"))</f>
        <v>0</v>
      </c>
      <c r="H113" s="7" t="str">
        <f ca="1">IF(Model!J110=$C$4,MAXA(E113,MAX($J$8:J112)),"")</f>
        <v/>
      </c>
      <c r="I113" s="7" t="str">
        <f ca="1">IF(Model!J110=$C$4,_xll.CB.Normal(INDEX(Summary!$C$5:$E$12,7,'Teller 2'!$C$5),(INDEX(Summary!$C$5:$E$12,8,'Teller 2'!$C$5)),0),"")</f>
        <v/>
      </c>
      <c r="J113" s="7" t="str">
        <f t="shared" ca="1" si="5"/>
        <v/>
      </c>
      <c r="K113" s="76" t="str">
        <f t="shared" ca="1" si="6"/>
        <v/>
      </c>
      <c r="L113" s="73">
        <f t="shared" si="7"/>
        <v>0</v>
      </c>
      <c r="M113" s="73">
        <f t="shared" si="8"/>
        <v>0</v>
      </c>
      <c r="N113" s="73">
        <f t="shared" si="9"/>
        <v>0</v>
      </c>
      <c r="O113" s="64"/>
      <c r="P113" s="64"/>
      <c r="Q113" s="64"/>
      <c r="R113" s="64"/>
      <c r="S113" s="64"/>
      <c r="T113" s="64"/>
      <c r="U113" s="64"/>
      <c r="V113" s="64"/>
      <c r="W113" s="64"/>
      <c r="X113" s="64"/>
    </row>
    <row r="114" spans="2:24" outlineLevel="1" x14ac:dyDescent="0.25">
      <c r="B114" s="64"/>
      <c r="C114" s="64"/>
      <c r="D114" s="118">
        <v>107</v>
      </c>
      <c r="E114" s="7">
        <f>Model!D111</f>
        <v>0.68403352326582623</v>
      </c>
      <c r="F114" s="72" t="str">
        <f>'Teller 1'!F114</f>
        <v>Open</v>
      </c>
      <c r="G114" s="75">
        <f ca="1">COUNT($H$8:H113)-COUNTIF($J$8:J113,"&lt;"&amp;TEXT(E114,"General"))</f>
        <v>0</v>
      </c>
      <c r="H114" s="7" t="str">
        <f ca="1">IF(Model!J111=$C$4,MAXA(E114,MAX($J$8:J113)),"")</f>
        <v/>
      </c>
      <c r="I114" s="7" t="str">
        <f ca="1">IF(Model!J111=$C$4,_xll.CB.Normal(INDEX(Summary!$C$5:$E$12,7,'Teller 2'!$C$5),(INDEX(Summary!$C$5:$E$12,8,'Teller 2'!$C$5)),0),"")</f>
        <v/>
      </c>
      <c r="J114" s="7" t="str">
        <f t="shared" ca="1" si="5"/>
        <v/>
      </c>
      <c r="K114" s="76" t="str">
        <f t="shared" ca="1" si="6"/>
        <v/>
      </c>
      <c r="L114" s="73">
        <f t="shared" si="7"/>
        <v>0</v>
      </c>
      <c r="M114" s="73">
        <f t="shared" si="8"/>
        <v>0</v>
      </c>
      <c r="N114" s="73">
        <f t="shared" si="9"/>
        <v>0</v>
      </c>
      <c r="O114" s="64"/>
      <c r="P114" s="64"/>
      <c r="Q114" s="64"/>
      <c r="R114" s="64"/>
      <c r="S114" s="64"/>
      <c r="T114" s="64"/>
      <c r="U114" s="64"/>
      <c r="V114" s="64"/>
      <c r="W114" s="64"/>
      <c r="X114" s="64"/>
    </row>
    <row r="115" spans="2:24" outlineLevel="1" x14ac:dyDescent="0.25">
      <c r="B115" s="64"/>
      <c r="C115" s="64"/>
      <c r="D115" s="118">
        <v>108</v>
      </c>
      <c r="E115" s="7">
        <f>Model!D112</f>
        <v>0.6869216365181593</v>
      </c>
      <c r="F115" s="72" t="str">
        <f>'Teller 1'!F115</f>
        <v>Open</v>
      </c>
      <c r="G115" s="75">
        <f ca="1">COUNT($H$8:H114)-COUNTIF($J$8:J114,"&lt;"&amp;TEXT(E115,"General"))</f>
        <v>0</v>
      </c>
      <c r="H115" s="7" t="str">
        <f ca="1">IF(Model!J112=$C$4,MAXA(E115,MAX($J$8:J114)),"")</f>
        <v/>
      </c>
      <c r="I115" s="7" t="str">
        <f ca="1">IF(Model!J112=$C$4,_xll.CB.Normal(INDEX(Summary!$C$5:$E$12,7,'Teller 2'!$C$5),(INDEX(Summary!$C$5:$E$12,8,'Teller 2'!$C$5)),0),"")</f>
        <v/>
      </c>
      <c r="J115" s="7" t="str">
        <f t="shared" ca="1" si="5"/>
        <v/>
      </c>
      <c r="K115" s="76" t="str">
        <f t="shared" ca="1" si="6"/>
        <v/>
      </c>
      <c r="L115" s="73">
        <f t="shared" si="7"/>
        <v>0</v>
      </c>
      <c r="M115" s="73">
        <f t="shared" si="8"/>
        <v>0</v>
      </c>
      <c r="N115" s="73">
        <f t="shared" si="9"/>
        <v>0</v>
      </c>
      <c r="O115" s="64"/>
      <c r="P115" s="64"/>
      <c r="Q115" s="64"/>
      <c r="R115" s="64"/>
      <c r="S115" s="64"/>
      <c r="T115" s="64"/>
      <c r="U115" s="64"/>
      <c r="V115" s="64"/>
      <c r="W115" s="64"/>
      <c r="X115" s="64"/>
    </row>
    <row r="116" spans="2:24" outlineLevel="1" x14ac:dyDescent="0.25">
      <c r="B116" s="64"/>
      <c r="C116" s="64"/>
      <c r="D116" s="118">
        <v>109</v>
      </c>
      <c r="E116" s="7">
        <f>Model!D113</f>
        <v>0.68980974977049236</v>
      </c>
      <c r="F116" s="72" t="str">
        <f>'Teller 1'!F116</f>
        <v>Open</v>
      </c>
      <c r="G116" s="75">
        <f ca="1">COUNT($H$8:H115)-COUNTIF($J$8:J115,"&lt;"&amp;TEXT(E116,"General"))</f>
        <v>0</v>
      </c>
      <c r="H116" s="7">
        <f ca="1">IF(Model!J113=$C$4,MAXA(E116,MAX($J$8:J115)),"")</f>
        <v>0.68980974977049236</v>
      </c>
      <c r="I116" s="7">
        <f ca="1">IF(Model!J113=$C$4,_xll.CB.Normal(INDEX(Summary!$C$5:$E$12,7,'Teller 2'!$C$5),(INDEX(Summary!$C$5:$E$12,8,'Teller 2'!$C$5)),0),"")</f>
        <v>8.0431171854675378E-3</v>
      </c>
      <c r="J116" s="7">
        <f t="shared" ca="1" si="5"/>
        <v>0.69785286695595994</v>
      </c>
      <c r="K116" s="76">
        <f t="shared" ca="1" si="6"/>
        <v>0</v>
      </c>
      <c r="L116" s="73">
        <f t="shared" si="7"/>
        <v>0</v>
      </c>
      <c r="M116" s="73">
        <f t="shared" si="8"/>
        <v>0</v>
      </c>
      <c r="N116" s="73">
        <f t="shared" si="9"/>
        <v>0</v>
      </c>
      <c r="O116" s="64"/>
      <c r="P116" s="64"/>
      <c r="Q116" s="64"/>
      <c r="R116" s="64"/>
      <c r="S116" s="64"/>
      <c r="T116" s="64"/>
      <c r="U116" s="64"/>
      <c r="V116" s="64"/>
      <c r="W116" s="64"/>
      <c r="X116" s="64"/>
    </row>
    <row r="117" spans="2:24" outlineLevel="1" x14ac:dyDescent="0.25">
      <c r="B117" s="64"/>
      <c r="C117" s="64"/>
      <c r="D117" s="118">
        <v>110</v>
      </c>
      <c r="E117" s="7">
        <f>Model!D114</f>
        <v>0.69269786302282543</v>
      </c>
      <c r="F117" s="72" t="str">
        <f>'Teller 1'!F117</f>
        <v>Open</v>
      </c>
      <c r="G117" s="75">
        <f ca="1">COUNT($H$8:H116)-COUNTIF($J$8:J116,"&lt;"&amp;TEXT(E117,"General"))</f>
        <v>1</v>
      </c>
      <c r="H117" s="7" t="str">
        <f ca="1">IF(Model!J114=$C$4,MAXA(E117,MAX($J$8:J116)),"")</f>
        <v/>
      </c>
      <c r="I117" s="7" t="str">
        <f ca="1">IF(Model!J114=$C$4,_xll.CB.Normal(INDEX(Summary!$C$5:$E$12,7,'Teller 2'!$C$5),(INDEX(Summary!$C$5:$E$12,8,'Teller 2'!$C$5)),0),"")</f>
        <v/>
      </c>
      <c r="J117" s="7" t="str">
        <f t="shared" ca="1" si="5"/>
        <v/>
      </c>
      <c r="K117" s="76" t="str">
        <f t="shared" ca="1" si="6"/>
        <v/>
      </c>
      <c r="L117" s="73">
        <f t="shared" si="7"/>
        <v>0</v>
      </c>
      <c r="M117" s="73">
        <f t="shared" si="8"/>
        <v>0</v>
      </c>
      <c r="N117" s="73">
        <f t="shared" si="9"/>
        <v>0</v>
      </c>
      <c r="O117" s="64"/>
      <c r="P117" s="64"/>
      <c r="Q117" s="64"/>
      <c r="R117" s="64"/>
      <c r="S117" s="64"/>
      <c r="T117" s="64"/>
      <c r="U117" s="64"/>
      <c r="V117" s="64"/>
      <c r="W117" s="64"/>
      <c r="X117" s="64"/>
    </row>
    <row r="118" spans="2:24" outlineLevel="1" x14ac:dyDescent="0.25">
      <c r="B118" s="64"/>
      <c r="C118" s="64"/>
      <c r="D118" s="118">
        <v>111</v>
      </c>
      <c r="E118" s="7">
        <f>Model!D115</f>
        <v>0.6955859762751585</v>
      </c>
      <c r="F118" s="72" t="str">
        <f>'Teller 1'!F118</f>
        <v>Open</v>
      </c>
      <c r="G118" s="75">
        <f ca="1">COUNT($H$8:H117)-COUNTIF($J$8:J117,"&lt;"&amp;TEXT(E118,"General"))</f>
        <v>1</v>
      </c>
      <c r="H118" s="7" t="str">
        <f ca="1">IF(Model!J115=$C$4,MAXA(E118,MAX($J$8:J117)),"")</f>
        <v/>
      </c>
      <c r="I118" s="7" t="str">
        <f ca="1">IF(Model!J115=$C$4,_xll.CB.Normal(INDEX(Summary!$C$5:$E$12,7,'Teller 2'!$C$5),(INDEX(Summary!$C$5:$E$12,8,'Teller 2'!$C$5)),0),"")</f>
        <v/>
      </c>
      <c r="J118" s="7" t="str">
        <f t="shared" ca="1" si="5"/>
        <v/>
      </c>
      <c r="K118" s="76" t="str">
        <f t="shared" ca="1" si="6"/>
        <v/>
      </c>
      <c r="L118" s="73">
        <f t="shared" si="7"/>
        <v>0</v>
      </c>
      <c r="M118" s="73">
        <f t="shared" si="8"/>
        <v>0</v>
      </c>
      <c r="N118" s="73">
        <f t="shared" si="9"/>
        <v>0</v>
      </c>
      <c r="O118" s="64"/>
      <c r="P118" s="64"/>
      <c r="Q118" s="64"/>
      <c r="R118" s="64"/>
      <c r="S118" s="64"/>
      <c r="T118" s="64"/>
      <c r="U118" s="64"/>
      <c r="V118" s="64"/>
      <c r="W118" s="64"/>
      <c r="X118" s="64"/>
    </row>
    <row r="119" spans="2:24" outlineLevel="1" x14ac:dyDescent="0.25">
      <c r="B119" s="64"/>
      <c r="C119" s="64"/>
      <c r="D119" s="118">
        <v>112</v>
      </c>
      <c r="E119" s="7">
        <f>Model!D116</f>
        <v>0.69847408952749157</v>
      </c>
      <c r="F119" s="72" t="str">
        <f>'Teller 1'!F119</f>
        <v>Open</v>
      </c>
      <c r="G119" s="75">
        <f ca="1">COUNT($H$8:H118)-COUNTIF($J$8:J118,"&lt;"&amp;TEXT(E119,"General"))</f>
        <v>0</v>
      </c>
      <c r="H119" s="7" t="str">
        <f ca="1">IF(Model!J116=$C$4,MAXA(E119,MAX($J$8:J118)),"")</f>
        <v/>
      </c>
      <c r="I119" s="7" t="str">
        <f ca="1">IF(Model!J116=$C$4,_xll.CB.Normal(INDEX(Summary!$C$5:$E$12,7,'Teller 2'!$C$5),(INDEX(Summary!$C$5:$E$12,8,'Teller 2'!$C$5)),0),"")</f>
        <v/>
      </c>
      <c r="J119" s="7" t="str">
        <f t="shared" ca="1" si="5"/>
        <v/>
      </c>
      <c r="K119" s="76" t="str">
        <f t="shared" ca="1" si="6"/>
        <v/>
      </c>
      <c r="L119" s="73">
        <f t="shared" si="7"/>
        <v>0</v>
      </c>
      <c r="M119" s="73">
        <f t="shared" si="8"/>
        <v>0</v>
      </c>
      <c r="N119" s="73">
        <f t="shared" si="9"/>
        <v>0</v>
      </c>
      <c r="O119" s="64"/>
      <c r="P119" s="64"/>
      <c r="Q119" s="64"/>
      <c r="R119" s="64"/>
      <c r="S119" s="64"/>
      <c r="T119" s="64"/>
      <c r="U119" s="64"/>
      <c r="V119" s="64"/>
      <c r="W119" s="64"/>
      <c r="X119" s="64"/>
    </row>
    <row r="120" spans="2:24" outlineLevel="1" x14ac:dyDescent="0.25">
      <c r="B120" s="64"/>
      <c r="C120" s="64"/>
      <c r="D120" s="118">
        <v>113</v>
      </c>
      <c r="E120" s="7">
        <f>Model!D117</f>
        <v>0.70136220277982464</v>
      </c>
      <c r="F120" s="72" t="str">
        <f>'Teller 1'!F120</f>
        <v>Open</v>
      </c>
      <c r="G120" s="75">
        <f ca="1">COUNT($H$8:H119)-COUNTIF($J$8:J119,"&lt;"&amp;TEXT(E120,"General"))</f>
        <v>0</v>
      </c>
      <c r="H120" s="7">
        <f ca="1">IF(Model!J117=$C$4,MAXA(E120,MAX($J$8:J119)),"")</f>
        <v>0.70136220277982464</v>
      </c>
      <c r="I120" s="7">
        <f ca="1">IF(Model!J117=$C$4,_xll.CB.Normal(INDEX(Summary!$C$5:$E$12,7,'Teller 2'!$C$5),(INDEX(Summary!$C$5:$E$12,8,'Teller 2'!$C$5)),0),"")</f>
        <v>7.7128260387558899E-3</v>
      </c>
      <c r="J120" s="7">
        <f t="shared" ca="1" si="5"/>
        <v>0.70907502881858053</v>
      </c>
      <c r="K120" s="76">
        <f t="shared" ca="1" si="6"/>
        <v>0</v>
      </c>
      <c r="L120" s="73">
        <f t="shared" si="7"/>
        <v>0</v>
      </c>
      <c r="M120" s="73">
        <f t="shared" si="8"/>
        <v>0</v>
      </c>
      <c r="N120" s="73">
        <f t="shared" si="9"/>
        <v>0</v>
      </c>
      <c r="O120" s="64"/>
      <c r="P120" s="64"/>
      <c r="Q120" s="64"/>
      <c r="R120" s="64"/>
      <c r="S120" s="64"/>
      <c r="T120" s="64"/>
      <c r="U120" s="64"/>
      <c r="V120" s="64"/>
      <c r="W120" s="64"/>
      <c r="X120" s="64"/>
    </row>
    <row r="121" spans="2:24" outlineLevel="1" x14ac:dyDescent="0.25">
      <c r="B121" s="64"/>
      <c r="C121" s="64"/>
      <c r="D121" s="118">
        <v>114</v>
      </c>
      <c r="E121" s="7">
        <f>Model!D118</f>
        <v>0.70425031603215771</v>
      </c>
      <c r="F121" s="72" t="str">
        <f>'Teller 1'!F121</f>
        <v>Open</v>
      </c>
      <c r="G121" s="75">
        <f ca="1">COUNT($H$8:H120)-COUNTIF($J$8:J120,"&lt;"&amp;TEXT(E121,"General"))</f>
        <v>1</v>
      </c>
      <c r="H121" s="7" t="str">
        <f ca="1">IF(Model!J118=$C$4,MAXA(E121,MAX($J$8:J120)),"")</f>
        <v/>
      </c>
      <c r="I121" s="7" t="str">
        <f ca="1">IF(Model!J118=$C$4,_xll.CB.Normal(INDEX(Summary!$C$5:$E$12,7,'Teller 2'!$C$5),(INDEX(Summary!$C$5:$E$12,8,'Teller 2'!$C$5)),0),"")</f>
        <v/>
      </c>
      <c r="J121" s="7" t="str">
        <f t="shared" ca="1" si="5"/>
        <v/>
      </c>
      <c r="K121" s="76" t="str">
        <f t="shared" ca="1" si="6"/>
        <v/>
      </c>
      <c r="L121" s="73">
        <f t="shared" si="7"/>
        <v>0</v>
      </c>
      <c r="M121" s="73">
        <f t="shared" si="8"/>
        <v>0</v>
      </c>
      <c r="N121" s="73">
        <f t="shared" si="9"/>
        <v>0</v>
      </c>
      <c r="O121" s="64"/>
      <c r="P121" s="64"/>
      <c r="Q121" s="64"/>
      <c r="R121" s="64"/>
      <c r="S121" s="64"/>
      <c r="T121" s="64"/>
      <c r="U121" s="64"/>
      <c r="V121" s="64"/>
      <c r="W121" s="64"/>
      <c r="X121" s="64"/>
    </row>
    <row r="122" spans="2:24" outlineLevel="1" x14ac:dyDescent="0.25">
      <c r="B122" s="64"/>
      <c r="C122" s="64"/>
      <c r="D122" s="118">
        <v>115</v>
      </c>
      <c r="E122" s="7">
        <f>Model!D119</f>
        <v>0.70713842928449078</v>
      </c>
      <c r="F122" s="72" t="str">
        <f>'Teller 1'!F122</f>
        <v>Open</v>
      </c>
      <c r="G122" s="75">
        <f ca="1">COUNT($H$8:H121)-COUNTIF($J$8:J121,"&lt;"&amp;TEXT(E122,"General"))</f>
        <v>1</v>
      </c>
      <c r="H122" s="7" t="str">
        <f ca="1">IF(Model!J119=$C$4,MAXA(E122,MAX($J$8:J121)),"")</f>
        <v/>
      </c>
      <c r="I122" s="7" t="str">
        <f ca="1">IF(Model!J119=$C$4,_xll.CB.Normal(INDEX(Summary!$C$5:$E$12,7,'Teller 2'!$C$5),(INDEX(Summary!$C$5:$E$12,8,'Teller 2'!$C$5)),0),"")</f>
        <v/>
      </c>
      <c r="J122" s="7" t="str">
        <f t="shared" ca="1" si="5"/>
        <v/>
      </c>
      <c r="K122" s="76" t="str">
        <f t="shared" ca="1" si="6"/>
        <v/>
      </c>
      <c r="L122" s="73">
        <f t="shared" si="7"/>
        <v>0</v>
      </c>
      <c r="M122" s="73">
        <f t="shared" si="8"/>
        <v>0</v>
      </c>
      <c r="N122" s="73">
        <f t="shared" si="9"/>
        <v>0</v>
      </c>
      <c r="O122" s="64"/>
      <c r="P122" s="64"/>
      <c r="Q122" s="64"/>
      <c r="R122" s="64"/>
      <c r="S122" s="64"/>
      <c r="T122" s="64"/>
      <c r="U122" s="64"/>
      <c r="V122" s="64"/>
      <c r="W122" s="64"/>
      <c r="X122" s="64"/>
    </row>
    <row r="123" spans="2:24" outlineLevel="1" x14ac:dyDescent="0.25">
      <c r="B123" s="64"/>
      <c r="C123" s="64"/>
      <c r="D123" s="118">
        <v>116</v>
      </c>
      <c r="E123" s="7" t="str">
        <f>Model!D120</f>
        <v>Closed</v>
      </c>
      <c r="F123" s="72" t="str">
        <f>'Teller 1'!F123</f>
        <v>Open</v>
      </c>
      <c r="G123" s="75">
        <f ca="1">COUNT($H$8:H122)-COUNTIF($J$8:J122,"&lt;"&amp;TEXT(E123,"General"))</f>
        <v>-20</v>
      </c>
      <c r="H123" s="7" t="str">
        <f>IF(Model!J120=$C$4,MAXA(E123,MAX($J$8:J122)),"")</f>
        <v/>
      </c>
      <c r="I123" s="7" t="str">
        <f>IF(Model!J120=$C$4,_xll.CB.Normal(INDEX(Summary!$C$5:$E$12,7,'Teller 2'!$C$5),(INDEX(Summary!$C$5:$E$12,8,'Teller 2'!$C$5)),0),"")</f>
        <v/>
      </c>
      <c r="J123" s="7" t="str">
        <f t="shared" si="5"/>
        <v/>
      </c>
      <c r="K123" s="76" t="str">
        <f t="shared" si="6"/>
        <v/>
      </c>
      <c r="L123" s="73">
        <f t="shared" si="7"/>
        <v>0</v>
      </c>
      <c r="M123" s="73">
        <f t="shared" si="8"/>
        <v>0</v>
      </c>
      <c r="N123" s="73">
        <f t="shared" si="9"/>
        <v>0</v>
      </c>
      <c r="O123" s="64"/>
      <c r="P123" s="64"/>
      <c r="Q123" s="64"/>
      <c r="R123" s="64"/>
      <c r="S123" s="64"/>
      <c r="T123" s="64"/>
      <c r="U123" s="64"/>
      <c r="V123" s="64"/>
      <c r="W123" s="64"/>
      <c r="X123" s="64"/>
    </row>
    <row r="124" spans="2:24" outlineLevel="1" x14ac:dyDescent="0.25">
      <c r="B124" s="64"/>
      <c r="C124" s="64"/>
      <c r="D124" s="118">
        <v>117</v>
      </c>
      <c r="E124" s="7" t="str">
        <f>Model!D121</f>
        <v>Closed</v>
      </c>
      <c r="F124" s="72" t="str">
        <f>'Teller 1'!F124</f>
        <v>Open</v>
      </c>
      <c r="G124" s="75">
        <f ca="1">COUNT($H$8:H123)-COUNTIF($J$8:J123,"&lt;"&amp;TEXT(E124,"General"))</f>
        <v>-21</v>
      </c>
      <c r="H124" s="7" t="str">
        <f>IF(Model!J121=$C$4,MAXA(E124,MAX($J$8:J123)),"")</f>
        <v/>
      </c>
      <c r="I124" s="7" t="str">
        <f>IF(Model!J121=$C$4,_xll.CB.Normal(INDEX(Summary!$C$5:$E$12,7,'Teller 2'!$C$5),(INDEX(Summary!$C$5:$E$12,8,'Teller 2'!$C$5)),0),"")</f>
        <v/>
      </c>
      <c r="J124" s="7" t="str">
        <f t="shared" si="5"/>
        <v/>
      </c>
      <c r="K124" s="76" t="str">
        <f t="shared" si="6"/>
        <v/>
      </c>
      <c r="L124" s="73">
        <f t="shared" si="7"/>
        <v>0</v>
      </c>
      <c r="M124" s="73">
        <f t="shared" si="8"/>
        <v>0</v>
      </c>
      <c r="N124" s="73">
        <f t="shared" si="9"/>
        <v>0</v>
      </c>
      <c r="O124" s="64"/>
      <c r="P124" s="64"/>
      <c r="Q124" s="64"/>
      <c r="R124" s="64"/>
      <c r="S124" s="64"/>
      <c r="T124" s="64"/>
      <c r="U124" s="64"/>
      <c r="V124" s="64"/>
      <c r="W124" s="64"/>
      <c r="X124" s="64"/>
    </row>
    <row r="125" spans="2:24" outlineLevel="1" x14ac:dyDescent="0.25">
      <c r="B125" s="64"/>
      <c r="C125" s="64"/>
      <c r="D125" s="118">
        <v>118</v>
      </c>
      <c r="E125" s="7" t="str">
        <f>Model!D122</f>
        <v>Closed</v>
      </c>
      <c r="F125" s="72" t="str">
        <f>'Teller 1'!F125</f>
        <v>Open</v>
      </c>
      <c r="G125" s="75">
        <f ca="1">COUNT($H$8:H124)-COUNTIF($J$8:J124,"&lt;"&amp;TEXT(E125,"General"))</f>
        <v>-22</v>
      </c>
      <c r="H125" s="7" t="str">
        <f>IF(Model!J122=$C$4,MAXA(E125,MAX($J$8:J124)),"")</f>
        <v/>
      </c>
      <c r="I125" s="7" t="str">
        <f>IF(Model!J122=$C$4,_xll.CB.Normal(INDEX(Summary!$C$5:$E$12,7,'Teller 2'!$C$5),(INDEX(Summary!$C$5:$E$12,8,'Teller 2'!$C$5)),0),"")</f>
        <v/>
      </c>
      <c r="J125" s="7" t="str">
        <f t="shared" si="5"/>
        <v/>
      </c>
      <c r="K125" s="76" t="str">
        <f t="shared" si="6"/>
        <v/>
      </c>
      <c r="L125" s="73">
        <f t="shared" si="7"/>
        <v>0</v>
      </c>
      <c r="M125" s="73">
        <f t="shared" si="8"/>
        <v>0</v>
      </c>
      <c r="N125" s="73">
        <f t="shared" si="9"/>
        <v>0</v>
      </c>
      <c r="O125" s="64"/>
      <c r="P125" s="64"/>
      <c r="Q125" s="64"/>
      <c r="R125" s="64"/>
      <c r="S125" s="64"/>
      <c r="T125" s="64"/>
      <c r="U125" s="64"/>
      <c r="V125" s="64"/>
      <c r="W125" s="64"/>
      <c r="X125" s="64"/>
    </row>
    <row r="126" spans="2:24" outlineLevel="1" x14ac:dyDescent="0.25">
      <c r="B126" s="64"/>
      <c r="C126" s="64"/>
      <c r="D126" s="118">
        <v>119</v>
      </c>
      <c r="E126" s="7" t="str">
        <f>Model!D123</f>
        <v>Closed</v>
      </c>
      <c r="F126" s="72" t="str">
        <f>'Teller 1'!F126</f>
        <v>Open</v>
      </c>
      <c r="G126" s="75">
        <f ca="1">COUNT($H$8:H125)-COUNTIF($J$8:J125,"&lt;"&amp;TEXT(E126,"General"))</f>
        <v>-23</v>
      </c>
      <c r="H126" s="7" t="str">
        <f>IF(Model!J123=$C$4,MAXA(E126,MAX($J$8:J125)),"")</f>
        <v/>
      </c>
      <c r="I126" s="7" t="str">
        <f>IF(Model!J123=$C$4,_xll.CB.Normal(INDEX(Summary!$C$5:$E$12,7,'Teller 2'!$C$5),(INDEX(Summary!$C$5:$E$12,8,'Teller 2'!$C$5)),0),"")</f>
        <v/>
      </c>
      <c r="J126" s="7" t="str">
        <f t="shared" si="5"/>
        <v/>
      </c>
      <c r="K126" s="76" t="str">
        <f t="shared" si="6"/>
        <v/>
      </c>
      <c r="L126" s="73">
        <f t="shared" si="7"/>
        <v>0</v>
      </c>
      <c r="M126" s="73">
        <f t="shared" si="8"/>
        <v>0</v>
      </c>
      <c r="N126" s="73">
        <f t="shared" si="9"/>
        <v>0</v>
      </c>
      <c r="O126" s="64"/>
      <c r="P126" s="64"/>
      <c r="Q126" s="64"/>
      <c r="R126" s="64"/>
      <c r="S126" s="64"/>
      <c r="T126" s="64"/>
      <c r="U126" s="64"/>
      <c r="V126" s="64"/>
      <c r="W126" s="64"/>
      <c r="X126" s="64"/>
    </row>
    <row r="127" spans="2:24" outlineLevel="1" x14ac:dyDescent="0.25">
      <c r="B127" s="64"/>
      <c r="C127" s="64"/>
      <c r="D127" s="118">
        <v>120</v>
      </c>
      <c r="E127" s="7" t="str">
        <f>Model!D124</f>
        <v>Closed</v>
      </c>
      <c r="F127" s="72" t="str">
        <f>'Teller 1'!F127</f>
        <v>Open</v>
      </c>
      <c r="G127" s="75">
        <f ca="1">COUNT($H$8:H126)-COUNTIF($J$8:J126,"&lt;"&amp;TEXT(E127,"General"))</f>
        <v>-24</v>
      </c>
      <c r="H127" s="7" t="str">
        <f>IF(Model!J124=$C$4,MAXA(E127,MAX($J$8:J126)),"")</f>
        <v/>
      </c>
      <c r="I127" s="7" t="str">
        <f>IF(Model!J124=$C$4,_xll.CB.Normal(INDEX(Summary!$C$5:$E$12,7,'Teller 2'!$C$5),(INDEX(Summary!$C$5:$E$12,8,'Teller 2'!$C$5)),0),"")</f>
        <v/>
      </c>
      <c r="J127" s="7" t="str">
        <f t="shared" si="5"/>
        <v/>
      </c>
      <c r="K127" s="76" t="str">
        <f t="shared" si="6"/>
        <v/>
      </c>
      <c r="L127" s="73">
        <f t="shared" si="7"/>
        <v>0</v>
      </c>
      <c r="M127" s="73">
        <f t="shared" si="8"/>
        <v>0</v>
      </c>
      <c r="N127" s="73">
        <f t="shared" si="9"/>
        <v>0</v>
      </c>
      <c r="O127" s="64"/>
      <c r="P127" s="64"/>
      <c r="Q127" s="64"/>
      <c r="R127" s="64"/>
      <c r="S127" s="64"/>
      <c r="T127" s="64"/>
      <c r="U127" s="64"/>
      <c r="V127" s="64"/>
      <c r="W127" s="64"/>
      <c r="X127" s="64"/>
    </row>
    <row r="128" spans="2:24" outlineLevel="1" x14ac:dyDescent="0.25">
      <c r="B128" s="64"/>
      <c r="C128" s="64"/>
      <c r="D128" s="118">
        <v>121</v>
      </c>
      <c r="E128" s="7" t="str">
        <f>Model!D125</f>
        <v>Closed</v>
      </c>
      <c r="F128" s="72" t="str">
        <f>'Teller 1'!F128</f>
        <v>Open</v>
      </c>
      <c r="G128" s="75">
        <f ca="1">COUNT($H$8:H127)-COUNTIF($J$8:J127,"&lt;"&amp;TEXT(E128,"General"))</f>
        <v>-25</v>
      </c>
      <c r="H128" s="7" t="str">
        <f>IF(Model!J125=$C$4,MAXA(E128,MAX($J$8:J127)),"")</f>
        <v/>
      </c>
      <c r="I128" s="7" t="str">
        <f>IF(Model!J125=$C$4,_xll.CB.Normal(INDEX(Summary!$C$5:$E$12,7,'Teller 2'!$C$5),(INDEX(Summary!$C$5:$E$12,8,'Teller 2'!$C$5)),0),"")</f>
        <v/>
      </c>
      <c r="J128" s="7" t="str">
        <f t="shared" si="5"/>
        <v/>
      </c>
      <c r="K128" s="76" t="str">
        <f t="shared" si="6"/>
        <v/>
      </c>
      <c r="L128" s="73">
        <f t="shared" si="7"/>
        <v>0</v>
      </c>
      <c r="M128" s="73">
        <f t="shared" si="8"/>
        <v>0</v>
      </c>
      <c r="N128" s="73">
        <f t="shared" si="9"/>
        <v>0</v>
      </c>
      <c r="O128" s="64"/>
      <c r="P128" s="64"/>
      <c r="Q128" s="64"/>
      <c r="R128" s="64"/>
      <c r="S128" s="64"/>
      <c r="T128" s="64"/>
      <c r="U128" s="64"/>
      <c r="V128" s="64"/>
      <c r="W128" s="64"/>
      <c r="X128" s="64"/>
    </row>
    <row r="129" spans="2:24" outlineLevel="1" x14ac:dyDescent="0.25">
      <c r="B129" s="64"/>
      <c r="C129" s="64"/>
      <c r="D129" s="118">
        <v>122</v>
      </c>
      <c r="E129" s="7" t="str">
        <f>Model!D126</f>
        <v>Closed</v>
      </c>
      <c r="F129" s="72" t="str">
        <f>'Teller 1'!F129</f>
        <v>Open</v>
      </c>
      <c r="G129" s="75">
        <f ca="1">COUNT($H$8:H128)-COUNTIF($J$8:J128,"&lt;"&amp;TEXT(E129,"General"))</f>
        <v>-26</v>
      </c>
      <c r="H129" s="7" t="str">
        <f>IF(Model!J126=$C$4,MAXA(E129,MAX($J$8:J128)),"")</f>
        <v/>
      </c>
      <c r="I129" s="7" t="str">
        <f>IF(Model!J126=$C$4,_xll.CB.Normal(INDEX(Summary!$C$5:$E$12,7,'Teller 2'!$C$5),(INDEX(Summary!$C$5:$E$12,8,'Teller 2'!$C$5)),0),"")</f>
        <v/>
      </c>
      <c r="J129" s="7" t="str">
        <f t="shared" si="5"/>
        <v/>
      </c>
      <c r="K129" s="76" t="str">
        <f t="shared" si="6"/>
        <v/>
      </c>
      <c r="L129" s="73">
        <f t="shared" si="7"/>
        <v>0</v>
      </c>
      <c r="M129" s="73">
        <f t="shared" si="8"/>
        <v>0</v>
      </c>
      <c r="N129" s="73">
        <f t="shared" si="9"/>
        <v>0</v>
      </c>
      <c r="O129" s="64"/>
      <c r="P129" s="64"/>
      <c r="Q129" s="64"/>
      <c r="R129" s="64"/>
      <c r="S129" s="64"/>
      <c r="T129" s="64"/>
      <c r="U129" s="64"/>
      <c r="V129" s="64"/>
      <c r="W129" s="64"/>
      <c r="X129" s="64"/>
    </row>
    <row r="130" spans="2:24" outlineLevel="1" x14ac:dyDescent="0.25">
      <c r="B130" s="64"/>
      <c r="C130" s="64"/>
      <c r="D130" s="118">
        <v>123</v>
      </c>
      <c r="E130" s="7" t="str">
        <f>Model!D127</f>
        <v>Closed</v>
      </c>
      <c r="F130" s="72" t="str">
        <f>'Teller 1'!F130</f>
        <v>Open</v>
      </c>
      <c r="G130" s="75">
        <f ca="1">COUNT($H$8:H129)-COUNTIF($J$8:J129,"&lt;"&amp;TEXT(E130,"General"))</f>
        <v>-27</v>
      </c>
      <c r="H130" s="7" t="str">
        <f>IF(Model!J127=$C$4,MAXA(E130,MAX($J$8:J129)),"")</f>
        <v/>
      </c>
      <c r="I130" s="7" t="str">
        <f>IF(Model!J127=$C$4,_xll.CB.Normal(INDEX(Summary!$C$5:$E$12,7,'Teller 2'!$C$5),(INDEX(Summary!$C$5:$E$12,8,'Teller 2'!$C$5)),0),"")</f>
        <v/>
      </c>
      <c r="J130" s="7" t="str">
        <f t="shared" si="5"/>
        <v/>
      </c>
      <c r="K130" s="76" t="str">
        <f t="shared" si="6"/>
        <v/>
      </c>
      <c r="L130" s="73">
        <f t="shared" si="7"/>
        <v>0</v>
      </c>
      <c r="M130" s="73">
        <f t="shared" si="8"/>
        <v>0</v>
      </c>
      <c r="N130" s="73">
        <f t="shared" si="9"/>
        <v>0</v>
      </c>
      <c r="O130" s="64"/>
      <c r="P130" s="64"/>
      <c r="Q130" s="64"/>
      <c r="R130" s="64"/>
      <c r="S130" s="64"/>
      <c r="T130" s="64"/>
      <c r="U130" s="64"/>
      <c r="V130" s="64"/>
      <c r="W130" s="64"/>
      <c r="X130" s="64"/>
    </row>
    <row r="131" spans="2:24" outlineLevel="1" x14ac:dyDescent="0.25">
      <c r="B131" s="64"/>
      <c r="C131" s="64"/>
      <c r="D131" s="118">
        <v>124</v>
      </c>
      <c r="E131" s="7" t="str">
        <f>Model!D128</f>
        <v>Closed</v>
      </c>
      <c r="F131" s="72" t="str">
        <f>'Teller 1'!F131</f>
        <v>Open</v>
      </c>
      <c r="G131" s="75">
        <f ca="1">COUNT($H$8:H130)-COUNTIF($J$8:J130,"&lt;"&amp;TEXT(E131,"General"))</f>
        <v>-28</v>
      </c>
      <c r="H131" s="7" t="str">
        <f>IF(Model!J128=$C$4,MAXA(E131,MAX($J$8:J130)),"")</f>
        <v/>
      </c>
      <c r="I131" s="7" t="str">
        <f>IF(Model!J128=$C$4,_xll.CB.Normal(INDEX(Summary!$C$5:$E$12,7,'Teller 2'!$C$5),(INDEX(Summary!$C$5:$E$12,8,'Teller 2'!$C$5)),0),"")</f>
        <v/>
      </c>
      <c r="J131" s="7" t="str">
        <f t="shared" si="5"/>
        <v/>
      </c>
      <c r="K131" s="76" t="str">
        <f t="shared" si="6"/>
        <v/>
      </c>
      <c r="L131" s="73">
        <f t="shared" si="7"/>
        <v>0</v>
      </c>
      <c r="M131" s="73">
        <f t="shared" si="8"/>
        <v>0</v>
      </c>
      <c r="N131" s="73">
        <f t="shared" si="9"/>
        <v>0</v>
      </c>
      <c r="O131" s="64"/>
      <c r="P131" s="64"/>
      <c r="Q131" s="64"/>
      <c r="R131" s="64"/>
      <c r="S131" s="64"/>
      <c r="T131" s="64"/>
      <c r="U131" s="64"/>
      <c r="V131" s="64"/>
      <c r="W131" s="64"/>
      <c r="X131" s="64"/>
    </row>
    <row r="132" spans="2:24" outlineLevel="1" x14ac:dyDescent="0.25">
      <c r="B132" s="64"/>
      <c r="C132" s="64"/>
      <c r="D132" s="118">
        <v>125</v>
      </c>
      <c r="E132" s="7" t="str">
        <f>Model!D129</f>
        <v>Closed</v>
      </c>
      <c r="F132" s="72" t="str">
        <f>'Teller 1'!F132</f>
        <v>Open</v>
      </c>
      <c r="G132" s="75">
        <f ca="1">COUNT($H$8:H131)-COUNTIF($J$8:J131,"&lt;"&amp;TEXT(E132,"General"))</f>
        <v>-29</v>
      </c>
      <c r="H132" s="7" t="str">
        <f>IF(Model!J129=$C$4,MAXA(E132,MAX($J$8:J131)),"")</f>
        <v/>
      </c>
      <c r="I132" s="7" t="str">
        <f>IF(Model!J129=$C$4,_xll.CB.Normal(INDEX(Summary!$C$5:$E$12,7,'Teller 2'!$C$5),(INDEX(Summary!$C$5:$E$12,8,'Teller 2'!$C$5)),0),"")</f>
        <v/>
      </c>
      <c r="J132" s="7" t="str">
        <f t="shared" si="5"/>
        <v/>
      </c>
      <c r="K132" s="76" t="str">
        <f t="shared" si="6"/>
        <v/>
      </c>
      <c r="L132" s="73">
        <f t="shared" si="7"/>
        <v>0</v>
      </c>
      <c r="M132" s="73">
        <f t="shared" si="8"/>
        <v>0</v>
      </c>
      <c r="N132" s="73">
        <f t="shared" si="9"/>
        <v>0</v>
      </c>
      <c r="O132" s="64"/>
      <c r="P132" s="64"/>
      <c r="Q132" s="64"/>
      <c r="R132" s="64"/>
      <c r="S132" s="64"/>
      <c r="T132" s="64"/>
      <c r="U132" s="64"/>
      <c r="V132" s="64"/>
      <c r="W132" s="64"/>
      <c r="X132" s="64"/>
    </row>
    <row r="133" spans="2:24" outlineLevel="1" x14ac:dyDescent="0.25">
      <c r="B133" s="64"/>
      <c r="C133" s="64"/>
      <c r="D133" s="118">
        <v>126</v>
      </c>
      <c r="E133" s="7" t="str">
        <f>Model!D130</f>
        <v>Closed</v>
      </c>
      <c r="F133" s="72" t="str">
        <f>'Teller 1'!F133</f>
        <v>Open</v>
      </c>
      <c r="G133" s="75">
        <f ca="1">COUNT($H$8:H132)-COUNTIF($J$8:J132,"&lt;"&amp;TEXT(E133,"General"))</f>
        <v>-30</v>
      </c>
      <c r="H133" s="7" t="str">
        <f>IF(Model!J130=$C$4,MAXA(E133,MAX($J$8:J132)),"")</f>
        <v/>
      </c>
      <c r="I133" s="7" t="str">
        <f>IF(Model!J130=$C$4,_xll.CB.Normal(INDEX(Summary!$C$5:$E$12,7,'Teller 2'!$C$5),(INDEX(Summary!$C$5:$E$12,8,'Teller 2'!$C$5)),0),"")</f>
        <v/>
      </c>
      <c r="J133" s="7" t="str">
        <f t="shared" si="5"/>
        <v/>
      </c>
      <c r="K133" s="76" t="str">
        <f t="shared" si="6"/>
        <v/>
      </c>
      <c r="L133" s="73">
        <f t="shared" si="7"/>
        <v>0</v>
      </c>
      <c r="M133" s="73">
        <f t="shared" si="8"/>
        <v>0</v>
      </c>
      <c r="N133" s="73">
        <f t="shared" si="9"/>
        <v>0</v>
      </c>
      <c r="O133" s="64"/>
      <c r="P133" s="64"/>
      <c r="Q133" s="64"/>
      <c r="R133" s="64"/>
      <c r="S133" s="64"/>
      <c r="T133" s="64"/>
      <c r="U133" s="64"/>
      <c r="V133" s="64"/>
      <c r="W133" s="64"/>
      <c r="X133" s="64"/>
    </row>
    <row r="134" spans="2:24" outlineLevel="1" x14ac:dyDescent="0.25">
      <c r="B134" s="64"/>
      <c r="C134" s="64"/>
      <c r="D134" s="118">
        <v>127</v>
      </c>
      <c r="E134" s="7" t="str">
        <f>Model!D131</f>
        <v>Closed</v>
      </c>
      <c r="F134" s="72" t="str">
        <f>'Teller 1'!F134</f>
        <v>Open</v>
      </c>
      <c r="G134" s="75">
        <f ca="1">COUNT($H$8:H133)-COUNTIF($J$8:J133,"&lt;"&amp;TEXT(E134,"General"))</f>
        <v>-31</v>
      </c>
      <c r="H134" s="7" t="str">
        <f>IF(Model!J131=$C$4,MAXA(E134,MAX($J$8:J133)),"")</f>
        <v/>
      </c>
      <c r="I134" s="7" t="str">
        <f>IF(Model!J131=$C$4,_xll.CB.Normal(INDEX(Summary!$C$5:$E$12,7,'Teller 2'!$C$5),(INDEX(Summary!$C$5:$E$12,8,'Teller 2'!$C$5)),0),"")</f>
        <v/>
      </c>
      <c r="J134" s="7" t="str">
        <f t="shared" si="5"/>
        <v/>
      </c>
      <c r="K134" s="76" t="str">
        <f t="shared" si="6"/>
        <v/>
      </c>
      <c r="L134" s="73">
        <f t="shared" si="7"/>
        <v>0</v>
      </c>
      <c r="M134" s="73">
        <f t="shared" si="8"/>
        <v>0</v>
      </c>
      <c r="N134" s="73">
        <f t="shared" si="9"/>
        <v>0</v>
      </c>
      <c r="O134" s="64"/>
      <c r="P134" s="64"/>
      <c r="Q134" s="64"/>
      <c r="R134" s="64"/>
      <c r="S134" s="64"/>
      <c r="T134" s="64"/>
      <c r="U134" s="64"/>
      <c r="V134" s="64"/>
      <c r="W134" s="64"/>
      <c r="X134" s="64"/>
    </row>
    <row r="135" spans="2:24" outlineLevel="1" x14ac:dyDescent="0.25">
      <c r="B135" s="64"/>
      <c r="C135" s="64"/>
      <c r="D135" s="118">
        <v>128</v>
      </c>
      <c r="E135" s="7" t="str">
        <f>Model!D132</f>
        <v>Closed</v>
      </c>
      <c r="F135" s="72" t="str">
        <f>'Teller 1'!F135</f>
        <v>Open</v>
      </c>
      <c r="G135" s="75">
        <f ca="1">COUNT($H$8:H134)-COUNTIF($J$8:J134,"&lt;"&amp;TEXT(E135,"General"))</f>
        <v>-32</v>
      </c>
      <c r="H135" s="7" t="str">
        <f>IF(Model!J132=$C$4,MAXA(E135,MAX($J$8:J134)),"")</f>
        <v/>
      </c>
      <c r="I135" s="7" t="str">
        <f>IF(Model!J132=$C$4,_xll.CB.Normal(INDEX(Summary!$C$5:$E$12,7,'Teller 2'!$C$5),(INDEX(Summary!$C$5:$E$12,8,'Teller 2'!$C$5)),0),"")</f>
        <v/>
      </c>
      <c r="J135" s="7" t="str">
        <f t="shared" si="5"/>
        <v/>
      </c>
      <c r="K135" s="76" t="str">
        <f t="shared" si="6"/>
        <v/>
      </c>
      <c r="L135" s="73">
        <f t="shared" si="7"/>
        <v>0</v>
      </c>
      <c r="M135" s="73">
        <f t="shared" si="8"/>
        <v>0</v>
      </c>
      <c r="N135" s="73">
        <f t="shared" si="9"/>
        <v>0</v>
      </c>
      <c r="O135" s="64"/>
      <c r="P135" s="64"/>
      <c r="Q135" s="64"/>
      <c r="R135" s="64"/>
      <c r="S135" s="64"/>
      <c r="T135" s="64"/>
      <c r="U135" s="64"/>
      <c r="V135" s="64"/>
      <c r="W135" s="64"/>
      <c r="X135" s="64"/>
    </row>
    <row r="136" spans="2:24" outlineLevel="1" x14ac:dyDescent="0.25">
      <c r="B136" s="64"/>
      <c r="C136" s="64"/>
      <c r="D136" s="118">
        <v>129</v>
      </c>
      <c r="E136" s="7" t="str">
        <f>Model!D133</f>
        <v>Closed</v>
      </c>
      <c r="F136" s="72" t="str">
        <f>'Teller 1'!F136</f>
        <v>Open</v>
      </c>
      <c r="G136" s="75">
        <f ca="1">COUNT($H$8:H135)-COUNTIF($J$8:J135,"&lt;"&amp;TEXT(E136,"General"))</f>
        <v>-33</v>
      </c>
      <c r="H136" s="7" t="str">
        <f>IF(Model!J133=$C$4,MAXA(E136,MAX($J$8:J135)),"")</f>
        <v/>
      </c>
      <c r="I136" s="7" t="str">
        <f>IF(Model!J133=$C$4,_xll.CB.Normal(INDEX(Summary!$C$5:$E$12,7,'Teller 2'!$C$5),(INDEX(Summary!$C$5:$E$12,8,'Teller 2'!$C$5)),0),"")</f>
        <v/>
      </c>
      <c r="J136" s="7" t="str">
        <f t="shared" ref="J136:J199" si="10">IF(H136,H136+I136,"")</f>
        <v/>
      </c>
      <c r="K136" s="76" t="str">
        <f t="shared" ref="K136:K199" si="11">IF(H136,H136-E136,"")</f>
        <v/>
      </c>
      <c r="L136" s="73">
        <f t="shared" ref="L136:L199" si="12">$C$12</f>
        <v>0</v>
      </c>
      <c r="M136" s="73">
        <f t="shared" ref="M136:M199" si="13">$C$13</f>
        <v>0</v>
      </c>
      <c r="N136" s="73">
        <f t="shared" ref="N136:N199" si="14">$C$14</f>
        <v>0</v>
      </c>
      <c r="O136" s="64"/>
      <c r="P136" s="64"/>
      <c r="Q136" s="64"/>
      <c r="R136" s="64"/>
      <c r="S136" s="64"/>
      <c r="T136" s="64"/>
      <c r="U136" s="64"/>
      <c r="V136" s="64"/>
      <c r="W136" s="64"/>
      <c r="X136" s="64"/>
    </row>
    <row r="137" spans="2:24" outlineLevel="1" x14ac:dyDescent="0.25">
      <c r="B137" s="64"/>
      <c r="C137" s="64"/>
      <c r="D137" s="118">
        <v>130</v>
      </c>
      <c r="E137" s="7" t="str">
        <f>Model!D134</f>
        <v>Closed</v>
      </c>
      <c r="F137" s="72" t="str">
        <f>'Teller 1'!F137</f>
        <v>Open</v>
      </c>
      <c r="G137" s="75">
        <f ca="1">COUNT($H$8:H136)-COUNTIF($J$8:J136,"&lt;"&amp;TEXT(E137,"General"))</f>
        <v>-34</v>
      </c>
      <c r="H137" s="7" t="str">
        <f>IF(Model!J134=$C$4,MAXA(E137,MAX($J$8:J136)),"")</f>
        <v/>
      </c>
      <c r="I137" s="7" t="str">
        <f>IF(Model!J134=$C$4,_xll.CB.Normal(INDEX(Summary!$C$5:$E$12,7,'Teller 2'!$C$5),(INDEX(Summary!$C$5:$E$12,8,'Teller 2'!$C$5)),0),"")</f>
        <v/>
      </c>
      <c r="J137" s="7" t="str">
        <f t="shared" si="10"/>
        <v/>
      </c>
      <c r="K137" s="76" t="str">
        <f t="shared" si="11"/>
        <v/>
      </c>
      <c r="L137" s="73">
        <f t="shared" si="12"/>
        <v>0</v>
      </c>
      <c r="M137" s="73">
        <f t="shared" si="13"/>
        <v>0</v>
      </c>
      <c r="N137" s="73">
        <f t="shared" si="14"/>
        <v>0</v>
      </c>
      <c r="O137" s="64"/>
      <c r="P137" s="64"/>
      <c r="Q137" s="64"/>
      <c r="R137" s="64"/>
      <c r="S137" s="64"/>
      <c r="T137" s="64"/>
      <c r="U137" s="64"/>
      <c r="V137" s="64"/>
      <c r="W137" s="64"/>
      <c r="X137" s="64"/>
    </row>
    <row r="138" spans="2:24" outlineLevel="1" x14ac:dyDescent="0.25">
      <c r="B138" s="64"/>
      <c r="C138" s="64"/>
      <c r="D138" s="118">
        <v>131</v>
      </c>
      <c r="E138" s="7" t="str">
        <f>Model!D135</f>
        <v>Closed</v>
      </c>
      <c r="F138" s="72" t="str">
        <f>'Teller 1'!F138</f>
        <v>Open</v>
      </c>
      <c r="G138" s="75">
        <f ca="1">COUNT($H$8:H137)-COUNTIF($J$8:J137,"&lt;"&amp;TEXT(E138,"General"))</f>
        <v>-35</v>
      </c>
      <c r="H138" s="7" t="str">
        <f>IF(Model!J135=$C$4,MAXA(E138,MAX($J$8:J137)),"")</f>
        <v/>
      </c>
      <c r="I138" s="7" t="str">
        <f>IF(Model!J135=$C$4,_xll.CB.Normal(INDEX(Summary!$C$5:$E$12,7,'Teller 2'!$C$5),(INDEX(Summary!$C$5:$E$12,8,'Teller 2'!$C$5)),0),"")</f>
        <v/>
      </c>
      <c r="J138" s="7" t="str">
        <f t="shared" si="10"/>
        <v/>
      </c>
      <c r="K138" s="76" t="str">
        <f t="shared" si="11"/>
        <v/>
      </c>
      <c r="L138" s="73">
        <f t="shared" si="12"/>
        <v>0</v>
      </c>
      <c r="M138" s="73">
        <f t="shared" si="13"/>
        <v>0</v>
      </c>
      <c r="N138" s="73">
        <f t="shared" si="14"/>
        <v>0</v>
      </c>
      <c r="O138" s="64"/>
      <c r="P138" s="64"/>
      <c r="Q138" s="64"/>
      <c r="R138" s="64"/>
      <c r="S138" s="64"/>
      <c r="T138" s="64"/>
      <c r="U138" s="64"/>
      <c r="V138" s="64"/>
      <c r="W138" s="64"/>
      <c r="X138" s="64"/>
    </row>
    <row r="139" spans="2:24" outlineLevel="1" x14ac:dyDescent="0.25">
      <c r="B139" s="64"/>
      <c r="C139" s="64"/>
      <c r="D139" s="118">
        <v>132</v>
      </c>
      <c r="E139" s="7" t="str">
        <f>Model!D136</f>
        <v>Closed</v>
      </c>
      <c r="F139" s="72" t="str">
        <f>'Teller 1'!F139</f>
        <v>Open</v>
      </c>
      <c r="G139" s="75">
        <f ca="1">COUNT($H$8:H138)-COUNTIF($J$8:J138,"&lt;"&amp;TEXT(E139,"General"))</f>
        <v>-36</v>
      </c>
      <c r="H139" s="7" t="str">
        <f>IF(Model!J136=$C$4,MAXA(E139,MAX($J$8:J138)),"")</f>
        <v/>
      </c>
      <c r="I139" s="7" t="str">
        <f>IF(Model!J136=$C$4,_xll.CB.Normal(INDEX(Summary!$C$5:$E$12,7,'Teller 2'!$C$5),(INDEX(Summary!$C$5:$E$12,8,'Teller 2'!$C$5)),0),"")</f>
        <v/>
      </c>
      <c r="J139" s="7" t="str">
        <f t="shared" si="10"/>
        <v/>
      </c>
      <c r="K139" s="76" t="str">
        <f t="shared" si="11"/>
        <v/>
      </c>
      <c r="L139" s="73">
        <f t="shared" si="12"/>
        <v>0</v>
      </c>
      <c r="M139" s="73">
        <f t="shared" si="13"/>
        <v>0</v>
      </c>
      <c r="N139" s="73">
        <f t="shared" si="14"/>
        <v>0</v>
      </c>
      <c r="O139" s="64"/>
      <c r="P139" s="64"/>
      <c r="Q139" s="64"/>
      <c r="R139" s="64"/>
      <c r="S139" s="64"/>
      <c r="T139" s="64"/>
      <c r="U139" s="64"/>
      <c r="V139" s="64"/>
      <c r="W139" s="64"/>
      <c r="X139" s="64"/>
    </row>
    <row r="140" spans="2:24" outlineLevel="1" x14ac:dyDescent="0.25">
      <c r="B140" s="64"/>
      <c r="C140" s="64"/>
      <c r="D140" s="118">
        <v>133</v>
      </c>
      <c r="E140" s="7" t="str">
        <f>Model!D137</f>
        <v>Closed</v>
      </c>
      <c r="F140" s="72" t="str">
        <f>'Teller 1'!F140</f>
        <v>Open</v>
      </c>
      <c r="G140" s="75">
        <f ca="1">COUNT($H$8:H139)-COUNTIF($J$8:J139,"&lt;"&amp;TEXT(E140,"General"))</f>
        <v>-37</v>
      </c>
      <c r="H140" s="7" t="str">
        <f>IF(Model!J137=$C$4,MAXA(E140,MAX($J$8:J139)),"")</f>
        <v/>
      </c>
      <c r="I140" s="7" t="str">
        <f>IF(Model!J137=$C$4,_xll.CB.Normal(INDEX(Summary!$C$5:$E$12,7,'Teller 2'!$C$5),(INDEX(Summary!$C$5:$E$12,8,'Teller 2'!$C$5)),0),"")</f>
        <v/>
      </c>
      <c r="J140" s="7" t="str">
        <f t="shared" si="10"/>
        <v/>
      </c>
      <c r="K140" s="76" t="str">
        <f t="shared" si="11"/>
        <v/>
      </c>
      <c r="L140" s="73">
        <f t="shared" si="12"/>
        <v>0</v>
      </c>
      <c r="M140" s="73">
        <f t="shared" si="13"/>
        <v>0</v>
      </c>
      <c r="N140" s="73">
        <f t="shared" si="14"/>
        <v>0</v>
      </c>
      <c r="O140" s="64"/>
      <c r="P140" s="64"/>
      <c r="Q140" s="64"/>
      <c r="R140" s="64"/>
      <c r="S140" s="64"/>
      <c r="T140" s="64"/>
      <c r="U140" s="64"/>
      <c r="V140" s="64"/>
      <c r="W140" s="64"/>
      <c r="X140" s="64"/>
    </row>
    <row r="141" spans="2:24" outlineLevel="1" x14ac:dyDescent="0.25">
      <c r="B141" s="64"/>
      <c r="C141" s="64"/>
      <c r="D141" s="118">
        <v>134</v>
      </c>
      <c r="E141" s="7" t="str">
        <f>Model!D138</f>
        <v>Closed</v>
      </c>
      <c r="F141" s="72" t="str">
        <f>'Teller 1'!F141</f>
        <v>Open</v>
      </c>
      <c r="G141" s="75">
        <f ca="1">COUNT($H$8:H140)-COUNTIF($J$8:J140,"&lt;"&amp;TEXT(E141,"General"))</f>
        <v>-38</v>
      </c>
      <c r="H141" s="7" t="str">
        <f>IF(Model!J138=$C$4,MAXA(E141,MAX($J$8:J140)),"")</f>
        <v/>
      </c>
      <c r="I141" s="7" t="str">
        <f>IF(Model!J138=$C$4,_xll.CB.Normal(INDEX(Summary!$C$5:$E$12,7,'Teller 2'!$C$5),(INDEX(Summary!$C$5:$E$12,8,'Teller 2'!$C$5)),0),"")</f>
        <v/>
      </c>
      <c r="J141" s="7" t="str">
        <f t="shared" si="10"/>
        <v/>
      </c>
      <c r="K141" s="76" t="str">
        <f t="shared" si="11"/>
        <v/>
      </c>
      <c r="L141" s="73">
        <f t="shared" si="12"/>
        <v>0</v>
      </c>
      <c r="M141" s="73">
        <f t="shared" si="13"/>
        <v>0</v>
      </c>
      <c r="N141" s="73">
        <f t="shared" si="14"/>
        <v>0</v>
      </c>
      <c r="O141" s="64"/>
      <c r="P141" s="64"/>
      <c r="Q141" s="64"/>
      <c r="R141" s="64"/>
      <c r="S141" s="64"/>
      <c r="T141" s="64"/>
      <c r="U141" s="64"/>
      <c r="V141" s="64"/>
      <c r="W141" s="64"/>
      <c r="X141" s="64"/>
    </row>
    <row r="142" spans="2:24" outlineLevel="1" x14ac:dyDescent="0.25">
      <c r="B142" s="64"/>
      <c r="C142" s="64"/>
      <c r="D142" s="118">
        <v>135</v>
      </c>
      <c r="E142" s="7" t="str">
        <f>Model!D139</f>
        <v>Closed</v>
      </c>
      <c r="F142" s="72" t="str">
        <f>'Teller 1'!F142</f>
        <v>Open</v>
      </c>
      <c r="G142" s="75">
        <f ca="1">COUNT($H$8:H141)-COUNTIF($J$8:J141,"&lt;"&amp;TEXT(E142,"General"))</f>
        <v>-39</v>
      </c>
      <c r="H142" s="7" t="str">
        <f>IF(Model!J139=$C$4,MAXA(E142,MAX($J$8:J141)),"")</f>
        <v/>
      </c>
      <c r="I142" s="7" t="str">
        <f>IF(Model!J139=$C$4,_xll.CB.Normal(INDEX(Summary!$C$5:$E$12,7,'Teller 2'!$C$5),(INDEX(Summary!$C$5:$E$12,8,'Teller 2'!$C$5)),0),"")</f>
        <v/>
      </c>
      <c r="J142" s="7" t="str">
        <f t="shared" si="10"/>
        <v/>
      </c>
      <c r="K142" s="76" t="str">
        <f t="shared" si="11"/>
        <v/>
      </c>
      <c r="L142" s="73">
        <f t="shared" si="12"/>
        <v>0</v>
      </c>
      <c r="M142" s="73">
        <f t="shared" si="13"/>
        <v>0</v>
      </c>
      <c r="N142" s="73">
        <f t="shared" si="14"/>
        <v>0</v>
      </c>
      <c r="O142" s="64"/>
      <c r="P142" s="64"/>
      <c r="Q142" s="64"/>
      <c r="R142" s="64"/>
      <c r="S142" s="64"/>
      <c r="T142" s="64"/>
      <c r="U142" s="64"/>
      <c r="V142" s="64"/>
      <c r="W142" s="64"/>
      <c r="X142" s="64"/>
    </row>
    <row r="143" spans="2:24" outlineLevel="1" x14ac:dyDescent="0.25">
      <c r="B143" s="64"/>
      <c r="C143" s="64"/>
      <c r="D143" s="118">
        <v>136</v>
      </c>
      <c r="E143" s="7" t="str">
        <f>Model!D140</f>
        <v>Closed</v>
      </c>
      <c r="F143" s="72" t="str">
        <f>'Teller 1'!F143</f>
        <v>Open</v>
      </c>
      <c r="G143" s="75">
        <f ca="1">COUNT($H$8:H142)-COUNTIF($J$8:J142,"&lt;"&amp;TEXT(E143,"General"))</f>
        <v>-40</v>
      </c>
      <c r="H143" s="7" t="str">
        <f>IF(Model!J140=$C$4,MAXA(E143,MAX($J$8:J142)),"")</f>
        <v/>
      </c>
      <c r="I143" s="7" t="str">
        <f>IF(Model!J140=$C$4,_xll.CB.Normal(INDEX(Summary!$C$5:$E$12,7,'Teller 2'!$C$5),(INDEX(Summary!$C$5:$E$12,8,'Teller 2'!$C$5)),0),"")</f>
        <v/>
      </c>
      <c r="J143" s="7" t="str">
        <f t="shared" si="10"/>
        <v/>
      </c>
      <c r="K143" s="76" t="str">
        <f t="shared" si="11"/>
        <v/>
      </c>
      <c r="L143" s="73">
        <f t="shared" si="12"/>
        <v>0</v>
      </c>
      <c r="M143" s="73">
        <f t="shared" si="13"/>
        <v>0</v>
      </c>
      <c r="N143" s="73">
        <f t="shared" si="14"/>
        <v>0</v>
      </c>
      <c r="O143" s="64"/>
      <c r="P143" s="64"/>
      <c r="Q143" s="64"/>
      <c r="R143" s="64"/>
      <c r="S143" s="64"/>
      <c r="T143" s="64"/>
      <c r="U143" s="64"/>
      <c r="V143" s="64"/>
      <c r="W143" s="64"/>
      <c r="X143" s="64"/>
    </row>
    <row r="144" spans="2:24" outlineLevel="1" x14ac:dyDescent="0.25">
      <c r="B144" s="64"/>
      <c r="C144" s="64"/>
      <c r="D144" s="118">
        <v>137</v>
      </c>
      <c r="E144" s="7" t="str">
        <f>Model!D141</f>
        <v>Closed</v>
      </c>
      <c r="F144" s="72" t="str">
        <f>'Teller 1'!F144</f>
        <v>Open</v>
      </c>
      <c r="G144" s="75">
        <f ca="1">COUNT($H$8:H143)-COUNTIF($J$8:J143,"&lt;"&amp;TEXT(E144,"General"))</f>
        <v>-41</v>
      </c>
      <c r="H144" s="7" t="str">
        <f>IF(Model!J141=$C$4,MAXA(E144,MAX($J$8:J143)),"")</f>
        <v/>
      </c>
      <c r="I144" s="7" t="str">
        <f>IF(Model!J141=$C$4,_xll.CB.Normal(INDEX(Summary!$C$5:$E$12,7,'Teller 2'!$C$5),(INDEX(Summary!$C$5:$E$12,8,'Teller 2'!$C$5)),0),"")</f>
        <v/>
      </c>
      <c r="J144" s="7" t="str">
        <f t="shared" si="10"/>
        <v/>
      </c>
      <c r="K144" s="76" t="str">
        <f t="shared" si="11"/>
        <v/>
      </c>
      <c r="L144" s="73">
        <f t="shared" si="12"/>
        <v>0</v>
      </c>
      <c r="M144" s="73">
        <f t="shared" si="13"/>
        <v>0</v>
      </c>
      <c r="N144" s="73">
        <f t="shared" si="14"/>
        <v>0</v>
      </c>
      <c r="O144" s="64"/>
      <c r="P144" s="64"/>
      <c r="Q144" s="64"/>
      <c r="R144" s="64"/>
      <c r="S144" s="64"/>
      <c r="T144" s="64"/>
      <c r="U144" s="64"/>
      <c r="V144" s="64"/>
      <c r="W144" s="64"/>
      <c r="X144" s="64"/>
    </row>
    <row r="145" spans="2:24" outlineLevel="1" x14ac:dyDescent="0.25">
      <c r="B145" s="64"/>
      <c r="C145" s="64"/>
      <c r="D145" s="118">
        <v>138</v>
      </c>
      <c r="E145" s="7" t="str">
        <f>Model!D142</f>
        <v>Closed</v>
      </c>
      <c r="F145" s="72" t="str">
        <f>'Teller 1'!F145</f>
        <v>Open</v>
      </c>
      <c r="G145" s="75">
        <f ca="1">COUNT($H$8:H144)-COUNTIF($J$8:J144,"&lt;"&amp;TEXT(E145,"General"))</f>
        <v>-42</v>
      </c>
      <c r="H145" s="7" t="str">
        <f>IF(Model!J142=$C$4,MAXA(E145,MAX($J$8:J144)),"")</f>
        <v/>
      </c>
      <c r="I145" s="7" t="str">
        <f>IF(Model!J142=$C$4,_xll.CB.Normal(INDEX(Summary!$C$5:$E$12,7,'Teller 2'!$C$5),(INDEX(Summary!$C$5:$E$12,8,'Teller 2'!$C$5)),0),"")</f>
        <v/>
      </c>
      <c r="J145" s="7" t="str">
        <f t="shared" si="10"/>
        <v/>
      </c>
      <c r="K145" s="76" t="str">
        <f t="shared" si="11"/>
        <v/>
      </c>
      <c r="L145" s="73">
        <f t="shared" si="12"/>
        <v>0</v>
      </c>
      <c r="M145" s="73">
        <f t="shared" si="13"/>
        <v>0</v>
      </c>
      <c r="N145" s="73">
        <f t="shared" si="14"/>
        <v>0</v>
      </c>
      <c r="O145" s="64"/>
      <c r="P145" s="64"/>
      <c r="Q145" s="64"/>
      <c r="R145" s="64"/>
      <c r="S145" s="64"/>
      <c r="T145" s="64"/>
      <c r="U145" s="64"/>
      <c r="V145" s="64"/>
      <c r="W145" s="64"/>
      <c r="X145" s="64"/>
    </row>
    <row r="146" spans="2:24" outlineLevel="1" x14ac:dyDescent="0.25">
      <c r="B146" s="64"/>
      <c r="C146" s="64"/>
      <c r="D146" s="118">
        <v>139</v>
      </c>
      <c r="E146" s="7" t="str">
        <f>Model!D143</f>
        <v>Closed</v>
      </c>
      <c r="F146" s="72" t="str">
        <f>'Teller 1'!F146</f>
        <v>Open</v>
      </c>
      <c r="G146" s="75">
        <f ca="1">COUNT($H$8:H145)-COUNTIF($J$8:J145,"&lt;"&amp;TEXT(E146,"General"))</f>
        <v>-43</v>
      </c>
      <c r="H146" s="7" t="str">
        <f>IF(Model!J143=$C$4,MAXA(E146,MAX($J$8:J145)),"")</f>
        <v/>
      </c>
      <c r="I146" s="7" t="str">
        <f>IF(Model!J143=$C$4,_xll.CB.Normal(INDEX(Summary!$C$5:$E$12,7,'Teller 2'!$C$5),(INDEX(Summary!$C$5:$E$12,8,'Teller 2'!$C$5)),0),"")</f>
        <v/>
      </c>
      <c r="J146" s="7" t="str">
        <f t="shared" si="10"/>
        <v/>
      </c>
      <c r="K146" s="76" t="str">
        <f t="shared" si="11"/>
        <v/>
      </c>
      <c r="L146" s="73">
        <f t="shared" si="12"/>
        <v>0</v>
      </c>
      <c r="M146" s="73">
        <f t="shared" si="13"/>
        <v>0</v>
      </c>
      <c r="N146" s="73">
        <f t="shared" si="14"/>
        <v>0</v>
      </c>
      <c r="O146" s="64"/>
      <c r="P146" s="64"/>
      <c r="Q146" s="64"/>
      <c r="R146" s="64"/>
      <c r="S146" s="64"/>
      <c r="T146" s="64"/>
      <c r="U146" s="64"/>
      <c r="V146" s="64"/>
      <c r="W146" s="64"/>
      <c r="X146" s="64"/>
    </row>
    <row r="147" spans="2:24" outlineLevel="1" x14ac:dyDescent="0.25">
      <c r="B147" s="64"/>
      <c r="C147" s="64"/>
      <c r="D147" s="118">
        <v>140</v>
      </c>
      <c r="E147" s="7" t="str">
        <f>Model!D144</f>
        <v>Closed</v>
      </c>
      <c r="F147" s="72" t="str">
        <f>'Teller 1'!F147</f>
        <v>Open</v>
      </c>
      <c r="G147" s="75">
        <f ca="1">COUNT($H$8:H146)-COUNTIF($J$8:J146,"&lt;"&amp;TEXT(E147,"General"))</f>
        <v>-44</v>
      </c>
      <c r="H147" s="7" t="str">
        <f>IF(Model!J144=$C$4,MAXA(E147,MAX($J$8:J146)),"")</f>
        <v/>
      </c>
      <c r="I147" s="7" t="str">
        <f>IF(Model!J144=$C$4,_xll.CB.Normal(INDEX(Summary!$C$5:$E$12,7,'Teller 2'!$C$5),(INDEX(Summary!$C$5:$E$12,8,'Teller 2'!$C$5)),0),"")</f>
        <v/>
      </c>
      <c r="J147" s="7" t="str">
        <f t="shared" si="10"/>
        <v/>
      </c>
      <c r="K147" s="76" t="str">
        <f t="shared" si="11"/>
        <v/>
      </c>
      <c r="L147" s="73">
        <f t="shared" si="12"/>
        <v>0</v>
      </c>
      <c r="M147" s="73">
        <f t="shared" si="13"/>
        <v>0</v>
      </c>
      <c r="N147" s="73">
        <f t="shared" si="14"/>
        <v>0</v>
      </c>
      <c r="O147" s="64"/>
      <c r="P147" s="64"/>
      <c r="Q147" s="64"/>
      <c r="R147" s="64"/>
      <c r="S147" s="64"/>
      <c r="T147" s="64"/>
      <c r="U147" s="64"/>
      <c r="V147" s="64"/>
      <c r="W147" s="64"/>
      <c r="X147" s="64"/>
    </row>
    <row r="148" spans="2:24" outlineLevel="1" x14ac:dyDescent="0.25">
      <c r="B148" s="64"/>
      <c r="C148" s="64"/>
      <c r="D148" s="118">
        <v>141</v>
      </c>
      <c r="E148" s="7" t="str">
        <f>Model!D145</f>
        <v>Closed</v>
      </c>
      <c r="F148" s="72" t="str">
        <f>'Teller 1'!F148</f>
        <v>Open</v>
      </c>
      <c r="G148" s="75">
        <f ca="1">COUNT($H$8:H147)-COUNTIF($J$8:J147,"&lt;"&amp;TEXT(E148,"General"))</f>
        <v>-45</v>
      </c>
      <c r="H148" s="7" t="str">
        <f>IF(Model!J145=$C$4,MAXA(E148,MAX($J$8:J147)),"")</f>
        <v/>
      </c>
      <c r="I148" s="7" t="str">
        <f>IF(Model!J145=$C$4,_xll.CB.Normal(INDEX(Summary!$C$5:$E$12,7,'Teller 2'!$C$5),(INDEX(Summary!$C$5:$E$12,8,'Teller 2'!$C$5)),0),"")</f>
        <v/>
      </c>
      <c r="J148" s="7" t="str">
        <f t="shared" si="10"/>
        <v/>
      </c>
      <c r="K148" s="76" t="str">
        <f t="shared" si="11"/>
        <v/>
      </c>
      <c r="L148" s="73">
        <f t="shared" si="12"/>
        <v>0</v>
      </c>
      <c r="M148" s="73">
        <f t="shared" si="13"/>
        <v>0</v>
      </c>
      <c r="N148" s="73">
        <f t="shared" si="14"/>
        <v>0</v>
      </c>
      <c r="O148" s="64"/>
      <c r="P148" s="64"/>
      <c r="Q148" s="64"/>
      <c r="R148" s="64"/>
      <c r="S148" s="64"/>
      <c r="T148" s="64"/>
      <c r="U148" s="64"/>
      <c r="V148" s="64"/>
      <c r="W148" s="64"/>
      <c r="X148" s="64"/>
    </row>
    <row r="149" spans="2:24" outlineLevel="1" x14ac:dyDescent="0.25">
      <c r="B149" s="64"/>
      <c r="C149" s="64"/>
      <c r="D149" s="118">
        <v>142</v>
      </c>
      <c r="E149" s="7" t="str">
        <f>Model!D146</f>
        <v>Closed</v>
      </c>
      <c r="F149" s="72" t="str">
        <f>'Teller 1'!F149</f>
        <v>Open</v>
      </c>
      <c r="G149" s="75">
        <f ca="1">COUNT($H$8:H148)-COUNTIF($J$8:J148,"&lt;"&amp;TEXT(E149,"General"))</f>
        <v>-46</v>
      </c>
      <c r="H149" s="7" t="str">
        <f>IF(Model!J146=$C$4,MAXA(E149,MAX($J$8:J148)),"")</f>
        <v/>
      </c>
      <c r="I149" s="7" t="str">
        <f>IF(Model!J146=$C$4,_xll.CB.Normal(INDEX(Summary!$C$5:$E$12,7,'Teller 2'!$C$5),(INDEX(Summary!$C$5:$E$12,8,'Teller 2'!$C$5)),0),"")</f>
        <v/>
      </c>
      <c r="J149" s="7" t="str">
        <f t="shared" si="10"/>
        <v/>
      </c>
      <c r="K149" s="76" t="str">
        <f t="shared" si="11"/>
        <v/>
      </c>
      <c r="L149" s="73">
        <f t="shared" si="12"/>
        <v>0</v>
      </c>
      <c r="M149" s="73">
        <f t="shared" si="13"/>
        <v>0</v>
      </c>
      <c r="N149" s="73">
        <f t="shared" si="14"/>
        <v>0</v>
      </c>
      <c r="O149" s="64"/>
      <c r="P149" s="64"/>
      <c r="Q149" s="64"/>
      <c r="R149" s="64"/>
      <c r="S149" s="64"/>
      <c r="T149" s="64"/>
      <c r="U149" s="64"/>
      <c r="V149" s="64"/>
      <c r="W149" s="64"/>
      <c r="X149" s="64"/>
    </row>
    <row r="150" spans="2:24" outlineLevel="1" x14ac:dyDescent="0.25">
      <c r="B150" s="64"/>
      <c r="C150" s="64"/>
      <c r="D150" s="118">
        <v>143</v>
      </c>
      <c r="E150" s="7" t="str">
        <f>Model!D147</f>
        <v>Closed</v>
      </c>
      <c r="F150" s="72" t="str">
        <f>'Teller 1'!F150</f>
        <v>Open</v>
      </c>
      <c r="G150" s="75">
        <f ca="1">COUNT($H$8:H149)-COUNTIF($J$8:J149,"&lt;"&amp;TEXT(E150,"General"))</f>
        <v>-47</v>
      </c>
      <c r="H150" s="7" t="str">
        <f>IF(Model!J147=$C$4,MAXA(E150,MAX($J$8:J149)),"")</f>
        <v/>
      </c>
      <c r="I150" s="7" t="str">
        <f>IF(Model!J147=$C$4,_xll.CB.Normal(INDEX(Summary!$C$5:$E$12,7,'Teller 2'!$C$5),(INDEX(Summary!$C$5:$E$12,8,'Teller 2'!$C$5)),0),"")</f>
        <v/>
      </c>
      <c r="J150" s="7" t="str">
        <f t="shared" si="10"/>
        <v/>
      </c>
      <c r="K150" s="76" t="str">
        <f t="shared" si="11"/>
        <v/>
      </c>
      <c r="L150" s="73">
        <f t="shared" si="12"/>
        <v>0</v>
      </c>
      <c r="M150" s="73">
        <f t="shared" si="13"/>
        <v>0</v>
      </c>
      <c r="N150" s="73">
        <f t="shared" si="14"/>
        <v>0</v>
      </c>
      <c r="O150" s="64"/>
      <c r="P150" s="64"/>
      <c r="Q150" s="64"/>
      <c r="R150" s="64"/>
      <c r="S150" s="64"/>
      <c r="T150" s="64"/>
      <c r="U150" s="64"/>
      <c r="V150" s="64"/>
      <c r="W150" s="64"/>
      <c r="X150" s="64"/>
    </row>
    <row r="151" spans="2:24" outlineLevel="1" x14ac:dyDescent="0.25">
      <c r="B151" s="64"/>
      <c r="C151" s="64"/>
      <c r="D151" s="118">
        <v>144</v>
      </c>
      <c r="E151" s="7" t="str">
        <f>Model!D148</f>
        <v>Closed</v>
      </c>
      <c r="F151" s="72" t="str">
        <f>'Teller 1'!F151</f>
        <v>Open</v>
      </c>
      <c r="G151" s="75">
        <f ca="1">COUNT($H$8:H150)-COUNTIF($J$8:J150,"&lt;"&amp;TEXT(E151,"General"))</f>
        <v>-48</v>
      </c>
      <c r="H151" s="7" t="str">
        <f>IF(Model!J148=$C$4,MAXA(E151,MAX($J$8:J150)),"")</f>
        <v/>
      </c>
      <c r="I151" s="7" t="str">
        <f>IF(Model!J148=$C$4,_xll.CB.Normal(INDEX(Summary!$C$5:$E$12,7,'Teller 2'!$C$5),(INDEX(Summary!$C$5:$E$12,8,'Teller 2'!$C$5)),0),"")</f>
        <v/>
      </c>
      <c r="J151" s="7" t="str">
        <f t="shared" si="10"/>
        <v/>
      </c>
      <c r="K151" s="76" t="str">
        <f t="shared" si="11"/>
        <v/>
      </c>
      <c r="L151" s="73">
        <f t="shared" si="12"/>
        <v>0</v>
      </c>
      <c r="M151" s="73">
        <f t="shared" si="13"/>
        <v>0</v>
      </c>
      <c r="N151" s="73">
        <f t="shared" si="14"/>
        <v>0</v>
      </c>
      <c r="O151" s="64"/>
      <c r="P151" s="64"/>
      <c r="Q151" s="64"/>
      <c r="R151" s="64"/>
      <c r="S151" s="64"/>
      <c r="T151" s="64"/>
      <c r="U151" s="64"/>
      <c r="V151" s="64"/>
      <c r="W151" s="64"/>
      <c r="X151" s="64"/>
    </row>
    <row r="152" spans="2:24" outlineLevel="1" x14ac:dyDescent="0.25">
      <c r="B152" s="64"/>
      <c r="C152" s="64"/>
      <c r="D152" s="118">
        <v>145</v>
      </c>
      <c r="E152" s="7" t="str">
        <f>Model!D149</f>
        <v>Closed</v>
      </c>
      <c r="F152" s="72" t="str">
        <f>'Teller 1'!F152</f>
        <v>Open</v>
      </c>
      <c r="G152" s="75">
        <f ca="1">COUNT($H$8:H151)-COUNTIF($J$8:J151,"&lt;"&amp;TEXT(E152,"General"))</f>
        <v>-49</v>
      </c>
      <c r="H152" s="7" t="str">
        <f>IF(Model!J149=$C$4,MAXA(E152,MAX($J$8:J151)),"")</f>
        <v/>
      </c>
      <c r="I152" s="7" t="str">
        <f>IF(Model!J149=$C$4,_xll.CB.Normal(INDEX(Summary!$C$5:$E$12,7,'Teller 2'!$C$5),(INDEX(Summary!$C$5:$E$12,8,'Teller 2'!$C$5)),0),"")</f>
        <v/>
      </c>
      <c r="J152" s="7" t="str">
        <f t="shared" si="10"/>
        <v/>
      </c>
      <c r="K152" s="76" t="str">
        <f t="shared" si="11"/>
        <v/>
      </c>
      <c r="L152" s="73">
        <f t="shared" si="12"/>
        <v>0</v>
      </c>
      <c r="M152" s="73">
        <f t="shared" si="13"/>
        <v>0</v>
      </c>
      <c r="N152" s="73">
        <f t="shared" si="14"/>
        <v>0</v>
      </c>
      <c r="O152" s="64"/>
      <c r="P152" s="64"/>
      <c r="Q152" s="64"/>
      <c r="R152" s="64"/>
      <c r="S152" s="64"/>
      <c r="T152" s="64"/>
      <c r="U152" s="64"/>
      <c r="V152" s="64"/>
      <c r="W152" s="64"/>
      <c r="X152" s="64"/>
    </row>
    <row r="153" spans="2:24" outlineLevel="1" x14ac:dyDescent="0.25">
      <c r="B153" s="64"/>
      <c r="C153" s="64"/>
      <c r="D153" s="118">
        <v>146</v>
      </c>
      <c r="E153" s="7" t="str">
        <f>Model!D150</f>
        <v>Closed</v>
      </c>
      <c r="F153" s="72" t="str">
        <f>'Teller 1'!F153</f>
        <v>Open</v>
      </c>
      <c r="G153" s="75">
        <f ca="1">COUNT($H$8:H152)-COUNTIF($J$8:J152,"&lt;"&amp;TEXT(E153,"General"))</f>
        <v>-50</v>
      </c>
      <c r="H153" s="7" t="str">
        <f>IF(Model!J150=$C$4,MAXA(E153,MAX($J$8:J152)),"")</f>
        <v/>
      </c>
      <c r="I153" s="7" t="str">
        <f>IF(Model!J150=$C$4,_xll.CB.Normal(INDEX(Summary!$C$5:$E$12,7,'Teller 2'!$C$5),(INDEX(Summary!$C$5:$E$12,8,'Teller 2'!$C$5)),0),"")</f>
        <v/>
      </c>
      <c r="J153" s="7" t="str">
        <f t="shared" si="10"/>
        <v/>
      </c>
      <c r="K153" s="76" t="str">
        <f t="shared" si="11"/>
        <v/>
      </c>
      <c r="L153" s="73">
        <f t="shared" si="12"/>
        <v>0</v>
      </c>
      <c r="M153" s="73">
        <f t="shared" si="13"/>
        <v>0</v>
      </c>
      <c r="N153" s="73">
        <f t="shared" si="14"/>
        <v>0</v>
      </c>
      <c r="O153" s="64"/>
      <c r="P153" s="64"/>
      <c r="Q153" s="64"/>
      <c r="R153" s="64"/>
      <c r="S153" s="64"/>
      <c r="T153" s="64"/>
      <c r="U153" s="64"/>
      <c r="V153" s="64"/>
      <c r="W153" s="64"/>
      <c r="X153" s="64"/>
    </row>
    <row r="154" spans="2:24" outlineLevel="1" x14ac:dyDescent="0.25">
      <c r="B154" s="64"/>
      <c r="C154" s="64"/>
      <c r="D154" s="118">
        <v>147</v>
      </c>
      <c r="E154" s="7" t="str">
        <f>Model!D151</f>
        <v>Closed</v>
      </c>
      <c r="F154" s="72" t="str">
        <f>'Teller 1'!F154</f>
        <v>Open</v>
      </c>
      <c r="G154" s="75">
        <f ca="1">COUNT($H$8:H153)-COUNTIF($J$8:J153,"&lt;"&amp;TEXT(E154,"General"))</f>
        <v>-51</v>
      </c>
      <c r="H154" s="7" t="str">
        <f>IF(Model!J151=$C$4,MAXA(E154,MAX($J$8:J153)),"")</f>
        <v/>
      </c>
      <c r="I154" s="7" t="str">
        <f>IF(Model!J151=$C$4,_xll.CB.Normal(INDEX(Summary!$C$5:$E$12,7,'Teller 2'!$C$5),(INDEX(Summary!$C$5:$E$12,8,'Teller 2'!$C$5)),0),"")</f>
        <v/>
      </c>
      <c r="J154" s="7" t="str">
        <f t="shared" si="10"/>
        <v/>
      </c>
      <c r="K154" s="76" t="str">
        <f t="shared" si="11"/>
        <v/>
      </c>
      <c r="L154" s="73">
        <f t="shared" si="12"/>
        <v>0</v>
      </c>
      <c r="M154" s="73">
        <f t="shared" si="13"/>
        <v>0</v>
      </c>
      <c r="N154" s="73">
        <f t="shared" si="14"/>
        <v>0</v>
      </c>
      <c r="O154" s="64"/>
      <c r="P154" s="64"/>
      <c r="Q154" s="64"/>
      <c r="R154" s="64"/>
      <c r="S154" s="64"/>
      <c r="T154" s="64"/>
      <c r="U154" s="64"/>
      <c r="V154" s="64"/>
      <c r="W154" s="64"/>
      <c r="X154" s="64"/>
    </row>
    <row r="155" spans="2:24" outlineLevel="1" x14ac:dyDescent="0.25">
      <c r="B155" s="64"/>
      <c r="C155" s="64"/>
      <c r="D155" s="118">
        <v>148</v>
      </c>
      <c r="E155" s="7" t="str">
        <f>Model!D152</f>
        <v>Closed</v>
      </c>
      <c r="F155" s="72" t="str">
        <f>'Teller 1'!F155</f>
        <v>Open</v>
      </c>
      <c r="G155" s="75">
        <f ca="1">COUNT($H$8:H154)-COUNTIF($J$8:J154,"&lt;"&amp;TEXT(E155,"General"))</f>
        <v>-52</v>
      </c>
      <c r="H155" s="7" t="str">
        <f>IF(Model!J152=$C$4,MAXA(E155,MAX($J$8:J154)),"")</f>
        <v/>
      </c>
      <c r="I155" s="7" t="str">
        <f>IF(Model!J152=$C$4,_xll.CB.Normal(INDEX(Summary!$C$5:$E$12,7,'Teller 2'!$C$5),(INDEX(Summary!$C$5:$E$12,8,'Teller 2'!$C$5)),0),"")</f>
        <v/>
      </c>
      <c r="J155" s="7" t="str">
        <f t="shared" si="10"/>
        <v/>
      </c>
      <c r="K155" s="76" t="str">
        <f t="shared" si="11"/>
        <v/>
      </c>
      <c r="L155" s="73">
        <f t="shared" si="12"/>
        <v>0</v>
      </c>
      <c r="M155" s="73">
        <f t="shared" si="13"/>
        <v>0</v>
      </c>
      <c r="N155" s="73">
        <f t="shared" si="14"/>
        <v>0</v>
      </c>
      <c r="O155" s="64"/>
      <c r="P155" s="64"/>
      <c r="Q155" s="64"/>
      <c r="R155" s="64"/>
      <c r="S155" s="64"/>
      <c r="T155" s="64"/>
      <c r="U155" s="64"/>
      <c r="V155" s="64"/>
      <c r="W155" s="64"/>
      <c r="X155" s="64"/>
    </row>
    <row r="156" spans="2:24" outlineLevel="1" x14ac:dyDescent="0.25">
      <c r="B156" s="64"/>
      <c r="C156" s="64"/>
      <c r="D156" s="118">
        <v>149</v>
      </c>
      <c r="E156" s="7" t="str">
        <f>Model!D153</f>
        <v>Closed</v>
      </c>
      <c r="F156" s="72" t="str">
        <f>'Teller 1'!F156</f>
        <v>Open</v>
      </c>
      <c r="G156" s="75">
        <f ca="1">COUNT($H$8:H155)-COUNTIF($J$8:J155,"&lt;"&amp;TEXT(E156,"General"))</f>
        <v>-53</v>
      </c>
      <c r="H156" s="7" t="str">
        <f>IF(Model!J153=$C$4,MAXA(E156,MAX($J$8:J155)),"")</f>
        <v/>
      </c>
      <c r="I156" s="7" t="str">
        <f>IF(Model!J153=$C$4,_xll.CB.Normal(INDEX(Summary!$C$5:$E$12,7,'Teller 2'!$C$5),(INDEX(Summary!$C$5:$E$12,8,'Teller 2'!$C$5)),0),"")</f>
        <v/>
      </c>
      <c r="J156" s="7" t="str">
        <f t="shared" si="10"/>
        <v/>
      </c>
      <c r="K156" s="76" t="str">
        <f t="shared" si="11"/>
        <v/>
      </c>
      <c r="L156" s="73">
        <f t="shared" si="12"/>
        <v>0</v>
      </c>
      <c r="M156" s="73">
        <f t="shared" si="13"/>
        <v>0</v>
      </c>
      <c r="N156" s="73">
        <f t="shared" si="14"/>
        <v>0</v>
      </c>
      <c r="O156" s="64"/>
      <c r="P156" s="64"/>
      <c r="Q156" s="64"/>
      <c r="R156" s="64"/>
      <c r="S156" s="64"/>
      <c r="T156" s="64"/>
      <c r="U156" s="64"/>
      <c r="V156" s="64"/>
      <c r="W156" s="64"/>
      <c r="X156" s="64"/>
    </row>
    <row r="157" spans="2:24" outlineLevel="1" x14ac:dyDescent="0.25">
      <c r="B157" s="64"/>
      <c r="C157" s="64"/>
      <c r="D157" s="118">
        <v>150</v>
      </c>
      <c r="E157" s="7" t="str">
        <f>Model!D154</f>
        <v>Closed</v>
      </c>
      <c r="F157" s="72" t="str">
        <f>'Teller 1'!F157</f>
        <v>Open</v>
      </c>
      <c r="G157" s="75">
        <f ca="1">COUNT($H$8:H156)-COUNTIF($J$8:J156,"&lt;"&amp;TEXT(E157,"General"))</f>
        <v>-54</v>
      </c>
      <c r="H157" s="7" t="str">
        <f>IF(Model!J154=$C$4,MAXA(E157,MAX($J$8:J156)),"")</f>
        <v/>
      </c>
      <c r="I157" s="7" t="str">
        <f>IF(Model!J154=$C$4,_xll.CB.Normal(INDEX(Summary!$C$5:$E$12,7,'Teller 2'!$C$5),(INDEX(Summary!$C$5:$E$12,8,'Teller 2'!$C$5)),0),"")</f>
        <v/>
      </c>
      <c r="J157" s="7" t="str">
        <f t="shared" si="10"/>
        <v/>
      </c>
      <c r="K157" s="76" t="str">
        <f t="shared" si="11"/>
        <v/>
      </c>
      <c r="L157" s="73">
        <f t="shared" si="12"/>
        <v>0</v>
      </c>
      <c r="M157" s="73">
        <f t="shared" si="13"/>
        <v>0</v>
      </c>
      <c r="N157" s="73">
        <f t="shared" si="14"/>
        <v>0</v>
      </c>
      <c r="O157" s="64"/>
      <c r="P157" s="64"/>
      <c r="Q157" s="64"/>
      <c r="R157" s="64"/>
      <c r="S157" s="64"/>
      <c r="T157" s="64"/>
      <c r="U157" s="64"/>
      <c r="V157" s="64"/>
      <c r="W157" s="64"/>
      <c r="X157" s="64"/>
    </row>
    <row r="158" spans="2:24" outlineLevel="1" x14ac:dyDescent="0.25">
      <c r="B158" s="64"/>
      <c r="C158" s="64"/>
      <c r="D158" s="118">
        <v>151</v>
      </c>
      <c r="E158" s="7" t="str">
        <f>Model!D155</f>
        <v>Closed</v>
      </c>
      <c r="F158" s="72" t="str">
        <f>'Teller 1'!F158</f>
        <v>Open</v>
      </c>
      <c r="G158" s="75">
        <f ca="1">COUNT($H$8:H157)-COUNTIF($J$8:J157,"&lt;"&amp;TEXT(E158,"General"))</f>
        <v>-55</v>
      </c>
      <c r="H158" s="7" t="str">
        <f>IF(Model!J155=$C$4,MAXA(E158,MAX($J$8:J157)),"")</f>
        <v/>
      </c>
      <c r="I158" s="7" t="str">
        <f>IF(Model!J155=$C$4,_xll.CB.Normal(INDEX(Summary!$C$5:$E$12,7,'Teller 2'!$C$5),(INDEX(Summary!$C$5:$E$12,8,'Teller 2'!$C$5)),0),"")</f>
        <v/>
      </c>
      <c r="J158" s="7" t="str">
        <f t="shared" si="10"/>
        <v/>
      </c>
      <c r="K158" s="76" t="str">
        <f t="shared" si="11"/>
        <v/>
      </c>
      <c r="L158" s="73">
        <f t="shared" si="12"/>
        <v>0</v>
      </c>
      <c r="M158" s="73">
        <f t="shared" si="13"/>
        <v>0</v>
      </c>
      <c r="N158" s="73">
        <f t="shared" si="14"/>
        <v>0</v>
      </c>
      <c r="O158" s="64"/>
      <c r="P158" s="64"/>
      <c r="Q158" s="64"/>
      <c r="R158" s="64"/>
      <c r="S158" s="64"/>
      <c r="T158" s="64"/>
      <c r="U158" s="64"/>
      <c r="V158" s="64"/>
      <c r="W158" s="64"/>
      <c r="X158" s="64"/>
    </row>
    <row r="159" spans="2:24" outlineLevel="1" x14ac:dyDescent="0.25">
      <c r="B159" s="64"/>
      <c r="C159" s="64"/>
      <c r="D159" s="118">
        <v>152</v>
      </c>
      <c r="E159" s="7" t="str">
        <f>Model!D156</f>
        <v>Closed</v>
      </c>
      <c r="F159" s="72" t="str">
        <f>'Teller 1'!F159</f>
        <v>Open</v>
      </c>
      <c r="G159" s="75">
        <f ca="1">COUNT($H$8:H158)-COUNTIF($J$8:J158,"&lt;"&amp;TEXT(E159,"General"))</f>
        <v>-56</v>
      </c>
      <c r="H159" s="7" t="str">
        <f>IF(Model!J156=$C$4,MAXA(E159,MAX($J$8:J158)),"")</f>
        <v/>
      </c>
      <c r="I159" s="7" t="str">
        <f>IF(Model!J156=$C$4,_xll.CB.Normal(INDEX(Summary!$C$5:$E$12,7,'Teller 2'!$C$5),(INDEX(Summary!$C$5:$E$12,8,'Teller 2'!$C$5)),0),"")</f>
        <v/>
      </c>
      <c r="J159" s="7" t="str">
        <f t="shared" si="10"/>
        <v/>
      </c>
      <c r="K159" s="76" t="str">
        <f t="shared" si="11"/>
        <v/>
      </c>
      <c r="L159" s="73">
        <f t="shared" si="12"/>
        <v>0</v>
      </c>
      <c r="M159" s="73">
        <f t="shared" si="13"/>
        <v>0</v>
      </c>
      <c r="N159" s="73">
        <f t="shared" si="14"/>
        <v>0</v>
      </c>
      <c r="O159" s="64"/>
      <c r="P159" s="64"/>
      <c r="Q159" s="64"/>
      <c r="R159" s="64"/>
      <c r="S159" s="64"/>
      <c r="T159" s="64"/>
      <c r="U159" s="64"/>
      <c r="V159" s="64"/>
      <c r="W159" s="64"/>
      <c r="X159" s="64"/>
    </row>
    <row r="160" spans="2:24" outlineLevel="1" x14ac:dyDescent="0.25">
      <c r="B160" s="64"/>
      <c r="C160" s="64"/>
      <c r="D160" s="118">
        <v>153</v>
      </c>
      <c r="E160" s="7" t="str">
        <f>Model!D157</f>
        <v>Closed</v>
      </c>
      <c r="F160" s="72" t="str">
        <f>'Teller 1'!F160</f>
        <v>Open</v>
      </c>
      <c r="G160" s="75">
        <f ca="1">COUNT($H$8:H159)-COUNTIF($J$8:J159,"&lt;"&amp;TEXT(E160,"General"))</f>
        <v>-57</v>
      </c>
      <c r="H160" s="7" t="str">
        <f>IF(Model!J157=$C$4,MAXA(E160,MAX($J$8:J159)),"")</f>
        <v/>
      </c>
      <c r="I160" s="7" t="str">
        <f>IF(Model!J157=$C$4,_xll.CB.Normal(INDEX(Summary!$C$5:$E$12,7,'Teller 2'!$C$5),(INDEX(Summary!$C$5:$E$12,8,'Teller 2'!$C$5)),0),"")</f>
        <v/>
      </c>
      <c r="J160" s="7" t="str">
        <f t="shared" si="10"/>
        <v/>
      </c>
      <c r="K160" s="76" t="str">
        <f t="shared" si="11"/>
        <v/>
      </c>
      <c r="L160" s="73">
        <f t="shared" si="12"/>
        <v>0</v>
      </c>
      <c r="M160" s="73">
        <f t="shared" si="13"/>
        <v>0</v>
      </c>
      <c r="N160" s="73">
        <f t="shared" si="14"/>
        <v>0</v>
      </c>
      <c r="O160" s="64"/>
      <c r="P160" s="64"/>
      <c r="Q160" s="64"/>
      <c r="R160" s="64"/>
      <c r="S160" s="64"/>
      <c r="T160" s="64"/>
      <c r="U160" s="64"/>
      <c r="V160" s="64"/>
      <c r="W160" s="64"/>
      <c r="X160" s="64"/>
    </row>
    <row r="161" spans="2:24" outlineLevel="1" x14ac:dyDescent="0.25">
      <c r="B161" s="64"/>
      <c r="C161" s="64"/>
      <c r="D161" s="118">
        <v>154</v>
      </c>
      <c r="E161" s="7" t="str">
        <f>Model!D158</f>
        <v>Closed</v>
      </c>
      <c r="F161" s="72" t="str">
        <f>'Teller 1'!F161</f>
        <v>Open</v>
      </c>
      <c r="G161" s="75">
        <f ca="1">COUNT($H$8:H160)-COUNTIF($J$8:J160,"&lt;"&amp;TEXT(E161,"General"))</f>
        <v>-58</v>
      </c>
      <c r="H161" s="7" t="str">
        <f>IF(Model!J158=$C$4,MAXA(E161,MAX($J$8:J160)),"")</f>
        <v/>
      </c>
      <c r="I161" s="7" t="str">
        <f>IF(Model!J158=$C$4,_xll.CB.Normal(INDEX(Summary!$C$5:$E$12,7,'Teller 2'!$C$5),(INDEX(Summary!$C$5:$E$12,8,'Teller 2'!$C$5)),0),"")</f>
        <v/>
      </c>
      <c r="J161" s="7" t="str">
        <f t="shared" si="10"/>
        <v/>
      </c>
      <c r="K161" s="76" t="str">
        <f t="shared" si="11"/>
        <v/>
      </c>
      <c r="L161" s="73">
        <f t="shared" si="12"/>
        <v>0</v>
      </c>
      <c r="M161" s="73">
        <f t="shared" si="13"/>
        <v>0</v>
      </c>
      <c r="N161" s="73">
        <f t="shared" si="14"/>
        <v>0</v>
      </c>
      <c r="O161" s="64"/>
      <c r="P161" s="64"/>
      <c r="Q161" s="64"/>
      <c r="R161" s="64"/>
      <c r="S161" s="64"/>
      <c r="T161" s="64"/>
      <c r="U161" s="64"/>
      <c r="V161" s="64"/>
      <c r="W161" s="64"/>
      <c r="X161" s="64"/>
    </row>
    <row r="162" spans="2:24" outlineLevel="1" x14ac:dyDescent="0.25">
      <c r="B162" s="64"/>
      <c r="C162" s="64"/>
      <c r="D162" s="118">
        <v>155</v>
      </c>
      <c r="E162" s="7" t="str">
        <f>Model!D159</f>
        <v>Closed</v>
      </c>
      <c r="F162" s="72" t="str">
        <f>'Teller 1'!F162</f>
        <v>Open</v>
      </c>
      <c r="G162" s="75">
        <f ca="1">COUNT($H$8:H161)-COUNTIF($J$8:J161,"&lt;"&amp;TEXT(E162,"General"))</f>
        <v>-59</v>
      </c>
      <c r="H162" s="7" t="str">
        <f>IF(Model!J159=$C$4,MAXA(E162,MAX($J$8:J161)),"")</f>
        <v/>
      </c>
      <c r="I162" s="7" t="str">
        <f>IF(Model!J159=$C$4,_xll.CB.Normal(INDEX(Summary!$C$5:$E$12,7,'Teller 2'!$C$5),(INDEX(Summary!$C$5:$E$12,8,'Teller 2'!$C$5)),0),"")</f>
        <v/>
      </c>
      <c r="J162" s="7" t="str">
        <f t="shared" si="10"/>
        <v/>
      </c>
      <c r="K162" s="76" t="str">
        <f t="shared" si="11"/>
        <v/>
      </c>
      <c r="L162" s="73">
        <f t="shared" si="12"/>
        <v>0</v>
      </c>
      <c r="M162" s="73">
        <f t="shared" si="13"/>
        <v>0</v>
      </c>
      <c r="N162" s="73">
        <f t="shared" si="14"/>
        <v>0</v>
      </c>
      <c r="O162" s="64"/>
      <c r="P162" s="64"/>
      <c r="Q162" s="64"/>
      <c r="R162" s="64"/>
      <c r="S162" s="64"/>
      <c r="T162" s="64"/>
      <c r="U162" s="64"/>
      <c r="V162" s="64"/>
      <c r="W162" s="64"/>
      <c r="X162" s="64"/>
    </row>
    <row r="163" spans="2:24" outlineLevel="1" x14ac:dyDescent="0.25">
      <c r="B163" s="64"/>
      <c r="C163" s="64"/>
      <c r="D163" s="118">
        <v>156</v>
      </c>
      <c r="E163" s="7" t="str">
        <f>Model!D160</f>
        <v>Closed</v>
      </c>
      <c r="F163" s="72" t="str">
        <f>'Teller 1'!F163</f>
        <v>Open</v>
      </c>
      <c r="G163" s="75">
        <f ca="1">COUNT($H$8:H162)-COUNTIF($J$8:J162,"&lt;"&amp;TEXT(E163,"General"))</f>
        <v>-60</v>
      </c>
      <c r="H163" s="7" t="str">
        <f>IF(Model!J160=$C$4,MAXA(E163,MAX($J$8:J162)),"")</f>
        <v/>
      </c>
      <c r="I163" s="7" t="str">
        <f>IF(Model!J160=$C$4,_xll.CB.Normal(INDEX(Summary!$C$5:$E$12,7,'Teller 2'!$C$5),(INDEX(Summary!$C$5:$E$12,8,'Teller 2'!$C$5)),0),"")</f>
        <v/>
      </c>
      <c r="J163" s="7" t="str">
        <f t="shared" si="10"/>
        <v/>
      </c>
      <c r="K163" s="76" t="str">
        <f t="shared" si="11"/>
        <v/>
      </c>
      <c r="L163" s="73">
        <f t="shared" si="12"/>
        <v>0</v>
      </c>
      <c r="M163" s="73">
        <f t="shared" si="13"/>
        <v>0</v>
      </c>
      <c r="N163" s="73">
        <f t="shared" si="14"/>
        <v>0</v>
      </c>
      <c r="O163" s="64"/>
      <c r="P163" s="64"/>
      <c r="Q163" s="64"/>
      <c r="R163" s="64"/>
      <c r="S163" s="64"/>
      <c r="T163" s="64"/>
      <c r="U163" s="64"/>
      <c r="V163" s="64"/>
      <c r="W163" s="64"/>
      <c r="X163" s="64"/>
    </row>
    <row r="164" spans="2:24" outlineLevel="1" x14ac:dyDescent="0.25">
      <c r="B164" s="64"/>
      <c r="C164" s="64"/>
      <c r="D164" s="118">
        <v>157</v>
      </c>
      <c r="E164" s="7" t="str">
        <f>Model!D161</f>
        <v>Closed</v>
      </c>
      <c r="F164" s="72" t="str">
        <f>'Teller 1'!F164</f>
        <v>Open</v>
      </c>
      <c r="G164" s="75">
        <f ca="1">COUNT($H$8:H163)-COUNTIF($J$8:J163,"&lt;"&amp;TEXT(E164,"General"))</f>
        <v>-61</v>
      </c>
      <c r="H164" s="7" t="str">
        <f>IF(Model!J161=$C$4,MAXA(E164,MAX($J$8:J163)),"")</f>
        <v/>
      </c>
      <c r="I164" s="7" t="str">
        <f>IF(Model!J161=$C$4,_xll.CB.Normal(INDEX(Summary!$C$5:$E$12,7,'Teller 2'!$C$5),(INDEX(Summary!$C$5:$E$12,8,'Teller 2'!$C$5)),0),"")</f>
        <v/>
      </c>
      <c r="J164" s="7" t="str">
        <f t="shared" si="10"/>
        <v/>
      </c>
      <c r="K164" s="76" t="str">
        <f t="shared" si="11"/>
        <v/>
      </c>
      <c r="L164" s="73">
        <f t="shared" si="12"/>
        <v>0</v>
      </c>
      <c r="M164" s="73">
        <f t="shared" si="13"/>
        <v>0</v>
      </c>
      <c r="N164" s="73">
        <f t="shared" si="14"/>
        <v>0</v>
      </c>
      <c r="O164" s="64"/>
      <c r="P164" s="64"/>
      <c r="Q164" s="64"/>
      <c r="R164" s="64"/>
      <c r="S164" s="64"/>
      <c r="T164" s="64"/>
      <c r="U164" s="64"/>
      <c r="V164" s="64"/>
      <c r="W164" s="64"/>
      <c r="X164" s="64"/>
    </row>
    <row r="165" spans="2:24" outlineLevel="1" x14ac:dyDescent="0.25">
      <c r="B165" s="64"/>
      <c r="C165" s="64"/>
      <c r="D165" s="118">
        <v>158</v>
      </c>
      <c r="E165" s="7" t="str">
        <f>Model!D162</f>
        <v>Closed</v>
      </c>
      <c r="F165" s="72" t="str">
        <f>'Teller 1'!F165</f>
        <v>Open</v>
      </c>
      <c r="G165" s="75">
        <f ca="1">COUNT($H$8:H164)-COUNTIF($J$8:J164,"&lt;"&amp;TEXT(E165,"General"))</f>
        <v>-62</v>
      </c>
      <c r="H165" s="7" t="str">
        <f>IF(Model!J162=$C$4,MAXA(E165,MAX($J$8:J164)),"")</f>
        <v/>
      </c>
      <c r="I165" s="7" t="str">
        <f>IF(Model!J162=$C$4,_xll.CB.Normal(INDEX(Summary!$C$5:$E$12,7,'Teller 2'!$C$5),(INDEX(Summary!$C$5:$E$12,8,'Teller 2'!$C$5)),0),"")</f>
        <v/>
      </c>
      <c r="J165" s="7" t="str">
        <f t="shared" si="10"/>
        <v/>
      </c>
      <c r="K165" s="76" t="str">
        <f t="shared" si="11"/>
        <v/>
      </c>
      <c r="L165" s="73">
        <f t="shared" si="12"/>
        <v>0</v>
      </c>
      <c r="M165" s="73">
        <f t="shared" si="13"/>
        <v>0</v>
      </c>
      <c r="N165" s="73">
        <f t="shared" si="14"/>
        <v>0</v>
      </c>
      <c r="O165" s="64"/>
      <c r="P165" s="64"/>
      <c r="Q165" s="64"/>
      <c r="R165" s="64"/>
      <c r="S165" s="64"/>
      <c r="T165" s="64"/>
      <c r="U165" s="64"/>
      <c r="V165" s="64"/>
      <c r="W165" s="64"/>
      <c r="X165" s="64"/>
    </row>
    <row r="166" spans="2:24" outlineLevel="1" x14ac:dyDescent="0.25">
      <c r="B166" s="64"/>
      <c r="C166" s="64"/>
      <c r="D166" s="118">
        <v>159</v>
      </c>
      <c r="E166" s="7" t="str">
        <f>Model!D163</f>
        <v>Closed</v>
      </c>
      <c r="F166" s="72" t="str">
        <f>'Teller 1'!F166</f>
        <v>Open</v>
      </c>
      <c r="G166" s="75">
        <f ca="1">COUNT($H$8:H165)-COUNTIF($J$8:J165,"&lt;"&amp;TEXT(E166,"General"))</f>
        <v>-63</v>
      </c>
      <c r="H166" s="7" t="str">
        <f>IF(Model!J163=$C$4,MAXA(E166,MAX($J$8:J165)),"")</f>
        <v/>
      </c>
      <c r="I166" s="7" t="str">
        <f>IF(Model!J163=$C$4,_xll.CB.Normal(INDEX(Summary!$C$5:$E$12,7,'Teller 2'!$C$5),(INDEX(Summary!$C$5:$E$12,8,'Teller 2'!$C$5)),0),"")</f>
        <v/>
      </c>
      <c r="J166" s="7" t="str">
        <f t="shared" si="10"/>
        <v/>
      </c>
      <c r="K166" s="76" t="str">
        <f t="shared" si="11"/>
        <v/>
      </c>
      <c r="L166" s="73">
        <f t="shared" si="12"/>
        <v>0</v>
      </c>
      <c r="M166" s="73">
        <f t="shared" si="13"/>
        <v>0</v>
      </c>
      <c r="N166" s="73">
        <f t="shared" si="14"/>
        <v>0</v>
      </c>
      <c r="O166" s="64"/>
      <c r="P166" s="64"/>
      <c r="Q166" s="64"/>
      <c r="R166" s="64"/>
      <c r="S166" s="64"/>
      <c r="T166" s="64"/>
      <c r="U166" s="64"/>
      <c r="V166" s="64"/>
      <c r="W166" s="64"/>
      <c r="X166" s="64"/>
    </row>
    <row r="167" spans="2:24" outlineLevel="1" x14ac:dyDescent="0.25">
      <c r="B167" s="64"/>
      <c r="C167" s="64"/>
      <c r="D167" s="118">
        <v>160</v>
      </c>
      <c r="E167" s="7" t="str">
        <f>Model!D164</f>
        <v>Closed</v>
      </c>
      <c r="F167" s="72" t="str">
        <f>'Teller 1'!F167</f>
        <v>Open</v>
      </c>
      <c r="G167" s="75">
        <f ca="1">COUNT($H$8:H166)-COUNTIF($J$8:J166,"&lt;"&amp;TEXT(E167,"General"))</f>
        <v>-64</v>
      </c>
      <c r="H167" s="7" t="str">
        <f>IF(Model!J164=$C$4,MAXA(E167,MAX($J$8:J166)),"")</f>
        <v/>
      </c>
      <c r="I167" s="7" t="str">
        <f>IF(Model!J164=$C$4,_xll.CB.Normal(INDEX(Summary!$C$5:$E$12,7,'Teller 2'!$C$5),(INDEX(Summary!$C$5:$E$12,8,'Teller 2'!$C$5)),0),"")</f>
        <v/>
      </c>
      <c r="J167" s="7" t="str">
        <f t="shared" si="10"/>
        <v/>
      </c>
      <c r="K167" s="76" t="str">
        <f t="shared" si="11"/>
        <v/>
      </c>
      <c r="L167" s="73">
        <f t="shared" si="12"/>
        <v>0</v>
      </c>
      <c r="M167" s="73">
        <f t="shared" si="13"/>
        <v>0</v>
      </c>
      <c r="N167" s="73">
        <f t="shared" si="14"/>
        <v>0</v>
      </c>
      <c r="O167" s="64"/>
      <c r="P167" s="64"/>
      <c r="Q167" s="64"/>
      <c r="R167" s="64"/>
      <c r="S167" s="64"/>
      <c r="T167" s="64"/>
      <c r="U167" s="64"/>
      <c r="V167" s="64"/>
      <c r="W167" s="64"/>
      <c r="X167" s="64"/>
    </row>
    <row r="168" spans="2:24" outlineLevel="1" x14ac:dyDescent="0.25">
      <c r="B168" s="64"/>
      <c r="C168" s="64"/>
      <c r="D168" s="118">
        <v>161</v>
      </c>
      <c r="E168" s="7" t="str">
        <f>Model!D165</f>
        <v>Closed</v>
      </c>
      <c r="F168" s="72" t="str">
        <f>'Teller 1'!F168</f>
        <v>Open</v>
      </c>
      <c r="G168" s="75">
        <f ca="1">COUNT($H$8:H167)-COUNTIF($J$8:J167,"&lt;"&amp;TEXT(E168,"General"))</f>
        <v>-65</v>
      </c>
      <c r="H168" s="7" t="str">
        <f>IF(Model!J165=$C$4,MAXA(E168,MAX($J$8:J167)),"")</f>
        <v/>
      </c>
      <c r="I168" s="7" t="str">
        <f>IF(Model!J165=$C$4,_xll.CB.Normal(INDEX(Summary!$C$5:$E$12,7,'Teller 2'!$C$5),(INDEX(Summary!$C$5:$E$12,8,'Teller 2'!$C$5)),0),"")</f>
        <v/>
      </c>
      <c r="J168" s="7" t="str">
        <f t="shared" si="10"/>
        <v/>
      </c>
      <c r="K168" s="76" t="str">
        <f t="shared" si="11"/>
        <v/>
      </c>
      <c r="L168" s="73">
        <f t="shared" si="12"/>
        <v>0</v>
      </c>
      <c r="M168" s="73">
        <f t="shared" si="13"/>
        <v>0</v>
      </c>
      <c r="N168" s="73">
        <f t="shared" si="14"/>
        <v>0</v>
      </c>
      <c r="O168" s="64"/>
      <c r="P168" s="64"/>
      <c r="Q168" s="64"/>
      <c r="R168" s="64"/>
      <c r="S168" s="64"/>
      <c r="T168" s="64"/>
      <c r="U168" s="64"/>
      <c r="V168" s="64"/>
      <c r="W168" s="64"/>
      <c r="X168" s="64"/>
    </row>
    <row r="169" spans="2:24" outlineLevel="1" x14ac:dyDescent="0.25">
      <c r="B169" s="64"/>
      <c r="C169" s="64"/>
      <c r="D169" s="118">
        <v>162</v>
      </c>
      <c r="E169" s="7" t="str">
        <f>Model!D166</f>
        <v>Closed</v>
      </c>
      <c r="F169" s="72" t="str">
        <f>'Teller 1'!F169</f>
        <v>Open</v>
      </c>
      <c r="G169" s="75">
        <f ca="1">COUNT($H$8:H168)-COUNTIF($J$8:J168,"&lt;"&amp;TEXT(E169,"General"))</f>
        <v>-66</v>
      </c>
      <c r="H169" s="7" t="str">
        <f>IF(Model!J166=$C$4,MAXA(E169,MAX($J$8:J168)),"")</f>
        <v/>
      </c>
      <c r="I169" s="7" t="str">
        <f>IF(Model!J166=$C$4,_xll.CB.Normal(INDEX(Summary!$C$5:$E$12,7,'Teller 2'!$C$5),(INDEX(Summary!$C$5:$E$12,8,'Teller 2'!$C$5)),0),"")</f>
        <v/>
      </c>
      <c r="J169" s="7" t="str">
        <f t="shared" si="10"/>
        <v/>
      </c>
      <c r="K169" s="76" t="str">
        <f t="shared" si="11"/>
        <v/>
      </c>
      <c r="L169" s="73">
        <f t="shared" si="12"/>
        <v>0</v>
      </c>
      <c r="M169" s="73">
        <f t="shared" si="13"/>
        <v>0</v>
      </c>
      <c r="N169" s="73">
        <f t="shared" si="14"/>
        <v>0</v>
      </c>
      <c r="O169" s="64"/>
      <c r="P169" s="64"/>
      <c r="Q169" s="64"/>
      <c r="R169" s="64"/>
      <c r="S169" s="64"/>
      <c r="T169" s="64"/>
      <c r="U169" s="64"/>
      <c r="V169" s="64"/>
      <c r="W169" s="64"/>
      <c r="X169" s="64"/>
    </row>
    <row r="170" spans="2:24" outlineLevel="1" x14ac:dyDescent="0.25">
      <c r="B170" s="64"/>
      <c r="C170" s="64"/>
      <c r="D170" s="118">
        <v>163</v>
      </c>
      <c r="E170" s="7" t="str">
        <f>Model!D167</f>
        <v>Closed</v>
      </c>
      <c r="F170" s="72" t="str">
        <f>'Teller 1'!F170</f>
        <v>Open</v>
      </c>
      <c r="G170" s="75">
        <f ca="1">COUNT($H$8:H169)-COUNTIF($J$8:J169,"&lt;"&amp;TEXT(E170,"General"))</f>
        <v>-67</v>
      </c>
      <c r="H170" s="7" t="str">
        <f>IF(Model!J167=$C$4,MAXA(E170,MAX($J$8:J169)),"")</f>
        <v/>
      </c>
      <c r="I170" s="7" t="str">
        <f>IF(Model!J167=$C$4,_xll.CB.Normal(INDEX(Summary!$C$5:$E$12,7,'Teller 2'!$C$5),(INDEX(Summary!$C$5:$E$12,8,'Teller 2'!$C$5)),0),"")</f>
        <v/>
      </c>
      <c r="J170" s="7" t="str">
        <f t="shared" si="10"/>
        <v/>
      </c>
      <c r="K170" s="76" t="str">
        <f t="shared" si="11"/>
        <v/>
      </c>
      <c r="L170" s="73">
        <f t="shared" si="12"/>
        <v>0</v>
      </c>
      <c r="M170" s="73">
        <f t="shared" si="13"/>
        <v>0</v>
      </c>
      <c r="N170" s="73">
        <f t="shared" si="14"/>
        <v>0</v>
      </c>
      <c r="O170" s="64"/>
      <c r="P170" s="64"/>
      <c r="Q170" s="64"/>
      <c r="R170" s="64"/>
      <c r="S170" s="64"/>
      <c r="T170" s="64"/>
      <c r="U170" s="64"/>
      <c r="V170" s="64"/>
      <c r="W170" s="64"/>
      <c r="X170" s="64"/>
    </row>
    <row r="171" spans="2:24" outlineLevel="1" x14ac:dyDescent="0.25">
      <c r="B171" s="64"/>
      <c r="C171" s="64"/>
      <c r="D171" s="118">
        <v>164</v>
      </c>
      <c r="E171" s="7" t="str">
        <f>Model!D168</f>
        <v>Closed</v>
      </c>
      <c r="F171" s="72" t="str">
        <f>'Teller 1'!F171</f>
        <v>Open</v>
      </c>
      <c r="G171" s="75">
        <f ca="1">COUNT($H$8:H170)-COUNTIF($J$8:J170,"&lt;"&amp;TEXT(E171,"General"))</f>
        <v>-68</v>
      </c>
      <c r="H171" s="7" t="str">
        <f>IF(Model!J168=$C$4,MAXA(E171,MAX($J$8:J170)),"")</f>
        <v/>
      </c>
      <c r="I171" s="7" t="str">
        <f>IF(Model!J168=$C$4,_xll.CB.Normal(INDEX(Summary!$C$5:$E$12,7,'Teller 2'!$C$5),(INDEX(Summary!$C$5:$E$12,8,'Teller 2'!$C$5)),0),"")</f>
        <v/>
      </c>
      <c r="J171" s="7" t="str">
        <f t="shared" si="10"/>
        <v/>
      </c>
      <c r="K171" s="76" t="str">
        <f t="shared" si="11"/>
        <v/>
      </c>
      <c r="L171" s="73">
        <f t="shared" si="12"/>
        <v>0</v>
      </c>
      <c r="M171" s="73">
        <f t="shared" si="13"/>
        <v>0</v>
      </c>
      <c r="N171" s="73">
        <f t="shared" si="14"/>
        <v>0</v>
      </c>
      <c r="O171" s="64"/>
      <c r="P171" s="64"/>
      <c r="Q171" s="64"/>
      <c r="R171" s="64"/>
      <c r="S171" s="64"/>
      <c r="T171" s="64"/>
      <c r="U171" s="64"/>
      <c r="V171" s="64"/>
      <c r="W171" s="64"/>
      <c r="X171" s="64"/>
    </row>
    <row r="172" spans="2:24" outlineLevel="1" x14ac:dyDescent="0.25">
      <c r="B172" s="64"/>
      <c r="C172" s="64"/>
      <c r="D172" s="118">
        <v>165</v>
      </c>
      <c r="E172" s="7" t="str">
        <f>Model!D169</f>
        <v>Closed</v>
      </c>
      <c r="F172" s="72" t="str">
        <f>'Teller 1'!F172</f>
        <v>Open</v>
      </c>
      <c r="G172" s="75">
        <f ca="1">COUNT($H$8:H171)-COUNTIF($J$8:J171,"&lt;"&amp;TEXT(E172,"General"))</f>
        <v>-69</v>
      </c>
      <c r="H172" s="7" t="str">
        <f>IF(Model!J169=$C$4,MAXA(E172,MAX($J$8:J171)),"")</f>
        <v/>
      </c>
      <c r="I172" s="7" t="str">
        <f>IF(Model!J169=$C$4,_xll.CB.Normal(INDEX(Summary!$C$5:$E$12,7,'Teller 2'!$C$5),(INDEX(Summary!$C$5:$E$12,8,'Teller 2'!$C$5)),0),"")</f>
        <v/>
      </c>
      <c r="J172" s="7" t="str">
        <f t="shared" si="10"/>
        <v/>
      </c>
      <c r="K172" s="76" t="str">
        <f t="shared" si="11"/>
        <v/>
      </c>
      <c r="L172" s="73">
        <f t="shared" si="12"/>
        <v>0</v>
      </c>
      <c r="M172" s="73">
        <f t="shared" si="13"/>
        <v>0</v>
      </c>
      <c r="N172" s="73">
        <f t="shared" si="14"/>
        <v>0</v>
      </c>
      <c r="O172" s="64"/>
      <c r="P172" s="64"/>
      <c r="Q172" s="64"/>
      <c r="R172" s="64"/>
      <c r="S172" s="64"/>
      <c r="T172" s="64"/>
      <c r="U172" s="64"/>
      <c r="V172" s="64"/>
      <c r="W172" s="64"/>
      <c r="X172" s="64"/>
    </row>
    <row r="173" spans="2:24" outlineLevel="1" x14ac:dyDescent="0.25">
      <c r="B173" s="64"/>
      <c r="C173" s="64"/>
      <c r="D173" s="118">
        <v>166</v>
      </c>
      <c r="E173" s="7" t="str">
        <f>Model!D170</f>
        <v>Closed</v>
      </c>
      <c r="F173" s="72" t="str">
        <f>'Teller 1'!F173</f>
        <v>Open</v>
      </c>
      <c r="G173" s="75">
        <f ca="1">COUNT($H$8:H172)-COUNTIF($J$8:J172,"&lt;"&amp;TEXT(E173,"General"))</f>
        <v>-70</v>
      </c>
      <c r="H173" s="7" t="str">
        <f>IF(Model!J170=$C$4,MAXA(E173,MAX($J$8:J172)),"")</f>
        <v/>
      </c>
      <c r="I173" s="7" t="str">
        <f>IF(Model!J170=$C$4,_xll.CB.Normal(INDEX(Summary!$C$5:$E$12,7,'Teller 2'!$C$5),(INDEX(Summary!$C$5:$E$12,8,'Teller 2'!$C$5)),0),"")</f>
        <v/>
      </c>
      <c r="J173" s="7" t="str">
        <f t="shared" si="10"/>
        <v/>
      </c>
      <c r="K173" s="76" t="str">
        <f t="shared" si="11"/>
        <v/>
      </c>
      <c r="L173" s="73">
        <f t="shared" si="12"/>
        <v>0</v>
      </c>
      <c r="M173" s="73">
        <f t="shared" si="13"/>
        <v>0</v>
      </c>
      <c r="N173" s="73">
        <f t="shared" si="14"/>
        <v>0</v>
      </c>
      <c r="O173" s="64"/>
      <c r="P173" s="64"/>
      <c r="Q173" s="64"/>
      <c r="R173" s="64"/>
      <c r="S173" s="64"/>
      <c r="T173" s="64"/>
      <c r="U173" s="64"/>
      <c r="V173" s="64"/>
      <c r="W173" s="64"/>
      <c r="X173" s="64"/>
    </row>
    <row r="174" spans="2:24" outlineLevel="1" x14ac:dyDescent="0.25">
      <c r="B174" s="64"/>
      <c r="C174" s="64"/>
      <c r="D174" s="118">
        <v>167</v>
      </c>
      <c r="E174" s="7" t="str">
        <f>Model!D171</f>
        <v>Closed</v>
      </c>
      <c r="F174" s="72" t="str">
        <f>'Teller 1'!F174</f>
        <v>Open</v>
      </c>
      <c r="G174" s="75">
        <f ca="1">COUNT($H$8:H173)-COUNTIF($J$8:J173,"&lt;"&amp;TEXT(E174,"General"))</f>
        <v>-71</v>
      </c>
      <c r="H174" s="7" t="str">
        <f>IF(Model!J171=$C$4,MAXA(E174,MAX($J$8:J173)),"")</f>
        <v/>
      </c>
      <c r="I174" s="7" t="str">
        <f>IF(Model!J171=$C$4,_xll.CB.Normal(INDEX(Summary!$C$5:$E$12,7,'Teller 2'!$C$5),(INDEX(Summary!$C$5:$E$12,8,'Teller 2'!$C$5)),0),"")</f>
        <v/>
      </c>
      <c r="J174" s="7" t="str">
        <f t="shared" si="10"/>
        <v/>
      </c>
      <c r="K174" s="76" t="str">
        <f t="shared" si="11"/>
        <v/>
      </c>
      <c r="L174" s="73">
        <f t="shared" si="12"/>
        <v>0</v>
      </c>
      <c r="M174" s="73">
        <f t="shared" si="13"/>
        <v>0</v>
      </c>
      <c r="N174" s="73">
        <f t="shared" si="14"/>
        <v>0</v>
      </c>
      <c r="O174" s="64"/>
      <c r="P174" s="64"/>
      <c r="Q174" s="64"/>
      <c r="R174" s="64"/>
      <c r="S174" s="64"/>
      <c r="T174" s="64"/>
      <c r="U174" s="64"/>
      <c r="V174" s="64"/>
      <c r="W174" s="64"/>
      <c r="X174" s="64"/>
    </row>
    <row r="175" spans="2:24" outlineLevel="1" x14ac:dyDescent="0.25">
      <c r="B175" s="64"/>
      <c r="C175" s="64"/>
      <c r="D175" s="118">
        <v>168</v>
      </c>
      <c r="E175" s="7" t="str">
        <f>Model!D172</f>
        <v>Closed</v>
      </c>
      <c r="F175" s="72" t="str">
        <f>'Teller 1'!F175</f>
        <v>Open</v>
      </c>
      <c r="G175" s="75">
        <f ca="1">COUNT($H$8:H174)-COUNTIF($J$8:J174,"&lt;"&amp;TEXT(E175,"General"))</f>
        <v>-72</v>
      </c>
      <c r="H175" s="7" t="str">
        <f>IF(Model!J172=$C$4,MAXA(E175,MAX($J$8:J174)),"")</f>
        <v/>
      </c>
      <c r="I175" s="7" t="str">
        <f>IF(Model!J172=$C$4,_xll.CB.Normal(INDEX(Summary!$C$5:$E$12,7,'Teller 2'!$C$5),(INDEX(Summary!$C$5:$E$12,8,'Teller 2'!$C$5)),0),"")</f>
        <v/>
      </c>
      <c r="J175" s="7" t="str">
        <f t="shared" si="10"/>
        <v/>
      </c>
      <c r="K175" s="76" t="str">
        <f t="shared" si="11"/>
        <v/>
      </c>
      <c r="L175" s="73">
        <f t="shared" si="12"/>
        <v>0</v>
      </c>
      <c r="M175" s="73">
        <f t="shared" si="13"/>
        <v>0</v>
      </c>
      <c r="N175" s="73">
        <f t="shared" si="14"/>
        <v>0</v>
      </c>
      <c r="O175" s="64"/>
      <c r="P175" s="64"/>
      <c r="Q175" s="64"/>
      <c r="R175" s="64"/>
      <c r="S175" s="64"/>
      <c r="T175" s="64"/>
      <c r="U175" s="64"/>
      <c r="V175" s="64"/>
      <c r="W175" s="64"/>
      <c r="X175" s="64"/>
    </row>
    <row r="176" spans="2:24" outlineLevel="1" x14ac:dyDescent="0.25">
      <c r="B176" s="64"/>
      <c r="C176" s="64"/>
      <c r="D176" s="118">
        <v>169</v>
      </c>
      <c r="E176" s="7" t="str">
        <f>Model!D173</f>
        <v>Closed</v>
      </c>
      <c r="F176" s="72" t="str">
        <f>'Teller 1'!F176</f>
        <v>Open</v>
      </c>
      <c r="G176" s="75">
        <f ca="1">COUNT($H$8:H175)-COUNTIF($J$8:J175,"&lt;"&amp;TEXT(E176,"General"))</f>
        <v>-73</v>
      </c>
      <c r="H176" s="7" t="str">
        <f>IF(Model!J173=$C$4,MAXA(E176,MAX($J$8:J175)),"")</f>
        <v/>
      </c>
      <c r="I176" s="7" t="str">
        <f>IF(Model!J173=$C$4,_xll.CB.Normal(INDEX(Summary!$C$5:$E$12,7,'Teller 2'!$C$5),(INDEX(Summary!$C$5:$E$12,8,'Teller 2'!$C$5)),0),"")</f>
        <v/>
      </c>
      <c r="J176" s="7" t="str">
        <f t="shared" si="10"/>
        <v/>
      </c>
      <c r="K176" s="76" t="str">
        <f t="shared" si="11"/>
        <v/>
      </c>
      <c r="L176" s="73">
        <f t="shared" si="12"/>
        <v>0</v>
      </c>
      <c r="M176" s="73">
        <f t="shared" si="13"/>
        <v>0</v>
      </c>
      <c r="N176" s="73">
        <f t="shared" si="14"/>
        <v>0</v>
      </c>
      <c r="O176" s="64"/>
      <c r="P176" s="64"/>
      <c r="Q176" s="64"/>
      <c r="R176" s="64"/>
      <c r="S176" s="64"/>
      <c r="T176" s="64"/>
      <c r="U176" s="64"/>
      <c r="V176" s="64"/>
      <c r="W176" s="64"/>
      <c r="X176" s="64"/>
    </row>
    <row r="177" spans="2:24" outlineLevel="1" x14ac:dyDescent="0.25">
      <c r="B177" s="64"/>
      <c r="C177" s="64"/>
      <c r="D177" s="118">
        <v>170</v>
      </c>
      <c r="E177" s="7" t="str">
        <f>Model!D174</f>
        <v>Closed</v>
      </c>
      <c r="F177" s="72" t="str">
        <f>'Teller 1'!F177</f>
        <v>Open</v>
      </c>
      <c r="G177" s="75">
        <f ca="1">COUNT($H$8:H176)-COUNTIF($J$8:J176,"&lt;"&amp;TEXT(E177,"General"))</f>
        <v>-74</v>
      </c>
      <c r="H177" s="7" t="str">
        <f>IF(Model!J174=$C$4,MAXA(E177,MAX($J$8:J176)),"")</f>
        <v/>
      </c>
      <c r="I177" s="7" t="str">
        <f>IF(Model!J174=$C$4,_xll.CB.Normal(INDEX(Summary!$C$5:$E$12,7,'Teller 2'!$C$5),(INDEX(Summary!$C$5:$E$12,8,'Teller 2'!$C$5)),0),"")</f>
        <v/>
      </c>
      <c r="J177" s="7" t="str">
        <f t="shared" si="10"/>
        <v/>
      </c>
      <c r="K177" s="76" t="str">
        <f t="shared" si="11"/>
        <v/>
      </c>
      <c r="L177" s="73">
        <f t="shared" si="12"/>
        <v>0</v>
      </c>
      <c r="M177" s="73">
        <f t="shared" si="13"/>
        <v>0</v>
      </c>
      <c r="N177" s="73">
        <f t="shared" si="14"/>
        <v>0</v>
      </c>
      <c r="O177" s="64"/>
      <c r="P177" s="64"/>
      <c r="Q177" s="64"/>
      <c r="R177" s="64"/>
      <c r="S177" s="64"/>
      <c r="T177" s="64"/>
      <c r="U177" s="64"/>
      <c r="V177" s="64"/>
      <c r="W177" s="64"/>
      <c r="X177" s="64"/>
    </row>
    <row r="178" spans="2:24" outlineLevel="1" x14ac:dyDescent="0.25">
      <c r="B178" s="64"/>
      <c r="C178" s="64"/>
      <c r="D178" s="118">
        <v>171</v>
      </c>
      <c r="E178" s="7" t="str">
        <f>Model!D175</f>
        <v>Closed</v>
      </c>
      <c r="F178" s="72" t="str">
        <f>'Teller 1'!F178</f>
        <v>Open</v>
      </c>
      <c r="G178" s="75">
        <f ca="1">COUNT($H$8:H177)-COUNTIF($J$8:J177,"&lt;"&amp;TEXT(E178,"General"))</f>
        <v>-75</v>
      </c>
      <c r="H178" s="7" t="str">
        <f>IF(Model!J175=$C$4,MAXA(E178,MAX($J$8:J177)),"")</f>
        <v/>
      </c>
      <c r="I178" s="7" t="str">
        <f>IF(Model!J175=$C$4,_xll.CB.Normal(INDEX(Summary!$C$5:$E$12,7,'Teller 2'!$C$5),(INDEX(Summary!$C$5:$E$12,8,'Teller 2'!$C$5)),0),"")</f>
        <v/>
      </c>
      <c r="J178" s="7" t="str">
        <f t="shared" si="10"/>
        <v/>
      </c>
      <c r="K178" s="76" t="str">
        <f t="shared" si="11"/>
        <v/>
      </c>
      <c r="L178" s="73">
        <f t="shared" si="12"/>
        <v>0</v>
      </c>
      <c r="M178" s="73">
        <f t="shared" si="13"/>
        <v>0</v>
      </c>
      <c r="N178" s="73">
        <f t="shared" si="14"/>
        <v>0</v>
      </c>
      <c r="O178" s="64"/>
      <c r="P178" s="64"/>
      <c r="Q178" s="64"/>
      <c r="R178" s="64"/>
      <c r="S178" s="64"/>
      <c r="T178" s="64"/>
      <c r="U178" s="64"/>
      <c r="V178" s="64"/>
      <c r="W178" s="64"/>
      <c r="X178" s="64"/>
    </row>
    <row r="179" spans="2:24" outlineLevel="1" x14ac:dyDescent="0.25">
      <c r="B179" s="64"/>
      <c r="C179" s="64"/>
      <c r="D179" s="118">
        <v>172</v>
      </c>
      <c r="E179" s="7" t="str">
        <f>Model!D176</f>
        <v>Closed</v>
      </c>
      <c r="F179" s="72" t="str">
        <f>'Teller 1'!F179</f>
        <v>Open</v>
      </c>
      <c r="G179" s="75">
        <f ca="1">COUNT($H$8:H178)-COUNTIF($J$8:J178,"&lt;"&amp;TEXT(E179,"General"))</f>
        <v>-76</v>
      </c>
      <c r="H179" s="7" t="str">
        <f>IF(Model!J176=$C$4,MAXA(E179,MAX($J$8:J178)),"")</f>
        <v/>
      </c>
      <c r="I179" s="7" t="str">
        <f>IF(Model!J176=$C$4,_xll.CB.Normal(INDEX(Summary!$C$5:$E$12,7,'Teller 2'!$C$5),(INDEX(Summary!$C$5:$E$12,8,'Teller 2'!$C$5)),0),"")</f>
        <v/>
      </c>
      <c r="J179" s="7" t="str">
        <f t="shared" si="10"/>
        <v/>
      </c>
      <c r="K179" s="76" t="str">
        <f t="shared" si="11"/>
        <v/>
      </c>
      <c r="L179" s="73">
        <f t="shared" si="12"/>
        <v>0</v>
      </c>
      <c r="M179" s="73">
        <f t="shared" si="13"/>
        <v>0</v>
      </c>
      <c r="N179" s="73">
        <f t="shared" si="14"/>
        <v>0</v>
      </c>
      <c r="O179" s="64"/>
      <c r="P179" s="64"/>
      <c r="Q179" s="64"/>
      <c r="R179" s="64"/>
      <c r="S179" s="64"/>
      <c r="T179" s="64"/>
      <c r="U179" s="64"/>
      <c r="V179" s="64"/>
      <c r="W179" s="64"/>
      <c r="X179" s="64"/>
    </row>
    <row r="180" spans="2:24" outlineLevel="1" x14ac:dyDescent="0.25">
      <c r="B180" s="64"/>
      <c r="C180" s="64"/>
      <c r="D180" s="118">
        <v>173</v>
      </c>
      <c r="E180" s="7" t="str">
        <f>Model!D177</f>
        <v>Closed</v>
      </c>
      <c r="F180" s="72" t="str">
        <f>'Teller 1'!F180</f>
        <v>Open</v>
      </c>
      <c r="G180" s="75">
        <f ca="1">COUNT($H$8:H179)-COUNTIF($J$8:J179,"&lt;"&amp;TEXT(E180,"General"))</f>
        <v>-77</v>
      </c>
      <c r="H180" s="7" t="str">
        <f>IF(Model!J177=$C$4,MAXA(E180,MAX($J$8:J179)),"")</f>
        <v/>
      </c>
      <c r="I180" s="7" t="str">
        <f>IF(Model!J177=$C$4,_xll.CB.Normal(INDEX(Summary!$C$5:$E$12,7,'Teller 2'!$C$5),(INDEX(Summary!$C$5:$E$12,8,'Teller 2'!$C$5)),0),"")</f>
        <v/>
      </c>
      <c r="J180" s="7" t="str">
        <f t="shared" si="10"/>
        <v/>
      </c>
      <c r="K180" s="76" t="str">
        <f t="shared" si="11"/>
        <v/>
      </c>
      <c r="L180" s="73">
        <f t="shared" si="12"/>
        <v>0</v>
      </c>
      <c r="M180" s="73">
        <f t="shared" si="13"/>
        <v>0</v>
      </c>
      <c r="N180" s="73">
        <f t="shared" si="14"/>
        <v>0</v>
      </c>
      <c r="O180" s="64"/>
      <c r="P180" s="64"/>
      <c r="Q180" s="64"/>
      <c r="R180" s="64"/>
      <c r="S180" s="64"/>
      <c r="T180" s="64"/>
      <c r="U180" s="64"/>
      <c r="V180" s="64"/>
      <c r="W180" s="64"/>
      <c r="X180" s="64"/>
    </row>
    <row r="181" spans="2:24" outlineLevel="1" x14ac:dyDescent="0.25">
      <c r="B181" s="64"/>
      <c r="C181" s="64"/>
      <c r="D181" s="118">
        <v>174</v>
      </c>
      <c r="E181" s="7" t="str">
        <f>Model!D178</f>
        <v>Closed</v>
      </c>
      <c r="F181" s="72" t="str">
        <f>'Teller 1'!F181</f>
        <v>Open</v>
      </c>
      <c r="G181" s="75">
        <f ca="1">COUNT($H$8:H180)-COUNTIF($J$8:J180,"&lt;"&amp;TEXT(E181,"General"))</f>
        <v>-78</v>
      </c>
      <c r="H181" s="7" t="str">
        <f>IF(Model!J178=$C$4,MAXA(E181,MAX($J$8:J180)),"")</f>
        <v/>
      </c>
      <c r="I181" s="7" t="str">
        <f>IF(Model!J178=$C$4,_xll.CB.Normal(INDEX(Summary!$C$5:$E$12,7,'Teller 2'!$C$5),(INDEX(Summary!$C$5:$E$12,8,'Teller 2'!$C$5)),0),"")</f>
        <v/>
      </c>
      <c r="J181" s="7" t="str">
        <f t="shared" si="10"/>
        <v/>
      </c>
      <c r="K181" s="76" t="str">
        <f t="shared" si="11"/>
        <v/>
      </c>
      <c r="L181" s="73">
        <f t="shared" si="12"/>
        <v>0</v>
      </c>
      <c r="M181" s="73">
        <f t="shared" si="13"/>
        <v>0</v>
      </c>
      <c r="N181" s="73">
        <f t="shared" si="14"/>
        <v>0</v>
      </c>
      <c r="O181" s="64"/>
      <c r="P181" s="64"/>
      <c r="Q181" s="64"/>
      <c r="R181" s="64"/>
      <c r="S181" s="64"/>
      <c r="T181" s="64"/>
      <c r="U181" s="64"/>
      <c r="V181" s="64"/>
      <c r="W181" s="64"/>
      <c r="X181" s="64"/>
    </row>
    <row r="182" spans="2:24" outlineLevel="1" x14ac:dyDescent="0.25">
      <c r="B182" s="64"/>
      <c r="C182" s="64"/>
      <c r="D182" s="118">
        <v>175</v>
      </c>
      <c r="E182" s="7" t="str">
        <f>Model!D179</f>
        <v>Closed</v>
      </c>
      <c r="F182" s="72" t="str">
        <f>'Teller 1'!F182</f>
        <v>Open</v>
      </c>
      <c r="G182" s="75">
        <f ca="1">COUNT($H$8:H181)-COUNTIF($J$8:J181,"&lt;"&amp;TEXT(E182,"General"))</f>
        <v>-79</v>
      </c>
      <c r="H182" s="7" t="str">
        <f>IF(Model!J179=$C$4,MAXA(E182,MAX($J$8:J181)),"")</f>
        <v/>
      </c>
      <c r="I182" s="7" t="str">
        <f>IF(Model!J179=$C$4,_xll.CB.Normal(INDEX(Summary!$C$5:$E$12,7,'Teller 2'!$C$5),(INDEX(Summary!$C$5:$E$12,8,'Teller 2'!$C$5)),0),"")</f>
        <v/>
      </c>
      <c r="J182" s="7" t="str">
        <f t="shared" si="10"/>
        <v/>
      </c>
      <c r="K182" s="76" t="str">
        <f t="shared" si="11"/>
        <v/>
      </c>
      <c r="L182" s="73">
        <f t="shared" si="12"/>
        <v>0</v>
      </c>
      <c r="M182" s="73">
        <f t="shared" si="13"/>
        <v>0</v>
      </c>
      <c r="N182" s="73">
        <f t="shared" si="14"/>
        <v>0</v>
      </c>
      <c r="O182" s="64"/>
      <c r="P182" s="64"/>
      <c r="Q182" s="64"/>
      <c r="R182" s="64"/>
      <c r="S182" s="64"/>
      <c r="T182" s="64"/>
      <c r="U182" s="64"/>
      <c r="V182" s="64"/>
      <c r="W182" s="64"/>
      <c r="X182" s="64"/>
    </row>
    <row r="183" spans="2:24" outlineLevel="1" x14ac:dyDescent="0.25">
      <c r="B183" s="64"/>
      <c r="C183" s="64"/>
      <c r="D183" s="118">
        <v>176</v>
      </c>
      <c r="E183" s="7" t="str">
        <f>Model!D180</f>
        <v>Closed</v>
      </c>
      <c r="F183" s="72" t="str">
        <f>'Teller 1'!F183</f>
        <v>Open</v>
      </c>
      <c r="G183" s="75">
        <f ca="1">COUNT($H$8:H182)-COUNTIF($J$8:J182,"&lt;"&amp;TEXT(E183,"General"))</f>
        <v>-80</v>
      </c>
      <c r="H183" s="7" t="str">
        <f>IF(Model!J180=$C$4,MAXA(E183,MAX($J$8:J182)),"")</f>
        <v/>
      </c>
      <c r="I183" s="7" t="str">
        <f>IF(Model!J180=$C$4,_xll.CB.Normal(INDEX(Summary!$C$5:$E$12,7,'Teller 2'!$C$5),(INDEX(Summary!$C$5:$E$12,8,'Teller 2'!$C$5)),0),"")</f>
        <v/>
      </c>
      <c r="J183" s="7" t="str">
        <f t="shared" si="10"/>
        <v/>
      </c>
      <c r="K183" s="76" t="str">
        <f t="shared" si="11"/>
        <v/>
      </c>
      <c r="L183" s="73">
        <f t="shared" si="12"/>
        <v>0</v>
      </c>
      <c r="M183" s="73">
        <f t="shared" si="13"/>
        <v>0</v>
      </c>
      <c r="N183" s="73">
        <f t="shared" si="14"/>
        <v>0</v>
      </c>
      <c r="O183" s="64"/>
      <c r="P183" s="64"/>
      <c r="Q183" s="64"/>
      <c r="R183" s="64"/>
      <c r="S183" s="64"/>
      <c r="T183" s="64"/>
      <c r="U183" s="64"/>
      <c r="V183" s="64"/>
      <c r="W183" s="64"/>
      <c r="X183" s="64"/>
    </row>
    <row r="184" spans="2:24" outlineLevel="1" x14ac:dyDescent="0.25">
      <c r="B184" s="64"/>
      <c r="C184" s="64"/>
      <c r="D184" s="118">
        <v>177</v>
      </c>
      <c r="E184" s="7" t="str">
        <f>Model!D181</f>
        <v>Closed</v>
      </c>
      <c r="F184" s="72" t="str">
        <f>'Teller 1'!F184</f>
        <v>Open</v>
      </c>
      <c r="G184" s="75">
        <f ca="1">COUNT($H$8:H183)-COUNTIF($J$8:J183,"&lt;"&amp;TEXT(E184,"General"))</f>
        <v>-81</v>
      </c>
      <c r="H184" s="7" t="str">
        <f>IF(Model!J181=$C$4,MAXA(E184,MAX($J$8:J183)),"")</f>
        <v/>
      </c>
      <c r="I184" s="7" t="str">
        <f>IF(Model!J181=$C$4,_xll.CB.Normal(INDEX(Summary!$C$5:$E$12,7,'Teller 2'!$C$5),(INDEX(Summary!$C$5:$E$12,8,'Teller 2'!$C$5)),0),"")</f>
        <v/>
      </c>
      <c r="J184" s="7" t="str">
        <f t="shared" si="10"/>
        <v/>
      </c>
      <c r="K184" s="76" t="str">
        <f t="shared" si="11"/>
        <v/>
      </c>
      <c r="L184" s="73">
        <f t="shared" si="12"/>
        <v>0</v>
      </c>
      <c r="M184" s="73">
        <f t="shared" si="13"/>
        <v>0</v>
      </c>
      <c r="N184" s="73">
        <f t="shared" si="14"/>
        <v>0</v>
      </c>
      <c r="O184" s="64"/>
      <c r="P184" s="64"/>
      <c r="Q184" s="64"/>
      <c r="R184" s="64"/>
      <c r="S184" s="64"/>
      <c r="T184" s="64"/>
      <c r="U184" s="64"/>
      <c r="V184" s="64"/>
      <c r="W184" s="64"/>
      <c r="X184" s="64"/>
    </row>
    <row r="185" spans="2:24" outlineLevel="1" x14ac:dyDescent="0.25">
      <c r="B185" s="64"/>
      <c r="C185" s="64"/>
      <c r="D185" s="118">
        <v>178</v>
      </c>
      <c r="E185" s="7" t="str">
        <f>Model!D182</f>
        <v>Closed</v>
      </c>
      <c r="F185" s="72" t="str">
        <f>'Teller 1'!F185</f>
        <v>Open</v>
      </c>
      <c r="G185" s="75">
        <f ca="1">COUNT($H$8:H184)-COUNTIF($J$8:J184,"&lt;"&amp;TEXT(E185,"General"))</f>
        <v>-82</v>
      </c>
      <c r="H185" s="7" t="str">
        <f>IF(Model!J182=$C$4,MAXA(E185,MAX($J$8:J184)),"")</f>
        <v/>
      </c>
      <c r="I185" s="7" t="str">
        <f>IF(Model!J182=$C$4,_xll.CB.Normal(INDEX(Summary!$C$5:$E$12,7,'Teller 2'!$C$5),(INDEX(Summary!$C$5:$E$12,8,'Teller 2'!$C$5)),0),"")</f>
        <v/>
      </c>
      <c r="J185" s="7" t="str">
        <f t="shared" si="10"/>
        <v/>
      </c>
      <c r="K185" s="76" t="str">
        <f t="shared" si="11"/>
        <v/>
      </c>
      <c r="L185" s="73">
        <f t="shared" si="12"/>
        <v>0</v>
      </c>
      <c r="M185" s="73">
        <f t="shared" si="13"/>
        <v>0</v>
      </c>
      <c r="N185" s="73">
        <f t="shared" si="14"/>
        <v>0</v>
      </c>
      <c r="O185" s="64"/>
      <c r="P185" s="64"/>
      <c r="Q185" s="64"/>
      <c r="R185" s="64"/>
      <c r="S185" s="64"/>
      <c r="T185" s="64"/>
      <c r="U185" s="64"/>
      <c r="V185" s="64"/>
      <c r="W185" s="64"/>
      <c r="X185" s="64"/>
    </row>
    <row r="186" spans="2:24" outlineLevel="1" x14ac:dyDescent="0.25">
      <c r="B186" s="64"/>
      <c r="C186" s="64"/>
      <c r="D186" s="118">
        <v>179</v>
      </c>
      <c r="E186" s="7" t="str">
        <f>Model!D183</f>
        <v>Closed</v>
      </c>
      <c r="F186" s="72" t="str">
        <f>'Teller 1'!F186</f>
        <v>Open</v>
      </c>
      <c r="G186" s="75">
        <f ca="1">COUNT($H$8:H185)-COUNTIF($J$8:J185,"&lt;"&amp;TEXT(E186,"General"))</f>
        <v>-83</v>
      </c>
      <c r="H186" s="7" t="str">
        <f>IF(Model!J183=$C$4,MAXA(E186,MAX($J$8:J185)),"")</f>
        <v/>
      </c>
      <c r="I186" s="7" t="str">
        <f>IF(Model!J183=$C$4,_xll.CB.Normal(INDEX(Summary!$C$5:$E$12,7,'Teller 2'!$C$5),(INDEX(Summary!$C$5:$E$12,8,'Teller 2'!$C$5)),0),"")</f>
        <v/>
      </c>
      <c r="J186" s="7" t="str">
        <f t="shared" si="10"/>
        <v/>
      </c>
      <c r="K186" s="76" t="str">
        <f t="shared" si="11"/>
        <v/>
      </c>
      <c r="L186" s="73">
        <f t="shared" si="12"/>
        <v>0</v>
      </c>
      <c r="M186" s="73">
        <f t="shared" si="13"/>
        <v>0</v>
      </c>
      <c r="N186" s="73">
        <f t="shared" si="14"/>
        <v>0</v>
      </c>
      <c r="O186" s="64"/>
      <c r="P186" s="64"/>
      <c r="Q186" s="64"/>
      <c r="R186" s="64"/>
      <c r="S186" s="64"/>
      <c r="T186" s="64"/>
      <c r="U186" s="64"/>
      <c r="V186" s="64"/>
      <c r="W186" s="64"/>
      <c r="X186" s="64"/>
    </row>
    <row r="187" spans="2:24" outlineLevel="1" x14ac:dyDescent="0.25">
      <c r="B187" s="64"/>
      <c r="C187" s="64"/>
      <c r="D187" s="118">
        <v>180</v>
      </c>
      <c r="E187" s="7" t="str">
        <f>Model!D184</f>
        <v>Closed</v>
      </c>
      <c r="F187" s="72" t="str">
        <f>'Teller 1'!F187</f>
        <v>Open</v>
      </c>
      <c r="G187" s="75">
        <f ca="1">COUNT($H$8:H186)-COUNTIF($J$8:J186,"&lt;"&amp;TEXT(E187,"General"))</f>
        <v>-84</v>
      </c>
      <c r="H187" s="7" t="str">
        <f>IF(Model!J184=$C$4,MAXA(E187,MAX($J$8:J186)),"")</f>
        <v/>
      </c>
      <c r="I187" s="7" t="str">
        <f>IF(Model!J184=$C$4,_xll.CB.Normal(INDEX(Summary!$C$5:$E$12,7,'Teller 2'!$C$5),(INDEX(Summary!$C$5:$E$12,8,'Teller 2'!$C$5)),0),"")</f>
        <v/>
      </c>
      <c r="J187" s="7" t="str">
        <f t="shared" si="10"/>
        <v/>
      </c>
      <c r="K187" s="76" t="str">
        <f t="shared" si="11"/>
        <v/>
      </c>
      <c r="L187" s="73">
        <f t="shared" si="12"/>
        <v>0</v>
      </c>
      <c r="M187" s="73">
        <f t="shared" si="13"/>
        <v>0</v>
      </c>
      <c r="N187" s="73">
        <f t="shared" si="14"/>
        <v>0</v>
      </c>
      <c r="O187" s="64"/>
      <c r="P187" s="64"/>
      <c r="Q187" s="64"/>
      <c r="R187" s="64"/>
      <c r="S187" s="64"/>
      <c r="T187" s="64"/>
      <c r="U187" s="64"/>
      <c r="V187" s="64"/>
      <c r="W187" s="64"/>
      <c r="X187" s="64"/>
    </row>
    <row r="188" spans="2:24" outlineLevel="1" x14ac:dyDescent="0.25">
      <c r="B188" s="64"/>
      <c r="C188" s="64"/>
      <c r="D188" s="118">
        <v>181</v>
      </c>
      <c r="E188" s="7" t="str">
        <f>Model!D185</f>
        <v>Closed</v>
      </c>
      <c r="F188" s="72" t="str">
        <f>'Teller 1'!F188</f>
        <v>Open</v>
      </c>
      <c r="G188" s="75">
        <f ca="1">COUNT($H$8:H187)-COUNTIF($J$8:J187,"&lt;"&amp;TEXT(E188,"General"))</f>
        <v>-85</v>
      </c>
      <c r="H188" s="7" t="str">
        <f>IF(Model!J185=$C$4,MAXA(E188,MAX($J$8:J187)),"")</f>
        <v/>
      </c>
      <c r="I188" s="7" t="str">
        <f>IF(Model!J185=$C$4,_xll.CB.Normal(INDEX(Summary!$C$5:$E$12,7,'Teller 2'!$C$5),(INDEX(Summary!$C$5:$E$12,8,'Teller 2'!$C$5)),0),"")</f>
        <v/>
      </c>
      <c r="J188" s="7" t="str">
        <f t="shared" si="10"/>
        <v/>
      </c>
      <c r="K188" s="76" t="str">
        <f t="shared" si="11"/>
        <v/>
      </c>
      <c r="L188" s="73">
        <f t="shared" si="12"/>
        <v>0</v>
      </c>
      <c r="M188" s="73">
        <f t="shared" si="13"/>
        <v>0</v>
      </c>
      <c r="N188" s="73">
        <f t="shared" si="14"/>
        <v>0</v>
      </c>
      <c r="O188" s="64"/>
      <c r="P188" s="64"/>
      <c r="Q188" s="64"/>
      <c r="R188" s="64"/>
      <c r="S188" s="64"/>
      <c r="T188" s="64"/>
      <c r="U188" s="64"/>
      <c r="V188" s="64"/>
      <c r="W188" s="64"/>
      <c r="X188" s="64"/>
    </row>
    <row r="189" spans="2:24" outlineLevel="1" x14ac:dyDescent="0.25">
      <c r="B189" s="64"/>
      <c r="C189" s="64"/>
      <c r="D189" s="118">
        <v>182</v>
      </c>
      <c r="E189" s="7" t="str">
        <f>Model!D186</f>
        <v>Closed</v>
      </c>
      <c r="F189" s="72" t="str">
        <f>'Teller 1'!F189</f>
        <v>Open</v>
      </c>
      <c r="G189" s="75">
        <f ca="1">COUNT($H$8:H188)-COUNTIF($J$8:J188,"&lt;"&amp;TEXT(E189,"General"))</f>
        <v>-86</v>
      </c>
      <c r="H189" s="7" t="str">
        <f>IF(Model!J186=$C$4,MAXA(E189,MAX($J$8:J188)),"")</f>
        <v/>
      </c>
      <c r="I189" s="7" t="str">
        <f>IF(Model!J186=$C$4,_xll.CB.Normal(INDEX(Summary!$C$5:$E$12,7,'Teller 2'!$C$5),(INDEX(Summary!$C$5:$E$12,8,'Teller 2'!$C$5)),0),"")</f>
        <v/>
      </c>
      <c r="J189" s="7" t="str">
        <f t="shared" si="10"/>
        <v/>
      </c>
      <c r="K189" s="76" t="str">
        <f t="shared" si="11"/>
        <v/>
      </c>
      <c r="L189" s="73">
        <f t="shared" si="12"/>
        <v>0</v>
      </c>
      <c r="M189" s="73">
        <f t="shared" si="13"/>
        <v>0</v>
      </c>
      <c r="N189" s="73">
        <f t="shared" si="14"/>
        <v>0</v>
      </c>
      <c r="O189" s="64"/>
      <c r="P189" s="64"/>
      <c r="Q189" s="64"/>
      <c r="R189" s="64"/>
      <c r="S189" s="64"/>
      <c r="T189" s="64"/>
      <c r="U189" s="64"/>
      <c r="V189" s="64"/>
      <c r="W189" s="64"/>
      <c r="X189" s="64"/>
    </row>
    <row r="190" spans="2:24" outlineLevel="1" x14ac:dyDescent="0.25">
      <c r="B190" s="64"/>
      <c r="C190" s="64"/>
      <c r="D190" s="118">
        <v>183</v>
      </c>
      <c r="E190" s="7" t="str">
        <f>Model!D187</f>
        <v>Closed</v>
      </c>
      <c r="F190" s="72" t="str">
        <f>'Teller 1'!F190</f>
        <v>Open</v>
      </c>
      <c r="G190" s="75">
        <f ca="1">COUNT($H$8:H189)-COUNTIF($J$8:J189,"&lt;"&amp;TEXT(E190,"General"))</f>
        <v>-87</v>
      </c>
      <c r="H190" s="7" t="str">
        <f>IF(Model!J187=$C$4,MAXA(E190,MAX($J$8:J189)),"")</f>
        <v/>
      </c>
      <c r="I190" s="7" t="str">
        <f>IF(Model!J187=$C$4,_xll.CB.Normal(INDEX(Summary!$C$5:$E$12,7,'Teller 2'!$C$5),(INDEX(Summary!$C$5:$E$12,8,'Teller 2'!$C$5)),0),"")</f>
        <v/>
      </c>
      <c r="J190" s="7" t="str">
        <f t="shared" si="10"/>
        <v/>
      </c>
      <c r="K190" s="76" t="str">
        <f t="shared" si="11"/>
        <v/>
      </c>
      <c r="L190" s="73">
        <f t="shared" si="12"/>
        <v>0</v>
      </c>
      <c r="M190" s="73">
        <f t="shared" si="13"/>
        <v>0</v>
      </c>
      <c r="N190" s="73">
        <f t="shared" si="14"/>
        <v>0</v>
      </c>
      <c r="O190" s="64"/>
      <c r="P190" s="64"/>
      <c r="Q190" s="64"/>
      <c r="R190" s="64"/>
      <c r="S190" s="64"/>
      <c r="T190" s="64"/>
      <c r="U190" s="64"/>
      <c r="V190" s="64"/>
      <c r="W190" s="64"/>
      <c r="X190" s="64"/>
    </row>
    <row r="191" spans="2:24" outlineLevel="1" x14ac:dyDescent="0.25">
      <c r="B191" s="64"/>
      <c r="C191" s="64"/>
      <c r="D191" s="118">
        <v>184</v>
      </c>
      <c r="E191" s="7" t="str">
        <f>Model!D188</f>
        <v>Closed</v>
      </c>
      <c r="F191" s="72" t="str">
        <f>'Teller 1'!F191</f>
        <v>Open</v>
      </c>
      <c r="G191" s="75">
        <f ca="1">COUNT($H$8:H190)-COUNTIF($J$8:J190,"&lt;"&amp;TEXT(E191,"General"))</f>
        <v>-88</v>
      </c>
      <c r="H191" s="7" t="str">
        <f>IF(Model!J188=$C$4,MAXA(E191,MAX($J$8:J190)),"")</f>
        <v/>
      </c>
      <c r="I191" s="7" t="str">
        <f>IF(Model!J188=$C$4,_xll.CB.Normal(INDEX(Summary!$C$5:$E$12,7,'Teller 2'!$C$5),(INDEX(Summary!$C$5:$E$12,8,'Teller 2'!$C$5)),0),"")</f>
        <v/>
      </c>
      <c r="J191" s="7" t="str">
        <f t="shared" si="10"/>
        <v/>
      </c>
      <c r="K191" s="76" t="str">
        <f t="shared" si="11"/>
        <v/>
      </c>
      <c r="L191" s="73">
        <f t="shared" si="12"/>
        <v>0</v>
      </c>
      <c r="M191" s="73">
        <f t="shared" si="13"/>
        <v>0</v>
      </c>
      <c r="N191" s="73">
        <f t="shared" si="14"/>
        <v>0</v>
      </c>
      <c r="O191" s="64"/>
      <c r="P191" s="64"/>
      <c r="Q191" s="64"/>
      <c r="R191" s="64"/>
      <c r="S191" s="64"/>
      <c r="T191" s="64"/>
      <c r="U191" s="64"/>
      <c r="V191" s="64"/>
      <c r="W191" s="64"/>
      <c r="X191" s="64"/>
    </row>
    <row r="192" spans="2:24" outlineLevel="1" x14ac:dyDescent="0.25">
      <c r="B192" s="64"/>
      <c r="C192" s="64"/>
      <c r="D192" s="118">
        <v>185</v>
      </c>
      <c r="E192" s="7" t="str">
        <f>Model!D189</f>
        <v>Closed</v>
      </c>
      <c r="F192" s="72" t="str">
        <f>'Teller 1'!F192</f>
        <v>Open</v>
      </c>
      <c r="G192" s="75">
        <f ca="1">COUNT($H$8:H191)-COUNTIF($J$8:J191,"&lt;"&amp;TEXT(E192,"General"))</f>
        <v>-89</v>
      </c>
      <c r="H192" s="7" t="str">
        <f>IF(Model!J189=$C$4,MAXA(E192,MAX($J$8:J191)),"")</f>
        <v/>
      </c>
      <c r="I192" s="7" t="str">
        <f>IF(Model!J189=$C$4,_xll.CB.Normal(INDEX(Summary!$C$5:$E$12,7,'Teller 2'!$C$5),(INDEX(Summary!$C$5:$E$12,8,'Teller 2'!$C$5)),0),"")</f>
        <v/>
      </c>
      <c r="J192" s="7" t="str">
        <f t="shared" si="10"/>
        <v/>
      </c>
      <c r="K192" s="76" t="str">
        <f t="shared" si="11"/>
        <v/>
      </c>
      <c r="L192" s="73">
        <f t="shared" si="12"/>
        <v>0</v>
      </c>
      <c r="M192" s="73">
        <f t="shared" si="13"/>
        <v>0</v>
      </c>
      <c r="N192" s="73">
        <f t="shared" si="14"/>
        <v>0</v>
      </c>
      <c r="O192" s="64"/>
      <c r="P192" s="64"/>
      <c r="Q192" s="64"/>
      <c r="R192" s="64"/>
      <c r="S192" s="64"/>
      <c r="T192" s="64"/>
      <c r="U192" s="64"/>
      <c r="V192" s="64"/>
      <c r="W192" s="64"/>
      <c r="X192" s="64"/>
    </row>
    <row r="193" spans="2:24" outlineLevel="1" x14ac:dyDescent="0.25">
      <c r="B193" s="64"/>
      <c r="C193" s="64"/>
      <c r="D193" s="118">
        <v>186</v>
      </c>
      <c r="E193" s="7" t="str">
        <f>Model!D190</f>
        <v>Closed</v>
      </c>
      <c r="F193" s="72" t="str">
        <f>'Teller 1'!F193</f>
        <v>Open</v>
      </c>
      <c r="G193" s="75">
        <f ca="1">COUNT($H$8:H192)-COUNTIF($J$8:J192,"&lt;"&amp;TEXT(E193,"General"))</f>
        <v>-90</v>
      </c>
      <c r="H193" s="7" t="str">
        <f>IF(Model!J190=$C$4,MAXA(E193,MAX($J$8:J192)),"")</f>
        <v/>
      </c>
      <c r="I193" s="7" t="str">
        <f>IF(Model!J190=$C$4,_xll.CB.Normal(INDEX(Summary!$C$5:$E$12,7,'Teller 2'!$C$5),(INDEX(Summary!$C$5:$E$12,8,'Teller 2'!$C$5)),0),"")</f>
        <v/>
      </c>
      <c r="J193" s="7" t="str">
        <f t="shared" si="10"/>
        <v/>
      </c>
      <c r="K193" s="76" t="str">
        <f t="shared" si="11"/>
        <v/>
      </c>
      <c r="L193" s="73">
        <f t="shared" si="12"/>
        <v>0</v>
      </c>
      <c r="M193" s="73">
        <f t="shared" si="13"/>
        <v>0</v>
      </c>
      <c r="N193" s="73">
        <f t="shared" si="14"/>
        <v>0</v>
      </c>
      <c r="O193" s="64"/>
      <c r="P193" s="64"/>
      <c r="Q193" s="64"/>
      <c r="R193" s="64"/>
      <c r="S193" s="64"/>
      <c r="T193" s="64"/>
      <c r="U193" s="64"/>
      <c r="V193" s="64"/>
      <c r="W193" s="64"/>
      <c r="X193" s="64"/>
    </row>
    <row r="194" spans="2:24" outlineLevel="1" x14ac:dyDescent="0.25">
      <c r="B194" s="64"/>
      <c r="C194" s="64"/>
      <c r="D194" s="118">
        <v>187</v>
      </c>
      <c r="E194" s="7" t="str">
        <f>Model!D191</f>
        <v>Closed</v>
      </c>
      <c r="F194" s="72" t="str">
        <f>'Teller 1'!F194</f>
        <v>Open</v>
      </c>
      <c r="G194" s="75">
        <f ca="1">COUNT($H$8:H193)-COUNTIF($J$8:J193,"&lt;"&amp;TEXT(E194,"General"))</f>
        <v>-91</v>
      </c>
      <c r="H194" s="7" t="str">
        <f>IF(Model!J191=$C$4,MAXA(E194,MAX($J$8:J193)),"")</f>
        <v/>
      </c>
      <c r="I194" s="7" t="str">
        <f>IF(Model!J191=$C$4,_xll.CB.Normal(INDEX(Summary!$C$5:$E$12,7,'Teller 2'!$C$5),(INDEX(Summary!$C$5:$E$12,8,'Teller 2'!$C$5)),0),"")</f>
        <v/>
      </c>
      <c r="J194" s="7" t="str">
        <f t="shared" si="10"/>
        <v/>
      </c>
      <c r="K194" s="76" t="str">
        <f t="shared" si="11"/>
        <v/>
      </c>
      <c r="L194" s="73">
        <f t="shared" si="12"/>
        <v>0</v>
      </c>
      <c r="M194" s="73">
        <f t="shared" si="13"/>
        <v>0</v>
      </c>
      <c r="N194" s="73">
        <f t="shared" si="14"/>
        <v>0</v>
      </c>
      <c r="O194" s="64"/>
      <c r="P194" s="64"/>
      <c r="Q194" s="64"/>
      <c r="R194" s="64"/>
      <c r="S194" s="64"/>
      <c r="T194" s="64"/>
      <c r="U194" s="64"/>
      <c r="V194" s="64"/>
      <c r="W194" s="64"/>
      <c r="X194" s="64"/>
    </row>
    <row r="195" spans="2:24" outlineLevel="1" x14ac:dyDescent="0.25">
      <c r="B195" s="64"/>
      <c r="C195" s="64"/>
      <c r="D195" s="118">
        <v>188</v>
      </c>
      <c r="E195" s="7" t="str">
        <f>Model!D192</f>
        <v>Closed</v>
      </c>
      <c r="F195" s="72" t="str">
        <f>'Teller 1'!F195</f>
        <v>Open</v>
      </c>
      <c r="G195" s="75">
        <f ca="1">COUNT($H$8:H194)-COUNTIF($J$8:J194,"&lt;"&amp;TEXT(E195,"General"))</f>
        <v>-92</v>
      </c>
      <c r="H195" s="7" t="str">
        <f>IF(Model!J192=$C$4,MAXA(E195,MAX($J$8:J194)),"")</f>
        <v/>
      </c>
      <c r="I195" s="7" t="str">
        <f>IF(Model!J192=$C$4,_xll.CB.Normal(INDEX(Summary!$C$5:$E$12,7,'Teller 2'!$C$5),(INDEX(Summary!$C$5:$E$12,8,'Teller 2'!$C$5)),0),"")</f>
        <v/>
      </c>
      <c r="J195" s="7" t="str">
        <f t="shared" si="10"/>
        <v/>
      </c>
      <c r="K195" s="76" t="str">
        <f t="shared" si="11"/>
        <v/>
      </c>
      <c r="L195" s="73">
        <f t="shared" si="12"/>
        <v>0</v>
      </c>
      <c r="M195" s="73">
        <f t="shared" si="13"/>
        <v>0</v>
      </c>
      <c r="N195" s="73">
        <f t="shared" si="14"/>
        <v>0</v>
      </c>
      <c r="O195" s="64"/>
      <c r="P195" s="64"/>
      <c r="Q195" s="64"/>
      <c r="R195" s="64"/>
      <c r="S195" s="64"/>
      <c r="T195" s="64"/>
      <c r="U195" s="64"/>
      <c r="V195" s="64"/>
      <c r="W195" s="64"/>
      <c r="X195" s="64"/>
    </row>
    <row r="196" spans="2:24" outlineLevel="1" x14ac:dyDescent="0.25">
      <c r="B196" s="64"/>
      <c r="C196" s="64"/>
      <c r="D196" s="118">
        <v>189</v>
      </c>
      <c r="E196" s="7" t="str">
        <f>Model!D193</f>
        <v>Closed</v>
      </c>
      <c r="F196" s="72" t="str">
        <f>'Teller 1'!F196</f>
        <v>Open</v>
      </c>
      <c r="G196" s="75">
        <f ca="1">COUNT($H$8:H195)-COUNTIF($J$8:J195,"&lt;"&amp;TEXT(E196,"General"))</f>
        <v>-93</v>
      </c>
      <c r="H196" s="7" t="str">
        <f>IF(Model!J193=$C$4,MAXA(E196,MAX($J$8:J195)),"")</f>
        <v/>
      </c>
      <c r="I196" s="7" t="str">
        <f>IF(Model!J193=$C$4,_xll.CB.Normal(INDEX(Summary!$C$5:$E$12,7,'Teller 2'!$C$5),(INDEX(Summary!$C$5:$E$12,8,'Teller 2'!$C$5)),0),"")</f>
        <v/>
      </c>
      <c r="J196" s="7" t="str">
        <f t="shared" si="10"/>
        <v/>
      </c>
      <c r="K196" s="76" t="str">
        <f t="shared" si="11"/>
        <v/>
      </c>
      <c r="L196" s="73">
        <f t="shared" si="12"/>
        <v>0</v>
      </c>
      <c r="M196" s="73">
        <f t="shared" si="13"/>
        <v>0</v>
      </c>
      <c r="N196" s="73">
        <f t="shared" si="14"/>
        <v>0</v>
      </c>
      <c r="O196" s="64"/>
      <c r="P196" s="64"/>
      <c r="Q196" s="64"/>
      <c r="R196" s="64"/>
      <c r="S196" s="64"/>
      <c r="T196" s="64"/>
      <c r="U196" s="64"/>
      <c r="V196" s="64"/>
      <c r="W196" s="64"/>
      <c r="X196" s="64"/>
    </row>
    <row r="197" spans="2:24" outlineLevel="1" x14ac:dyDescent="0.25">
      <c r="B197" s="64"/>
      <c r="C197" s="64"/>
      <c r="D197" s="118">
        <v>190</v>
      </c>
      <c r="E197" s="7" t="str">
        <f>Model!D194</f>
        <v>Closed</v>
      </c>
      <c r="F197" s="72" t="str">
        <f>'Teller 1'!F197</f>
        <v>Open</v>
      </c>
      <c r="G197" s="75">
        <f ca="1">COUNT($H$8:H196)-COUNTIF($J$8:J196,"&lt;"&amp;TEXT(E197,"General"))</f>
        <v>-94</v>
      </c>
      <c r="H197" s="7" t="str">
        <f>IF(Model!J194=$C$4,MAXA(E197,MAX($J$8:J196)),"")</f>
        <v/>
      </c>
      <c r="I197" s="7" t="str">
        <f>IF(Model!J194=$C$4,_xll.CB.Normal(INDEX(Summary!$C$5:$E$12,7,'Teller 2'!$C$5),(INDEX(Summary!$C$5:$E$12,8,'Teller 2'!$C$5)),0),"")</f>
        <v/>
      </c>
      <c r="J197" s="7" t="str">
        <f t="shared" si="10"/>
        <v/>
      </c>
      <c r="K197" s="76" t="str">
        <f t="shared" si="11"/>
        <v/>
      </c>
      <c r="L197" s="73">
        <f t="shared" si="12"/>
        <v>0</v>
      </c>
      <c r="M197" s="73">
        <f t="shared" si="13"/>
        <v>0</v>
      </c>
      <c r="N197" s="73">
        <f t="shared" si="14"/>
        <v>0</v>
      </c>
      <c r="O197" s="64"/>
      <c r="P197" s="64"/>
      <c r="Q197" s="64"/>
      <c r="R197" s="64"/>
      <c r="S197" s="64"/>
      <c r="T197" s="64"/>
      <c r="U197" s="64"/>
      <c r="V197" s="64"/>
      <c r="W197" s="64"/>
      <c r="X197" s="64"/>
    </row>
    <row r="198" spans="2:24" outlineLevel="1" x14ac:dyDescent="0.25">
      <c r="B198" s="64"/>
      <c r="C198" s="64"/>
      <c r="D198" s="118">
        <v>191</v>
      </c>
      <c r="E198" s="7" t="str">
        <f>Model!D195</f>
        <v>Closed</v>
      </c>
      <c r="F198" s="72" t="str">
        <f>'Teller 1'!F198</f>
        <v>Open</v>
      </c>
      <c r="G198" s="75">
        <f ca="1">COUNT($H$8:H197)-COUNTIF($J$8:J197,"&lt;"&amp;TEXT(E198,"General"))</f>
        <v>-95</v>
      </c>
      <c r="H198" s="7" t="str">
        <f>IF(Model!J195=$C$4,MAXA(E198,MAX($J$8:J197)),"")</f>
        <v/>
      </c>
      <c r="I198" s="7" t="str">
        <f>IF(Model!J195=$C$4,_xll.CB.Normal(INDEX(Summary!$C$5:$E$12,7,'Teller 2'!$C$5),(INDEX(Summary!$C$5:$E$12,8,'Teller 2'!$C$5)),0),"")</f>
        <v/>
      </c>
      <c r="J198" s="7" t="str">
        <f t="shared" si="10"/>
        <v/>
      </c>
      <c r="K198" s="76" t="str">
        <f t="shared" si="11"/>
        <v/>
      </c>
      <c r="L198" s="73">
        <f t="shared" si="12"/>
        <v>0</v>
      </c>
      <c r="M198" s="73">
        <f t="shared" si="13"/>
        <v>0</v>
      </c>
      <c r="N198" s="73">
        <f t="shared" si="14"/>
        <v>0</v>
      </c>
      <c r="O198" s="64"/>
      <c r="P198" s="64"/>
      <c r="Q198" s="64"/>
      <c r="R198" s="64"/>
      <c r="S198" s="64"/>
      <c r="T198" s="64"/>
      <c r="U198" s="64"/>
      <c r="V198" s="64"/>
      <c r="W198" s="64"/>
      <c r="X198" s="64"/>
    </row>
    <row r="199" spans="2:24" outlineLevel="1" x14ac:dyDescent="0.25">
      <c r="B199" s="64"/>
      <c r="C199" s="64"/>
      <c r="D199" s="118">
        <v>192</v>
      </c>
      <c r="E199" s="7" t="str">
        <f>Model!D196</f>
        <v>Closed</v>
      </c>
      <c r="F199" s="72" t="str">
        <f>'Teller 1'!F199</f>
        <v>Open</v>
      </c>
      <c r="G199" s="75">
        <f ca="1">COUNT($H$8:H198)-COUNTIF($J$8:J198,"&lt;"&amp;TEXT(E199,"General"))</f>
        <v>-96</v>
      </c>
      <c r="H199" s="7" t="str">
        <f>IF(Model!J196=$C$4,MAXA(E199,MAX($J$8:J198)),"")</f>
        <v/>
      </c>
      <c r="I199" s="7" t="str">
        <f>IF(Model!J196=$C$4,_xll.CB.Normal(INDEX(Summary!$C$5:$E$12,7,'Teller 2'!$C$5),(INDEX(Summary!$C$5:$E$12,8,'Teller 2'!$C$5)),0),"")</f>
        <v/>
      </c>
      <c r="J199" s="7" t="str">
        <f t="shared" si="10"/>
        <v/>
      </c>
      <c r="K199" s="76" t="str">
        <f t="shared" si="11"/>
        <v/>
      </c>
      <c r="L199" s="73">
        <f t="shared" si="12"/>
        <v>0</v>
      </c>
      <c r="M199" s="73">
        <f t="shared" si="13"/>
        <v>0</v>
      </c>
      <c r="N199" s="73">
        <f t="shared" si="14"/>
        <v>0</v>
      </c>
      <c r="O199" s="64"/>
      <c r="P199" s="64"/>
      <c r="Q199" s="64"/>
      <c r="R199" s="64"/>
      <c r="S199" s="64"/>
      <c r="T199" s="64"/>
      <c r="U199" s="64"/>
      <c r="V199" s="64"/>
      <c r="W199" s="64"/>
      <c r="X199" s="64"/>
    </row>
    <row r="200" spans="2:24" outlineLevel="1" x14ac:dyDescent="0.25">
      <c r="B200" s="64"/>
      <c r="C200" s="64"/>
      <c r="D200" s="118">
        <v>193</v>
      </c>
      <c r="E200" s="7" t="str">
        <f>Model!D197</f>
        <v>Closed</v>
      </c>
      <c r="F200" s="72" t="str">
        <f>'Teller 1'!F200</f>
        <v>Open</v>
      </c>
      <c r="G200" s="75">
        <f ca="1">COUNT($H$8:H199)-COUNTIF($J$8:J199,"&lt;"&amp;TEXT(E200,"General"))</f>
        <v>-97</v>
      </c>
      <c r="H200" s="7" t="str">
        <f>IF(Model!J197=$C$4,MAXA(E200,MAX($J$8:J199)),"")</f>
        <v/>
      </c>
      <c r="I200" s="7" t="str">
        <f>IF(Model!J197=$C$4,_xll.CB.Normal(INDEX(Summary!$C$5:$E$12,7,'Teller 2'!$C$5),(INDEX(Summary!$C$5:$E$12,8,'Teller 2'!$C$5)),0),"")</f>
        <v/>
      </c>
      <c r="J200" s="7" t="str">
        <f t="shared" ref="J200:J207" si="15">IF(H200,H200+I200,"")</f>
        <v/>
      </c>
      <c r="K200" s="76" t="str">
        <f t="shared" ref="K200:K207" si="16">IF(H200,H200-E200,"")</f>
        <v/>
      </c>
      <c r="L200" s="73">
        <f t="shared" ref="L200:L207" si="17">$C$12</f>
        <v>0</v>
      </c>
      <c r="M200" s="73">
        <f t="shared" ref="M200:M207" si="18">$C$13</f>
        <v>0</v>
      </c>
      <c r="N200" s="73">
        <f t="shared" ref="N200:N207" si="19">$C$14</f>
        <v>0</v>
      </c>
      <c r="O200" s="64"/>
      <c r="P200" s="64"/>
      <c r="Q200" s="64"/>
      <c r="R200" s="64"/>
      <c r="S200" s="64"/>
      <c r="T200" s="64"/>
      <c r="U200" s="64"/>
      <c r="V200" s="64"/>
      <c r="W200" s="64"/>
      <c r="X200" s="64"/>
    </row>
    <row r="201" spans="2:24" outlineLevel="1" x14ac:dyDescent="0.25">
      <c r="B201" s="64"/>
      <c r="C201" s="64"/>
      <c r="D201" s="118">
        <v>194</v>
      </c>
      <c r="E201" s="7" t="str">
        <f>Model!D198</f>
        <v>Closed</v>
      </c>
      <c r="F201" s="72" t="str">
        <f>'Teller 1'!F201</f>
        <v>Open</v>
      </c>
      <c r="G201" s="75">
        <f ca="1">COUNT($H$8:H200)-COUNTIF($J$8:J200,"&lt;"&amp;TEXT(E201,"General"))</f>
        <v>-98</v>
      </c>
      <c r="H201" s="7" t="str">
        <f>IF(Model!J198=$C$4,MAXA(E201,MAX($J$8:J200)),"")</f>
        <v/>
      </c>
      <c r="I201" s="7" t="str">
        <f>IF(Model!J198=$C$4,_xll.CB.Normal(INDEX(Summary!$C$5:$E$12,7,'Teller 2'!$C$5),(INDEX(Summary!$C$5:$E$12,8,'Teller 2'!$C$5)),0),"")</f>
        <v/>
      </c>
      <c r="J201" s="7" t="str">
        <f t="shared" si="15"/>
        <v/>
      </c>
      <c r="K201" s="76" t="str">
        <f t="shared" si="16"/>
        <v/>
      </c>
      <c r="L201" s="73">
        <f t="shared" si="17"/>
        <v>0</v>
      </c>
      <c r="M201" s="73">
        <f t="shared" si="18"/>
        <v>0</v>
      </c>
      <c r="N201" s="73">
        <f t="shared" si="19"/>
        <v>0</v>
      </c>
      <c r="O201" s="64"/>
      <c r="P201" s="64"/>
      <c r="Q201" s="64"/>
      <c r="R201" s="64"/>
      <c r="S201" s="64"/>
      <c r="T201" s="64"/>
      <c r="U201" s="64"/>
      <c r="V201" s="64"/>
      <c r="W201" s="64"/>
      <c r="X201" s="64"/>
    </row>
    <row r="202" spans="2:24" outlineLevel="1" x14ac:dyDescent="0.25">
      <c r="B202" s="64"/>
      <c r="C202" s="64"/>
      <c r="D202" s="118">
        <v>195</v>
      </c>
      <c r="E202" s="7" t="str">
        <f>Model!D199</f>
        <v>Closed</v>
      </c>
      <c r="F202" s="72" t="str">
        <f>'Teller 1'!F202</f>
        <v>Open</v>
      </c>
      <c r="G202" s="75">
        <f ca="1">COUNT($H$8:H201)-COUNTIF($J$8:J201,"&lt;"&amp;TEXT(E202,"General"))</f>
        <v>-99</v>
      </c>
      <c r="H202" s="7" t="str">
        <f>IF(Model!J199=$C$4,MAXA(E202,MAX($J$8:J201)),"")</f>
        <v/>
      </c>
      <c r="I202" s="7" t="str">
        <f>IF(Model!J199=$C$4,_xll.CB.Normal(INDEX(Summary!$C$5:$E$12,7,'Teller 2'!$C$5),(INDEX(Summary!$C$5:$E$12,8,'Teller 2'!$C$5)),0),"")</f>
        <v/>
      </c>
      <c r="J202" s="7" t="str">
        <f t="shared" si="15"/>
        <v/>
      </c>
      <c r="K202" s="76" t="str">
        <f t="shared" si="16"/>
        <v/>
      </c>
      <c r="L202" s="73">
        <f t="shared" si="17"/>
        <v>0</v>
      </c>
      <c r="M202" s="73">
        <f t="shared" si="18"/>
        <v>0</v>
      </c>
      <c r="N202" s="73">
        <f t="shared" si="19"/>
        <v>0</v>
      </c>
      <c r="O202" s="64"/>
      <c r="P202" s="64"/>
      <c r="Q202" s="64"/>
      <c r="R202" s="64"/>
      <c r="S202" s="64"/>
      <c r="T202" s="64"/>
      <c r="U202" s="64"/>
      <c r="V202" s="64"/>
      <c r="W202" s="64"/>
      <c r="X202" s="64"/>
    </row>
    <row r="203" spans="2:24" outlineLevel="1" x14ac:dyDescent="0.25">
      <c r="B203" s="64"/>
      <c r="C203" s="64"/>
      <c r="D203" s="118">
        <v>196</v>
      </c>
      <c r="E203" s="7" t="str">
        <f>Model!D200</f>
        <v>Closed</v>
      </c>
      <c r="F203" s="72" t="str">
        <f>'Teller 1'!F203</f>
        <v>Open</v>
      </c>
      <c r="G203" s="75">
        <f ca="1">COUNT($H$8:H202)-COUNTIF($J$8:J202,"&lt;"&amp;TEXT(E203,"General"))</f>
        <v>-100</v>
      </c>
      <c r="H203" s="7" t="str">
        <f>IF(Model!J200=$C$4,MAXA(E203,MAX($J$8:J202)),"")</f>
        <v/>
      </c>
      <c r="I203" s="7" t="str">
        <f>IF(Model!J200=$C$4,_xll.CB.Normal(INDEX(Summary!$C$5:$E$12,7,'Teller 2'!$C$5),(INDEX(Summary!$C$5:$E$12,8,'Teller 2'!$C$5)),0),"")</f>
        <v/>
      </c>
      <c r="J203" s="7" t="str">
        <f t="shared" si="15"/>
        <v/>
      </c>
      <c r="K203" s="76" t="str">
        <f t="shared" si="16"/>
        <v/>
      </c>
      <c r="L203" s="73">
        <f t="shared" si="17"/>
        <v>0</v>
      </c>
      <c r="M203" s="73">
        <f t="shared" si="18"/>
        <v>0</v>
      </c>
      <c r="N203" s="73">
        <f t="shared" si="19"/>
        <v>0</v>
      </c>
      <c r="O203" s="64"/>
      <c r="P203" s="64"/>
      <c r="Q203" s="64"/>
      <c r="R203" s="64"/>
      <c r="S203" s="64"/>
      <c r="T203" s="64"/>
      <c r="U203" s="64"/>
      <c r="V203" s="64"/>
      <c r="W203" s="64"/>
      <c r="X203" s="64"/>
    </row>
    <row r="204" spans="2:24" outlineLevel="1" x14ac:dyDescent="0.25">
      <c r="B204" s="64"/>
      <c r="C204" s="64"/>
      <c r="D204" s="118">
        <v>197</v>
      </c>
      <c r="E204" s="7" t="str">
        <f>Model!D201</f>
        <v>Closed</v>
      </c>
      <c r="F204" s="72" t="str">
        <f>'Teller 1'!F204</f>
        <v>Open</v>
      </c>
      <c r="G204" s="75">
        <f ca="1">COUNT($H$8:H203)-COUNTIF($J$8:J203,"&lt;"&amp;TEXT(E204,"General"))</f>
        <v>-101</v>
      </c>
      <c r="H204" s="7" t="str">
        <f>IF(Model!J201=$C$4,MAXA(E204,MAX($J$8:J203)),"")</f>
        <v/>
      </c>
      <c r="I204" s="7" t="str">
        <f>IF(Model!J201=$C$4,_xll.CB.Normal(INDEX(Summary!$C$5:$E$12,7,'Teller 2'!$C$5),(INDEX(Summary!$C$5:$E$12,8,'Teller 2'!$C$5)),0),"")</f>
        <v/>
      </c>
      <c r="J204" s="7" t="str">
        <f t="shared" si="15"/>
        <v/>
      </c>
      <c r="K204" s="76" t="str">
        <f t="shared" si="16"/>
        <v/>
      </c>
      <c r="L204" s="73">
        <f t="shared" si="17"/>
        <v>0</v>
      </c>
      <c r="M204" s="73">
        <f t="shared" si="18"/>
        <v>0</v>
      </c>
      <c r="N204" s="73">
        <f t="shared" si="19"/>
        <v>0</v>
      </c>
      <c r="O204" s="64"/>
      <c r="P204" s="64"/>
      <c r="Q204" s="64"/>
      <c r="R204" s="64"/>
      <c r="S204" s="64"/>
      <c r="T204" s="64"/>
      <c r="U204" s="64"/>
      <c r="V204" s="64"/>
      <c r="W204" s="64"/>
      <c r="X204" s="64"/>
    </row>
    <row r="205" spans="2:24" outlineLevel="1" x14ac:dyDescent="0.25">
      <c r="B205" s="64"/>
      <c r="C205" s="64"/>
      <c r="D205" s="118">
        <v>198</v>
      </c>
      <c r="E205" s="7" t="str">
        <f>Model!D202</f>
        <v>Closed</v>
      </c>
      <c r="F205" s="72" t="str">
        <f>'Teller 1'!F205</f>
        <v>Open</v>
      </c>
      <c r="G205" s="75">
        <f ca="1">COUNT($H$8:H204)-COUNTIF($J$8:J204,"&lt;"&amp;TEXT(E205,"General"))</f>
        <v>-102</v>
      </c>
      <c r="H205" s="7" t="str">
        <f>IF(Model!J202=$C$4,MAXA(E205,MAX($J$8:J204)),"")</f>
        <v/>
      </c>
      <c r="I205" s="7" t="str">
        <f>IF(Model!J202=$C$4,_xll.CB.Normal(INDEX(Summary!$C$5:$E$12,7,'Teller 2'!$C$5),(INDEX(Summary!$C$5:$E$12,8,'Teller 2'!$C$5)),0),"")</f>
        <v/>
      </c>
      <c r="J205" s="7" t="str">
        <f t="shared" si="15"/>
        <v/>
      </c>
      <c r="K205" s="76" t="str">
        <f t="shared" si="16"/>
        <v/>
      </c>
      <c r="L205" s="73">
        <f t="shared" si="17"/>
        <v>0</v>
      </c>
      <c r="M205" s="73">
        <f t="shared" si="18"/>
        <v>0</v>
      </c>
      <c r="N205" s="73">
        <f t="shared" si="19"/>
        <v>0</v>
      </c>
      <c r="O205" s="64"/>
      <c r="P205" s="64"/>
      <c r="Q205" s="64"/>
      <c r="R205" s="64"/>
      <c r="S205" s="64"/>
      <c r="T205" s="64"/>
      <c r="U205" s="64"/>
      <c r="V205" s="64"/>
      <c r="W205" s="64"/>
      <c r="X205" s="64"/>
    </row>
    <row r="206" spans="2:24" outlineLevel="1" x14ac:dyDescent="0.25">
      <c r="B206" s="64"/>
      <c r="C206" s="64"/>
      <c r="D206" s="118">
        <v>199</v>
      </c>
      <c r="E206" s="7" t="str">
        <f>Model!D203</f>
        <v>Closed</v>
      </c>
      <c r="F206" s="72" t="str">
        <f>'Teller 1'!F206</f>
        <v>Open</v>
      </c>
      <c r="G206" s="75">
        <f ca="1">COUNT($H$8:H205)-COUNTIF($J$8:J205,"&lt;"&amp;TEXT(E206,"General"))</f>
        <v>-103</v>
      </c>
      <c r="H206" s="7" t="str">
        <f>IF(Model!J203=$C$4,MAXA(E206,MAX($J$8:J205)),"")</f>
        <v/>
      </c>
      <c r="I206" s="7" t="str">
        <f>IF(Model!J203=$C$4,_xll.CB.Normal(INDEX(Summary!$C$5:$E$12,7,'Teller 2'!$C$5),(INDEX(Summary!$C$5:$E$12,8,'Teller 2'!$C$5)),0),"")</f>
        <v/>
      </c>
      <c r="J206" s="7" t="str">
        <f t="shared" si="15"/>
        <v/>
      </c>
      <c r="K206" s="76" t="str">
        <f t="shared" si="16"/>
        <v/>
      </c>
      <c r="L206" s="73">
        <f t="shared" si="17"/>
        <v>0</v>
      </c>
      <c r="M206" s="73">
        <f t="shared" si="18"/>
        <v>0</v>
      </c>
      <c r="N206" s="73">
        <f t="shared" si="19"/>
        <v>0</v>
      </c>
      <c r="O206" s="64"/>
      <c r="P206" s="64"/>
      <c r="Q206" s="64"/>
      <c r="R206" s="64"/>
      <c r="S206" s="64"/>
      <c r="T206" s="64"/>
      <c r="U206" s="64"/>
      <c r="V206" s="64"/>
      <c r="W206" s="64"/>
      <c r="X206" s="64"/>
    </row>
    <row r="207" spans="2:24" outlineLevel="1" x14ac:dyDescent="0.25">
      <c r="B207" s="64"/>
      <c r="C207" s="64"/>
      <c r="D207" s="118">
        <v>200</v>
      </c>
      <c r="E207" s="7" t="str">
        <f>Model!D204</f>
        <v>Closed</v>
      </c>
      <c r="F207" s="72" t="str">
        <f>'Teller 1'!F207</f>
        <v>Open</v>
      </c>
      <c r="G207" s="75">
        <f ca="1">COUNT($H$8:H206)-COUNTIF($J$8:J206,"&lt;"&amp;TEXT(E207,"General"))</f>
        <v>-104</v>
      </c>
      <c r="H207" s="7" t="str">
        <f>IF(Model!J204=$C$4,MAXA(E207,MAX($J$8:J206)),"")</f>
        <v/>
      </c>
      <c r="I207" s="7" t="str">
        <f>IF(Model!J204=$C$4,_xll.CB.Normal(INDEX(Summary!$C$5:$E$12,7,'Teller 2'!$C$5),(INDEX(Summary!$C$5:$E$12,8,'Teller 2'!$C$5)),0),"")</f>
        <v/>
      </c>
      <c r="J207" s="7" t="str">
        <f t="shared" si="15"/>
        <v/>
      </c>
      <c r="K207" s="76" t="str">
        <f t="shared" si="16"/>
        <v/>
      </c>
      <c r="L207" s="73">
        <f t="shared" si="17"/>
        <v>0</v>
      </c>
      <c r="M207" s="73">
        <f t="shared" si="18"/>
        <v>0</v>
      </c>
      <c r="N207" s="73">
        <f t="shared" si="19"/>
        <v>0</v>
      </c>
      <c r="O207" s="64"/>
      <c r="P207" s="64"/>
      <c r="Q207" s="64"/>
      <c r="R207" s="64"/>
      <c r="S207" s="64"/>
      <c r="T207" s="64"/>
      <c r="U207" s="64"/>
      <c r="V207" s="64"/>
      <c r="W207" s="64"/>
      <c r="X207" s="64"/>
    </row>
    <row r="208" spans="2:24" x14ac:dyDescent="0.25">
      <c r="B208" s="64"/>
      <c r="C208" s="64"/>
      <c r="D208" s="8"/>
      <c r="E208" s="8"/>
      <c r="F208" s="8"/>
      <c r="G208" s="8"/>
      <c r="H208" s="8"/>
      <c r="I208" s="64"/>
      <c r="J208" s="8"/>
      <c r="K208" s="64"/>
      <c r="L208" s="64"/>
      <c r="M208" s="64"/>
      <c r="N208" s="64"/>
      <c r="O208" s="64"/>
      <c r="P208" s="64"/>
      <c r="Q208" s="64"/>
      <c r="R208" s="64"/>
      <c r="S208" s="64"/>
      <c r="T208" s="64"/>
      <c r="U208" s="64"/>
      <c r="V208" s="64"/>
      <c r="W208" s="64"/>
      <c r="X208" s="64"/>
    </row>
    <row r="209" spans="2:24" x14ac:dyDescent="0.25">
      <c r="B209" s="64"/>
      <c r="C209" s="64"/>
      <c r="D209" s="8"/>
      <c r="E209" s="8"/>
      <c r="F209" s="8"/>
      <c r="G209" s="8"/>
      <c r="H209" s="8"/>
      <c r="I209" s="64"/>
      <c r="J209" s="8"/>
      <c r="K209" s="64"/>
      <c r="L209" s="64"/>
      <c r="M209" s="64"/>
      <c r="N209" s="64"/>
      <c r="O209" s="64"/>
      <c r="P209" s="64"/>
      <c r="Q209" s="64"/>
      <c r="R209" s="64"/>
      <c r="S209" s="64"/>
      <c r="T209" s="64"/>
      <c r="U209" s="64"/>
      <c r="V209" s="64"/>
      <c r="W209" s="64"/>
      <c r="X209" s="64"/>
    </row>
    <row r="210" spans="2:24" x14ac:dyDescent="0.25">
      <c r="B210" s="64"/>
      <c r="C210" s="64"/>
      <c r="D210" s="8"/>
      <c r="E210" s="8"/>
      <c r="F210" s="8"/>
      <c r="G210" s="8"/>
      <c r="H210" s="8"/>
      <c r="I210" s="64"/>
      <c r="J210" s="8"/>
      <c r="K210" s="64"/>
      <c r="L210" s="64"/>
      <c r="M210" s="64"/>
      <c r="N210" s="64"/>
      <c r="O210" s="64"/>
      <c r="P210" s="64"/>
      <c r="Q210" s="64"/>
      <c r="R210" s="64"/>
      <c r="S210" s="64"/>
      <c r="T210" s="64"/>
      <c r="U210" s="64"/>
      <c r="V210" s="64"/>
      <c r="W210" s="64"/>
      <c r="X210" s="64"/>
    </row>
    <row r="211" spans="2:24" x14ac:dyDescent="0.25">
      <c r="B211" s="64"/>
      <c r="C211" s="64"/>
      <c r="D211" s="8"/>
      <c r="E211" s="8"/>
      <c r="F211" s="8"/>
      <c r="G211" s="8"/>
      <c r="H211" s="8"/>
      <c r="I211" s="64"/>
      <c r="J211" s="8"/>
      <c r="K211" s="64"/>
      <c r="L211" s="64"/>
      <c r="M211" s="64"/>
      <c r="N211" s="64"/>
      <c r="O211" s="64"/>
      <c r="P211" s="64"/>
      <c r="Q211" s="64"/>
      <c r="R211" s="64"/>
      <c r="S211" s="64"/>
      <c r="T211" s="64"/>
      <c r="U211" s="64"/>
      <c r="V211" s="64"/>
      <c r="W211" s="64"/>
      <c r="X211" s="64"/>
    </row>
    <row r="212" spans="2:24" x14ac:dyDescent="0.25">
      <c r="B212" s="64"/>
      <c r="C212" s="64"/>
      <c r="D212" s="8"/>
      <c r="E212" s="8"/>
      <c r="F212" s="8"/>
      <c r="G212" s="8"/>
      <c r="H212" s="8"/>
      <c r="I212" s="64"/>
      <c r="J212" s="8"/>
      <c r="K212" s="64"/>
      <c r="L212" s="64"/>
      <c r="M212" s="64"/>
      <c r="N212" s="64"/>
      <c r="O212" s="64"/>
      <c r="P212" s="64"/>
      <c r="Q212" s="64"/>
      <c r="R212" s="64"/>
      <c r="S212" s="64"/>
      <c r="T212" s="64"/>
      <c r="U212" s="64"/>
      <c r="V212" s="64"/>
      <c r="W212" s="64"/>
      <c r="X212" s="64"/>
    </row>
    <row r="213" spans="2:24" x14ac:dyDescent="0.25">
      <c r="B213" s="64"/>
      <c r="C213" s="64"/>
      <c r="D213" s="8"/>
      <c r="E213" s="8"/>
      <c r="F213" s="8"/>
      <c r="G213" s="8"/>
      <c r="H213" s="8"/>
      <c r="I213" s="64"/>
      <c r="J213" s="8"/>
      <c r="K213" s="64"/>
      <c r="L213" s="64"/>
      <c r="M213" s="64"/>
      <c r="N213" s="64"/>
      <c r="O213" s="64"/>
      <c r="P213" s="64"/>
      <c r="Q213" s="64"/>
      <c r="R213" s="64"/>
      <c r="S213" s="64"/>
      <c r="T213" s="64"/>
      <c r="U213" s="64"/>
      <c r="V213" s="64"/>
      <c r="W213" s="64"/>
      <c r="X213" s="64"/>
    </row>
    <row r="214" spans="2:24" x14ac:dyDescent="0.25">
      <c r="B214" s="64"/>
      <c r="C214" s="64"/>
      <c r="D214" s="8"/>
      <c r="E214" s="8"/>
      <c r="F214" s="8"/>
      <c r="G214" s="8"/>
      <c r="H214" s="8"/>
      <c r="I214" s="64"/>
      <c r="J214" s="8"/>
      <c r="K214" s="64"/>
      <c r="L214" s="64"/>
      <c r="M214" s="64"/>
      <c r="N214" s="64"/>
      <c r="O214" s="64"/>
      <c r="P214" s="64"/>
      <c r="Q214" s="64"/>
      <c r="R214" s="64"/>
      <c r="S214" s="64"/>
      <c r="T214" s="64"/>
      <c r="U214" s="64"/>
      <c r="V214" s="64"/>
      <c r="W214" s="64"/>
      <c r="X214" s="64"/>
    </row>
    <row r="215" spans="2:24" x14ac:dyDescent="0.25">
      <c r="B215" s="64"/>
      <c r="C215" s="64"/>
      <c r="D215" s="8"/>
      <c r="E215" s="8"/>
      <c r="F215" s="8"/>
      <c r="G215" s="8"/>
      <c r="H215" s="8"/>
      <c r="I215" s="64"/>
      <c r="J215" s="8"/>
      <c r="K215" s="64"/>
      <c r="L215" s="64"/>
      <c r="M215" s="64"/>
      <c r="N215" s="64"/>
      <c r="O215" s="64"/>
      <c r="P215" s="64"/>
      <c r="Q215" s="64"/>
      <c r="R215" s="64"/>
      <c r="S215" s="64"/>
      <c r="T215" s="64"/>
      <c r="U215" s="64"/>
      <c r="V215" s="64"/>
      <c r="W215" s="64"/>
      <c r="X215" s="64"/>
    </row>
    <row r="216" spans="2:24" x14ac:dyDescent="0.25">
      <c r="B216" s="64"/>
      <c r="C216" s="64"/>
      <c r="D216" s="8"/>
      <c r="E216" s="8"/>
      <c r="F216" s="8"/>
      <c r="G216" s="8"/>
      <c r="H216" s="8"/>
      <c r="I216" s="64"/>
      <c r="J216" s="8"/>
      <c r="K216" s="64"/>
      <c r="L216" s="64"/>
      <c r="M216" s="64"/>
      <c r="N216" s="64"/>
      <c r="O216" s="64"/>
      <c r="P216" s="64"/>
      <c r="Q216" s="64"/>
      <c r="R216" s="64"/>
      <c r="S216" s="64"/>
      <c r="T216" s="64"/>
      <c r="U216" s="64"/>
      <c r="V216" s="64"/>
      <c r="W216" s="64"/>
      <c r="X216" s="64"/>
    </row>
    <row r="217" spans="2:24" x14ac:dyDescent="0.25">
      <c r="B217" s="64"/>
      <c r="C217" s="64"/>
      <c r="D217" s="8"/>
      <c r="E217" s="8"/>
      <c r="F217" s="8"/>
      <c r="G217" s="8"/>
      <c r="H217" s="8"/>
      <c r="I217" s="64"/>
      <c r="J217" s="8"/>
      <c r="K217" s="64"/>
      <c r="L217" s="64"/>
      <c r="M217" s="64"/>
      <c r="N217" s="64"/>
      <c r="O217" s="64"/>
      <c r="P217" s="64"/>
      <c r="Q217" s="64"/>
      <c r="R217" s="64"/>
      <c r="S217" s="64"/>
      <c r="T217" s="64"/>
      <c r="U217" s="64"/>
      <c r="V217" s="64"/>
      <c r="W217" s="64"/>
      <c r="X217" s="64"/>
    </row>
    <row r="218" spans="2:24" x14ac:dyDescent="0.25">
      <c r="B218" s="64"/>
      <c r="C218" s="64"/>
      <c r="D218" s="8"/>
      <c r="E218" s="8"/>
      <c r="F218" s="8"/>
      <c r="G218" s="8"/>
      <c r="H218" s="8"/>
      <c r="I218" s="64"/>
      <c r="J218" s="8"/>
      <c r="K218" s="64"/>
      <c r="L218" s="64"/>
      <c r="M218" s="64"/>
      <c r="N218" s="64"/>
      <c r="O218" s="64"/>
      <c r="P218" s="64"/>
      <c r="Q218" s="64"/>
      <c r="R218" s="64"/>
      <c r="S218" s="64"/>
      <c r="T218" s="64"/>
      <c r="U218" s="64"/>
      <c r="V218" s="64"/>
      <c r="W218" s="64"/>
      <c r="X218" s="64"/>
    </row>
    <row r="219" spans="2:24" x14ac:dyDescent="0.25">
      <c r="B219" s="64"/>
      <c r="C219" s="64"/>
      <c r="D219" s="8"/>
      <c r="E219" s="8"/>
      <c r="F219" s="8"/>
      <c r="G219" s="8"/>
      <c r="H219" s="8"/>
      <c r="I219" s="64"/>
      <c r="J219" s="8"/>
      <c r="K219" s="64"/>
      <c r="L219" s="64"/>
      <c r="M219" s="64"/>
      <c r="N219" s="64"/>
      <c r="O219" s="64"/>
      <c r="P219" s="64"/>
      <c r="Q219" s="64"/>
      <c r="R219" s="64"/>
      <c r="S219" s="64"/>
      <c r="T219" s="64"/>
      <c r="U219" s="64"/>
      <c r="V219" s="64"/>
      <c r="W219" s="64"/>
      <c r="X219" s="64"/>
    </row>
    <row r="220" spans="2:24" x14ac:dyDescent="0.25">
      <c r="B220" s="64"/>
      <c r="C220" s="64"/>
      <c r="D220" s="8"/>
      <c r="E220" s="8"/>
      <c r="F220" s="8"/>
      <c r="G220" s="8"/>
      <c r="H220" s="8"/>
      <c r="I220" s="64"/>
      <c r="J220" s="8"/>
      <c r="K220" s="64"/>
      <c r="L220" s="64"/>
      <c r="M220" s="64"/>
      <c r="N220" s="64"/>
      <c r="O220" s="64"/>
      <c r="P220" s="64"/>
      <c r="Q220" s="64"/>
      <c r="R220" s="64"/>
      <c r="S220" s="64"/>
      <c r="T220" s="64"/>
      <c r="U220" s="64"/>
      <c r="V220" s="64"/>
      <c r="W220" s="64"/>
      <c r="X220" s="64"/>
    </row>
    <row r="221" spans="2:24" x14ac:dyDescent="0.25">
      <c r="B221" s="64"/>
      <c r="C221" s="64"/>
      <c r="D221" s="8"/>
      <c r="E221" s="8"/>
      <c r="F221" s="8"/>
      <c r="G221" s="8"/>
      <c r="H221" s="8"/>
      <c r="I221" s="64"/>
      <c r="J221" s="8"/>
      <c r="K221" s="64"/>
      <c r="L221" s="64"/>
      <c r="M221" s="64"/>
      <c r="N221" s="64"/>
      <c r="O221" s="64"/>
      <c r="P221" s="64"/>
      <c r="Q221" s="64"/>
      <c r="R221" s="64"/>
      <c r="S221" s="64"/>
      <c r="T221" s="64"/>
      <c r="U221" s="64"/>
      <c r="V221" s="64"/>
      <c r="W221" s="64"/>
      <c r="X221" s="64"/>
    </row>
    <row r="222" spans="2:24" x14ac:dyDescent="0.25">
      <c r="B222" s="64"/>
      <c r="C222" s="64"/>
      <c r="D222" s="8"/>
      <c r="E222" s="8"/>
      <c r="F222" s="8"/>
      <c r="G222" s="8"/>
      <c r="H222" s="8"/>
      <c r="I222" s="64"/>
      <c r="J222" s="8"/>
      <c r="K222" s="64"/>
      <c r="L222" s="64"/>
      <c r="M222" s="64"/>
      <c r="N222" s="64"/>
      <c r="O222" s="64"/>
      <c r="P222" s="64"/>
      <c r="Q222" s="64"/>
      <c r="R222" s="64"/>
      <c r="S222" s="64"/>
      <c r="T222" s="64"/>
      <c r="U222" s="64"/>
      <c r="V222" s="64"/>
      <c r="W222" s="64"/>
      <c r="X222" s="64"/>
    </row>
    <row r="223" spans="2:24" x14ac:dyDescent="0.25">
      <c r="B223" s="64"/>
      <c r="C223" s="64"/>
      <c r="D223" s="8"/>
      <c r="E223" s="8"/>
      <c r="F223" s="8"/>
      <c r="G223" s="8"/>
      <c r="H223" s="8"/>
      <c r="I223" s="64"/>
      <c r="J223" s="8"/>
      <c r="K223" s="64"/>
      <c r="L223" s="64"/>
      <c r="M223" s="64"/>
      <c r="N223" s="64"/>
      <c r="O223" s="64"/>
      <c r="P223" s="64"/>
      <c r="Q223" s="64"/>
      <c r="R223" s="64"/>
      <c r="S223" s="64"/>
      <c r="T223" s="64"/>
      <c r="U223" s="64"/>
      <c r="V223" s="64"/>
      <c r="W223" s="64"/>
      <c r="X223" s="64"/>
    </row>
    <row r="224" spans="2:24" x14ac:dyDescent="0.25">
      <c r="B224" s="64"/>
      <c r="C224" s="64"/>
      <c r="D224" s="8"/>
      <c r="E224" s="8"/>
      <c r="F224" s="8"/>
      <c r="G224" s="8"/>
      <c r="H224" s="8"/>
      <c r="I224" s="64"/>
      <c r="J224" s="8"/>
      <c r="K224" s="64"/>
      <c r="L224" s="64"/>
      <c r="M224" s="64"/>
      <c r="N224" s="64"/>
      <c r="O224" s="64"/>
      <c r="P224" s="64"/>
      <c r="Q224" s="64"/>
      <c r="R224" s="64"/>
      <c r="S224" s="64"/>
      <c r="T224" s="64"/>
      <c r="U224" s="64"/>
      <c r="V224" s="64"/>
      <c r="W224" s="64"/>
      <c r="X224" s="64"/>
    </row>
    <row r="225" spans="2:24" x14ac:dyDescent="0.25">
      <c r="B225" s="64"/>
      <c r="C225" s="64"/>
      <c r="D225" s="8"/>
      <c r="E225" s="8"/>
      <c r="F225" s="8"/>
      <c r="G225" s="8"/>
      <c r="H225" s="8"/>
      <c r="I225" s="64"/>
      <c r="J225" s="8"/>
      <c r="K225" s="64"/>
      <c r="L225" s="64"/>
      <c r="M225" s="64"/>
      <c r="N225" s="64"/>
      <c r="O225" s="64"/>
      <c r="P225" s="64"/>
      <c r="Q225" s="64"/>
      <c r="R225" s="64"/>
      <c r="S225" s="64"/>
      <c r="T225" s="64"/>
      <c r="U225" s="64"/>
      <c r="V225" s="64"/>
      <c r="W225" s="64"/>
      <c r="X225" s="64"/>
    </row>
    <row r="226" spans="2:24" x14ac:dyDescent="0.25">
      <c r="B226" s="64"/>
      <c r="C226" s="64"/>
      <c r="D226" s="8"/>
      <c r="E226" s="8"/>
      <c r="F226" s="8"/>
      <c r="G226" s="8"/>
      <c r="H226" s="8"/>
      <c r="I226" s="64"/>
      <c r="J226" s="8"/>
      <c r="K226" s="64"/>
      <c r="L226" s="64"/>
      <c r="M226" s="64"/>
      <c r="N226" s="64"/>
      <c r="O226" s="64"/>
      <c r="P226" s="64"/>
      <c r="Q226" s="64"/>
      <c r="R226" s="64"/>
      <c r="S226" s="64"/>
      <c r="T226" s="64"/>
      <c r="U226" s="64"/>
      <c r="V226" s="64"/>
      <c r="W226" s="64"/>
      <c r="X226" s="64"/>
    </row>
    <row r="227" spans="2:24" x14ac:dyDescent="0.25">
      <c r="B227" s="64"/>
      <c r="C227" s="64"/>
      <c r="D227" s="8"/>
      <c r="E227" s="8"/>
      <c r="F227" s="8"/>
      <c r="G227" s="8"/>
      <c r="H227" s="8"/>
      <c r="I227" s="64"/>
      <c r="J227" s="8"/>
      <c r="K227" s="64"/>
      <c r="L227" s="64"/>
      <c r="M227" s="64"/>
      <c r="N227" s="64"/>
      <c r="O227" s="64"/>
      <c r="P227" s="64"/>
      <c r="Q227" s="64"/>
      <c r="R227" s="64"/>
      <c r="S227" s="64"/>
      <c r="T227" s="64"/>
      <c r="U227" s="64"/>
      <c r="V227" s="64"/>
      <c r="W227" s="64"/>
      <c r="X227" s="64"/>
    </row>
    <row r="228" spans="2:24" x14ac:dyDescent="0.25">
      <c r="B228" s="64"/>
      <c r="C228" s="64"/>
      <c r="D228" s="8"/>
      <c r="E228" s="8"/>
      <c r="F228" s="8"/>
      <c r="G228" s="8"/>
      <c r="H228" s="8"/>
      <c r="I228" s="64"/>
      <c r="J228" s="8"/>
      <c r="K228" s="64"/>
      <c r="L228" s="64"/>
      <c r="M228" s="64"/>
      <c r="N228" s="64"/>
      <c r="O228" s="64"/>
      <c r="P228" s="64"/>
      <c r="Q228" s="64"/>
      <c r="R228" s="64"/>
      <c r="S228" s="64"/>
      <c r="T228" s="64"/>
      <c r="U228" s="64"/>
      <c r="V228" s="64"/>
      <c r="W228" s="64"/>
      <c r="X228" s="64"/>
    </row>
    <row r="229" spans="2:24" x14ac:dyDescent="0.25">
      <c r="B229" s="64"/>
      <c r="C229" s="64"/>
      <c r="D229" s="8"/>
      <c r="E229" s="8"/>
      <c r="F229" s="8"/>
      <c r="G229" s="8"/>
      <c r="H229" s="8"/>
      <c r="I229" s="64"/>
      <c r="J229" s="8"/>
      <c r="K229" s="64"/>
      <c r="L229" s="64"/>
      <c r="M229" s="64"/>
      <c r="N229" s="64"/>
      <c r="O229" s="64"/>
      <c r="P229" s="64"/>
      <c r="Q229" s="64"/>
      <c r="R229" s="64"/>
      <c r="S229" s="64"/>
      <c r="T229" s="64"/>
      <c r="U229" s="64"/>
      <c r="V229" s="64"/>
      <c r="W229" s="64"/>
      <c r="X229" s="64"/>
    </row>
    <row r="230" spans="2:24" x14ac:dyDescent="0.25">
      <c r="B230" s="64"/>
      <c r="C230" s="64"/>
      <c r="D230" s="8"/>
      <c r="E230" s="8"/>
      <c r="F230" s="8"/>
      <c r="G230" s="8"/>
      <c r="H230" s="8"/>
      <c r="I230" s="64"/>
      <c r="J230" s="8"/>
      <c r="K230" s="64"/>
      <c r="L230" s="64"/>
      <c r="M230" s="64"/>
      <c r="N230" s="64"/>
      <c r="O230" s="64"/>
      <c r="P230" s="64"/>
      <c r="Q230" s="64"/>
      <c r="R230" s="64"/>
      <c r="S230" s="64"/>
      <c r="T230" s="64"/>
      <c r="U230" s="64"/>
      <c r="V230" s="64"/>
      <c r="W230" s="64"/>
      <c r="X230" s="64"/>
    </row>
    <row r="231" spans="2:24" x14ac:dyDescent="0.25">
      <c r="B231" s="64"/>
      <c r="C231" s="64"/>
      <c r="D231" s="8"/>
      <c r="E231" s="8"/>
      <c r="F231" s="8"/>
      <c r="G231" s="8"/>
      <c r="H231" s="8"/>
      <c r="I231" s="64"/>
      <c r="J231" s="8"/>
      <c r="K231" s="64"/>
      <c r="L231" s="64"/>
      <c r="M231" s="64"/>
      <c r="N231" s="64"/>
      <c r="O231" s="64"/>
      <c r="P231" s="64"/>
      <c r="Q231" s="64"/>
      <c r="R231" s="64"/>
      <c r="S231" s="64"/>
      <c r="T231" s="64"/>
      <c r="U231" s="64"/>
      <c r="V231" s="64"/>
      <c r="W231" s="64"/>
      <c r="X231" s="64"/>
    </row>
    <row r="232" spans="2:24" x14ac:dyDescent="0.25">
      <c r="B232" s="64"/>
      <c r="C232" s="64"/>
      <c r="D232" s="8"/>
      <c r="E232" s="8"/>
      <c r="F232" s="8"/>
      <c r="G232" s="8"/>
      <c r="H232" s="8"/>
      <c r="I232" s="64"/>
      <c r="J232" s="8"/>
      <c r="K232" s="64"/>
      <c r="L232" s="64"/>
      <c r="M232" s="64"/>
      <c r="N232" s="64"/>
      <c r="O232" s="64"/>
      <c r="P232" s="64"/>
      <c r="Q232" s="64"/>
    </row>
    <row r="233" spans="2:24" x14ac:dyDescent="0.25">
      <c r="B233" s="64"/>
      <c r="C233" s="64"/>
      <c r="D233" s="8"/>
      <c r="E233" s="8"/>
      <c r="F233" s="8"/>
      <c r="G233" s="8"/>
      <c r="H233" s="8"/>
      <c r="I233" s="64"/>
      <c r="J233" s="8"/>
      <c r="K233" s="64"/>
      <c r="L233" s="64"/>
      <c r="M233" s="64"/>
      <c r="N233" s="64"/>
      <c r="O233" s="64"/>
      <c r="P233" s="64"/>
      <c r="Q233" s="64"/>
    </row>
    <row r="234" spans="2:24" x14ac:dyDescent="0.25">
      <c r="B234" s="64"/>
      <c r="C234" s="64"/>
      <c r="D234" s="8"/>
      <c r="E234" s="8"/>
      <c r="F234" s="8"/>
      <c r="G234" s="8"/>
      <c r="H234" s="8"/>
      <c r="I234" s="64"/>
      <c r="J234" s="8"/>
      <c r="K234" s="64"/>
      <c r="L234" s="64"/>
      <c r="M234" s="64"/>
      <c r="N234" s="64"/>
      <c r="O234" s="64"/>
      <c r="P234" s="64"/>
      <c r="Q234" s="64"/>
    </row>
    <row r="235" spans="2:24" x14ac:dyDescent="0.25">
      <c r="B235" s="64"/>
      <c r="C235" s="64"/>
      <c r="D235" s="8"/>
      <c r="E235" s="8"/>
      <c r="F235" s="8"/>
      <c r="G235" s="8"/>
      <c r="H235" s="8"/>
      <c r="I235" s="64"/>
      <c r="J235" s="8"/>
      <c r="K235" s="64"/>
      <c r="L235" s="64"/>
      <c r="M235" s="64"/>
      <c r="N235" s="64"/>
      <c r="O235" s="64"/>
      <c r="P235" s="64"/>
      <c r="Q235" s="64"/>
    </row>
    <row r="236" spans="2:24" x14ac:dyDescent="0.25">
      <c r="B236" s="64"/>
      <c r="C236" s="64"/>
      <c r="D236" s="8"/>
      <c r="E236" s="8"/>
      <c r="F236" s="8"/>
      <c r="G236" s="8"/>
      <c r="H236" s="8"/>
      <c r="I236" s="64"/>
      <c r="J236" s="8"/>
      <c r="K236" s="64"/>
      <c r="L236" s="64"/>
      <c r="M236" s="64"/>
      <c r="N236" s="64"/>
      <c r="O236" s="64"/>
      <c r="P236" s="64"/>
      <c r="Q236" s="64"/>
    </row>
    <row r="237" spans="2:24" x14ac:dyDescent="0.25">
      <c r="B237" s="64"/>
      <c r="C237" s="64"/>
      <c r="D237" s="8"/>
      <c r="E237" s="8"/>
      <c r="F237" s="8"/>
      <c r="G237" s="8"/>
      <c r="H237" s="8"/>
      <c r="I237" s="64"/>
      <c r="J237" s="8"/>
      <c r="K237" s="64"/>
      <c r="L237" s="64"/>
      <c r="M237" s="64"/>
      <c r="N237" s="64"/>
      <c r="O237" s="64"/>
      <c r="P237" s="64"/>
      <c r="Q237" s="64"/>
    </row>
    <row r="238" spans="2:24" x14ac:dyDescent="0.25">
      <c r="B238" s="64"/>
      <c r="C238" s="64"/>
      <c r="D238" s="8"/>
      <c r="E238" s="8"/>
      <c r="F238" s="8"/>
      <c r="G238" s="8"/>
      <c r="H238" s="8"/>
      <c r="I238" s="64"/>
      <c r="J238" s="8"/>
      <c r="K238" s="64"/>
      <c r="L238" s="64"/>
      <c r="M238" s="64"/>
      <c r="N238" s="64"/>
      <c r="O238" s="64"/>
      <c r="P238" s="64"/>
      <c r="Q238" s="64"/>
    </row>
    <row r="239" spans="2:24" x14ac:dyDescent="0.25">
      <c r="B239" s="64"/>
      <c r="C239" s="64"/>
      <c r="D239" s="8"/>
      <c r="E239" s="8"/>
      <c r="F239" s="8"/>
      <c r="G239" s="8"/>
      <c r="H239" s="8"/>
      <c r="I239" s="64"/>
      <c r="J239" s="8"/>
      <c r="K239" s="64"/>
      <c r="L239" s="64"/>
      <c r="M239" s="64"/>
      <c r="N239" s="64"/>
      <c r="O239" s="64"/>
      <c r="P239" s="64"/>
      <c r="Q239" s="64"/>
    </row>
    <row r="240" spans="2:24" x14ac:dyDescent="0.25">
      <c r="B240" s="64"/>
      <c r="C240" s="64"/>
      <c r="D240" s="8"/>
      <c r="E240" s="8"/>
      <c r="F240" s="8"/>
      <c r="G240" s="8"/>
      <c r="H240" s="8"/>
      <c r="I240" s="64"/>
      <c r="J240" s="8"/>
      <c r="K240" s="64"/>
      <c r="L240" s="64"/>
      <c r="M240" s="64"/>
      <c r="N240" s="64"/>
      <c r="O240" s="64"/>
      <c r="P240" s="64"/>
      <c r="Q240" s="64"/>
    </row>
    <row r="241" spans="2:17" x14ac:dyDescent="0.25">
      <c r="B241" s="64"/>
      <c r="C241" s="64"/>
      <c r="D241" s="8"/>
      <c r="E241" s="8"/>
      <c r="F241" s="8"/>
      <c r="G241" s="8"/>
      <c r="H241" s="8"/>
      <c r="I241" s="64"/>
      <c r="J241" s="8"/>
      <c r="K241" s="64"/>
      <c r="L241" s="64"/>
      <c r="M241" s="64"/>
      <c r="N241" s="64"/>
      <c r="O241" s="64"/>
      <c r="P241" s="64"/>
      <c r="Q241" s="64"/>
    </row>
    <row r="242" spans="2:17" x14ac:dyDescent="0.25">
      <c r="B242" s="64"/>
      <c r="C242" s="64"/>
      <c r="D242" s="8"/>
      <c r="E242" s="8"/>
      <c r="F242" s="8"/>
      <c r="G242" s="8"/>
      <c r="H242" s="8"/>
      <c r="I242" s="64"/>
      <c r="J242" s="8"/>
      <c r="K242" s="64"/>
      <c r="L242" s="64"/>
      <c r="M242" s="64"/>
      <c r="N242" s="64"/>
      <c r="O242" s="64"/>
      <c r="P242" s="64"/>
      <c r="Q242" s="64"/>
    </row>
    <row r="243" spans="2:17" x14ac:dyDescent="0.25">
      <c r="B243" s="64"/>
      <c r="C243" s="64"/>
      <c r="D243" s="8"/>
      <c r="E243" s="8"/>
      <c r="F243" s="8"/>
      <c r="G243" s="8"/>
      <c r="H243" s="8"/>
      <c r="I243" s="64"/>
      <c r="J243" s="8"/>
      <c r="K243" s="64"/>
      <c r="L243" s="64"/>
      <c r="M243" s="64"/>
      <c r="N243" s="64"/>
      <c r="O243" s="64"/>
      <c r="P243" s="64"/>
      <c r="Q243" s="64"/>
    </row>
    <row r="244" spans="2:17" x14ac:dyDescent="0.25">
      <c r="B244" s="64"/>
      <c r="C244" s="64"/>
      <c r="D244" s="8"/>
      <c r="E244" s="8"/>
      <c r="F244" s="8"/>
      <c r="G244" s="8"/>
      <c r="H244" s="8"/>
      <c r="I244" s="64"/>
      <c r="J244" s="8"/>
      <c r="K244" s="64"/>
      <c r="L244" s="64"/>
      <c r="M244" s="64"/>
      <c r="N244" s="64"/>
      <c r="O244" s="64"/>
      <c r="P244" s="64"/>
      <c r="Q244" s="64"/>
    </row>
    <row r="245" spans="2:17" x14ac:dyDescent="0.25">
      <c r="B245" s="64"/>
      <c r="C245" s="64"/>
      <c r="D245" s="8"/>
      <c r="E245" s="8"/>
      <c r="F245" s="8"/>
      <c r="G245" s="8"/>
      <c r="H245" s="8"/>
      <c r="I245" s="64"/>
      <c r="J245" s="8"/>
      <c r="K245" s="64"/>
      <c r="L245" s="64"/>
      <c r="M245" s="64"/>
      <c r="N245" s="64"/>
      <c r="O245" s="64"/>
      <c r="P245" s="64"/>
      <c r="Q245" s="64"/>
    </row>
    <row r="246" spans="2:17" x14ac:dyDescent="0.25">
      <c r="B246" s="64"/>
      <c r="C246" s="64"/>
      <c r="D246" s="8"/>
      <c r="E246" s="8"/>
      <c r="F246" s="8"/>
      <c r="G246" s="8"/>
      <c r="H246" s="8"/>
      <c r="I246" s="64"/>
      <c r="J246" s="8"/>
      <c r="K246" s="64"/>
      <c r="L246" s="64"/>
      <c r="M246" s="64"/>
      <c r="N246" s="64"/>
      <c r="O246" s="64"/>
      <c r="P246" s="64"/>
      <c r="Q246" s="64"/>
    </row>
    <row r="247" spans="2:17" x14ac:dyDescent="0.25">
      <c r="B247" s="64"/>
      <c r="C247" s="64"/>
      <c r="D247" s="8"/>
      <c r="E247" s="8"/>
      <c r="F247" s="8"/>
      <c r="G247" s="8"/>
      <c r="H247" s="8"/>
      <c r="I247" s="64"/>
      <c r="J247" s="8"/>
      <c r="K247" s="64"/>
      <c r="L247" s="64"/>
      <c r="M247" s="64"/>
      <c r="N247" s="64"/>
      <c r="O247" s="64"/>
      <c r="P247" s="64"/>
      <c r="Q247" s="64"/>
    </row>
    <row r="248" spans="2:17" x14ac:dyDescent="0.25">
      <c r="B248" s="64"/>
      <c r="C248" s="64"/>
      <c r="D248" s="8"/>
      <c r="E248" s="8"/>
      <c r="F248" s="8"/>
      <c r="G248" s="8"/>
      <c r="H248" s="8"/>
      <c r="I248" s="64"/>
      <c r="J248" s="8"/>
      <c r="K248" s="64"/>
      <c r="L248" s="64"/>
      <c r="M248" s="64"/>
      <c r="N248" s="64"/>
      <c r="O248" s="64"/>
      <c r="P248" s="64"/>
      <c r="Q248" s="64"/>
    </row>
    <row r="249" spans="2:17" x14ac:dyDescent="0.25">
      <c r="B249" s="64"/>
      <c r="C249" s="64"/>
      <c r="D249" s="8"/>
      <c r="E249" s="8"/>
      <c r="F249" s="8"/>
      <c r="G249" s="8"/>
      <c r="H249" s="8"/>
      <c r="I249" s="64"/>
      <c r="J249" s="8"/>
      <c r="K249" s="64"/>
      <c r="L249" s="64"/>
      <c r="M249" s="64"/>
      <c r="N249" s="64"/>
      <c r="O249" s="64"/>
      <c r="P249" s="64"/>
      <c r="Q249" s="64"/>
    </row>
    <row r="250" spans="2:17" x14ac:dyDescent="0.25">
      <c r="B250" s="64"/>
      <c r="C250" s="64"/>
      <c r="D250" s="8"/>
      <c r="E250" s="8"/>
      <c r="F250" s="8"/>
      <c r="G250" s="8"/>
      <c r="H250" s="8"/>
      <c r="I250" s="64"/>
      <c r="J250" s="8"/>
      <c r="K250" s="64"/>
      <c r="L250" s="64"/>
      <c r="M250" s="64"/>
      <c r="N250" s="64"/>
      <c r="O250" s="64"/>
      <c r="P250" s="64"/>
      <c r="Q250" s="64"/>
    </row>
    <row r="251" spans="2:17" x14ac:dyDescent="0.25">
      <c r="B251" s="64"/>
      <c r="C251" s="64"/>
      <c r="D251" s="8"/>
      <c r="E251" s="8"/>
      <c r="F251" s="8"/>
      <c r="G251" s="8"/>
      <c r="H251" s="8"/>
      <c r="I251" s="64"/>
      <c r="J251" s="8"/>
      <c r="K251" s="64"/>
      <c r="L251" s="64"/>
      <c r="M251" s="64"/>
      <c r="N251" s="64"/>
      <c r="O251" s="64"/>
      <c r="P251" s="64"/>
      <c r="Q251" s="64"/>
    </row>
    <row r="252" spans="2:17" x14ac:dyDescent="0.25">
      <c r="B252" s="64"/>
      <c r="C252" s="64"/>
      <c r="D252" s="8"/>
      <c r="E252" s="8"/>
      <c r="F252" s="8"/>
      <c r="G252" s="8"/>
      <c r="H252" s="8"/>
      <c r="I252" s="64"/>
      <c r="J252" s="8"/>
      <c r="K252" s="64"/>
      <c r="L252" s="64"/>
      <c r="M252" s="64"/>
      <c r="N252" s="64"/>
      <c r="O252" s="64"/>
      <c r="P252" s="64"/>
      <c r="Q252" s="64"/>
    </row>
    <row r="253" spans="2:17" x14ac:dyDescent="0.25">
      <c r="B253" s="64"/>
      <c r="C253" s="64"/>
      <c r="D253" s="8"/>
      <c r="E253" s="8"/>
      <c r="F253" s="8"/>
      <c r="G253" s="8"/>
      <c r="H253" s="8"/>
      <c r="I253" s="64"/>
      <c r="J253" s="8"/>
      <c r="K253" s="64"/>
      <c r="L253" s="64"/>
      <c r="M253" s="64"/>
      <c r="N253" s="64"/>
      <c r="O253" s="64"/>
      <c r="P253" s="64"/>
      <c r="Q253" s="64"/>
    </row>
    <row r="254" spans="2:17" x14ac:dyDescent="0.25">
      <c r="B254" s="64"/>
      <c r="C254" s="64"/>
      <c r="D254" s="8"/>
      <c r="E254" s="8"/>
      <c r="F254" s="8"/>
      <c r="G254" s="8"/>
      <c r="H254" s="8"/>
      <c r="I254" s="64"/>
      <c r="J254" s="8"/>
      <c r="K254" s="64"/>
      <c r="L254" s="64"/>
      <c r="M254" s="64"/>
      <c r="N254" s="64"/>
      <c r="O254" s="64"/>
      <c r="P254" s="64"/>
      <c r="Q254" s="64"/>
    </row>
    <row r="255" spans="2:17" x14ac:dyDescent="0.25">
      <c r="B255" s="64"/>
      <c r="C255" s="64"/>
      <c r="D255" s="8"/>
      <c r="E255" s="8"/>
      <c r="F255" s="8"/>
      <c r="G255" s="8"/>
      <c r="H255" s="8"/>
      <c r="I255" s="64"/>
      <c r="J255" s="8"/>
      <c r="K255" s="64"/>
      <c r="L255" s="64"/>
      <c r="M255" s="64"/>
      <c r="N255" s="64"/>
      <c r="O255" s="64"/>
      <c r="P255" s="64"/>
      <c r="Q255" s="64"/>
    </row>
    <row r="256" spans="2:17" x14ac:dyDescent="0.25">
      <c r="B256" s="64"/>
      <c r="C256" s="64"/>
      <c r="D256" s="8"/>
      <c r="E256" s="8"/>
      <c r="F256" s="8"/>
      <c r="G256" s="8"/>
      <c r="H256" s="8"/>
      <c r="I256" s="64"/>
      <c r="J256" s="8"/>
      <c r="K256" s="64"/>
      <c r="L256" s="64"/>
      <c r="M256" s="64"/>
      <c r="N256" s="64"/>
      <c r="O256" s="64"/>
      <c r="P256" s="64"/>
      <c r="Q256" s="64"/>
    </row>
    <row r="257" spans="2:17" x14ac:dyDescent="0.25">
      <c r="B257" s="64"/>
      <c r="C257" s="64"/>
      <c r="D257" s="8"/>
      <c r="E257" s="8"/>
      <c r="F257" s="8"/>
      <c r="G257" s="8"/>
      <c r="H257" s="8"/>
      <c r="I257" s="64"/>
      <c r="J257" s="8"/>
      <c r="K257" s="64"/>
      <c r="L257" s="64"/>
      <c r="M257" s="64"/>
      <c r="N257" s="64"/>
      <c r="O257" s="64"/>
      <c r="P257" s="64"/>
      <c r="Q257" s="64"/>
    </row>
    <row r="258" spans="2:17" x14ac:dyDescent="0.25">
      <c r="B258" s="64"/>
      <c r="C258" s="64"/>
      <c r="D258" s="8"/>
      <c r="E258" s="8"/>
      <c r="F258" s="8"/>
      <c r="G258" s="8"/>
      <c r="H258" s="8"/>
      <c r="I258" s="64"/>
      <c r="J258" s="8"/>
      <c r="K258" s="64"/>
      <c r="L258" s="64"/>
      <c r="M258" s="64"/>
      <c r="N258" s="64"/>
      <c r="O258" s="64"/>
      <c r="P258" s="64"/>
      <c r="Q258" s="64"/>
    </row>
    <row r="259" spans="2:17" x14ac:dyDescent="0.25">
      <c r="B259" s="64"/>
      <c r="C259" s="64"/>
      <c r="D259" s="8"/>
      <c r="E259" s="8"/>
      <c r="F259" s="8"/>
      <c r="G259" s="8"/>
      <c r="H259" s="8"/>
      <c r="I259" s="64"/>
      <c r="J259" s="8"/>
      <c r="K259" s="64"/>
      <c r="L259" s="64"/>
      <c r="M259" s="64"/>
      <c r="N259" s="64"/>
      <c r="O259" s="64"/>
      <c r="P259" s="64"/>
      <c r="Q259" s="64"/>
    </row>
    <row r="260" spans="2:17" x14ac:dyDescent="0.25">
      <c r="B260" s="64"/>
      <c r="C260" s="64"/>
      <c r="D260" s="8"/>
      <c r="E260" s="8"/>
      <c r="F260" s="8"/>
      <c r="G260" s="8"/>
      <c r="H260" s="8"/>
      <c r="I260" s="64"/>
      <c r="J260" s="8"/>
      <c r="K260" s="64"/>
      <c r="L260" s="64"/>
      <c r="M260" s="64"/>
      <c r="N260" s="64"/>
      <c r="O260" s="64"/>
      <c r="P260" s="64"/>
      <c r="Q260" s="64"/>
    </row>
    <row r="261" spans="2:17" x14ac:dyDescent="0.25">
      <c r="B261" s="64"/>
      <c r="C261" s="64"/>
      <c r="D261" s="8"/>
      <c r="E261" s="8"/>
      <c r="F261" s="8"/>
      <c r="G261" s="8"/>
      <c r="H261" s="8"/>
      <c r="I261" s="64"/>
      <c r="J261" s="8"/>
      <c r="K261" s="64"/>
      <c r="L261" s="64"/>
      <c r="M261" s="64"/>
      <c r="N261" s="64"/>
      <c r="O261" s="64"/>
      <c r="P261" s="64"/>
      <c r="Q261" s="64"/>
    </row>
    <row r="262" spans="2:17" x14ac:dyDescent="0.25">
      <c r="B262" s="64"/>
      <c r="C262" s="64"/>
      <c r="D262" s="8"/>
      <c r="E262" s="8"/>
      <c r="F262" s="8"/>
      <c r="G262" s="8"/>
      <c r="H262" s="8"/>
      <c r="I262" s="64"/>
      <c r="J262" s="8"/>
      <c r="K262" s="64"/>
      <c r="L262" s="64"/>
      <c r="M262" s="64"/>
      <c r="N262" s="64"/>
      <c r="O262" s="64"/>
      <c r="P262" s="64"/>
      <c r="Q262" s="64"/>
    </row>
    <row r="263" spans="2:17" x14ac:dyDescent="0.25">
      <c r="B263" s="64"/>
      <c r="C263" s="64"/>
      <c r="D263" s="8"/>
      <c r="E263" s="8"/>
      <c r="F263" s="8"/>
      <c r="G263" s="8"/>
      <c r="H263" s="8"/>
      <c r="I263" s="64"/>
      <c r="J263" s="8"/>
      <c r="K263" s="64"/>
      <c r="L263" s="64"/>
      <c r="M263" s="64"/>
      <c r="N263" s="64"/>
      <c r="O263" s="64"/>
      <c r="P263" s="64"/>
      <c r="Q263" s="64"/>
    </row>
    <row r="264" spans="2:17" x14ac:dyDescent="0.25">
      <c r="B264" s="64"/>
      <c r="C264" s="64"/>
      <c r="D264" s="8"/>
      <c r="E264" s="8"/>
      <c r="F264" s="8"/>
      <c r="G264" s="8"/>
      <c r="H264" s="8"/>
      <c r="I264" s="64"/>
      <c r="J264" s="8"/>
      <c r="K264" s="64"/>
      <c r="L264" s="64"/>
      <c r="M264" s="64"/>
      <c r="N264" s="64"/>
      <c r="O264" s="64"/>
      <c r="P264" s="64"/>
      <c r="Q264" s="64"/>
    </row>
    <row r="265" spans="2:17" x14ac:dyDescent="0.25">
      <c r="B265" s="64"/>
      <c r="C265" s="64"/>
      <c r="D265" s="8"/>
      <c r="E265" s="8"/>
      <c r="F265" s="8"/>
      <c r="G265" s="8"/>
      <c r="H265" s="8"/>
      <c r="I265" s="64"/>
      <c r="J265" s="8"/>
      <c r="K265" s="64"/>
      <c r="L265" s="64"/>
      <c r="M265" s="64"/>
      <c r="N265" s="64"/>
      <c r="O265" s="64"/>
      <c r="P265" s="64"/>
      <c r="Q265" s="64"/>
    </row>
    <row r="266" spans="2:17" x14ac:dyDescent="0.25">
      <c r="B266" s="64"/>
      <c r="C266" s="64"/>
      <c r="D266" s="8"/>
      <c r="E266" s="8"/>
      <c r="F266" s="8"/>
      <c r="G266" s="8"/>
      <c r="H266" s="8"/>
      <c r="I266" s="64"/>
      <c r="J266" s="8"/>
      <c r="K266" s="64"/>
      <c r="L266" s="64"/>
      <c r="M266" s="64"/>
      <c r="N266" s="64"/>
      <c r="O266" s="64"/>
      <c r="P266" s="64"/>
      <c r="Q266" s="64"/>
    </row>
    <row r="267" spans="2:17" x14ac:dyDescent="0.25">
      <c r="B267" s="64"/>
      <c r="C267" s="64"/>
      <c r="D267" s="8"/>
      <c r="E267" s="8"/>
      <c r="F267" s="8"/>
      <c r="G267" s="8"/>
      <c r="H267" s="8"/>
      <c r="I267" s="64"/>
      <c r="J267" s="8"/>
      <c r="K267" s="64"/>
      <c r="L267" s="64"/>
      <c r="M267" s="64"/>
      <c r="N267" s="64"/>
      <c r="O267" s="64"/>
      <c r="P267" s="64"/>
      <c r="Q267" s="64"/>
    </row>
    <row r="268" spans="2:17" x14ac:dyDescent="0.25">
      <c r="B268" s="64"/>
      <c r="C268" s="64"/>
      <c r="D268" s="8"/>
      <c r="E268" s="8"/>
      <c r="F268" s="8"/>
      <c r="G268" s="8"/>
      <c r="H268" s="8"/>
      <c r="I268" s="64"/>
      <c r="J268" s="8"/>
      <c r="K268" s="64"/>
      <c r="L268" s="64"/>
      <c r="M268" s="64"/>
      <c r="N268" s="64"/>
      <c r="O268" s="64"/>
      <c r="P268" s="64"/>
      <c r="Q268" s="64"/>
    </row>
    <row r="269" spans="2:17" x14ac:dyDescent="0.25">
      <c r="B269" s="64"/>
      <c r="C269" s="64"/>
      <c r="D269" s="8"/>
      <c r="E269" s="8"/>
      <c r="F269" s="8"/>
      <c r="G269" s="8"/>
      <c r="H269" s="8"/>
      <c r="I269" s="64"/>
      <c r="J269" s="8"/>
      <c r="K269" s="64"/>
      <c r="L269" s="64"/>
      <c r="M269" s="64"/>
      <c r="N269" s="64"/>
      <c r="O269" s="64"/>
      <c r="P269" s="64"/>
      <c r="Q269" s="64"/>
    </row>
    <row r="270" spans="2:17" x14ac:dyDescent="0.25">
      <c r="B270" s="64"/>
      <c r="C270" s="64"/>
      <c r="D270" s="8"/>
      <c r="E270" s="8"/>
      <c r="F270" s="8"/>
      <c r="G270" s="8"/>
      <c r="H270" s="8"/>
      <c r="I270" s="64"/>
      <c r="J270" s="8"/>
      <c r="K270" s="64"/>
      <c r="L270" s="64"/>
      <c r="M270" s="64"/>
      <c r="N270" s="64"/>
      <c r="O270" s="64"/>
      <c r="P270" s="64"/>
      <c r="Q270" s="64"/>
    </row>
    <row r="271" spans="2:17" x14ac:dyDescent="0.25">
      <c r="B271" s="64"/>
      <c r="C271" s="64"/>
      <c r="D271" s="8"/>
      <c r="E271" s="8"/>
      <c r="F271" s="8"/>
      <c r="G271" s="8"/>
      <c r="H271" s="8"/>
      <c r="I271" s="64"/>
      <c r="J271" s="8"/>
      <c r="K271" s="64"/>
      <c r="L271" s="64"/>
      <c r="M271" s="64"/>
      <c r="N271" s="64"/>
      <c r="O271" s="64"/>
      <c r="P271" s="64"/>
      <c r="Q271" s="64"/>
    </row>
    <row r="272" spans="2:17" x14ac:dyDescent="0.25">
      <c r="B272" s="64"/>
      <c r="C272" s="64"/>
      <c r="D272" s="8"/>
      <c r="E272" s="8"/>
      <c r="F272" s="8"/>
      <c r="G272" s="8"/>
      <c r="H272" s="8"/>
      <c r="I272" s="64"/>
      <c r="J272" s="8"/>
      <c r="K272" s="64"/>
      <c r="L272" s="64"/>
      <c r="M272" s="64"/>
      <c r="N272" s="64"/>
      <c r="O272" s="64"/>
      <c r="P272" s="64"/>
      <c r="Q272" s="64"/>
    </row>
    <row r="273" spans="2:17" x14ac:dyDescent="0.25">
      <c r="B273" s="64"/>
      <c r="C273" s="64"/>
      <c r="D273" s="8"/>
      <c r="E273" s="8"/>
      <c r="F273" s="8"/>
      <c r="G273" s="8"/>
      <c r="H273" s="8"/>
      <c r="I273" s="64"/>
      <c r="J273" s="8"/>
      <c r="K273" s="64"/>
      <c r="L273" s="64"/>
      <c r="M273" s="64"/>
      <c r="N273" s="64"/>
      <c r="O273" s="64"/>
      <c r="P273" s="64"/>
      <c r="Q273" s="64"/>
    </row>
    <row r="274" spans="2:17" x14ac:dyDescent="0.25">
      <c r="B274" s="64"/>
      <c r="C274" s="64"/>
      <c r="D274" s="8"/>
      <c r="E274" s="8"/>
      <c r="F274" s="8"/>
      <c r="G274" s="8"/>
      <c r="H274" s="8"/>
      <c r="I274" s="64"/>
      <c r="J274" s="8"/>
      <c r="K274" s="64"/>
      <c r="L274" s="64"/>
      <c r="M274" s="64"/>
      <c r="N274" s="64"/>
      <c r="O274" s="64"/>
      <c r="P274" s="64"/>
      <c r="Q274" s="64"/>
    </row>
    <row r="275" spans="2:17" x14ac:dyDescent="0.25">
      <c r="B275" s="64"/>
      <c r="C275" s="64"/>
      <c r="D275" s="8"/>
      <c r="E275" s="8"/>
      <c r="F275" s="8"/>
      <c r="G275" s="8"/>
      <c r="H275" s="8"/>
      <c r="I275" s="64"/>
      <c r="J275" s="8"/>
      <c r="K275" s="64"/>
      <c r="L275" s="64"/>
      <c r="M275" s="64"/>
      <c r="N275" s="64"/>
      <c r="O275" s="64"/>
      <c r="P275" s="64"/>
      <c r="Q275" s="64"/>
    </row>
    <row r="276" spans="2:17" x14ac:dyDescent="0.25">
      <c r="B276" s="64"/>
      <c r="C276" s="64"/>
      <c r="D276" s="8"/>
      <c r="E276" s="8"/>
      <c r="F276" s="8"/>
      <c r="G276" s="8"/>
      <c r="H276" s="8"/>
      <c r="I276" s="64"/>
      <c r="J276" s="8"/>
      <c r="K276" s="64"/>
      <c r="L276" s="64"/>
      <c r="M276" s="64"/>
      <c r="N276" s="64"/>
      <c r="O276" s="64"/>
      <c r="P276" s="64"/>
      <c r="Q276" s="64"/>
    </row>
    <row r="277" spans="2:17" x14ac:dyDescent="0.25">
      <c r="B277" s="64"/>
      <c r="C277" s="64"/>
      <c r="D277" s="8"/>
      <c r="E277" s="8"/>
      <c r="F277" s="8"/>
      <c r="G277" s="8"/>
      <c r="H277" s="8"/>
      <c r="I277" s="64"/>
      <c r="J277" s="8"/>
      <c r="K277" s="64"/>
      <c r="L277" s="64"/>
      <c r="M277" s="64"/>
      <c r="N277" s="64"/>
      <c r="O277" s="64"/>
      <c r="P277" s="64"/>
      <c r="Q277" s="64"/>
    </row>
    <row r="278" spans="2:17" x14ac:dyDescent="0.25">
      <c r="B278" s="64"/>
      <c r="C278" s="64"/>
      <c r="D278" s="8"/>
      <c r="E278" s="8"/>
      <c r="F278" s="8"/>
      <c r="G278" s="8"/>
      <c r="H278" s="8"/>
      <c r="I278" s="64"/>
      <c r="J278" s="8"/>
      <c r="K278" s="64"/>
      <c r="L278" s="64"/>
      <c r="M278" s="64"/>
      <c r="N278" s="64"/>
      <c r="O278" s="64"/>
      <c r="P278" s="64"/>
      <c r="Q278" s="64"/>
    </row>
    <row r="279" spans="2:17" x14ac:dyDescent="0.25">
      <c r="B279" s="64"/>
      <c r="C279" s="64"/>
      <c r="D279" s="8"/>
      <c r="E279" s="8"/>
      <c r="F279" s="8"/>
      <c r="G279" s="8"/>
      <c r="H279" s="8"/>
      <c r="I279" s="64"/>
      <c r="J279" s="8"/>
      <c r="K279" s="64"/>
      <c r="L279" s="64"/>
      <c r="M279" s="64"/>
      <c r="N279" s="64"/>
      <c r="O279" s="64"/>
      <c r="P279" s="64"/>
      <c r="Q279" s="64"/>
    </row>
    <row r="280" spans="2:17" x14ac:dyDescent="0.25">
      <c r="B280" s="64"/>
      <c r="C280" s="64"/>
      <c r="D280" s="8"/>
      <c r="E280" s="8"/>
      <c r="F280" s="8"/>
      <c r="G280" s="8"/>
      <c r="H280" s="8"/>
      <c r="I280" s="64"/>
      <c r="J280" s="8"/>
      <c r="K280" s="64"/>
      <c r="L280" s="64"/>
      <c r="M280" s="64"/>
      <c r="N280" s="64"/>
      <c r="O280" s="64"/>
      <c r="P280" s="64"/>
      <c r="Q280" s="64"/>
    </row>
    <row r="281" spans="2:17" x14ac:dyDescent="0.25">
      <c r="B281" s="64"/>
      <c r="C281" s="64"/>
      <c r="D281" s="8"/>
      <c r="E281" s="8"/>
      <c r="F281" s="8"/>
      <c r="G281" s="8"/>
      <c r="H281" s="8"/>
      <c r="I281" s="64"/>
      <c r="J281" s="8"/>
      <c r="K281" s="64"/>
      <c r="L281" s="64"/>
      <c r="M281" s="64"/>
      <c r="N281" s="64"/>
      <c r="O281" s="64"/>
      <c r="P281" s="64"/>
      <c r="Q281" s="64"/>
    </row>
    <row r="282" spans="2:17" x14ac:dyDescent="0.25">
      <c r="B282" s="64"/>
      <c r="C282" s="64"/>
      <c r="D282" s="8"/>
      <c r="E282" s="8"/>
      <c r="F282" s="8"/>
      <c r="G282" s="8"/>
      <c r="H282" s="8"/>
      <c r="I282" s="64"/>
      <c r="J282" s="8"/>
      <c r="K282" s="64"/>
      <c r="L282" s="64"/>
      <c r="M282" s="64"/>
      <c r="N282" s="64"/>
      <c r="O282" s="64"/>
      <c r="P282" s="64"/>
      <c r="Q282" s="64"/>
    </row>
    <row r="283" spans="2:17" x14ac:dyDescent="0.25">
      <c r="B283" s="64"/>
      <c r="C283" s="64"/>
      <c r="D283" s="8"/>
      <c r="E283" s="8"/>
      <c r="F283" s="8"/>
      <c r="G283" s="8"/>
      <c r="H283" s="8"/>
      <c r="I283" s="64"/>
      <c r="J283" s="8"/>
      <c r="K283" s="64"/>
      <c r="L283" s="64"/>
      <c r="M283" s="64"/>
      <c r="N283" s="64"/>
      <c r="O283" s="64"/>
      <c r="P283" s="64"/>
      <c r="Q283" s="64"/>
    </row>
    <row r="284" spans="2:17" x14ac:dyDescent="0.25">
      <c r="B284" s="64"/>
      <c r="C284" s="64"/>
      <c r="D284" s="8"/>
      <c r="E284" s="8"/>
      <c r="F284" s="8"/>
      <c r="G284" s="8"/>
      <c r="H284" s="8"/>
      <c r="I284" s="64"/>
      <c r="J284" s="8"/>
      <c r="K284" s="64"/>
      <c r="L284" s="64"/>
      <c r="M284" s="64"/>
      <c r="N284" s="64"/>
      <c r="O284" s="64"/>
      <c r="P284" s="64"/>
      <c r="Q284" s="64"/>
    </row>
    <row r="285" spans="2:17" x14ac:dyDescent="0.25">
      <c r="B285" s="64"/>
      <c r="C285" s="64"/>
      <c r="D285" s="8"/>
      <c r="E285" s="8"/>
      <c r="F285" s="8"/>
      <c r="G285" s="8"/>
      <c r="H285" s="8"/>
      <c r="I285" s="64"/>
      <c r="J285" s="8"/>
      <c r="K285" s="64"/>
      <c r="L285" s="64"/>
      <c r="M285" s="64"/>
      <c r="N285" s="64"/>
      <c r="O285" s="64"/>
      <c r="P285" s="64"/>
      <c r="Q285" s="64"/>
    </row>
    <row r="286" spans="2:17" x14ac:dyDescent="0.25">
      <c r="B286" s="64"/>
      <c r="C286" s="64"/>
      <c r="D286" s="8"/>
      <c r="E286" s="8"/>
      <c r="F286" s="8"/>
      <c r="G286" s="8"/>
      <c r="H286" s="8"/>
      <c r="I286" s="64"/>
      <c r="J286" s="8"/>
      <c r="K286" s="64"/>
      <c r="L286" s="64"/>
      <c r="M286" s="64"/>
      <c r="N286" s="64"/>
      <c r="O286" s="64"/>
      <c r="P286" s="64"/>
      <c r="Q286" s="64"/>
    </row>
    <row r="287" spans="2:17" x14ac:dyDescent="0.25">
      <c r="B287" s="64"/>
      <c r="C287" s="64"/>
      <c r="D287" s="8"/>
      <c r="E287" s="8"/>
      <c r="F287" s="8"/>
      <c r="G287" s="8"/>
      <c r="H287" s="8"/>
      <c r="I287" s="64"/>
      <c r="J287" s="8"/>
      <c r="K287" s="64"/>
      <c r="L287" s="64"/>
      <c r="M287" s="64"/>
      <c r="N287" s="64"/>
      <c r="O287" s="64"/>
      <c r="P287" s="64"/>
      <c r="Q287" s="64"/>
    </row>
    <row r="288" spans="2:17" x14ac:dyDescent="0.25">
      <c r="B288" s="64"/>
      <c r="C288" s="64"/>
      <c r="D288" s="8"/>
      <c r="E288" s="8"/>
      <c r="F288" s="8"/>
      <c r="G288" s="8"/>
      <c r="H288" s="8"/>
      <c r="I288" s="64"/>
      <c r="J288" s="8"/>
      <c r="K288" s="64"/>
      <c r="L288" s="64"/>
      <c r="M288" s="64"/>
      <c r="N288" s="64"/>
      <c r="O288" s="64"/>
      <c r="P288" s="64"/>
      <c r="Q288" s="64"/>
    </row>
    <row r="289" spans="2:17" x14ac:dyDescent="0.25">
      <c r="B289" s="64"/>
      <c r="C289" s="64"/>
      <c r="D289" s="8"/>
      <c r="E289" s="8"/>
      <c r="F289" s="8"/>
      <c r="G289" s="8"/>
      <c r="H289" s="8"/>
      <c r="I289" s="64"/>
      <c r="J289" s="8"/>
      <c r="K289" s="64"/>
      <c r="L289" s="64"/>
      <c r="M289" s="64"/>
      <c r="N289" s="64"/>
      <c r="O289" s="64"/>
      <c r="P289" s="64"/>
      <c r="Q289" s="64"/>
    </row>
    <row r="290" spans="2:17" x14ac:dyDescent="0.25">
      <c r="B290" s="64"/>
      <c r="C290" s="64"/>
      <c r="D290" s="8"/>
      <c r="E290" s="8"/>
      <c r="F290" s="8"/>
      <c r="G290" s="8"/>
      <c r="H290" s="8"/>
      <c r="I290" s="64"/>
      <c r="J290" s="8"/>
      <c r="K290" s="64"/>
      <c r="L290" s="64"/>
      <c r="M290" s="64"/>
      <c r="N290" s="64"/>
      <c r="O290" s="64"/>
      <c r="P290" s="64"/>
      <c r="Q290" s="64"/>
    </row>
    <row r="291" spans="2:17" x14ac:dyDescent="0.25">
      <c r="B291" s="64"/>
      <c r="C291" s="64"/>
      <c r="D291" s="8"/>
      <c r="E291" s="8"/>
      <c r="F291" s="8"/>
      <c r="G291" s="8"/>
      <c r="H291" s="8"/>
      <c r="I291" s="64"/>
      <c r="J291" s="8"/>
      <c r="K291" s="64"/>
      <c r="L291" s="64"/>
      <c r="M291" s="64"/>
      <c r="N291" s="64"/>
      <c r="O291" s="64"/>
      <c r="P291" s="64"/>
      <c r="Q291" s="64"/>
    </row>
    <row r="292" spans="2:17" x14ac:dyDescent="0.25">
      <c r="B292" s="64"/>
      <c r="C292" s="64"/>
      <c r="D292" s="8"/>
      <c r="E292" s="8"/>
      <c r="F292" s="8"/>
      <c r="G292" s="8"/>
      <c r="H292" s="8"/>
      <c r="I292" s="64"/>
      <c r="J292" s="8"/>
      <c r="K292" s="64"/>
      <c r="L292" s="64"/>
      <c r="M292" s="64"/>
      <c r="N292" s="64"/>
      <c r="O292" s="64"/>
      <c r="P292" s="64"/>
      <c r="Q292" s="64"/>
    </row>
    <row r="293" spans="2:17" x14ac:dyDescent="0.25">
      <c r="B293" s="64"/>
      <c r="C293" s="64"/>
      <c r="D293" s="8"/>
      <c r="E293" s="8"/>
      <c r="F293" s="8"/>
      <c r="G293" s="8"/>
      <c r="H293" s="8"/>
      <c r="I293" s="64"/>
      <c r="J293" s="8"/>
      <c r="K293" s="64"/>
      <c r="L293" s="64"/>
      <c r="M293" s="64"/>
      <c r="N293" s="64"/>
      <c r="O293" s="64"/>
      <c r="P293" s="64"/>
      <c r="Q293" s="64"/>
    </row>
    <row r="294" spans="2:17" x14ac:dyDescent="0.25">
      <c r="B294" s="64"/>
      <c r="C294" s="64"/>
      <c r="D294" s="8"/>
      <c r="E294" s="8"/>
      <c r="F294" s="8"/>
      <c r="G294" s="8"/>
      <c r="H294" s="8"/>
      <c r="I294" s="64"/>
      <c r="J294" s="8"/>
      <c r="K294" s="64"/>
      <c r="L294" s="64"/>
      <c r="M294" s="64"/>
      <c r="N294" s="64"/>
      <c r="O294" s="64"/>
      <c r="P294" s="64"/>
      <c r="Q294" s="64"/>
    </row>
    <row r="295" spans="2:17" x14ac:dyDescent="0.25">
      <c r="B295" s="64"/>
      <c r="C295" s="64"/>
      <c r="D295" s="8"/>
      <c r="E295" s="8"/>
      <c r="F295" s="8"/>
      <c r="G295" s="8"/>
      <c r="H295" s="8"/>
      <c r="I295" s="64"/>
      <c r="J295" s="8"/>
      <c r="K295" s="64"/>
      <c r="L295" s="64"/>
      <c r="M295" s="64"/>
      <c r="N295" s="64"/>
      <c r="O295" s="64"/>
      <c r="P295" s="64"/>
      <c r="Q295" s="64"/>
    </row>
    <row r="296" spans="2:17" x14ac:dyDescent="0.25">
      <c r="B296" s="64"/>
      <c r="C296" s="64"/>
      <c r="D296" s="8"/>
      <c r="E296" s="8"/>
      <c r="F296" s="8"/>
      <c r="G296" s="8"/>
      <c r="H296" s="8"/>
      <c r="I296" s="64"/>
      <c r="J296" s="8"/>
      <c r="K296" s="64"/>
      <c r="L296" s="64"/>
      <c r="M296" s="64"/>
      <c r="N296" s="64"/>
      <c r="O296" s="64"/>
      <c r="P296" s="64"/>
      <c r="Q296" s="64"/>
    </row>
    <row r="297" spans="2:17" x14ac:dyDescent="0.25">
      <c r="B297" s="64"/>
      <c r="C297" s="64"/>
      <c r="D297" s="8"/>
      <c r="E297" s="8"/>
      <c r="F297" s="8"/>
      <c r="G297" s="8"/>
      <c r="H297" s="8"/>
      <c r="I297" s="64"/>
      <c r="J297" s="8"/>
      <c r="K297" s="64"/>
      <c r="L297" s="64"/>
      <c r="M297" s="64"/>
      <c r="N297" s="64"/>
      <c r="O297" s="64"/>
      <c r="P297" s="64"/>
      <c r="Q297" s="64"/>
    </row>
    <row r="298" spans="2:17" x14ac:dyDescent="0.25">
      <c r="B298" s="64"/>
      <c r="C298" s="64"/>
      <c r="D298" s="8"/>
      <c r="E298" s="8"/>
      <c r="F298" s="8"/>
      <c r="G298" s="8"/>
      <c r="H298" s="8"/>
      <c r="I298" s="64"/>
      <c r="J298" s="8"/>
      <c r="K298" s="64"/>
      <c r="L298" s="64"/>
      <c r="M298" s="64"/>
      <c r="N298" s="64"/>
      <c r="O298" s="64"/>
      <c r="P298" s="64"/>
      <c r="Q298" s="64"/>
    </row>
    <row r="299" spans="2:17" x14ac:dyDescent="0.25">
      <c r="B299" s="64"/>
      <c r="C299" s="64"/>
      <c r="D299" s="8"/>
      <c r="E299" s="8"/>
      <c r="F299" s="8"/>
      <c r="G299" s="8"/>
      <c r="H299" s="8"/>
      <c r="I299" s="64"/>
      <c r="J299" s="8"/>
      <c r="K299" s="64"/>
      <c r="L299" s="64"/>
      <c r="M299" s="64"/>
      <c r="N299" s="64"/>
      <c r="O299" s="64"/>
      <c r="P299" s="64"/>
      <c r="Q299" s="64"/>
    </row>
    <row r="300" spans="2:17" x14ac:dyDescent="0.25">
      <c r="B300" s="64"/>
      <c r="C300" s="64"/>
      <c r="D300" s="8"/>
      <c r="E300" s="8"/>
      <c r="F300" s="8"/>
      <c r="G300" s="8"/>
      <c r="H300" s="8"/>
      <c r="I300" s="64"/>
      <c r="J300" s="8"/>
      <c r="K300" s="64"/>
      <c r="L300" s="64"/>
      <c r="M300" s="64"/>
      <c r="N300" s="64"/>
      <c r="O300" s="64"/>
      <c r="P300" s="64"/>
      <c r="Q300" s="64"/>
    </row>
    <row r="301" spans="2:17" x14ac:dyDescent="0.25">
      <c r="B301" s="64"/>
      <c r="C301" s="64"/>
      <c r="D301" s="8"/>
      <c r="E301" s="8"/>
      <c r="F301" s="8"/>
      <c r="G301" s="8"/>
      <c r="H301" s="8"/>
      <c r="I301" s="64"/>
      <c r="J301" s="8"/>
      <c r="K301" s="64"/>
      <c r="L301" s="64"/>
      <c r="M301" s="64"/>
      <c r="N301" s="64"/>
      <c r="O301" s="64"/>
      <c r="P301" s="64"/>
      <c r="Q301" s="64"/>
    </row>
    <row r="302" spans="2:17" x14ac:dyDescent="0.25">
      <c r="B302" s="64"/>
      <c r="C302" s="64"/>
      <c r="D302" s="8"/>
      <c r="E302" s="8"/>
      <c r="F302" s="8"/>
      <c r="G302" s="8"/>
      <c r="H302" s="8"/>
      <c r="I302" s="64"/>
      <c r="J302" s="8"/>
      <c r="K302" s="64"/>
      <c r="L302" s="64"/>
      <c r="M302" s="64"/>
      <c r="N302" s="64"/>
      <c r="O302" s="64"/>
      <c r="P302" s="64"/>
      <c r="Q302" s="64"/>
    </row>
    <row r="303" spans="2:17" x14ac:dyDescent="0.25">
      <c r="B303" s="64"/>
      <c r="C303" s="64"/>
      <c r="D303" s="8"/>
      <c r="E303" s="8"/>
      <c r="F303" s="8"/>
      <c r="G303" s="8"/>
      <c r="H303" s="8"/>
      <c r="I303" s="64"/>
      <c r="J303" s="8"/>
      <c r="K303" s="64"/>
      <c r="L303" s="64"/>
      <c r="M303" s="64"/>
      <c r="N303" s="64"/>
      <c r="O303" s="64"/>
      <c r="P303" s="64"/>
      <c r="Q303" s="64"/>
    </row>
    <row r="304" spans="2:17" x14ac:dyDescent="0.25">
      <c r="B304" s="64"/>
      <c r="C304" s="64"/>
      <c r="D304" s="8"/>
      <c r="E304" s="8"/>
      <c r="F304" s="8"/>
      <c r="G304" s="8"/>
      <c r="H304" s="8"/>
      <c r="I304" s="64"/>
      <c r="J304" s="8"/>
      <c r="K304" s="64"/>
      <c r="L304" s="64"/>
      <c r="M304" s="64"/>
      <c r="N304" s="64"/>
      <c r="O304" s="64"/>
      <c r="P304" s="64"/>
      <c r="Q304" s="64"/>
    </row>
    <row r="305" spans="2:17" x14ac:dyDescent="0.25">
      <c r="B305" s="64"/>
      <c r="C305" s="64"/>
      <c r="D305" s="8"/>
      <c r="E305" s="8"/>
      <c r="F305" s="8"/>
      <c r="G305" s="8"/>
      <c r="H305" s="8"/>
      <c r="I305" s="64"/>
      <c r="J305" s="8"/>
      <c r="K305" s="64"/>
      <c r="L305" s="64"/>
      <c r="M305" s="64"/>
      <c r="N305" s="64"/>
      <c r="O305" s="64"/>
      <c r="P305" s="64"/>
      <c r="Q305" s="64"/>
    </row>
    <row r="306" spans="2:17" x14ac:dyDescent="0.25">
      <c r="B306" s="64"/>
      <c r="C306" s="64"/>
      <c r="D306" s="8"/>
      <c r="E306" s="8"/>
      <c r="F306" s="8"/>
      <c r="G306" s="8"/>
      <c r="H306" s="8"/>
      <c r="I306" s="64"/>
      <c r="J306" s="8"/>
      <c r="K306" s="64"/>
      <c r="L306" s="64"/>
      <c r="M306" s="64"/>
      <c r="N306" s="64"/>
      <c r="O306" s="64"/>
      <c r="P306" s="64"/>
      <c r="Q306" s="64"/>
    </row>
    <row r="307" spans="2:17" x14ac:dyDescent="0.25">
      <c r="B307" s="64"/>
      <c r="C307" s="64"/>
      <c r="D307" s="8"/>
      <c r="E307" s="8"/>
      <c r="F307" s="8"/>
      <c r="G307" s="8"/>
      <c r="H307" s="8"/>
      <c r="I307" s="64"/>
      <c r="J307" s="8"/>
      <c r="K307" s="64"/>
      <c r="L307" s="64"/>
      <c r="M307" s="64"/>
      <c r="N307" s="64"/>
      <c r="O307" s="64"/>
      <c r="P307" s="64"/>
      <c r="Q307" s="64"/>
    </row>
    <row r="308" spans="2:17" x14ac:dyDescent="0.25">
      <c r="B308" s="64"/>
      <c r="C308" s="64"/>
      <c r="D308" s="8"/>
      <c r="E308" s="8"/>
      <c r="F308" s="8"/>
      <c r="G308" s="8"/>
      <c r="H308" s="8"/>
      <c r="I308" s="64"/>
      <c r="J308" s="8"/>
      <c r="K308" s="64"/>
      <c r="L308" s="64"/>
      <c r="M308" s="64"/>
      <c r="N308" s="64"/>
      <c r="O308" s="64"/>
      <c r="P308" s="64"/>
      <c r="Q308" s="64"/>
    </row>
    <row r="309" spans="2:17" x14ac:dyDescent="0.25">
      <c r="B309" s="64"/>
      <c r="C309" s="64"/>
      <c r="D309" s="8"/>
      <c r="E309" s="8"/>
      <c r="F309" s="8"/>
      <c r="G309" s="8"/>
      <c r="H309" s="8"/>
      <c r="I309" s="64"/>
      <c r="J309" s="8"/>
      <c r="K309" s="64"/>
      <c r="L309" s="64"/>
      <c r="M309" s="64"/>
      <c r="N309" s="64"/>
      <c r="O309" s="64"/>
      <c r="P309" s="64"/>
      <c r="Q309" s="64"/>
    </row>
    <row r="310" spans="2:17" x14ac:dyDescent="0.25">
      <c r="B310" s="64"/>
      <c r="C310" s="64"/>
      <c r="D310" s="8"/>
      <c r="E310" s="8"/>
      <c r="F310" s="8"/>
      <c r="G310" s="8"/>
      <c r="H310" s="8"/>
      <c r="I310" s="64"/>
      <c r="J310" s="8"/>
      <c r="K310" s="64"/>
      <c r="L310" s="64"/>
      <c r="M310" s="64"/>
      <c r="N310" s="64"/>
      <c r="O310" s="64"/>
      <c r="P310" s="64"/>
      <c r="Q310" s="64"/>
    </row>
    <row r="311" spans="2:17" x14ac:dyDescent="0.25">
      <c r="B311" s="64"/>
      <c r="C311" s="64"/>
      <c r="D311" s="8"/>
      <c r="E311" s="8"/>
      <c r="F311" s="8"/>
      <c r="G311" s="8"/>
      <c r="H311" s="8"/>
      <c r="I311" s="64"/>
      <c r="J311" s="8"/>
      <c r="K311" s="64"/>
      <c r="L311" s="64"/>
      <c r="M311" s="64"/>
      <c r="N311" s="64"/>
      <c r="O311" s="64"/>
      <c r="P311" s="64"/>
      <c r="Q311" s="64"/>
    </row>
    <row r="312" spans="2:17" x14ac:dyDescent="0.25">
      <c r="B312" s="64"/>
      <c r="C312" s="64"/>
      <c r="D312" s="8"/>
      <c r="E312" s="8"/>
      <c r="F312" s="8"/>
      <c r="G312" s="8"/>
      <c r="H312" s="8"/>
      <c r="I312" s="64"/>
      <c r="J312" s="8"/>
      <c r="K312" s="64"/>
      <c r="L312" s="64"/>
      <c r="M312" s="64"/>
      <c r="N312" s="64"/>
      <c r="O312" s="64"/>
      <c r="P312" s="64"/>
      <c r="Q312" s="64"/>
    </row>
    <row r="313" spans="2:17" x14ac:dyDescent="0.25">
      <c r="B313" s="64"/>
      <c r="C313" s="64"/>
      <c r="D313" s="8"/>
      <c r="E313" s="8"/>
      <c r="F313" s="8"/>
      <c r="G313" s="8"/>
      <c r="H313" s="8"/>
      <c r="I313" s="64"/>
      <c r="J313" s="8"/>
      <c r="K313" s="64"/>
      <c r="L313" s="64"/>
      <c r="M313" s="64"/>
      <c r="N313" s="64"/>
      <c r="O313" s="64"/>
      <c r="P313" s="64"/>
      <c r="Q313" s="64"/>
    </row>
    <row r="314" spans="2:17" x14ac:dyDescent="0.25">
      <c r="B314" s="64"/>
      <c r="C314" s="64"/>
      <c r="D314" s="8"/>
      <c r="E314" s="8"/>
      <c r="F314" s="8"/>
      <c r="G314" s="8"/>
      <c r="H314" s="8"/>
      <c r="I314" s="64"/>
      <c r="J314" s="8"/>
      <c r="K314" s="64"/>
      <c r="L314" s="64"/>
      <c r="M314" s="64"/>
      <c r="N314" s="64"/>
      <c r="O314" s="64"/>
      <c r="P314" s="64"/>
      <c r="Q314" s="64"/>
    </row>
    <row r="315" spans="2:17" x14ac:dyDescent="0.25">
      <c r="B315" s="64"/>
      <c r="C315" s="64"/>
      <c r="D315" s="8"/>
      <c r="E315" s="8"/>
      <c r="F315" s="8"/>
      <c r="G315" s="8"/>
      <c r="H315" s="8"/>
      <c r="I315" s="64"/>
      <c r="J315" s="8"/>
      <c r="K315" s="64"/>
      <c r="L315" s="64"/>
      <c r="M315" s="64"/>
      <c r="N315" s="64"/>
      <c r="O315" s="64"/>
      <c r="P315" s="64"/>
      <c r="Q315" s="64"/>
    </row>
    <row r="316" spans="2:17" x14ac:dyDescent="0.25">
      <c r="B316" s="64"/>
      <c r="C316" s="64"/>
      <c r="D316" s="8"/>
      <c r="E316" s="8"/>
      <c r="F316" s="8"/>
      <c r="G316" s="8"/>
      <c r="H316" s="8"/>
      <c r="I316" s="64"/>
      <c r="J316" s="8"/>
      <c r="K316" s="64"/>
      <c r="L316" s="64"/>
      <c r="M316" s="64"/>
      <c r="N316" s="64"/>
      <c r="O316" s="64"/>
      <c r="P316" s="64"/>
      <c r="Q316" s="64"/>
    </row>
    <row r="317" spans="2:17" x14ac:dyDescent="0.25">
      <c r="B317" s="64"/>
      <c r="C317" s="64"/>
      <c r="D317" s="8"/>
      <c r="E317" s="8"/>
      <c r="F317" s="8"/>
      <c r="G317" s="8"/>
      <c r="H317" s="8"/>
      <c r="I317" s="64"/>
      <c r="J317" s="8"/>
      <c r="K317" s="64"/>
      <c r="L317" s="64"/>
      <c r="M317" s="64"/>
      <c r="N317" s="64"/>
      <c r="O317" s="64"/>
      <c r="P317" s="64"/>
      <c r="Q317" s="64"/>
    </row>
    <row r="318" spans="2:17" x14ac:dyDescent="0.25">
      <c r="B318" s="64"/>
      <c r="C318" s="64"/>
      <c r="D318" s="8"/>
      <c r="E318" s="8"/>
      <c r="F318" s="8"/>
      <c r="G318" s="8"/>
      <c r="H318" s="8"/>
      <c r="I318" s="64"/>
      <c r="J318" s="8"/>
      <c r="K318" s="64"/>
      <c r="L318" s="64"/>
      <c r="M318" s="64"/>
      <c r="N318" s="64"/>
      <c r="O318" s="64"/>
      <c r="P318" s="64"/>
      <c r="Q318" s="64"/>
    </row>
    <row r="319" spans="2:17" x14ac:dyDescent="0.25">
      <c r="B319" s="64"/>
      <c r="C319" s="64"/>
      <c r="D319" s="8"/>
      <c r="E319" s="8"/>
      <c r="F319" s="8"/>
      <c r="G319" s="8"/>
      <c r="H319" s="8"/>
      <c r="I319" s="64"/>
      <c r="J319" s="8"/>
      <c r="K319" s="64"/>
      <c r="L319" s="64"/>
      <c r="M319" s="64"/>
      <c r="N319" s="64"/>
      <c r="O319" s="64"/>
      <c r="P319" s="64"/>
      <c r="Q319" s="64"/>
    </row>
    <row r="320" spans="2:17" x14ac:dyDescent="0.25">
      <c r="B320" s="64"/>
      <c r="C320" s="64"/>
      <c r="D320" s="8"/>
      <c r="E320" s="8"/>
      <c r="F320" s="8"/>
      <c r="G320" s="8"/>
      <c r="H320" s="8"/>
      <c r="I320" s="64"/>
      <c r="J320" s="8"/>
      <c r="K320" s="64"/>
      <c r="L320" s="64"/>
      <c r="M320" s="64"/>
      <c r="N320" s="64"/>
      <c r="O320" s="64"/>
      <c r="P320" s="64"/>
      <c r="Q320" s="64"/>
    </row>
    <row r="321" spans="2:17" x14ac:dyDescent="0.25">
      <c r="B321" s="64"/>
      <c r="C321" s="64"/>
      <c r="D321" s="8"/>
      <c r="E321" s="8"/>
      <c r="F321" s="8"/>
      <c r="G321" s="8"/>
      <c r="H321" s="8"/>
      <c r="I321" s="64"/>
      <c r="J321" s="8"/>
      <c r="K321" s="64"/>
      <c r="L321" s="64"/>
      <c r="M321" s="64"/>
      <c r="N321" s="64"/>
      <c r="O321" s="64"/>
      <c r="P321" s="64"/>
      <c r="Q321" s="64"/>
    </row>
    <row r="322" spans="2:17" x14ac:dyDescent="0.25">
      <c r="B322" s="64"/>
      <c r="C322" s="64"/>
      <c r="D322" s="8"/>
      <c r="E322" s="8"/>
      <c r="F322" s="8"/>
      <c r="G322" s="8"/>
      <c r="H322" s="8"/>
      <c r="I322" s="64"/>
      <c r="J322" s="8"/>
      <c r="K322" s="64"/>
      <c r="L322" s="64"/>
      <c r="M322" s="64"/>
      <c r="N322" s="64"/>
      <c r="O322" s="64"/>
      <c r="P322" s="64"/>
      <c r="Q322" s="64"/>
    </row>
    <row r="323" spans="2:17" x14ac:dyDescent="0.25">
      <c r="B323" s="64"/>
      <c r="C323" s="64"/>
      <c r="D323" s="8"/>
      <c r="E323" s="8"/>
      <c r="F323" s="8"/>
      <c r="G323" s="8"/>
      <c r="H323" s="8"/>
      <c r="I323" s="64"/>
      <c r="J323" s="8"/>
      <c r="K323" s="64"/>
      <c r="L323" s="64"/>
      <c r="M323" s="64"/>
      <c r="N323" s="64"/>
      <c r="O323" s="64"/>
      <c r="P323" s="64"/>
      <c r="Q323" s="64"/>
    </row>
    <row r="324" spans="2:17" x14ac:dyDescent="0.25">
      <c r="B324" s="64"/>
      <c r="C324" s="64"/>
      <c r="D324" s="8"/>
      <c r="E324" s="8"/>
      <c r="F324" s="8"/>
      <c r="G324" s="8"/>
      <c r="H324" s="8"/>
      <c r="I324" s="64"/>
      <c r="J324" s="8"/>
      <c r="K324" s="64"/>
      <c r="L324" s="64"/>
      <c r="M324" s="64"/>
      <c r="N324" s="64"/>
      <c r="O324" s="64"/>
      <c r="P324" s="64"/>
      <c r="Q324" s="64"/>
    </row>
    <row r="325" spans="2:17" x14ac:dyDescent="0.25">
      <c r="B325" s="64"/>
      <c r="C325" s="64"/>
      <c r="D325" s="8"/>
      <c r="E325" s="8"/>
      <c r="F325" s="8"/>
      <c r="G325" s="8"/>
      <c r="H325" s="8"/>
      <c r="I325" s="64"/>
      <c r="J325" s="8"/>
      <c r="K325" s="64"/>
      <c r="L325" s="64"/>
      <c r="M325" s="64"/>
      <c r="N325" s="64"/>
      <c r="O325" s="64"/>
      <c r="P325" s="64"/>
      <c r="Q325" s="64"/>
    </row>
    <row r="326" spans="2:17" x14ac:dyDescent="0.25">
      <c r="B326" s="64"/>
      <c r="C326" s="64"/>
      <c r="D326" s="8"/>
      <c r="E326" s="8"/>
      <c r="F326" s="8"/>
      <c r="G326" s="8"/>
      <c r="H326" s="8"/>
      <c r="I326" s="64"/>
      <c r="J326" s="8"/>
      <c r="K326" s="64"/>
      <c r="L326" s="64"/>
      <c r="M326" s="64"/>
      <c r="N326" s="64"/>
      <c r="O326" s="64"/>
      <c r="P326" s="64"/>
      <c r="Q326" s="64"/>
    </row>
    <row r="327" spans="2:17" x14ac:dyDescent="0.25">
      <c r="B327" s="64"/>
      <c r="C327" s="64"/>
      <c r="D327" s="8"/>
      <c r="E327" s="8"/>
      <c r="F327" s="8"/>
      <c r="G327" s="8"/>
      <c r="H327" s="8"/>
      <c r="I327" s="64"/>
      <c r="J327" s="8"/>
      <c r="K327" s="64"/>
      <c r="L327" s="64"/>
      <c r="M327" s="64"/>
      <c r="N327" s="64"/>
      <c r="O327" s="64"/>
      <c r="P327" s="64"/>
      <c r="Q327" s="64"/>
    </row>
    <row r="328" spans="2:17" x14ac:dyDescent="0.25">
      <c r="B328" s="64"/>
      <c r="C328" s="64"/>
      <c r="D328" s="8"/>
      <c r="E328" s="8"/>
      <c r="F328" s="8"/>
      <c r="G328" s="8"/>
      <c r="H328" s="8"/>
      <c r="I328" s="64"/>
      <c r="J328" s="8"/>
      <c r="K328" s="64"/>
      <c r="L328" s="64"/>
      <c r="M328" s="64"/>
      <c r="N328" s="64"/>
      <c r="O328" s="64"/>
      <c r="P328" s="64"/>
      <c r="Q328" s="64"/>
    </row>
    <row r="329" spans="2:17" x14ac:dyDescent="0.25">
      <c r="B329" s="64"/>
      <c r="C329" s="64"/>
      <c r="D329" s="8"/>
      <c r="E329" s="8"/>
      <c r="F329" s="8"/>
      <c r="G329" s="8"/>
      <c r="H329" s="8"/>
      <c r="I329" s="64"/>
      <c r="J329" s="8"/>
      <c r="K329" s="64"/>
      <c r="L329" s="64"/>
      <c r="M329" s="64"/>
      <c r="N329" s="64"/>
      <c r="O329" s="64"/>
      <c r="P329" s="64"/>
      <c r="Q329" s="64"/>
    </row>
    <row r="330" spans="2:17" x14ac:dyDescent="0.25">
      <c r="B330" s="64"/>
      <c r="C330" s="64"/>
      <c r="D330" s="8"/>
      <c r="E330" s="8"/>
      <c r="F330" s="8"/>
      <c r="G330" s="8"/>
      <c r="H330" s="8"/>
      <c r="I330" s="64"/>
      <c r="J330" s="8"/>
      <c r="K330" s="64"/>
      <c r="L330" s="64"/>
      <c r="M330" s="64"/>
      <c r="N330" s="64"/>
      <c r="O330" s="64"/>
      <c r="P330" s="64"/>
      <c r="Q330" s="64"/>
    </row>
    <row r="331" spans="2:17" x14ac:dyDescent="0.25">
      <c r="B331" s="64"/>
      <c r="C331" s="64"/>
      <c r="D331" s="8"/>
      <c r="E331" s="8"/>
      <c r="F331" s="8"/>
      <c r="G331" s="8"/>
      <c r="H331" s="8"/>
      <c r="I331" s="64"/>
      <c r="J331" s="8"/>
      <c r="K331" s="64"/>
      <c r="L331" s="64"/>
      <c r="M331" s="64"/>
      <c r="N331" s="64"/>
      <c r="O331" s="64"/>
      <c r="P331" s="64"/>
      <c r="Q331" s="64"/>
    </row>
    <row r="332" spans="2:17" x14ac:dyDescent="0.25">
      <c r="B332" s="64"/>
      <c r="C332" s="64"/>
      <c r="D332" s="8"/>
      <c r="E332" s="8"/>
      <c r="F332" s="8"/>
      <c r="G332" s="8"/>
      <c r="H332" s="8"/>
      <c r="I332" s="64"/>
      <c r="J332" s="8"/>
      <c r="K332" s="64"/>
      <c r="L332" s="64"/>
      <c r="M332" s="64"/>
      <c r="N332" s="64"/>
      <c r="O332" s="64"/>
      <c r="P332" s="64"/>
      <c r="Q332" s="64"/>
    </row>
    <row r="333" spans="2:17" x14ac:dyDescent="0.25">
      <c r="B333" s="64"/>
      <c r="C333" s="64"/>
      <c r="D333" s="8"/>
      <c r="E333" s="8"/>
      <c r="F333" s="8"/>
      <c r="G333" s="8"/>
      <c r="H333" s="8"/>
      <c r="I333" s="64"/>
      <c r="J333" s="8"/>
      <c r="K333" s="64"/>
      <c r="L333" s="64"/>
      <c r="M333" s="64"/>
      <c r="N333" s="64"/>
      <c r="O333" s="64"/>
      <c r="P333" s="64"/>
      <c r="Q333" s="64"/>
    </row>
    <row r="334" spans="2:17" x14ac:dyDescent="0.25">
      <c r="B334" s="64"/>
      <c r="C334" s="64"/>
      <c r="D334" s="8"/>
      <c r="E334" s="8"/>
      <c r="F334" s="8"/>
      <c r="G334" s="8"/>
      <c r="H334" s="8"/>
      <c r="I334" s="64"/>
      <c r="J334" s="8"/>
      <c r="K334" s="64"/>
      <c r="L334" s="64"/>
      <c r="M334" s="64"/>
      <c r="N334" s="64"/>
      <c r="O334" s="64"/>
      <c r="P334" s="64"/>
      <c r="Q334" s="64"/>
    </row>
    <row r="335" spans="2:17" x14ac:dyDescent="0.25">
      <c r="B335" s="64"/>
      <c r="C335" s="64"/>
      <c r="D335" s="8"/>
      <c r="E335" s="8"/>
      <c r="F335" s="8"/>
      <c r="G335" s="8"/>
      <c r="H335" s="8"/>
      <c r="I335" s="64"/>
      <c r="J335" s="8"/>
      <c r="K335" s="64"/>
      <c r="L335" s="64"/>
      <c r="M335" s="64"/>
      <c r="N335" s="64"/>
      <c r="O335" s="64"/>
      <c r="P335" s="64"/>
      <c r="Q335" s="64"/>
    </row>
    <row r="336" spans="2:17" x14ac:dyDescent="0.25">
      <c r="B336" s="64"/>
      <c r="C336" s="64"/>
      <c r="D336" s="8"/>
      <c r="E336" s="8"/>
      <c r="F336" s="8"/>
      <c r="G336" s="8"/>
      <c r="H336" s="8"/>
      <c r="I336" s="64"/>
      <c r="J336" s="8"/>
      <c r="K336" s="64"/>
      <c r="L336" s="64"/>
      <c r="M336" s="64"/>
      <c r="N336" s="64"/>
      <c r="O336" s="64"/>
      <c r="P336" s="64"/>
      <c r="Q336" s="64"/>
    </row>
    <row r="337" spans="2:17" x14ac:dyDescent="0.25">
      <c r="B337" s="64"/>
      <c r="C337" s="64"/>
      <c r="D337" s="8"/>
      <c r="E337" s="8"/>
      <c r="F337" s="8"/>
      <c r="G337" s="8"/>
      <c r="H337" s="8"/>
      <c r="I337" s="64"/>
      <c r="J337" s="8"/>
      <c r="K337" s="64"/>
      <c r="L337" s="64"/>
      <c r="M337" s="64"/>
      <c r="N337" s="64"/>
      <c r="O337" s="64"/>
      <c r="P337" s="64"/>
      <c r="Q337" s="64"/>
    </row>
    <row r="338" spans="2:17" x14ac:dyDescent="0.25">
      <c r="B338" s="64"/>
      <c r="C338" s="64"/>
      <c r="D338" s="8"/>
      <c r="E338" s="8"/>
      <c r="F338" s="8"/>
      <c r="G338" s="8"/>
      <c r="H338" s="8"/>
      <c r="I338" s="64"/>
      <c r="J338" s="8"/>
      <c r="K338" s="64"/>
      <c r="L338" s="64"/>
      <c r="M338" s="64"/>
      <c r="N338" s="64"/>
      <c r="O338" s="64"/>
      <c r="P338" s="64"/>
      <c r="Q338" s="64"/>
    </row>
    <row r="339" spans="2:17" x14ac:dyDescent="0.25">
      <c r="B339" s="64"/>
      <c r="C339" s="64"/>
      <c r="D339" s="8"/>
      <c r="E339" s="8"/>
      <c r="F339" s="8"/>
      <c r="G339" s="8"/>
      <c r="H339" s="8"/>
      <c r="I339" s="64"/>
      <c r="J339" s="8"/>
      <c r="K339" s="64"/>
      <c r="L339" s="64"/>
      <c r="M339" s="64"/>
      <c r="N339" s="64"/>
      <c r="O339" s="64"/>
      <c r="P339" s="64"/>
      <c r="Q339" s="64"/>
    </row>
    <row r="340" spans="2:17" x14ac:dyDescent="0.25">
      <c r="B340" s="64"/>
      <c r="C340" s="64"/>
      <c r="D340" s="8"/>
      <c r="E340" s="8"/>
      <c r="F340" s="8"/>
      <c r="G340" s="8"/>
      <c r="H340" s="8"/>
      <c r="I340" s="64"/>
      <c r="J340" s="8"/>
      <c r="K340" s="64"/>
      <c r="L340" s="64"/>
      <c r="M340" s="64"/>
      <c r="N340" s="64"/>
      <c r="O340" s="64"/>
      <c r="P340" s="64"/>
      <c r="Q340" s="64"/>
    </row>
    <row r="341" spans="2:17" x14ac:dyDescent="0.25">
      <c r="B341" s="64"/>
      <c r="C341" s="64"/>
      <c r="D341" s="8"/>
      <c r="E341" s="8"/>
      <c r="F341" s="8"/>
      <c r="G341" s="8"/>
      <c r="H341" s="8"/>
      <c r="I341" s="64"/>
      <c r="J341" s="8"/>
      <c r="K341" s="64"/>
      <c r="L341" s="64"/>
      <c r="M341" s="64"/>
      <c r="N341" s="64"/>
      <c r="O341" s="64"/>
      <c r="P341" s="64"/>
      <c r="Q341" s="64"/>
    </row>
    <row r="342" spans="2:17" x14ac:dyDescent="0.25">
      <c r="B342" s="64"/>
      <c r="C342" s="64"/>
      <c r="D342" s="8"/>
      <c r="E342" s="8"/>
      <c r="F342" s="8"/>
      <c r="G342" s="8"/>
      <c r="H342" s="8"/>
      <c r="I342" s="64"/>
      <c r="J342" s="8"/>
      <c r="K342" s="64"/>
      <c r="L342" s="64"/>
      <c r="M342" s="64"/>
      <c r="N342" s="64"/>
      <c r="O342" s="64"/>
      <c r="P342" s="64"/>
      <c r="Q342" s="64"/>
    </row>
    <row r="343" spans="2:17" x14ac:dyDescent="0.25">
      <c r="B343" s="64"/>
      <c r="C343" s="64"/>
      <c r="D343" s="8"/>
      <c r="E343" s="8"/>
      <c r="F343" s="8"/>
      <c r="G343" s="8"/>
      <c r="H343" s="8"/>
      <c r="I343" s="64"/>
      <c r="J343" s="8"/>
      <c r="K343" s="64"/>
      <c r="L343" s="64"/>
      <c r="M343" s="64"/>
      <c r="N343" s="64"/>
      <c r="O343" s="64"/>
      <c r="P343" s="64"/>
      <c r="Q343" s="64"/>
    </row>
    <row r="344" spans="2:17" x14ac:dyDescent="0.25">
      <c r="B344" s="64"/>
      <c r="C344" s="64"/>
      <c r="D344" s="8"/>
      <c r="E344" s="8"/>
      <c r="F344" s="8"/>
      <c r="G344" s="8"/>
      <c r="H344" s="8"/>
      <c r="I344" s="64"/>
      <c r="J344" s="8"/>
      <c r="K344" s="64"/>
      <c r="L344" s="64"/>
      <c r="M344" s="64"/>
      <c r="N344" s="64"/>
      <c r="O344" s="64"/>
      <c r="P344" s="64"/>
      <c r="Q344" s="64"/>
    </row>
    <row r="345" spans="2:17" x14ac:dyDescent="0.25">
      <c r="B345" s="64"/>
      <c r="C345" s="64"/>
      <c r="D345" s="8"/>
      <c r="E345" s="8"/>
      <c r="F345" s="8"/>
      <c r="G345" s="8"/>
      <c r="H345" s="8"/>
      <c r="I345" s="64"/>
      <c r="J345" s="8"/>
      <c r="K345" s="64"/>
      <c r="L345" s="64"/>
      <c r="M345" s="64"/>
      <c r="N345" s="64"/>
      <c r="O345" s="64"/>
      <c r="P345" s="64"/>
      <c r="Q345" s="64"/>
    </row>
    <row r="346" spans="2:17" x14ac:dyDescent="0.25">
      <c r="B346" s="64"/>
      <c r="C346" s="64"/>
      <c r="D346" s="8"/>
      <c r="E346" s="8"/>
      <c r="F346" s="8"/>
      <c r="G346" s="8"/>
      <c r="H346" s="8"/>
      <c r="I346" s="64"/>
      <c r="J346" s="8"/>
      <c r="K346" s="64"/>
      <c r="L346" s="64"/>
      <c r="M346" s="64"/>
      <c r="N346" s="64"/>
      <c r="O346" s="64"/>
      <c r="P346" s="64"/>
      <c r="Q346" s="64"/>
    </row>
    <row r="347" spans="2:17" x14ac:dyDescent="0.25">
      <c r="B347" s="64"/>
      <c r="C347" s="64"/>
      <c r="D347" s="8"/>
      <c r="E347" s="8"/>
      <c r="F347" s="8"/>
      <c r="G347" s="8"/>
      <c r="H347" s="8"/>
      <c r="I347" s="64"/>
      <c r="J347" s="8"/>
      <c r="K347" s="64"/>
      <c r="L347" s="64"/>
      <c r="M347" s="64"/>
      <c r="N347" s="64"/>
      <c r="O347" s="64"/>
      <c r="P347" s="64"/>
      <c r="Q347" s="64"/>
    </row>
    <row r="348" spans="2:17" x14ac:dyDescent="0.25">
      <c r="B348" s="64"/>
      <c r="C348" s="64"/>
      <c r="D348" s="8"/>
      <c r="E348" s="8"/>
      <c r="F348" s="8"/>
      <c r="G348" s="8"/>
      <c r="H348" s="8"/>
      <c r="I348" s="64"/>
      <c r="J348" s="8"/>
      <c r="K348" s="64"/>
      <c r="L348" s="64"/>
      <c r="M348" s="64"/>
      <c r="N348" s="64"/>
      <c r="O348" s="64"/>
      <c r="P348" s="64"/>
      <c r="Q348" s="64"/>
    </row>
    <row r="349" spans="2:17" x14ac:dyDescent="0.25">
      <c r="B349" s="64"/>
      <c r="C349" s="64"/>
      <c r="D349" s="8"/>
      <c r="E349" s="8"/>
      <c r="F349" s="8"/>
      <c r="G349" s="8"/>
      <c r="H349" s="8"/>
      <c r="I349" s="64"/>
      <c r="J349" s="8"/>
      <c r="K349" s="64"/>
      <c r="L349" s="64"/>
      <c r="M349" s="64"/>
      <c r="N349" s="64"/>
      <c r="O349" s="64"/>
      <c r="P349" s="64"/>
      <c r="Q349" s="64"/>
    </row>
    <row r="350" spans="2:17" x14ac:dyDescent="0.25">
      <c r="B350" s="64"/>
      <c r="C350" s="64"/>
      <c r="D350" s="8"/>
      <c r="E350" s="8"/>
      <c r="F350" s="8"/>
      <c r="G350" s="8"/>
      <c r="H350" s="8"/>
      <c r="I350" s="64"/>
      <c r="J350" s="8"/>
      <c r="K350" s="64"/>
      <c r="L350" s="64"/>
      <c r="M350" s="64"/>
      <c r="N350" s="64"/>
      <c r="O350" s="64"/>
      <c r="P350" s="64"/>
      <c r="Q350" s="64"/>
    </row>
    <row r="351" spans="2:17" x14ac:dyDescent="0.25">
      <c r="B351" s="64"/>
      <c r="C351" s="64"/>
      <c r="D351" s="8"/>
      <c r="E351" s="8"/>
      <c r="F351" s="8"/>
      <c r="G351" s="8"/>
      <c r="H351" s="8"/>
      <c r="I351" s="64"/>
      <c r="J351" s="8"/>
      <c r="K351" s="64"/>
      <c r="L351" s="64"/>
      <c r="M351" s="64"/>
      <c r="N351" s="64"/>
      <c r="O351" s="64"/>
      <c r="P351" s="64"/>
      <c r="Q351" s="64"/>
    </row>
    <row r="352" spans="2:17" x14ac:dyDescent="0.25">
      <c r="B352" s="64"/>
      <c r="C352" s="64"/>
      <c r="D352" s="8"/>
      <c r="E352" s="8"/>
      <c r="F352" s="8"/>
      <c r="G352" s="8"/>
      <c r="H352" s="8"/>
      <c r="I352" s="64"/>
      <c r="J352" s="8"/>
      <c r="K352" s="64"/>
      <c r="L352" s="64"/>
      <c r="M352" s="64"/>
      <c r="N352" s="64"/>
      <c r="O352" s="64"/>
      <c r="P352" s="64"/>
      <c r="Q352" s="64"/>
    </row>
    <row r="353" spans="2:17" x14ac:dyDescent="0.25">
      <c r="B353" s="64"/>
      <c r="C353" s="64"/>
      <c r="D353" s="8"/>
      <c r="E353" s="8"/>
      <c r="F353" s="8"/>
      <c r="G353" s="8"/>
      <c r="H353" s="8"/>
      <c r="I353" s="64"/>
      <c r="J353" s="8"/>
      <c r="K353" s="64"/>
      <c r="L353" s="64"/>
      <c r="M353" s="64"/>
      <c r="N353" s="64"/>
      <c r="O353" s="64"/>
      <c r="P353" s="64"/>
      <c r="Q353" s="64"/>
    </row>
    <row r="354" spans="2:17" x14ac:dyDescent="0.25">
      <c r="B354" s="64"/>
      <c r="C354" s="64"/>
      <c r="D354" s="8"/>
      <c r="E354" s="8"/>
      <c r="F354" s="8"/>
      <c r="G354" s="8"/>
      <c r="H354" s="8"/>
      <c r="I354" s="64"/>
      <c r="J354" s="8"/>
      <c r="K354" s="64"/>
      <c r="L354" s="64"/>
      <c r="M354" s="64"/>
      <c r="N354" s="64"/>
      <c r="O354" s="64"/>
      <c r="P354" s="64"/>
      <c r="Q354" s="64"/>
    </row>
    <row r="355" spans="2:17" x14ac:dyDescent="0.25">
      <c r="B355" s="64"/>
      <c r="C355" s="64"/>
      <c r="D355" s="8"/>
      <c r="E355" s="8"/>
      <c r="F355" s="8"/>
      <c r="G355" s="8"/>
      <c r="H355" s="8"/>
      <c r="I355" s="64"/>
      <c r="J355" s="8"/>
      <c r="K355" s="64"/>
      <c r="L355" s="64"/>
      <c r="M355" s="64"/>
      <c r="N355" s="64"/>
      <c r="O355" s="64"/>
      <c r="P355" s="64"/>
      <c r="Q355" s="64"/>
    </row>
    <row r="356" spans="2:17" x14ac:dyDescent="0.25">
      <c r="B356" s="64"/>
      <c r="C356" s="64"/>
      <c r="D356" s="8"/>
      <c r="E356" s="8"/>
      <c r="F356" s="8"/>
      <c r="G356" s="8"/>
      <c r="H356" s="8"/>
      <c r="I356" s="64"/>
      <c r="J356" s="8"/>
      <c r="K356" s="64"/>
      <c r="L356" s="64"/>
      <c r="M356" s="64"/>
      <c r="N356" s="64"/>
      <c r="O356" s="64"/>
      <c r="P356" s="64"/>
      <c r="Q356" s="64"/>
    </row>
    <row r="357" spans="2:17" x14ac:dyDescent="0.25">
      <c r="B357" s="64"/>
      <c r="C357" s="64"/>
      <c r="D357" s="8"/>
      <c r="E357" s="8"/>
      <c r="F357" s="8"/>
      <c r="G357" s="8"/>
      <c r="H357" s="8"/>
      <c r="I357" s="64"/>
      <c r="J357" s="8"/>
      <c r="K357" s="64"/>
      <c r="L357" s="64"/>
      <c r="M357" s="64"/>
      <c r="N357" s="64"/>
      <c r="O357" s="64"/>
      <c r="P357" s="64"/>
      <c r="Q357" s="64"/>
    </row>
    <row r="358" spans="2:17" x14ac:dyDescent="0.25">
      <c r="B358" s="64"/>
      <c r="C358" s="64"/>
      <c r="D358" s="8"/>
      <c r="E358" s="8"/>
      <c r="F358" s="8"/>
      <c r="G358" s="8"/>
      <c r="H358" s="8"/>
      <c r="I358" s="64"/>
      <c r="J358" s="8"/>
      <c r="K358" s="64"/>
      <c r="L358" s="64"/>
      <c r="M358" s="64"/>
      <c r="N358" s="64"/>
      <c r="O358" s="64"/>
      <c r="P358" s="64"/>
      <c r="Q358" s="64"/>
    </row>
    <row r="359" spans="2:17" x14ac:dyDescent="0.25">
      <c r="B359" s="64"/>
      <c r="C359" s="64"/>
      <c r="D359" s="8"/>
      <c r="E359" s="8"/>
      <c r="F359" s="8"/>
      <c r="G359" s="8"/>
      <c r="H359" s="8"/>
      <c r="I359" s="64"/>
      <c r="J359" s="8"/>
      <c r="K359" s="64"/>
      <c r="L359" s="64"/>
      <c r="M359" s="64"/>
      <c r="N359" s="64"/>
      <c r="O359" s="64"/>
      <c r="P359" s="64"/>
      <c r="Q359" s="64"/>
    </row>
    <row r="360" spans="2:17" x14ac:dyDescent="0.25">
      <c r="B360" s="64"/>
      <c r="C360" s="64"/>
      <c r="D360" s="8"/>
      <c r="E360" s="8"/>
      <c r="F360" s="8"/>
      <c r="G360" s="8"/>
      <c r="H360" s="8"/>
      <c r="I360" s="64"/>
      <c r="J360" s="8"/>
      <c r="K360" s="64"/>
      <c r="L360" s="64"/>
      <c r="M360" s="64"/>
      <c r="N360" s="64"/>
      <c r="O360" s="64"/>
      <c r="P360" s="64"/>
      <c r="Q360" s="64"/>
    </row>
    <row r="361" spans="2:17" x14ac:dyDescent="0.25">
      <c r="B361" s="64"/>
      <c r="C361" s="64"/>
      <c r="D361" s="8"/>
      <c r="E361" s="8"/>
      <c r="F361" s="8"/>
      <c r="G361" s="8"/>
      <c r="H361" s="8"/>
      <c r="I361" s="64"/>
      <c r="J361" s="8"/>
      <c r="K361" s="64"/>
      <c r="L361" s="64"/>
      <c r="M361" s="64"/>
      <c r="N361" s="64"/>
      <c r="O361" s="64"/>
      <c r="P361" s="64"/>
      <c r="Q361" s="64"/>
    </row>
    <row r="362" spans="2:17" x14ac:dyDescent="0.25">
      <c r="B362" s="64"/>
      <c r="C362" s="64"/>
      <c r="D362" s="8"/>
      <c r="E362" s="8"/>
      <c r="F362" s="8"/>
      <c r="G362" s="8"/>
      <c r="H362" s="8"/>
      <c r="I362" s="64"/>
      <c r="J362" s="8"/>
      <c r="K362" s="64"/>
      <c r="L362" s="64"/>
      <c r="M362" s="64"/>
      <c r="N362" s="64"/>
      <c r="O362" s="64"/>
      <c r="P362" s="64"/>
      <c r="Q362" s="64"/>
    </row>
    <row r="363" spans="2:17" x14ac:dyDescent="0.25">
      <c r="B363" s="64"/>
      <c r="C363" s="64"/>
      <c r="D363" s="8"/>
      <c r="E363" s="8"/>
      <c r="F363" s="8"/>
      <c r="G363" s="8"/>
      <c r="H363" s="8"/>
      <c r="I363" s="64"/>
      <c r="J363" s="8"/>
      <c r="K363" s="64"/>
      <c r="L363" s="64"/>
      <c r="M363" s="64"/>
      <c r="N363" s="64"/>
      <c r="O363" s="64"/>
      <c r="P363" s="64"/>
      <c r="Q363" s="64"/>
    </row>
    <row r="364" spans="2:17" x14ac:dyDescent="0.25">
      <c r="B364" s="64"/>
      <c r="C364" s="64"/>
      <c r="D364" s="8"/>
      <c r="E364" s="8"/>
      <c r="F364" s="8"/>
      <c r="G364" s="8"/>
      <c r="H364" s="8"/>
      <c r="I364" s="64"/>
      <c r="J364" s="8"/>
      <c r="K364" s="64"/>
      <c r="L364" s="64"/>
      <c r="M364" s="64"/>
      <c r="N364" s="64"/>
      <c r="O364" s="64"/>
      <c r="P364" s="64"/>
      <c r="Q364" s="64"/>
    </row>
    <row r="365" spans="2:17" x14ac:dyDescent="0.25">
      <c r="B365" s="64"/>
      <c r="C365" s="64"/>
      <c r="D365" s="8"/>
      <c r="E365" s="8"/>
      <c r="F365" s="8"/>
      <c r="G365" s="8"/>
      <c r="H365" s="8"/>
      <c r="I365" s="64"/>
      <c r="J365" s="8"/>
      <c r="K365" s="64"/>
      <c r="L365" s="64"/>
      <c r="M365" s="64"/>
      <c r="N365" s="64"/>
      <c r="O365" s="64"/>
      <c r="P365" s="64"/>
      <c r="Q365" s="64"/>
    </row>
    <row r="366" spans="2:17" x14ac:dyDescent="0.25">
      <c r="B366" s="64"/>
      <c r="C366" s="64"/>
      <c r="D366" s="8"/>
      <c r="E366" s="8"/>
      <c r="F366" s="8"/>
      <c r="G366" s="8"/>
      <c r="H366" s="8"/>
      <c r="I366" s="64"/>
      <c r="J366" s="8"/>
      <c r="K366" s="64"/>
      <c r="L366" s="64"/>
      <c r="M366" s="64"/>
      <c r="N366" s="64"/>
      <c r="O366" s="64"/>
      <c r="P366" s="64"/>
      <c r="Q366" s="64"/>
    </row>
    <row r="367" spans="2:17" x14ac:dyDescent="0.25">
      <c r="B367" s="64"/>
      <c r="C367" s="64"/>
      <c r="D367" s="8"/>
      <c r="E367" s="8"/>
      <c r="F367" s="8"/>
      <c r="G367" s="8"/>
      <c r="H367" s="8"/>
      <c r="I367" s="64"/>
      <c r="J367" s="8"/>
      <c r="K367" s="64"/>
      <c r="L367" s="64"/>
      <c r="M367" s="64"/>
      <c r="N367" s="64"/>
      <c r="O367" s="64"/>
      <c r="P367" s="64"/>
      <c r="Q367" s="64"/>
    </row>
    <row r="368" spans="2:17" x14ac:dyDescent="0.25">
      <c r="B368" s="64"/>
      <c r="C368" s="64"/>
      <c r="D368" s="8"/>
      <c r="E368" s="8"/>
      <c r="F368" s="8"/>
      <c r="G368" s="8"/>
      <c r="H368" s="8"/>
      <c r="I368" s="64"/>
      <c r="J368" s="8"/>
      <c r="K368" s="64"/>
      <c r="L368" s="64"/>
      <c r="M368" s="64"/>
      <c r="N368" s="64"/>
      <c r="O368" s="64"/>
      <c r="P368" s="64"/>
      <c r="Q368" s="64"/>
    </row>
    <row r="369" spans="2:17" x14ac:dyDescent="0.25">
      <c r="B369" s="64"/>
      <c r="C369" s="64"/>
      <c r="D369" s="8"/>
      <c r="E369" s="8"/>
      <c r="F369" s="8"/>
      <c r="G369" s="8"/>
      <c r="H369" s="8"/>
      <c r="I369" s="64"/>
      <c r="J369" s="8"/>
      <c r="K369" s="64"/>
      <c r="L369" s="64"/>
      <c r="M369" s="64"/>
      <c r="N369" s="64"/>
      <c r="O369" s="64"/>
      <c r="P369" s="64"/>
      <c r="Q369" s="64"/>
    </row>
    <row r="370" spans="2:17" x14ac:dyDescent="0.25">
      <c r="B370" s="64"/>
      <c r="C370" s="64"/>
      <c r="D370" s="8"/>
      <c r="E370" s="8"/>
      <c r="F370" s="8"/>
      <c r="G370" s="8"/>
      <c r="H370" s="8"/>
      <c r="I370" s="64"/>
      <c r="J370" s="8"/>
      <c r="K370" s="64"/>
      <c r="L370" s="64"/>
      <c r="M370" s="64"/>
      <c r="N370" s="64"/>
      <c r="O370" s="64"/>
      <c r="P370" s="64"/>
      <c r="Q370" s="64"/>
    </row>
    <row r="371" spans="2:17" x14ac:dyDescent="0.25">
      <c r="B371" s="64"/>
      <c r="C371" s="64"/>
      <c r="D371" s="8"/>
      <c r="E371" s="8"/>
      <c r="F371" s="8"/>
      <c r="G371" s="8"/>
      <c r="H371" s="8"/>
      <c r="I371" s="64"/>
      <c r="J371" s="8"/>
      <c r="K371" s="64"/>
      <c r="L371" s="64"/>
      <c r="M371" s="64"/>
      <c r="N371" s="64"/>
      <c r="O371" s="64"/>
      <c r="P371" s="64"/>
      <c r="Q371" s="64"/>
    </row>
    <row r="372" spans="2:17" x14ac:dyDescent="0.25">
      <c r="B372" s="64"/>
      <c r="C372" s="64"/>
      <c r="D372" s="8"/>
      <c r="E372" s="8"/>
      <c r="F372" s="8"/>
      <c r="G372" s="8"/>
      <c r="H372" s="8"/>
      <c r="I372" s="64"/>
      <c r="J372" s="8"/>
      <c r="K372" s="64"/>
      <c r="L372" s="64"/>
      <c r="M372" s="64"/>
      <c r="N372" s="64"/>
      <c r="O372" s="64"/>
      <c r="P372" s="64"/>
      <c r="Q372" s="64"/>
    </row>
    <row r="373" spans="2:17" x14ac:dyDescent="0.25">
      <c r="B373" s="64"/>
      <c r="C373" s="64"/>
      <c r="D373" s="8"/>
      <c r="E373" s="8"/>
      <c r="F373" s="8"/>
      <c r="G373" s="8"/>
      <c r="H373" s="8"/>
      <c r="I373" s="64"/>
      <c r="J373" s="8"/>
      <c r="K373" s="64"/>
      <c r="L373" s="64"/>
      <c r="M373" s="64"/>
      <c r="N373" s="64"/>
      <c r="O373" s="64"/>
      <c r="P373" s="64"/>
      <c r="Q373" s="64"/>
    </row>
    <row r="374" spans="2:17" x14ac:dyDescent="0.25">
      <c r="B374" s="64"/>
      <c r="C374" s="64"/>
      <c r="D374" s="8"/>
      <c r="E374" s="8"/>
      <c r="F374" s="8"/>
      <c r="G374" s="8"/>
      <c r="H374" s="8"/>
      <c r="I374" s="64"/>
      <c r="J374" s="8"/>
      <c r="K374" s="64"/>
      <c r="L374" s="64"/>
      <c r="M374" s="64"/>
      <c r="N374" s="64"/>
      <c r="O374" s="64"/>
      <c r="P374" s="64"/>
      <c r="Q374" s="64"/>
    </row>
    <row r="375" spans="2:17" x14ac:dyDescent="0.25">
      <c r="B375" s="64"/>
      <c r="C375" s="64"/>
      <c r="D375" s="8"/>
      <c r="E375" s="8"/>
      <c r="F375" s="8"/>
      <c r="G375" s="8"/>
      <c r="H375" s="8"/>
      <c r="I375" s="64"/>
      <c r="J375" s="8"/>
      <c r="K375" s="64"/>
      <c r="L375" s="64"/>
      <c r="M375" s="64"/>
      <c r="N375" s="64"/>
      <c r="O375" s="64"/>
      <c r="P375" s="64"/>
      <c r="Q375" s="64"/>
    </row>
    <row r="376" spans="2:17" x14ac:dyDescent="0.25">
      <c r="B376" s="64"/>
      <c r="C376" s="64"/>
      <c r="D376" s="8"/>
      <c r="E376" s="8"/>
      <c r="F376" s="8"/>
      <c r="G376" s="8"/>
      <c r="H376" s="8"/>
      <c r="I376" s="64"/>
      <c r="J376" s="8"/>
      <c r="K376" s="64"/>
      <c r="L376" s="64"/>
      <c r="M376" s="64"/>
      <c r="N376" s="64"/>
      <c r="O376" s="64"/>
      <c r="P376" s="64"/>
      <c r="Q376" s="64"/>
    </row>
    <row r="377" spans="2:17" x14ac:dyDescent="0.25">
      <c r="B377" s="64"/>
      <c r="C377" s="64"/>
      <c r="D377" s="8"/>
      <c r="E377" s="8"/>
      <c r="F377" s="8"/>
      <c r="G377" s="8"/>
      <c r="H377" s="8"/>
      <c r="I377" s="64"/>
      <c r="J377" s="8"/>
      <c r="K377" s="64"/>
      <c r="L377" s="64"/>
      <c r="M377" s="64"/>
      <c r="N377" s="64"/>
      <c r="O377" s="64"/>
      <c r="P377" s="64"/>
      <c r="Q377" s="64"/>
    </row>
    <row r="378" spans="2:17" x14ac:dyDescent="0.25">
      <c r="B378" s="64"/>
      <c r="C378" s="64"/>
      <c r="D378" s="8"/>
      <c r="E378" s="8"/>
      <c r="F378" s="8"/>
      <c r="G378" s="8"/>
      <c r="H378" s="8"/>
      <c r="I378" s="64"/>
      <c r="J378" s="8"/>
      <c r="K378" s="64"/>
      <c r="L378" s="64"/>
      <c r="M378" s="64"/>
      <c r="N378" s="64"/>
      <c r="O378" s="64"/>
      <c r="P378" s="64"/>
      <c r="Q378" s="64"/>
    </row>
    <row r="379" spans="2:17" x14ac:dyDescent="0.25">
      <c r="B379" s="64"/>
      <c r="C379" s="64"/>
      <c r="D379" s="8"/>
      <c r="E379" s="8"/>
      <c r="F379" s="8"/>
      <c r="G379" s="8"/>
      <c r="H379" s="8"/>
      <c r="I379" s="64"/>
      <c r="J379" s="8"/>
      <c r="K379" s="64"/>
      <c r="L379" s="64"/>
      <c r="M379" s="64"/>
      <c r="N379" s="64"/>
      <c r="O379" s="64"/>
      <c r="P379" s="64"/>
      <c r="Q379" s="64"/>
    </row>
    <row r="380" spans="2:17" x14ac:dyDescent="0.25">
      <c r="B380" s="64"/>
      <c r="C380" s="64"/>
      <c r="D380" s="8"/>
      <c r="E380" s="8"/>
      <c r="F380" s="8"/>
      <c r="G380" s="8"/>
      <c r="H380" s="8"/>
      <c r="I380" s="64"/>
      <c r="J380" s="8"/>
      <c r="K380" s="64"/>
      <c r="L380" s="64"/>
      <c r="M380" s="64"/>
      <c r="N380" s="64"/>
      <c r="O380" s="64"/>
      <c r="P380" s="64"/>
      <c r="Q380" s="64"/>
    </row>
    <row r="381" spans="2:17" x14ac:dyDescent="0.25">
      <c r="B381" s="64"/>
      <c r="C381" s="64"/>
      <c r="D381" s="8"/>
      <c r="E381" s="8"/>
      <c r="F381" s="8"/>
      <c r="G381" s="8"/>
      <c r="H381" s="8"/>
      <c r="I381" s="64"/>
      <c r="J381" s="8"/>
      <c r="K381" s="64"/>
      <c r="L381" s="64"/>
      <c r="M381" s="64"/>
      <c r="N381" s="64"/>
      <c r="O381" s="64"/>
      <c r="P381" s="64"/>
      <c r="Q381" s="64"/>
    </row>
    <row r="382" spans="2:17" x14ac:dyDescent="0.25">
      <c r="B382" s="64"/>
      <c r="C382" s="64"/>
      <c r="D382" s="8"/>
      <c r="E382" s="8"/>
      <c r="F382" s="8"/>
      <c r="G382" s="8"/>
      <c r="H382" s="8"/>
      <c r="I382" s="64"/>
      <c r="J382" s="8"/>
      <c r="K382" s="64"/>
      <c r="L382" s="64"/>
      <c r="M382" s="64"/>
      <c r="N382" s="64"/>
      <c r="O382" s="64"/>
      <c r="P382" s="64"/>
      <c r="Q382" s="64"/>
    </row>
    <row r="383" spans="2:17" x14ac:dyDescent="0.25">
      <c r="B383" s="64"/>
      <c r="C383" s="64"/>
      <c r="D383" s="8"/>
      <c r="E383" s="8"/>
      <c r="F383" s="8"/>
      <c r="G383" s="8"/>
      <c r="H383" s="8"/>
      <c r="I383" s="64"/>
      <c r="J383" s="8"/>
      <c r="K383" s="64"/>
      <c r="L383" s="64"/>
      <c r="M383" s="64"/>
      <c r="N383" s="64"/>
      <c r="O383" s="64"/>
      <c r="P383" s="64"/>
      <c r="Q383" s="64"/>
    </row>
    <row r="384" spans="2:17" x14ac:dyDescent="0.25">
      <c r="B384" s="64"/>
      <c r="C384" s="64"/>
      <c r="D384" s="8"/>
      <c r="E384" s="8"/>
      <c r="F384" s="8"/>
      <c r="G384" s="8"/>
      <c r="H384" s="8"/>
      <c r="I384" s="64"/>
      <c r="J384" s="8"/>
      <c r="K384" s="64"/>
      <c r="L384" s="64"/>
      <c r="M384" s="64"/>
      <c r="N384" s="64"/>
      <c r="O384" s="64"/>
      <c r="P384" s="64"/>
      <c r="Q384" s="64"/>
    </row>
    <row r="385" spans="2:17" x14ac:dyDescent="0.25">
      <c r="B385" s="64"/>
      <c r="C385" s="64"/>
      <c r="D385" s="8"/>
      <c r="E385" s="8"/>
      <c r="F385" s="8"/>
      <c r="G385" s="8"/>
      <c r="H385" s="8"/>
      <c r="I385" s="64"/>
      <c r="J385" s="8"/>
      <c r="K385" s="64"/>
      <c r="L385" s="64"/>
      <c r="M385" s="64"/>
      <c r="N385" s="64"/>
      <c r="O385" s="64"/>
      <c r="P385" s="64"/>
      <c r="Q385" s="64"/>
    </row>
    <row r="386" spans="2:17" x14ac:dyDescent="0.25">
      <c r="B386" s="64"/>
      <c r="C386" s="64"/>
      <c r="D386" s="8"/>
      <c r="E386" s="8"/>
      <c r="F386" s="8"/>
      <c r="G386" s="8"/>
      <c r="H386" s="8"/>
      <c r="I386" s="64"/>
      <c r="J386" s="8"/>
      <c r="K386" s="64"/>
      <c r="L386" s="64"/>
      <c r="M386" s="64"/>
      <c r="N386" s="64"/>
      <c r="O386" s="64"/>
      <c r="P386" s="64"/>
      <c r="Q386" s="64"/>
    </row>
    <row r="387" spans="2:17" x14ac:dyDescent="0.25">
      <c r="B387" s="64"/>
      <c r="C387" s="64"/>
      <c r="D387" s="8"/>
      <c r="E387" s="8"/>
      <c r="F387" s="8"/>
      <c r="G387" s="8"/>
      <c r="H387" s="8"/>
      <c r="I387" s="64"/>
      <c r="J387" s="8"/>
      <c r="K387" s="64"/>
      <c r="L387" s="64"/>
      <c r="M387" s="64"/>
      <c r="N387" s="64"/>
      <c r="O387" s="64"/>
      <c r="P387" s="64"/>
      <c r="Q387" s="64"/>
    </row>
    <row r="388" spans="2:17" x14ac:dyDescent="0.25">
      <c r="B388" s="64"/>
      <c r="C388" s="64"/>
      <c r="D388" s="8"/>
      <c r="E388" s="8"/>
      <c r="F388" s="8"/>
      <c r="G388" s="8"/>
      <c r="H388" s="8"/>
      <c r="I388" s="64"/>
      <c r="J388" s="8"/>
      <c r="K388" s="64"/>
      <c r="L388" s="64"/>
      <c r="M388" s="64"/>
      <c r="N388" s="64"/>
      <c r="O388" s="64"/>
      <c r="P388" s="64"/>
      <c r="Q388" s="64"/>
    </row>
    <row r="389" spans="2:17" x14ac:dyDescent="0.25">
      <c r="B389" s="64"/>
      <c r="C389" s="64"/>
      <c r="D389" s="8"/>
      <c r="E389" s="8"/>
      <c r="F389" s="8"/>
      <c r="G389" s="8"/>
      <c r="H389" s="8"/>
      <c r="I389" s="64"/>
      <c r="J389" s="8"/>
      <c r="K389" s="64"/>
      <c r="L389" s="64"/>
      <c r="M389" s="64"/>
      <c r="N389" s="64"/>
      <c r="O389" s="64"/>
      <c r="P389" s="64"/>
      <c r="Q389" s="64"/>
    </row>
    <row r="390" spans="2:17" x14ac:dyDescent="0.25">
      <c r="B390" s="64"/>
      <c r="C390" s="64"/>
      <c r="D390" s="8"/>
      <c r="E390" s="8"/>
      <c r="F390" s="8"/>
      <c r="G390" s="8"/>
      <c r="H390" s="8"/>
      <c r="I390" s="64"/>
      <c r="J390" s="8"/>
      <c r="K390" s="64"/>
      <c r="L390" s="64"/>
      <c r="M390" s="64"/>
      <c r="N390" s="64"/>
      <c r="O390" s="64"/>
      <c r="P390" s="64"/>
      <c r="Q390" s="64"/>
    </row>
    <row r="391" spans="2:17" x14ac:dyDescent="0.25">
      <c r="B391" s="64"/>
      <c r="C391" s="64"/>
      <c r="D391" s="8"/>
      <c r="E391" s="8"/>
      <c r="F391" s="8"/>
      <c r="G391" s="8"/>
      <c r="H391" s="8"/>
      <c r="I391" s="64"/>
      <c r="J391" s="8"/>
      <c r="K391" s="64"/>
      <c r="L391" s="64"/>
      <c r="M391" s="64"/>
      <c r="N391" s="64"/>
      <c r="O391" s="64"/>
      <c r="P391" s="64"/>
      <c r="Q391" s="64"/>
    </row>
    <row r="392" spans="2:17" x14ac:dyDescent="0.25">
      <c r="B392" s="64"/>
      <c r="C392" s="64"/>
      <c r="D392" s="8"/>
      <c r="E392" s="8"/>
      <c r="F392" s="8"/>
      <c r="G392" s="8"/>
      <c r="H392" s="8"/>
      <c r="I392" s="64"/>
      <c r="J392" s="8"/>
      <c r="K392" s="64"/>
      <c r="L392" s="64"/>
      <c r="M392" s="64"/>
      <c r="N392" s="64"/>
      <c r="O392" s="64"/>
      <c r="P392" s="64"/>
      <c r="Q392" s="64"/>
    </row>
    <row r="393" spans="2:17" x14ac:dyDescent="0.25">
      <c r="B393" s="64"/>
      <c r="C393" s="64"/>
      <c r="D393" s="8"/>
      <c r="E393" s="8"/>
      <c r="F393" s="8"/>
      <c r="G393" s="8"/>
      <c r="H393" s="8"/>
      <c r="I393" s="64"/>
      <c r="J393" s="8"/>
      <c r="K393" s="64"/>
      <c r="L393" s="64"/>
      <c r="M393" s="64"/>
      <c r="N393" s="64"/>
      <c r="O393" s="64"/>
      <c r="P393" s="64"/>
      <c r="Q393" s="64"/>
    </row>
    <row r="394" spans="2:17" x14ac:dyDescent="0.25">
      <c r="B394" s="64"/>
      <c r="C394" s="64"/>
      <c r="D394" s="8"/>
      <c r="E394" s="8"/>
      <c r="F394" s="8"/>
      <c r="G394" s="8"/>
      <c r="H394" s="8"/>
      <c r="I394" s="64"/>
      <c r="J394" s="8"/>
      <c r="K394" s="64"/>
      <c r="L394" s="64"/>
      <c r="M394" s="64"/>
      <c r="N394" s="64"/>
      <c r="O394" s="64"/>
      <c r="P394" s="64"/>
      <c r="Q394" s="64"/>
    </row>
    <row r="395" spans="2:17" x14ac:dyDescent="0.25">
      <c r="B395" s="64"/>
      <c r="C395" s="64"/>
      <c r="D395" s="8"/>
      <c r="E395" s="8"/>
      <c r="F395" s="8"/>
      <c r="G395" s="8"/>
      <c r="H395" s="8"/>
      <c r="I395" s="64"/>
      <c r="J395" s="8"/>
      <c r="K395" s="64"/>
      <c r="L395" s="64"/>
      <c r="M395" s="64"/>
      <c r="N395" s="64"/>
      <c r="O395" s="64"/>
      <c r="P395" s="64"/>
      <c r="Q395" s="64"/>
    </row>
    <row r="396" spans="2:17" x14ac:dyDescent="0.25">
      <c r="B396" s="64"/>
      <c r="C396" s="64"/>
      <c r="D396" s="8"/>
      <c r="E396" s="8"/>
      <c r="F396" s="8"/>
      <c r="G396" s="8"/>
      <c r="H396" s="8"/>
      <c r="I396" s="64"/>
      <c r="J396" s="8"/>
      <c r="K396" s="64"/>
      <c r="L396" s="64"/>
      <c r="M396" s="64"/>
      <c r="N396" s="64"/>
      <c r="O396" s="64"/>
      <c r="P396" s="64"/>
      <c r="Q396" s="64"/>
    </row>
    <row r="397" spans="2:17" x14ac:dyDescent="0.25">
      <c r="B397" s="64"/>
      <c r="C397" s="64"/>
      <c r="D397" s="8"/>
      <c r="E397" s="8"/>
      <c r="F397" s="8"/>
      <c r="G397" s="8"/>
      <c r="H397" s="8"/>
      <c r="I397" s="64"/>
      <c r="J397" s="8"/>
      <c r="K397" s="64"/>
      <c r="L397" s="64"/>
      <c r="M397" s="64"/>
      <c r="N397" s="64"/>
      <c r="O397" s="64"/>
      <c r="P397" s="64"/>
      <c r="Q397" s="64"/>
    </row>
    <row r="398" spans="2:17" x14ac:dyDescent="0.25">
      <c r="B398" s="64"/>
      <c r="C398" s="64"/>
      <c r="D398" s="8"/>
      <c r="E398" s="8"/>
      <c r="F398" s="8"/>
      <c r="G398" s="8"/>
      <c r="H398" s="8"/>
      <c r="I398" s="64"/>
      <c r="J398" s="8"/>
      <c r="K398" s="64"/>
      <c r="L398" s="64"/>
      <c r="M398" s="64"/>
      <c r="N398" s="64"/>
      <c r="O398" s="64"/>
      <c r="P398" s="64"/>
      <c r="Q398" s="64"/>
    </row>
    <row r="399" spans="2:17" x14ac:dyDescent="0.25">
      <c r="B399" s="64"/>
      <c r="C399" s="64"/>
      <c r="D399" s="8"/>
      <c r="E399" s="8"/>
      <c r="F399" s="8"/>
      <c r="G399" s="8"/>
      <c r="H399" s="8"/>
      <c r="I399" s="64"/>
      <c r="J399" s="8"/>
      <c r="K399" s="64"/>
      <c r="L399" s="64"/>
      <c r="M399" s="64"/>
      <c r="N399" s="64"/>
      <c r="O399" s="64"/>
      <c r="P399" s="64"/>
      <c r="Q399" s="64"/>
    </row>
    <row r="400" spans="2:17" x14ac:dyDescent="0.25">
      <c r="B400" s="64"/>
      <c r="C400" s="64"/>
      <c r="D400" s="8"/>
      <c r="E400" s="8"/>
      <c r="F400" s="8"/>
      <c r="G400" s="8"/>
      <c r="H400" s="8"/>
      <c r="I400" s="64"/>
      <c r="J400" s="8"/>
      <c r="K400" s="64"/>
      <c r="L400" s="64"/>
      <c r="M400" s="64"/>
      <c r="N400" s="64"/>
      <c r="O400" s="64"/>
      <c r="P400" s="64"/>
      <c r="Q400" s="64"/>
    </row>
    <row r="401" spans="2:17" x14ac:dyDescent="0.25">
      <c r="B401" s="64"/>
      <c r="C401" s="64"/>
      <c r="D401" s="8"/>
      <c r="E401" s="8"/>
      <c r="F401" s="8"/>
      <c r="G401" s="8"/>
      <c r="H401" s="8"/>
      <c r="I401" s="64"/>
      <c r="J401" s="8"/>
      <c r="K401" s="64"/>
      <c r="L401" s="64"/>
      <c r="M401" s="64"/>
      <c r="N401" s="64"/>
      <c r="O401" s="64"/>
      <c r="P401" s="64"/>
      <c r="Q401" s="64"/>
    </row>
    <row r="402" spans="2:17" x14ac:dyDescent="0.25">
      <c r="B402" s="64"/>
      <c r="C402" s="64"/>
      <c r="D402" s="8"/>
      <c r="E402" s="8"/>
      <c r="F402" s="8"/>
      <c r="G402" s="8"/>
      <c r="H402" s="8"/>
      <c r="I402" s="64"/>
      <c r="J402" s="8"/>
      <c r="K402" s="64"/>
      <c r="L402" s="64"/>
      <c r="M402" s="64"/>
      <c r="N402" s="64"/>
      <c r="O402" s="64"/>
      <c r="P402" s="64"/>
      <c r="Q402" s="64"/>
    </row>
    <row r="403" spans="2:17" x14ac:dyDescent="0.25">
      <c r="B403" s="64"/>
      <c r="C403" s="64"/>
      <c r="D403" s="8"/>
      <c r="E403" s="8"/>
      <c r="F403" s="8"/>
      <c r="G403" s="8"/>
      <c r="H403" s="8"/>
      <c r="I403" s="64"/>
      <c r="J403" s="8"/>
      <c r="K403" s="64"/>
      <c r="L403" s="64"/>
      <c r="M403" s="64"/>
      <c r="N403" s="64"/>
      <c r="O403" s="64"/>
      <c r="P403" s="64"/>
      <c r="Q403" s="64"/>
    </row>
    <row r="404" spans="2:17" x14ac:dyDescent="0.25">
      <c r="B404" s="64"/>
      <c r="C404" s="64"/>
      <c r="D404" s="8"/>
      <c r="E404" s="8"/>
      <c r="F404" s="8"/>
      <c r="G404" s="8"/>
      <c r="H404" s="8"/>
      <c r="I404" s="64"/>
      <c r="J404" s="8"/>
      <c r="K404" s="64"/>
      <c r="L404" s="64"/>
      <c r="M404" s="64"/>
      <c r="N404" s="64"/>
      <c r="O404" s="64"/>
      <c r="P404" s="64"/>
      <c r="Q404" s="64"/>
    </row>
    <row r="405" spans="2:17" x14ac:dyDescent="0.25">
      <c r="B405" s="64"/>
      <c r="C405" s="64"/>
      <c r="D405" s="8"/>
      <c r="E405" s="8"/>
      <c r="F405" s="8"/>
      <c r="G405" s="8"/>
      <c r="H405" s="8"/>
      <c r="I405" s="64"/>
      <c r="J405" s="8"/>
      <c r="K405" s="64"/>
      <c r="L405" s="64"/>
      <c r="M405" s="64"/>
      <c r="N405" s="64"/>
      <c r="O405" s="64"/>
      <c r="P405" s="64"/>
      <c r="Q405" s="64"/>
    </row>
    <row r="406" spans="2:17" x14ac:dyDescent="0.25">
      <c r="B406" s="64"/>
      <c r="C406" s="64"/>
      <c r="D406" s="8"/>
      <c r="E406" s="8"/>
      <c r="F406" s="8"/>
      <c r="G406" s="8"/>
      <c r="H406" s="8"/>
      <c r="I406" s="64"/>
      <c r="J406" s="8"/>
      <c r="K406" s="64"/>
      <c r="L406" s="64"/>
      <c r="M406" s="64"/>
      <c r="N406" s="64"/>
      <c r="O406" s="64"/>
      <c r="P406" s="64"/>
      <c r="Q406" s="64"/>
    </row>
    <row r="407" spans="2:17" x14ac:dyDescent="0.25">
      <c r="B407" s="64"/>
      <c r="C407" s="64"/>
      <c r="D407" s="8"/>
      <c r="E407" s="8"/>
      <c r="F407" s="8"/>
      <c r="G407" s="8"/>
      <c r="H407" s="8"/>
      <c r="I407" s="64"/>
      <c r="J407" s="8"/>
      <c r="K407" s="64"/>
      <c r="L407" s="64"/>
      <c r="M407" s="64"/>
      <c r="N407" s="64"/>
      <c r="O407" s="64"/>
      <c r="P407" s="64"/>
      <c r="Q407" s="64"/>
    </row>
    <row r="408" spans="2:17" x14ac:dyDescent="0.25">
      <c r="B408" s="64"/>
      <c r="C408" s="64"/>
      <c r="D408" s="8"/>
      <c r="E408" s="8"/>
      <c r="F408" s="8"/>
      <c r="G408" s="8"/>
      <c r="H408" s="8"/>
      <c r="I408" s="64"/>
      <c r="J408" s="8"/>
      <c r="K408" s="64"/>
      <c r="L408" s="64"/>
      <c r="M408" s="64"/>
      <c r="N408" s="64"/>
      <c r="O408" s="64"/>
      <c r="P408" s="64"/>
      <c r="Q408" s="64"/>
    </row>
    <row r="409" spans="2:17" x14ac:dyDescent="0.25">
      <c r="B409" s="64"/>
      <c r="C409" s="64"/>
      <c r="D409" s="8"/>
      <c r="E409" s="8"/>
      <c r="F409" s="8"/>
      <c r="G409" s="8"/>
      <c r="H409" s="8"/>
      <c r="I409" s="64"/>
      <c r="J409" s="8"/>
      <c r="K409" s="64"/>
      <c r="L409" s="64"/>
      <c r="M409" s="64"/>
      <c r="N409" s="64"/>
      <c r="O409" s="64"/>
      <c r="P409" s="64"/>
      <c r="Q409" s="64"/>
    </row>
    <row r="410" spans="2:17" x14ac:dyDescent="0.25">
      <c r="B410" s="64"/>
      <c r="C410" s="64"/>
      <c r="D410" s="8"/>
      <c r="E410" s="8"/>
      <c r="F410" s="8"/>
      <c r="G410" s="8"/>
      <c r="H410" s="8"/>
      <c r="I410" s="64"/>
      <c r="J410" s="8"/>
      <c r="K410" s="64"/>
      <c r="L410" s="64"/>
      <c r="M410" s="64"/>
      <c r="N410" s="64"/>
      <c r="O410" s="64"/>
      <c r="P410" s="64"/>
      <c r="Q410" s="64"/>
    </row>
    <row r="411" spans="2:17" x14ac:dyDescent="0.25">
      <c r="B411" s="64"/>
      <c r="C411" s="64"/>
      <c r="D411" s="8"/>
      <c r="E411" s="8"/>
      <c r="F411" s="8"/>
      <c r="G411" s="8"/>
      <c r="H411" s="8"/>
      <c r="I411" s="64"/>
      <c r="J411" s="8"/>
      <c r="K411" s="64"/>
      <c r="L411" s="64"/>
      <c r="M411" s="64"/>
      <c r="N411" s="64"/>
      <c r="O411" s="64"/>
      <c r="P411" s="64"/>
      <c r="Q411" s="64"/>
    </row>
    <row r="412" spans="2:17" x14ac:dyDescent="0.25">
      <c r="B412" s="64"/>
      <c r="C412" s="64"/>
      <c r="D412" s="8"/>
      <c r="E412" s="8"/>
      <c r="F412" s="8"/>
      <c r="G412" s="8"/>
      <c r="H412" s="8"/>
      <c r="I412" s="64"/>
      <c r="J412" s="8"/>
      <c r="K412" s="64"/>
      <c r="L412" s="64"/>
      <c r="M412" s="64"/>
      <c r="N412" s="64"/>
      <c r="O412" s="64"/>
      <c r="P412" s="64"/>
      <c r="Q412" s="64"/>
    </row>
    <row r="413" spans="2:17" x14ac:dyDescent="0.25">
      <c r="B413" s="64"/>
      <c r="C413" s="64"/>
      <c r="D413" s="8"/>
      <c r="E413" s="8"/>
      <c r="F413" s="8"/>
      <c r="G413" s="8"/>
      <c r="H413" s="8"/>
      <c r="I413" s="64"/>
      <c r="J413" s="8"/>
      <c r="K413" s="64"/>
      <c r="L413" s="64"/>
      <c r="M413" s="64"/>
      <c r="N413" s="64"/>
      <c r="O413" s="64"/>
      <c r="P413" s="64"/>
      <c r="Q413" s="64"/>
    </row>
    <row r="414" spans="2:17" x14ac:dyDescent="0.25">
      <c r="B414" s="64"/>
      <c r="C414" s="64"/>
      <c r="D414" s="8"/>
      <c r="E414" s="8"/>
      <c r="F414" s="8"/>
      <c r="G414" s="8"/>
      <c r="H414" s="8"/>
      <c r="I414" s="64"/>
      <c r="J414" s="8"/>
      <c r="K414" s="64"/>
      <c r="L414" s="64"/>
      <c r="M414" s="64"/>
      <c r="N414" s="64"/>
      <c r="O414" s="64"/>
      <c r="P414" s="64"/>
      <c r="Q414" s="64"/>
    </row>
    <row r="415" spans="2:17" x14ac:dyDescent="0.25">
      <c r="B415" s="64"/>
      <c r="C415" s="64"/>
      <c r="D415" s="8"/>
      <c r="E415" s="8"/>
      <c r="F415" s="8"/>
      <c r="G415" s="8"/>
      <c r="H415" s="8"/>
      <c r="I415" s="64"/>
      <c r="J415" s="8"/>
      <c r="K415" s="64"/>
      <c r="L415" s="64"/>
      <c r="M415" s="64"/>
      <c r="N415" s="64"/>
      <c r="O415" s="64"/>
      <c r="P415" s="64"/>
      <c r="Q415" s="64"/>
    </row>
    <row r="416" spans="2:17" x14ac:dyDescent="0.25">
      <c r="B416" s="64"/>
      <c r="C416" s="64"/>
      <c r="D416" s="8"/>
      <c r="E416" s="8"/>
      <c r="F416" s="8"/>
      <c r="G416" s="8"/>
      <c r="H416" s="8"/>
      <c r="I416" s="64"/>
      <c r="J416" s="8"/>
      <c r="K416" s="64"/>
      <c r="L416" s="64"/>
      <c r="M416" s="64"/>
      <c r="N416" s="64"/>
      <c r="O416" s="64"/>
      <c r="P416" s="64"/>
      <c r="Q416" s="64"/>
    </row>
    <row r="417" spans="2:17" x14ac:dyDescent="0.25">
      <c r="B417" s="64"/>
      <c r="C417" s="64"/>
      <c r="D417" s="8"/>
      <c r="E417" s="8"/>
      <c r="F417" s="8"/>
      <c r="G417" s="8"/>
      <c r="H417" s="8"/>
      <c r="I417" s="64"/>
      <c r="J417" s="8"/>
      <c r="K417" s="64"/>
      <c r="L417" s="64"/>
      <c r="M417" s="64"/>
      <c r="N417" s="64"/>
      <c r="O417" s="64"/>
      <c r="P417" s="64"/>
      <c r="Q417" s="64"/>
    </row>
    <row r="418" spans="2:17" x14ac:dyDescent="0.25">
      <c r="B418" s="64"/>
      <c r="C418" s="64"/>
      <c r="D418" s="8"/>
      <c r="E418" s="8"/>
      <c r="F418" s="8"/>
      <c r="G418" s="8"/>
      <c r="H418" s="8"/>
      <c r="I418" s="64"/>
      <c r="J418" s="8"/>
      <c r="K418" s="64"/>
      <c r="L418" s="64"/>
      <c r="M418" s="64"/>
      <c r="N418" s="64"/>
      <c r="O418" s="64"/>
      <c r="P418" s="64"/>
      <c r="Q418" s="64"/>
    </row>
    <row r="419" spans="2:17" x14ac:dyDescent="0.25">
      <c r="B419" s="64"/>
      <c r="C419" s="64"/>
      <c r="D419" s="8"/>
      <c r="E419" s="8"/>
      <c r="F419" s="8"/>
      <c r="G419" s="8"/>
      <c r="H419" s="8"/>
      <c r="I419" s="64"/>
      <c r="J419" s="8"/>
      <c r="K419" s="64"/>
      <c r="L419" s="64"/>
      <c r="M419" s="64"/>
      <c r="N419" s="64"/>
      <c r="O419" s="64"/>
      <c r="P419" s="64"/>
      <c r="Q419" s="64"/>
    </row>
    <row r="420" spans="2:17" x14ac:dyDescent="0.25">
      <c r="B420" s="64"/>
      <c r="C420" s="64"/>
      <c r="D420" s="8"/>
      <c r="E420" s="8"/>
      <c r="F420" s="8"/>
      <c r="G420" s="8"/>
      <c r="H420" s="8"/>
      <c r="I420" s="64"/>
      <c r="J420" s="8"/>
      <c r="K420" s="64"/>
      <c r="L420" s="64"/>
      <c r="M420" s="64"/>
      <c r="N420" s="64"/>
      <c r="O420" s="64"/>
      <c r="P420" s="64"/>
      <c r="Q420" s="64"/>
    </row>
    <row r="421" spans="2:17" x14ac:dyDescent="0.25">
      <c r="B421" s="64"/>
      <c r="C421" s="64"/>
      <c r="D421" s="8"/>
      <c r="E421" s="8"/>
      <c r="F421" s="8"/>
      <c r="G421" s="8"/>
      <c r="H421" s="8"/>
      <c r="I421" s="64"/>
      <c r="J421" s="8"/>
      <c r="K421" s="64"/>
      <c r="L421" s="64"/>
      <c r="M421" s="64"/>
      <c r="N421" s="64"/>
      <c r="O421" s="64"/>
      <c r="P421" s="64"/>
      <c r="Q421" s="64"/>
    </row>
    <row r="422" spans="2:17" x14ac:dyDescent="0.25">
      <c r="B422" s="64"/>
      <c r="C422" s="64"/>
      <c r="D422" s="8"/>
      <c r="E422" s="8"/>
      <c r="F422" s="8"/>
      <c r="G422" s="8"/>
      <c r="H422" s="8"/>
      <c r="I422" s="64"/>
      <c r="J422" s="8"/>
      <c r="K422" s="64"/>
      <c r="L422" s="64"/>
      <c r="M422" s="64"/>
      <c r="N422" s="64"/>
      <c r="O422" s="64"/>
      <c r="P422" s="64"/>
      <c r="Q422" s="64"/>
    </row>
    <row r="423" spans="2:17" x14ac:dyDescent="0.25">
      <c r="B423" s="64"/>
      <c r="C423" s="64"/>
      <c r="D423" s="8"/>
      <c r="E423" s="8"/>
      <c r="F423" s="8"/>
      <c r="G423" s="8"/>
      <c r="H423" s="8"/>
      <c r="I423" s="64"/>
      <c r="J423" s="8"/>
      <c r="K423" s="64"/>
      <c r="L423" s="64"/>
      <c r="M423" s="64"/>
      <c r="N423" s="64"/>
      <c r="O423" s="64"/>
      <c r="P423" s="64"/>
      <c r="Q423" s="64"/>
    </row>
    <row r="424" spans="2:17" x14ac:dyDescent="0.25">
      <c r="B424" s="64"/>
      <c r="C424" s="64"/>
      <c r="D424" s="8"/>
      <c r="E424" s="8"/>
      <c r="F424" s="8"/>
      <c r="G424" s="8"/>
      <c r="H424" s="8"/>
      <c r="I424" s="64"/>
      <c r="J424" s="8"/>
      <c r="K424" s="64"/>
      <c r="L424" s="64"/>
      <c r="M424" s="64"/>
      <c r="N424" s="64"/>
      <c r="O424" s="64"/>
      <c r="P424" s="64"/>
      <c r="Q424" s="64"/>
    </row>
    <row r="425" spans="2:17" x14ac:dyDescent="0.25">
      <c r="B425" s="64"/>
      <c r="C425" s="64"/>
      <c r="D425" s="8"/>
      <c r="E425" s="8"/>
      <c r="F425" s="8"/>
      <c r="G425" s="8"/>
      <c r="H425" s="8"/>
      <c r="I425" s="64"/>
      <c r="J425" s="8"/>
      <c r="K425" s="64"/>
      <c r="L425" s="64"/>
      <c r="M425" s="64"/>
      <c r="N425" s="64"/>
      <c r="O425" s="64"/>
      <c r="P425" s="64"/>
      <c r="Q425" s="64"/>
    </row>
    <row r="426" spans="2:17" x14ac:dyDescent="0.25">
      <c r="B426" s="64"/>
      <c r="C426" s="64"/>
      <c r="D426" s="8"/>
      <c r="E426" s="8"/>
      <c r="F426" s="8"/>
      <c r="G426" s="8"/>
      <c r="H426" s="8"/>
      <c r="I426" s="64"/>
      <c r="J426" s="8"/>
      <c r="K426" s="64"/>
      <c r="L426" s="64"/>
      <c r="M426" s="64"/>
      <c r="N426" s="64"/>
      <c r="O426" s="64"/>
      <c r="P426" s="64"/>
      <c r="Q426" s="64"/>
    </row>
    <row r="427" spans="2:17" x14ac:dyDescent="0.25">
      <c r="B427" s="64"/>
      <c r="C427" s="64"/>
      <c r="D427" s="8"/>
      <c r="E427" s="8"/>
      <c r="F427" s="8"/>
      <c r="G427" s="8"/>
      <c r="H427" s="8"/>
      <c r="I427" s="64"/>
      <c r="J427" s="8"/>
      <c r="K427" s="64"/>
      <c r="L427" s="64"/>
      <c r="M427" s="64"/>
      <c r="N427" s="64"/>
      <c r="O427" s="64"/>
      <c r="P427" s="64"/>
      <c r="Q427" s="64"/>
    </row>
    <row r="428" spans="2:17" x14ac:dyDescent="0.25">
      <c r="B428" s="64"/>
      <c r="C428" s="64"/>
      <c r="D428" s="8"/>
      <c r="E428" s="8"/>
      <c r="F428" s="8"/>
      <c r="G428" s="8"/>
      <c r="H428" s="8"/>
      <c r="I428" s="64"/>
      <c r="J428" s="8"/>
      <c r="K428" s="64"/>
      <c r="L428" s="64"/>
      <c r="M428" s="64"/>
      <c r="N428" s="64"/>
      <c r="O428" s="64"/>
      <c r="P428" s="64"/>
      <c r="Q428" s="64"/>
    </row>
    <row r="429" spans="2:17" x14ac:dyDescent="0.25">
      <c r="B429" s="64"/>
      <c r="C429" s="64"/>
      <c r="D429" s="8"/>
      <c r="E429" s="8"/>
      <c r="F429" s="8"/>
      <c r="G429" s="8"/>
      <c r="H429" s="8"/>
      <c r="I429" s="64"/>
      <c r="J429" s="8"/>
      <c r="K429" s="64"/>
      <c r="L429" s="64"/>
      <c r="M429" s="64"/>
      <c r="N429" s="64"/>
      <c r="O429" s="64"/>
      <c r="P429" s="64"/>
      <c r="Q429" s="64"/>
    </row>
    <row r="430" spans="2:17" x14ac:dyDescent="0.25">
      <c r="B430" s="64"/>
      <c r="C430" s="64"/>
      <c r="D430" s="8"/>
      <c r="E430" s="8"/>
      <c r="F430" s="8"/>
      <c r="G430" s="8"/>
      <c r="H430" s="8"/>
      <c r="I430" s="64"/>
      <c r="J430" s="8"/>
      <c r="K430" s="64"/>
      <c r="L430" s="64"/>
      <c r="M430" s="64"/>
      <c r="N430" s="64"/>
      <c r="O430" s="64"/>
      <c r="P430" s="64"/>
      <c r="Q430" s="64"/>
    </row>
    <row r="431" spans="2:17" x14ac:dyDescent="0.25">
      <c r="B431" s="64"/>
      <c r="C431" s="64"/>
      <c r="D431" s="8"/>
      <c r="E431" s="8"/>
      <c r="F431" s="8"/>
      <c r="G431" s="8"/>
      <c r="H431" s="8"/>
      <c r="I431" s="64"/>
      <c r="J431" s="8"/>
      <c r="K431" s="64"/>
      <c r="L431" s="64"/>
      <c r="M431" s="64"/>
      <c r="N431" s="64"/>
      <c r="O431" s="64"/>
      <c r="P431" s="64"/>
      <c r="Q431" s="64"/>
    </row>
    <row r="432" spans="2:17" x14ac:dyDescent="0.25">
      <c r="B432" s="64"/>
      <c r="C432" s="64"/>
      <c r="D432" s="8"/>
      <c r="E432" s="8"/>
      <c r="F432" s="8"/>
      <c r="G432" s="8"/>
      <c r="H432" s="8"/>
      <c r="I432" s="64"/>
      <c r="J432" s="8"/>
      <c r="K432" s="64"/>
      <c r="L432" s="64"/>
      <c r="M432" s="64"/>
      <c r="N432" s="64"/>
      <c r="O432" s="64"/>
      <c r="P432" s="64"/>
      <c r="Q432" s="64"/>
    </row>
    <row r="433" spans="2:17" x14ac:dyDescent="0.25">
      <c r="B433" s="64"/>
      <c r="C433" s="64"/>
      <c r="D433" s="8"/>
      <c r="E433" s="8"/>
      <c r="F433" s="8"/>
      <c r="G433" s="8"/>
      <c r="H433" s="8"/>
      <c r="I433" s="64"/>
      <c r="J433" s="8"/>
      <c r="K433" s="64"/>
      <c r="L433" s="64"/>
      <c r="M433" s="64"/>
      <c r="N433" s="64"/>
      <c r="O433" s="64"/>
      <c r="P433" s="64"/>
      <c r="Q433" s="64"/>
    </row>
    <row r="434" spans="2:17" x14ac:dyDescent="0.25">
      <c r="B434" s="64"/>
      <c r="C434" s="64"/>
      <c r="D434" s="8"/>
      <c r="E434" s="8"/>
      <c r="F434" s="8"/>
      <c r="G434" s="8"/>
      <c r="H434" s="8"/>
      <c r="I434" s="64"/>
      <c r="J434" s="8"/>
      <c r="K434" s="64"/>
      <c r="L434" s="64"/>
      <c r="M434" s="64"/>
      <c r="N434" s="64"/>
      <c r="O434" s="64"/>
      <c r="P434" s="64"/>
      <c r="Q434" s="64"/>
    </row>
    <row r="435" spans="2:17" x14ac:dyDescent="0.25">
      <c r="B435" s="64"/>
      <c r="C435" s="64"/>
      <c r="D435" s="8"/>
      <c r="E435" s="8"/>
      <c r="F435" s="8"/>
      <c r="G435" s="8"/>
      <c r="H435" s="8"/>
      <c r="I435" s="64"/>
      <c r="J435" s="8"/>
      <c r="K435" s="64"/>
      <c r="L435" s="64"/>
      <c r="M435" s="64"/>
      <c r="N435" s="64"/>
      <c r="O435" s="64"/>
      <c r="P435" s="64"/>
      <c r="Q435" s="64"/>
    </row>
    <row r="436" spans="2:17" x14ac:dyDescent="0.25">
      <c r="B436" s="64"/>
      <c r="C436" s="64"/>
      <c r="D436" s="8"/>
      <c r="E436" s="8"/>
      <c r="F436" s="8"/>
      <c r="G436" s="8"/>
      <c r="H436" s="8"/>
      <c r="I436" s="64"/>
      <c r="J436" s="8"/>
      <c r="K436" s="64"/>
      <c r="L436" s="64"/>
      <c r="M436" s="64"/>
      <c r="N436" s="64"/>
      <c r="O436" s="64"/>
      <c r="P436" s="64"/>
      <c r="Q436" s="64"/>
    </row>
    <row r="437" spans="2:17" x14ac:dyDescent="0.25">
      <c r="B437" s="64"/>
      <c r="C437" s="64"/>
      <c r="D437" s="8"/>
      <c r="E437" s="8"/>
      <c r="F437" s="8"/>
      <c r="G437" s="8"/>
      <c r="H437" s="8"/>
      <c r="I437" s="64"/>
      <c r="J437" s="8"/>
      <c r="K437" s="64"/>
      <c r="L437" s="64"/>
      <c r="M437" s="64"/>
      <c r="N437" s="64"/>
      <c r="O437" s="64"/>
      <c r="P437" s="64"/>
      <c r="Q437" s="64"/>
    </row>
    <row r="438" spans="2:17" x14ac:dyDescent="0.25">
      <c r="B438" s="64"/>
      <c r="C438" s="64"/>
      <c r="D438" s="8"/>
      <c r="E438" s="8"/>
      <c r="F438" s="8"/>
      <c r="G438" s="8"/>
      <c r="H438" s="8"/>
      <c r="I438" s="64"/>
      <c r="J438" s="8"/>
      <c r="K438" s="64"/>
      <c r="L438" s="64"/>
      <c r="M438" s="64"/>
      <c r="N438" s="64"/>
      <c r="O438" s="64"/>
      <c r="P438" s="64"/>
      <c r="Q438" s="64"/>
    </row>
    <row r="439" spans="2:17" x14ac:dyDescent="0.25">
      <c r="B439" s="64"/>
      <c r="C439" s="64"/>
      <c r="D439" s="8"/>
      <c r="E439" s="8"/>
      <c r="F439" s="8"/>
      <c r="G439" s="8"/>
      <c r="H439" s="8"/>
      <c r="I439" s="64"/>
      <c r="J439" s="8"/>
      <c r="K439" s="64"/>
      <c r="L439" s="64"/>
      <c r="M439" s="64"/>
      <c r="N439" s="64"/>
      <c r="O439" s="64"/>
      <c r="P439" s="64"/>
      <c r="Q439" s="64"/>
    </row>
    <row r="440" spans="2:17" x14ac:dyDescent="0.25">
      <c r="B440" s="64"/>
      <c r="C440" s="64"/>
      <c r="D440" s="8"/>
      <c r="E440" s="8"/>
      <c r="F440" s="8"/>
      <c r="G440" s="8"/>
      <c r="H440" s="8"/>
      <c r="I440" s="64"/>
      <c r="J440" s="8"/>
      <c r="K440" s="64"/>
      <c r="L440" s="64"/>
      <c r="M440" s="64"/>
      <c r="N440" s="64"/>
      <c r="O440" s="64"/>
      <c r="P440" s="64"/>
      <c r="Q440" s="64"/>
    </row>
    <row r="441" spans="2:17" x14ac:dyDescent="0.25">
      <c r="B441" s="64"/>
      <c r="C441" s="64"/>
      <c r="D441" s="8"/>
      <c r="E441" s="8"/>
      <c r="F441" s="8"/>
      <c r="G441" s="8"/>
      <c r="H441" s="8"/>
      <c r="I441" s="64"/>
      <c r="J441" s="8"/>
      <c r="K441" s="64"/>
      <c r="L441" s="64"/>
      <c r="M441" s="64"/>
      <c r="N441" s="64"/>
      <c r="O441" s="64"/>
      <c r="P441" s="64"/>
      <c r="Q441" s="64"/>
    </row>
    <row r="442" spans="2:17" x14ac:dyDescent="0.25">
      <c r="B442" s="64"/>
      <c r="C442" s="64"/>
      <c r="D442" s="8"/>
      <c r="E442" s="8"/>
      <c r="F442" s="8"/>
      <c r="G442" s="8"/>
      <c r="H442" s="8"/>
      <c r="I442" s="64"/>
      <c r="J442" s="8"/>
      <c r="K442" s="64"/>
      <c r="L442" s="64"/>
      <c r="M442" s="64"/>
      <c r="N442" s="64"/>
      <c r="O442" s="64"/>
      <c r="P442" s="64"/>
      <c r="Q442" s="64"/>
    </row>
    <row r="443" spans="2:17" x14ac:dyDescent="0.25">
      <c r="B443" s="64"/>
      <c r="C443" s="64"/>
      <c r="D443" s="8"/>
      <c r="E443" s="8"/>
      <c r="F443" s="8"/>
      <c r="G443" s="8"/>
      <c r="H443" s="8"/>
      <c r="I443" s="64"/>
      <c r="J443" s="8"/>
      <c r="K443" s="64"/>
      <c r="L443" s="64"/>
      <c r="M443" s="64"/>
      <c r="N443" s="64"/>
      <c r="O443" s="64"/>
      <c r="P443" s="64"/>
      <c r="Q443" s="64"/>
    </row>
    <row r="444" spans="2:17" x14ac:dyDescent="0.25">
      <c r="B444" s="64"/>
      <c r="C444" s="64"/>
      <c r="D444" s="8"/>
      <c r="E444" s="8"/>
      <c r="F444" s="8"/>
      <c r="G444" s="8"/>
      <c r="H444" s="8"/>
      <c r="I444" s="64"/>
      <c r="J444" s="8"/>
      <c r="K444" s="64"/>
      <c r="L444" s="64"/>
      <c r="M444" s="64"/>
      <c r="N444" s="64"/>
      <c r="O444" s="64"/>
      <c r="P444" s="64"/>
      <c r="Q444" s="64"/>
    </row>
    <row r="445" spans="2:17" x14ac:dyDescent="0.25">
      <c r="B445" s="64"/>
      <c r="C445" s="64"/>
      <c r="D445" s="8"/>
      <c r="E445" s="8"/>
      <c r="F445" s="8"/>
      <c r="G445" s="8"/>
      <c r="H445" s="8"/>
      <c r="I445" s="64"/>
      <c r="J445" s="8"/>
      <c r="K445" s="64"/>
      <c r="L445" s="64"/>
      <c r="M445" s="64"/>
      <c r="N445" s="64"/>
      <c r="O445" s="64"/>
      <c r="P445" s="64"/>
      <c r="Q445" s="64"/>
    </row>
    <row r="446" spans="2:17" x14ac:dyDescent="0.25">
      <c r="B446" s="64"/>
      <c r="C446" s="64"/>
      <c r="D446" s="8"/>
      <c r="E446" s="8"/>
      <c r="F446" s="8"/>
      <c r="G446" s="8"/>
      <c r="H446" s="8"/>
      <c r="I446" s="64"/>
      <c r="J446" s="8"/>
      <c r="K446" s="64"/>
      <c r="L446" s="64"/>
      <c r="M446" s="64"/>
      <c r="N446" s="64"/>
      <c r="O446" s="64"/>
      <c r="P446" s="64"/>
      <c r="Q446" s="64"/>
    </row>
    <row r="447" spans="2:17" x14ac:dyDescent="0.25">
      <c r="B447" s="64"/>
      <c r="C447" s="64"/>
      <c r="D447" s="8"/>
      <c r="E447" s="8"/>
      <c r="F447" s="8"/>
      <c r="G447" s="8"/>
      <c r="H447" s="8"/>
      <c r="I447" s="64"/>
      <c r="J447" s="8"/>
      <c r="K447" s="64"/>
      <c r="L447" s="64"/>
      <c r="M447" s="64"/>
      <c r="N447" s="64"/>
      <c r="O447" s="64"/>
      <c r="P447" s="64"/>
      <c r="Q447" s="64"/>
    </row>
    <row r="448" spans="2:17" x14ac:dyDescent="0.25">
      <c r="B448" s="64"/>
      <c r="C448" s="64"/>
      <c r="D448" s="8"/>
      <c r="E448" s="8"/>
      <c r="F448" s="8"/>
      <c r="G448" s="8"/>
      <c r="H448" s="8"/>
      <c r="I448" s="64"/>
      <c r="J448" s="8"/>
      <c r="K448" s="64"/>
      <c r="L448" s="64"/>
      <c r="M448" s="64"/>
      <c r="N448" s="64"/>
      <c r="O448" s="64"/>
      <c r="P448" s="64"/>
      <c r="Q448" s="64"/>
    </row>
    <row r="449" spans="2:17" x14ac:dyDescent="0.25">
      <c r="B449" s="64"/>
      <c r="C449" s="64"/>
      <c r="D449" s="8"/>
      <c r="E449" s="8"/>
      <c r="F449" s="8"/>
      <c r="G449" s="8"/>
      <c r="H449" s="8"/>
      <c r="I449" s="64"/>
      <c r="J449" s="8"/>
      <c r="K449" s="64"/>
      <c r="L449" s="64"/>
      <c r="M449" s="64"/>
      <c r="N449" s="64"/>
      <c r="O449" s="64"/>
      <c r="P449" s="64"/>
      <c r="Q449" s="64"/>
    </row>
    <row r="450" spans="2:17" x14ac:dyDescent="0.25">
      <c r="B450" s="64"/>
      <c r="C450" s="64"/>
      <c r="D450" s="8"/>
      <c r="E450" s="8"/>
      <c r="F450" s="8"/>
      <c r="G450" s="8"/>
      <c r="H450" s="8"/>
      <c r="I450" s="64"/>
      <c r="J450" s="8"/>
      <c r="K450" s="64"/>
      <c r="L450" s="64"/>
      <c r="M450" s="64"/>
      <c r="N450" s="64"/>
      <c r="O450" s="64"/>
      <c r="P450" s="64"/>
      <c r="Q450" s="64"/>
    </row>
    <row r="451" spans="2:17" x14ac:dyDescent="0.25">
      <c r="B451" s="64"/>
      <c r="C451" s="64"/>
      <c r="D451" s="8"/>
      <c r="E451" s="8"/>
      <c r="F451" s="8"/>
      <c r="G451" s="8"/>
      <c r="H451" s="8"/>
      <c r="I451" s="64"/>
      <c r="J451" s="8"/>
      <c r="K451" s="64"/>
      <c r="L451" s="64"/>
      <c r="M451" s="64"/>
      <c r="N451" s="64"/>
      <c r="O451" s="64"/>
      <c r="P451" s="64"/>
      <c r="Q451" s="64"/>
    </row>
    <row r="452" spans="2:17" x14ac:dyDescent="0.25">
      <c r="B452" s="64"/>
      <c r="C452" s="64"/>
      <c r="D452" s="8"/>
      <c r="E452" s="8"/>
      <c r="F452" s="8"/>
      <c r="G452" s="8"/>
      <c r="H452" s="8"/>
      <c r="I452" s="64"/>
      <c r="J452" s="8"/>
      <c r="K452" s="64"/>
      <c r="L452" s="64"/>
      <c r="M452" s="64"/>
      <c r="N452" s="64"/>
      <c r="O452" s="64"/>
      <c r="P452" s="64"/>
      <c r="Q452" s="64"/>
    </row>
    <row r="453" spans="2:17" x14ac:dyDescent="0.25">
      <c r="B453" s="64"/>
      <c r="C453" s="64"/>
      <c r="D453" s="8"/>
      <c r="E453" s="8"/>
      <c r="F453" s="8"/>
      <c r="G453" s="8"/>
      <c r="H453" s="8"/>
      <c r="I453" s="64"/>
      <c r="J453" s="8"/>
      <c r="K453" s="64"/>
      <c r="L453" s="64"/>
      <c r="M453" s="64"/>
      <c r="N453" s="64"/>
      <c r="O453" s="64"/>
      <c r="P453" s="64"/>
      <c r="Q453" s="64"/>
    </row>
    <row r="454" spans="2:17" x14ac:dyDescent="0.25">
      <c r="B454" s="64"/>
      <c r="C454" s="64"/>
      <c r="D454" s="8"/>
      <c r="E454" s="8"/>
      <c r="F454" s="8"/>
      <c r="G454" s="8"/>
      <c r="H454" s="8"/>
      <c r="I454" s="64"/>
      <c r="J454" s="8"/>
      <c r="K454" s="64"/>
      <c r="L454" s="64"/>
      <c r="M454" s="64"/>
      <c r="N454" s="64"/>
      <c r="O454" s="64"/>
      <c r="P454" s="64"/>
      <c r="Q454" s="64"/>
    </row>
    <row r="455" spans="2:17" x14ac:dyDescent="0.25">
      <c r="B455" s="64"/>
      <c r="C455" s="64"/>
      <c r="D455" s="8"/>
      <c r="E455" s="8"/>
      <c r="F455" s="8"/>
      <c r="G455" s="8"/>
      <c r="H455" s="8"/>
      <c r="I455" s="64"/>
      <c r="J455" s="8"/>
      <c r="K455" s="64"/>
      <c r="L455" s="64"/>
      <c r="M455" s="64"/>
      <c r="N455" s="64"/>
      <c r="O455" s="64"/>
      <c r="P455" s="64"/>
      <c r="Q455" s="64"/>
    </row>
    <row r="456" spans="2:17" x14ac:dyDescent="0.25">
      <c r="B456" s="64"/>
      <c r="C456" s="64"/>
      <c r="D456" s="8"/>
      <c r="E456" s="8"/>
      <c r="F456" s="8"/>
      <c r="G456" s="8"/>
      <c r="H456" s="8"/>
      <c r="I456" s="64"/>
      <c r="J456" s="8"/>
      <c r="K456" s="64"/>
      <c r="L456" s="64"/>
      <c r="M456" s="64"/>
      <c r="N456" s="64"/>
      <c r="O456" s="64"/>
      <c r="P456" s="64"/>
      <c r="Q456" s="64"/>
    </row>
    <row r="457" spans="2:17" x14ac:dyDescent="0.25">
      <c r="B457" s="64"/>
      <c r="C457" s="64"/>
      <c r="D457" s="8"/>
      <c r="E457" s="8"/>
      <c r="F457" s="8"/>
      <c r="G457" s="8"/>
      <c r="H457" s="8"/>
      <c r="I457" s="64"/>
      <c r="J457" s="8"/>
      <c r="K457" s="64"/>
      <c r="L457" s="64"/>
      <c r="M457" s="64"/>
      <c r="N457" s="64"/>
      <c r="O457" s="64"/>
      <c r="P457" s="64"/>
      <c r="Q457" s="64"/>
    </row>
    <row r="458" spans="2:17" x14ac:dyDescent="0.25">
      <c r="B458" s="64"/>
      <c r="C458" s="64"/>
      <c r="D458" s="8"/>
      <c r="E458" s="8"/>
      <c r="F458" s="8"/>
      <c r="G458" s="8"/>
      <c r="H458" s="8"/>
      <c r="I458" s="64"/>
      <c r="J458" s="8"/>
      <c r="K458" s="64"/>
      <c r="L458" s="64"/>
      <c r="M458" s="64"/>
      <c r="N458" s="64"/>
      <c r="O458" s="64"/>
      <c r="P458" s="64"/>
      <c r="Q458" s="64"/>
    </row>
    <row r="459" spans="2:17" x14ac:dyDescent="0.25">
      <c r="B459" s="64"/>
      <c r="C459" s="64"/>
      <c r="D459" s="8"/>
      <c r="E459" s="8"/>
      <c r="F459" s="8"/>
      <c r="G459" s="8"/>
      <c r="H459" s="8"/>
      <c r="I459" s="64"/>
      <c r="J459" s="8"/>
      <c r="K459" s="64"/>
      <c r="L459" s="64"/>
      <c r="M459" s="64"/>
      <c r="N459" s="64"/>
      <c r="O459" s="64"/>
      <c r="P459" s="64"/>
      <c r="Q459" s="64"/>
    </row>
    <row r="460" spans="2:17" x14ac:dyDescent="0.25">
      <c r="B460" s="64"/>
      <c r="C460" s="64"/>
      <c r="D460" s="8"/>
      <c r="E460" s="8"/>
      <c r="F460" s="8"/>
      <c r="G460" s="8"/>
      <c r="H460" s="8"/>
      <c r="I460" s="64"/>
      <c r="J460" s="8"/>
      <c r="K460" s="64"/>
      <c r="L460" s="64"/>
      <c r="M460" s="64"/>
      <c r="N460" s="64"/>
      <c r="O460" s="64"/>
      <c r="P460" s="64"/>
      <c r="Q460" s="64"/>
    </row>
    <row r="461" spans="2:17" x14ac:dyDescent="0.25">
      <c r="B461" s="64"/>
      <c r="C461" s="64"/>
      <c r="D461" s="8"/>
      <c r="E461" s="8"/>
      <c r="F461" s="8"/>
      <c r="G461" s="8"/>
      <c r="H461" s="8"/>
      <c r="I461" s="64"/>
      <c r="J461" s="8"/>
      <c r="K461" s="64"/>
      <c r="L461" s="64"/>
      <c r="M461" s="64"/>
      <c r="N461" s="64"/>
      <c r="O461" s="64"/>
      <c r="P461" s="64"/>
      <c r="Q461" s="64"/>
    </row>
    <row r="462" spans="2:17" x14ac:dyDescent="0.25">
      <c r="B462" s="64"/>
      <c r="C462" s="64"/>
      <c r="D462" s="8"/>
      <c r="E462" s="8"/>
      <c r="F462" s="8"/>
      <c r="G462" s="8"/>
      <c r="H462" s="8"/>
      <c r="I462" s="64"/>
      <c r="J462" s="8"/>
      <c r="K462" s="64"/>
      <c r="L462" s="64"/>
      <c r="M462" s="64"/>
      <c r="N462" s="64"/>
      <c r="O462" s="64"/>
      <c r="P462" s="64"/>
      <c r="Q462" s="64"/>
    </row>
    <row r="463" spans="2:17" x14ac:dyDescent="0.25">
      <c r="B463" s="64"/>
      <c r="C463" s="64"/>
      <c r="D463" s="8"/>
      <c r="E463" s="8"/>
      <c r="F463" s="8"/>
      <c r="G463" s="8"/>
      <c r="H463" s="8"/>
      <c r="I463" s="64"/>
      <c r="J463" s="8"/>
      <c r="K463" s="64"/>
      <c r="L463" s="64"/>
      <c r="M463" s="64"/>
      <c r="N463" s="64"/>
      <c r="O463" s="64"/>
      <c r="P463" s="64"/>
      <c r="Q463" s="64"/>
    </row>
    <row r="464" spans="2:17" x14ac:dyDescent="0.25">
      <c r="B464" s="64"/>
      <c r="C464" s="64"/>
      <c r="D464" s="8"/>
      <c r="E464" s="8"/>
      <c r="F464" s="8"/>
      <c r="G464" s="8"/>
      <c r="H464" s="8"/>
      <c r="I464" s="64"/>
      <c r="J464" s="8"/>
      <c r="K464" s="64"/>
      <c r="L464" s="64"/>
      <c r="M464" s="64"/>
      <c r="N464" s="64"/>
      <c r="O464" s="64"/>
      <c r="P464" s="64"/>
      <c r="Q464" s="64"/>
    </row>
    <row r="465" spans="2:17" x14ac:dyDescent="0.25">
      <c r="B465" s="64"/>
      <c r="C465" s="64"/>
      <c r="D465" s="8"/>
      <c r="E465" s="8"/>
      <c r="F465" s="8"/>
      <c r="G465" s="8"/>
      <c r="H465" s="8"/>
      <c r="I465" s="64"/>
      <c r="J465" s="8"/>
      <c r="K465" s="64"/>
      <c r="L465" s="64"/>
      <c r="M465" s="64"/>
      <c r="N465" s="64"/>
      <c r="O465" s="64"/>
      <c r="P465" s="64"/>
      <c r="Q465" s="64"/>
    </row>
    <row r="466" spans="2:17" x14ac:dyDescent="0.25">
      <c r="B466" s="64"/>
      <c r="C466" s="64"/>
      <c r="D466" s="8"/>
      <c r="E466" s="8"/>
      <c r="F466" s="8"/>
      <c r="G466" s="8"/>
      <c r="H466" s="8"/>
      <c r="I466" s="64"/>
      <c r="J466" s="8"/>
      <c r="K466" s="64"/>
      <c r="L466" s="64"/>
      <c r="M466" s="64"/>
      <c r="N466" s="64"/>
      <c r="O466" s="64"/>
      <c r="P466" s="64"/>
      <c r="Q466" s="64"/>
    </row>
    <row r="467" spans="2:17" x14ac:dyDescent="0.25">
      <c r="B467" s="64"/>
      <c r="C467" s="64"/>
      <c r="D467" s="8"/>
      <c r="E467" s="8"/>
      <c r="F467" s="8"/>
      <c r="G467" s="8"/>
      <c r="H467" s="8"/>
      <c r="I467" s="64"/>
      <c r="J467" s="8"/>
      <c r="K467" s="64"/>
      <c r="L467" s="64"/>
      <c r="M467" s="64"/>
      <c r="N467" s="64"/>
      <c r="O467" s="64"/>
      <c r="P467" s="64"/>
      <c r="Q467" s="64"/>
    </row>
    <row r="468" spans="2:17" x14ac:dyDescent="0.25">
      <c r="B468" s="64"/>
      <c r="C468" s="64"/>
      <c r="D468" s="8"/>
      <c r="E468" s="8"/>
      <c r="F468" s="8"/>
      <c r="G468" s="8"/>
      <c r="H468" s="8"/>
      <c r="I468" s="64"/>
      <c r="J468" s="8"/>
      <c r="K468" s="64"/>
      <c r="L468" s="64"/>
      <c r="M468" s="64"/>
      <c r="N468" s="64"/>
      <c r="O468" s="64"/>
      <c r="P468" s="64"/>
      <c r="Q468" s="64"/>
    </row>
    <row r="469" spans="2:17" x14ac:dyDescent="0.25">
      <c r="B469" s="64"/>
      <c r="C469" s="64"/>
      <c r="D469" s="8"/>
      <c r="E469" s="8"/>
      <c r="F469" s="8"/>
      <c r="G469" s="8"/>
      <c r="H469" s="8"/>
      <c r="I469" s="64"/>
      <c r="J469" s="8"/>
      <c r="K469" s="64"/>
      <c r="L469" s="64"/>
      <c r="M469" s="64"/>
      <c r="N469" s="64"/>
      <c r="O469" s="64"/>
      <c r="P469" s="64"/>
      <c r="Q469" s="64"/>
    </row>
    <row r="470" spans="2:17" x14ac:dyDescent="0.25">
      <c r="B470" s="64"/>
      <c r="C470" s="64"/>
      <c r="D470" s="8"/>
      <c r="E470" s="8"/>
      <c r="F470" s="8"/>
      <c r="G470" s="8"/>
      <c r="H470" s="8"/>
      <c r="I470" s="64"/>
      <c r="J470" s="8"/>
      <c r="K470" s="64"/>
      <c r="L470" s="64"/>
      <c r="M470" s="64"/>
      <c r="N470" s="64"/>
      <c r="O470" s="64"/>
      <c r="P470" s="64"/>
      <c r="Q470" s="64"/>
    </row>
    <row r="471" spans="2:17" x14ac:dyDescent="0.25">
      <c r="B471" s="64"/>
      <c r="C471" s="64"/>
      <c r="D471" s="8"/>
      <c r="E471" s="8"/>
      <c r="F471" s="8"/>
      <c r="G471" s="8"/>
      <c r="H471" s="8"/>
      <c r="I471" s="64"/>
      <c r="J471" s="8"/>
      <c r="K471" s="64"/>
      <c r="L471" s="64"/>
      <c r="M471" s="64"/>
      <c r="N471" s="64"/>
      <c r="O471" s="64"/>
      <c r="P471" s="64"/>
      <c r="Q471" s="64"/>
    </row>
    <row r="472" spans="2:17" x14ac:dyDescent="0.25">
      <c r="B472" s="64"/>
      <c r="C472" s="64"/>
      <c r="D472" s="8"/>
      <c r="E472" s="8"/>
      <c r="F472" s="8"/>
      <c r="G472" s="8"/>
      <c r="H472" s="8"/>
      <c r="I472" s="64"/>
      <c r="J472" s="8"/>
      <c r="K472" s="64"/>
      <c r="L472" s="64"/>
      <c r="M472" s="64"/>
      <c r="N472" s="64"/>
      <c r="O472" s="64"/>
      <c r="P472" s="64"/>
      <c r="Q472" s="64"/>
    </row>
    <row r="473" spans="2:17" x14ac:dyDescent="0.25">
      <c r="B473" s="64"/>
      <c r="C473" s="64"/>
      <c r="D473" s="8"/>
      <c r="E473" s="8"/>
      <c r="F473" s="8"/>
      <c r="G473" s="8"/>
      <c r="H473" s="8"/>
      <c r="I473" s="64"/>
      <c r="J473" s="8"/>
      <c r="K473" s="64"/>
      <c r="L473" s="64"/>
      <c r="M473" s="64"/>
      <c r="N473" s="64"/>
      <c r="O473" s="64"/>
      <c r="P473" s="64"/>
      <c r="Q473" s="64"/>
    </row>
    <row r="474" spans="2:17" x14ac:dyDescent="0.25">
      <c r="B474" s="64"/>
      <c r="C474" s="64"/>
      <c r="D474" s="8"/>
      <c r="E474" s="8"/>
      <c r="F474" s="8"/>
      <c r="G474" s="8"/>
      <c r="H474" s="8"/>
      <c r="I474" s="64"/>
      <c r="J474" s="8"/>
      <c r="K474" s="64"/>
      <c r="L474" s="64"/>
      <c r="M474" s="64"/>
      <c r="N474" s="64"/>
      <c r="O474" s="64"/>
      <c r="P474" s="64"/>
      <c r="Q474" s="64"/>
    </row>
    <row r="475" spans="2:17" x14ac:dyDescent="0.25">
      <c r="B475" s="64"/>
      <c r="C475" s="64"/>
      <c r="D475" s="8"/>
      <c r="E475" s="8"/>
      <c r="F475" s="8"/>
      <c r="G475" s="8"/>
      <c r="H475" s="8"/>
      <c r="I475" s="64"/>
      <c r="J475" s="8"/>
      <c r="K475" s="64"/>
      <c r="L475" s="64"/>
      <c r="M475" s="64"/>
      <c r="N475" s="64"/>
      <c r="O475" s="64"/>
      <c r="P475" s="64"/>
      <c r="Q475" s="64"/>
    </row>
    <row r="476" spans="2:17" x14ac:dyDescent="0.25">
      <c r="B476" s="64"/>
      <c r="C476" s="64"/>
      <c r="D476" s="8"/>
      <c r="E476" s="8"/>
      <c r="F476" s="8"/>
      <c r="G476" s="8"/>
      <c r="H476" s="8"/>
      <c r="I476" s="64"/>
      <c r="J476" s="8"/>
      <c r="K476" s="64"/>
      <c r="L476" s="64"/>
      <c r="M476" s="64"/>
      <c r="N476" s="64"/>
      <c r="O476" s="64"/>
      <c r="P476" s="64"/>
      <c r="Q476" s="64"/>
    </row>
    <row r="477" spans="2:17" x14ac:dyDescent="0.25">
      <c r="B477" s="64"/>
      <c r="C477" s="64"/>
      <c r="D477" s="8"/>
      <c r="E477" s="8"/>
      <c r="F477" s="8"/>
      <c r="G477" s="8"/>
      <c r="H477" s="8"/>
      <c r="I477" s="64"/>
      <c r="J477" s="8"/>
      <c r="K477" s="64"/>
      <c r="L477" s="64"/>
      <c r="M477" s="64"/>
      <c r="N477" s="64"/>
      <c r="O477" s="64"/>
      <c r="P477" s="64"/>
      <c r="Q477" s="64"/>
    </row>
    <row r="478" spans="2:17" x14ac:dyDescent="0.25">
      <c r="B478" s="64"/>
      <c r="C478" s="64"/>
      <c r="D478" s="8"/>
      <c r="E478" s="8"/>
      <c r="F478" s="8"/>
      <c r="G478" s="8"/>
      <c r="H478" s="8"/>
      <c r="I478" s="64"/>
      <c r="J478" s="8"/>
      <c r="K478" s="64"/>
      <c r="L478" s="64"/>
      <c r="M478" s="64"/>
      <c r="N478" s="64"/>
      <c r="O478" s="64"/>
      <c r="P478" s="64"/>
      <c r="Q478" s="64"/>
    </row>
    <row r="479" spans="2:17" x14ac:dyDescent="0.25">
      <c r="B479" s="64"/>
      <c r="C479" s="64"/>
      <c r="D479" s="8"/>
      <c r="E479" s="8"/>
      <c r="F479" s="8"/>
      <c r="G479" s="8"/>
      <c r="H479" s="8"/>
      <c r="I479" s="64"/>
      <c r="J479" s="8"/>
      <c r="K479" s="64"/>
      <c r="L479" s="64"/>
      <c r="M479" s="64"/>
      <c r="N479" s="64"/>
      <c r="O479" s="64"/>
      <c r="P479" s="64"/>
      <c r="Q479" s="64"/>
    </row>
    <row r="480" spans="2:17" x14ac:dyDescent="0.25">
      <c r="B480" s="64"/>
      <c r="C480" s="64"/>
      <c r="D480" s="8"/>
      <c r="E480" s="8"/>
      <c r="F480" s="8"/>
      <c r="G480" s="8"/>
      <c r="H480" s="8"/>
      <c r="I480" s="64"/>
      <c r="J480" s="8"/>
      <c r="K480" s="64"/>
      <c r="L480" s="64"/>
      <c r="M480" s="64"/>
      <c r="N480" s="64"/>
      <c r="O480" s="64"/>
      <c r="P480" s="64"/>
      <c r="Q480" s="64"/>
    </row>
    <row r="481" spans="2:17" x14ac:dyDescent="0.25">
      <c r="B481" s="64"/>
      <c r="C481" s="64"/>
      <c r="D481" s="8"/>
      <c r="E481" s="8"/>
      <c r="F481" s="8"/>
      <c r="G481" s="8"/>
      <c r="H481" s="8"/>
      <c r="I481" s="64"/>
      <c r="J481" s="8"/>
      <c r="K481" s="64"/>
      <c r="L481" s="64"/>
      <c r="M481" s="64"/>
      <c r="N481" s="64"/>
      <c r="O481" s="64"/>
      <c r="P481" s="64"/>
      <c r="Q481" s="64"/>
    </row>
    <row r="482" spans="2:17" x14ac:dyDescent="0.25">
      <c r="B482" s="64"/>
      <c r="C482" s="64"/>
      <c r="D482" s="8"/>
      <c r="E482" s="8"/>
      <c r="F482" s="8"/>
      <c r="G482" s="8"/>
      <c r="H482" s="8"/>
      <c r="I482" s="64"/>
      <c r="J482" s="8"/>
      <c r="K482" s="64"/>
      <c r="L482" s="64"/>
      <c r="M482" s="64"/>
      <c r="N482" s="64"/>
      <c r="O482" s="64"/>
      <c r="P482" s="64"/>
      <c r="Q482" s="64"/>
    </row>
    <row r="483" spans="2:17" x14ac:dyDescent="0.25">
      <c r="B483" s="64"/>
      <c r="C483" s="64"/>
      <c r="D483" s="8"/>
      <c r="E483" s="8"/>
      <c r="F483" s="8"/>
      <c r="G483" s="8"/>
      <c r="H483" s="8"/>
      <c r="I483" s="64"/>
      <c r="J483" s="8"/>
      <c r="K483" s="64"/>
      <c r="L483" s="64"/>
      <c r="M483" s="64"/>
      <c r="N483" s="64"/>
      <c r="O483" s="64"/>
      <c r="P483" s="64"/>
      <c r="Q483" s="64"/>
    </row>
    <row r="484" spans="2:17" x14ac:dyDescent="0.25">
      <c r="B484" s="64"/>
      <c r="C484" s="64"/>
      <c r="D484" s="8"/>
      <c r="E484" s="8"/>
      <c r="F484" s="8"/>
      <c r="G484" s="8"/>
      <c r="H484" s="8"/>
      <c r="I484" s="64"/>
      <c r="J484" s="8"/>
      <c r="K484" s="64"/>
      <c r="L484" s="64"/>
      <c r="M484" s="64"/>
      <c r="N484" s="64"/>
      <c r="O484" s="64"/>
      <c r="P484" s="64"/>
      <c r="Q484" s="64"/>
    </row>
    <row r="485" spans="2:17" x14ac:dyDescent="0.25">
      <c r="B485" s="64"/>
      <c r="C485" s="64"/>
      <c r="D485" s="8"/>
      <c r="E485" s="8"/>
      <c r="F485" s="8"/>
      <c r="G485" s="8"/>
      <c r="H485" s="8"/>
      <c r="I485" s="64"/>
      <c r="J485" s="8"/>
      <c r="K485" s="64"/>
      <c r="L485" s="64"/>
      <c r="M485" s="64"/>
      <c r="N485" s="64"/>
      <c r="O485" s="64"/>
      <c r="P485" s="64"/>
      <c r="Q485" s="64"/>
    </row>
    <row r="486" spans="2:17" x14ac:dyDescent="0.25">
      <c r="B486" s="64"/>
      <c r="C486" s="64"/>
      <c r="D486" s="8"/>
      <c r="E486" s="8"/>
      <c r="F486" s="8"/>
      <c r="G486" s="8"/>
      <c r="H486" s="8"/>
      <c r="I486" s="64"/>
      <c r="J486" s="8"/>
      <c r="K486" s="64"/>
      <c r="L486" s="64"/>
      <c r="M486" s="64"/>
      <c r="N486" s="64"/>
      <c r="O486" s="64"/>
      <c r="P486" s="64"/>
      <c r="Q486" s="64"/>
    </row>
    <row r="487" spans="2:17" x14ac:dyDescent="0.25">
      <c r="B487" s="64"/>
      <c r="C487" s="64"/>
      <c r="D487" s="8"/>
      <c r="E487" s="8"/>
      <c r="F487" s="8"/>
      <c r="G487" s="8"/>
      <c r="H487" s="8"/>
      <c r="I487" s="64"/>
      <c r="J487" s="8"/>
      <c r="K487" s="64"/>
      <c r="L487" s="64"/>
      <c r="M487" s="64"/>
      <c r="N487" s="64"/>
      <c r="O487" s="64"/>
      <c r="P487" s="64"/>
      <c r="Q487" s="64"/>
    </row>
    <row r="488" spans="2:17" x14ac:dyDescent="0.25">
      <c r="B488" s="64"/>
      <c r="C488" s="64"/>
      <c r="D488" s="8"/>
      <c r="E488" s="8"/>
      <c r="F488" s="8"/>
      <c r="G488" s="8"/>
      <c r="H488" s="8"/>
      <c r="I488" s="64"/>
      <c r="J488" s="8"/>
      <c r="K488" s="64"/>
      <c r="L488" s="64"/>
      <c r="M488" s="64"/>
      <c r="N488" s="64"/>
      <c r="O488" s="64"/>
      <c r="P488" s="64"/>
      <c r="Q488" s="64"/>
    </row>
    <row r="489" spans="2:17" x14ac:dyDescent="0.25">
      <c r="B489" s="64"/>
      <c r="C489" s="64"/>
      <c r="D489" s="8"/>
      <c r="E489" s="8"/>
      <c r="F489" s="8"/>
      <c r="G489" s="8"/>
      <c r="H489" s="8"/>
      <c r="I489" s="64"/>
      <c r="J489" s="8"/>
      <c r="K489" s="64"/>
      <c r="L489" s="64"/>
      <c r="M489" s="64"/>
      <c r="N489" s="64"/>
      <c r="O489" s="64"/>
      <c r="P489" s="64"/>
      <c r="Q489" s="64"/>
    </row>
    <row r="490" spans="2:17" x14ac:dyDescent="0.25">
      <c r="B490" s="64"/>
      <c r="C490" s="64"/>
      <c r="D490" s="8"/>
      <c r="E490" s="8"/>
      <c r="F490" s="8"/>
      <c r="G490" s="8"/>
      <c r="H490" s="8"/>
      <c r="I490" s="64"/>
      <c r="J490" s="8"/>
      <c r="K490" s="64"/>
      <c r="L490" s="64"/>
      <c r="M490" s="64"/>
      <c r="N490" s="64"/>
      <c r="O490" s="64"/>
      <c r="P490" s="64"/>
      <c r="Q490" s="64"/>
    </row>
    <row r="491" spans="2:17" x14ac:dyDescent="0.25">
      <c r="B491" s="64"/>
      <c r="C491" s="64"/>
      <c r="D491" s="8"/>
      <c r="E491" s="8"/>
      <c r="F491" s="8"/>
      <c r="G491" s="8"/>
      <c r="H491" s="8"/>
      <c r="I491" s="64"/>
      <c r="J491" s="8"/>
      <c r="K491" s="64"/>
      <c r="L491" s="64"/>
      <c r="M491" s="64"/>
      <c r="N491" s="64"/>
      <c r="O491" s="64"/>
      <c r="P491" s="64"/>
      <c r="Q491" s="64"/>
    </row>
    <row r="492" spans="2:17" x14ac:dyDescent="0.25">
      <c r="B492" s="64"/>
      <c r="C492" s="64"/>
      <c r="D492" s="8"/>
      <c r="E492" s="8"/>
      <c r="F492" s="8"/>
      <c r="G492" s="8"/>
      <c r="H492" s="8"/>
      <c r="I492" s="64"/>
      <c r="J492" s="8"/>
      <c r="K492" s="64"/>
      <c r="L492" s="64"/>
      <c r="M492" s="64"/>
      <c r="N492" s="64"/>
      <c r="O492" s="64"/>
      <c r="P492" s="64"/>
      <c r="Q492" s="64"/>
    </row>
    <row r="493" spans="2:17" x14ac:dyDescent="0.25">
      <c r="B493" s="64"/>
      <c r="C493" s="64"/>
      <c r="D493" s="8"/>
      <c r="E493" s="8"/>
      <c r="F493" s="8"/>
      <c r="G493" s="8"/>
      <c r="H493" s="8"/>
      <c r="I493" s="64"/>
      <c r="J493" s="8"/>
      <c r="K493" s="64"/>
      <c r="L493" s="64"/>
      <c r="M493" s="64"/>
      <c r="N493" s="64"/>
      <c r="O493" s="64"/>
      <c r="P493" s="64"/>
      <c r="Q493" s="64"/>
    </row>
    <row r="494" spans="2:17" x14ac:dyDescent="0.25">
      <c r="B494" s="64"/>
      <c r="C494" s="64"/>
      <c r="D494" s="8"/>
      <c r="E494" s="8"/>
      <c r="F494" s="8"/>
      <c r="G494" s="8"/>
      <c r="H494" s="8"/>
      <c r="I494" s="64"/>
      <c r="J494" s="8"/>
      <c r="K494" s="64"/>
      <c r="L494" s="64"/>
      <c r="M494" s="64"/>
      <c r="N494" s="64"/>
      <c r="O494" s="64"/>
      <c r="P494" s="64"/>
      <c r="Q494" s="64"/>
    </row>
    <row r="495" spans="2:17" x14ac:dyDescent="0.25">
      <c r="B495" s="64"/>
      <c r="C495" s="64"/>
      <c r="D495" s="8"/>
      <c r="E495" s="8"/>
      <c r="F495" s="8"/>
      <c r="G495" s="8"/>
      <c r="H495" s="8"/>
      <c r="I495" s="64"/>
      <c r="J495" s="8"/>
      <c r="K495" s="64"/>
      <c r="L495" s="64"/>
      <c r="M495" s="64"/>
      <c r="N495" s="64"/>
      <c r="O495" s="64"/>
      <c r="P495" s="64"/>
      <c r="Q495" s="64"/>
    </row>
    <row r="496" spans="2:17" x14ac:dyDescent="0.25">
      <c r="B496" s="64"/>
      <c r="C496" s="64"/>
      <c r="D496" s="8"/>
      <c r="E496" s="8"/>
      <c r="F496" s="8"/>
      <c r="G496" s="8"/>
      <c r="H496" s="8"/>
      <c r="I496" s="64"/>
      <c r="J496" s="8"/>
      <c r="K496" s="64"/>
      <c r="L496" s="64"/>
      <c r="M496" s="64"/>
      <c r="N496" s="64"/>
      <c r="O496" s="64"/>
      <c r="P496" s="64"/>
      <c r="Q496" s="64"/>
    </row>
    <row r="497" spans="2:17" x14ac:dyDescent="0.25">
      <c r="B497" s="64"/>
      <c r="C497" s="64"/>
      <c r="D497" s="8"/>
      <c r="E497" s="8"/>
      <c r="F497" s="8"/>
      <c r="G497" s="8"/>
      <c r="H497" s="8"/>
      <c r="I497" s="64"/>
      <c r="J497" s="8"/>
      <c r="K497" s="64"/>
      <c r="L497" s="64"/>
      <c r="M497" s="64"/>
      <c r="N497" s="64"/>
      <c r="O497" s="64"/>
      <c r="P497" s="64"/>
      <c r="Q497" s="64"/>
    </row>
    <row r="498" spans="2:17" x14ac:dyDescent="0.25">
      <c r="B498" s="64"/>
      <c r="C498" s="64"/>
      <c r="D498" s="8"/>
      <c r="E498" s="8"/>
      <c r="F498" s="8"/>
      <c r="G498" s="8"/>
      <c r="H498" s="8"/>
      <c r="I498" s="64"/>
      <c r="J498" s="8"/>
      <c r="K498" s="64"/>
      <c r="L498" s="64"/>
      <c r="M498" s="64"/>
      <c r="N498" s="64"/>
      <c r="O498" s="64"/>
      <c r="P498" s="64"/>
      <c r="Q498" s="64"/>
    </row>
    <row r="499" spans="2:17" x14ac:dyDescent="0.25">
      <c r="B499" s="64"/>
      <c r="C499" s="64"/>
      <c r="D499" s="8"/>
      <c r="E499" s="8"/>
      <c r="F499" s="8"/>
      <c r="G499" s="8"/>
      <c r="H499" s="8"/>
      <c r="I499" s="64"/>
      <c r="J499" s="8"/>
      <c r="K499" s="64"/>
      <c r="L499" s="64"/>
      <c r="M499" s="64"/>
      <c r="N499" s="64"/>
      <c r="O499" s="64"/>
      <c r="P499" s="64"/>
      <c r="Q499" s="64"/>
    </row>
    <row r="500" spans="2:17" x14ac:dyDescent="0.25">
      <c r="B500" s="64"/>
      <c r="C500" s="64"/>
      <c r="D500" s="8"/>
      <c r="E500" s="8"/>
      <c r="F500" s="8"/>
      <c r="G500" s="8"/>
      <c r="H500" s="8"/>
      <c r="I500" s="64"/>
      <c r="J500" s="8"/>
      <c r="K500" s="64"/>
      <c r="L500" s="64"/>
      <c r="M500" s="64"/>
      <c r="N500" s="64"/>
      <c r="O500" s="64"/>
      <c r="P500" s="64"/>
      <c r="Q500" s="64"/>
    </row>
    <row r="501" spans="2:17" x14ac:dyDescent="0.25">
      <c r="B501" s="64"/>
      <c r="C501" s="64"/>
      <c r="D501" s="8"/>
      <c r="E501" s="8"/>
      <c r="F501" s="8"/>
      <c r="G501" s="8"/>
      <c r="H501" s="8"/>
      <c r="I501" s="64"/>
      <c r="J501" s="8"/>
      <c r="K501" s="64"/>
      <c r="L501" s="64"/>
      <c r="M501" s="64"/>
      <c r="N501" s="64"/>
      <c r="O501" s="64"/>
      <c r="P501" s="64"/>
      <c r="Q501" s="64"/>
    </row>
    <row r="502" spans="2:17" x14ac:dyDescent="0.25">
      <c r="B502" s="64"/>
      <c r="C502" s="64"/>
      <c r="D502" s="8"/>
      <c r="E502" s="8"/>
      <c r="F502" s="8"/>
      <c r="G502" s="8"/>
      <c r="H502" s="8"/>
      <c r="I502" s="64"/>
      <c r="J502" s="8"/>
      <c r="K502" s="64"/>
      <c r="L502" s="64"/>
      <c r="M502" s="64"/>
      <c r="N502" s="64"/>
      <c r="O502" s="64"/>
      <c r="P502" s="64"/>
      <c r="Q502" s="64"/>
    </row>
    <row r="503" spans="2:17" x14ac:dyDescent="0.25">
      <c r="B503" s="64"/>
      <c r="C503" s="64"/>
      <c r="D503" s="8"/>
      <c r="E503" s="8"/>
      <c r="F503" s="8"/>
      <c r="G503" s="8"/>
      <c r="H503" s="8"/>
      <c r="I503" s="64"/>
      <c r="J503" s="8"/>
      <c r="K503" s="64"/>
      <c r="L503" s="64"/>
      <c r="M503" s="64"/>
      <c r="N503" s="64"/>
      <c r="O503" s="64"/>
      <c r="P503" s="64"/>
      <c r="Q503" s="64"/>
    </row>
    <row r="504" spans="2:17" x14ac:dyDescent="0.25">
      <c r="B504" s="64"/>
      <c r="C504" s="64"/>
      <c r="D504" s="8"/>
      <c r="E504" s="8"/>
      <c r="F504" s="8"/>
      <c r="G504" s="8"/>
      <c r="H504" s="8"/>
      <c r="I504" s="64"/>
      <c r="J504" s="8"/>
      <c r="K504" s="64"/>
      <c r="L504" s="64"/>
      <c r="M504" s="64"/>
      <c r="N504" s="64"/>
      <c r="O504" s="64"/>
      <c r="P504" s="64"/>
      <c r="Q504" s="64"/>
    </row>
    <row r="505" spans="2:17" x14ac:dyDescent="0.25">
      <c r="B505" s="64"/>
      <c r="C505" s="64"/>
      <c r="D505" s="8"/>
      <c r="E505" s="8"/>
      <c r="F505" s="8"/>
      <c r="G505" s="8"/>
      <c r="H505" s="8"/>
      <c r="I505" s="64"/>
      <c r="J505" s="8"/>
      <c r="K505" s="64"/>
      <c r="L505" s="64"/>
      <c r="M505" s="64"/>
      <c r="N505" s="64"/>
      <c r="O505" s="64"/>
      <c r="P505" s="64"/>
      <c r="Q505" s="64"/>
    </row>
    <row r="506" spans="2:17" x14ac:dyDescent="0.25">
      <c r="B506" s="64"/>
      <c r="C506" s="64"/>
      <c r="D506" s="8"/>
      <c r="E506" s="8"/>
      <c r="F506" s="8"/>
      <c r="G506" s="8"/>
      <c r="H506" s="8"/>
      <c r="I506" s="64"/>
      <c r="J506" s="8"/>
      <c r="K506" s="64"/>
      <c r="L506" s="64"/>
      <c r="M506" s="64"/>
      <c r="N506" s="64"/>
      <c r="O506" s="64"/>
      <c r="P506" s="64"/>
      <c r="Q506" s="64"/>
    </row>
    <row r="507" spans="2:17" x14ac:dyDescent="0.25">
      <c r="B507" s="64"/>
      <c r="C507" s="64"/>
      <c r="D507" s="8"/>
      <c r="E507" s="8"/>
      <c r="F507" s="8"/>
      <c r="G507" s="8"/>
      <c r="H507" s="8"/>
      <c r="I507" s="64"/>
      <c r="J507" s="8"/>
      <c r="K507" s="64"/>
      <c r="L507" s="64"/>
      <c r="M507" s="64"/>
      <c r="N507" s="64"/>
      <c r="O507" s="64"/>
      <c r="P507" s="64"/>
      <c r="Q507" s="64"/>
    </row>
    <row r="508" spans="2:17" x14ac:dyDescent="0.25">
      <c r="B508" s="64"/>
      <c r="C508" s="64"/>
      <c r="D508" s="8"/>
      <c r="E508" s="8"/>
      <c r="F508" s="8"/>
      <c r="G508" s="8"/>
      <c r="H508" s="8"/>
      <c r="I508" s="64"/>
      <c r="J508" s="8"/>
      <c r="K508" s="64"/>
      <c r="L508" s="64"/>
      <c r="M508" s="64"/>
      <c r="N508" s="64"/>
      <c r="O508" s="64"/>
      <c r="P508" s="64"/>
      <c r="Q508" s="64"/>
    </row>
    <row r="509" spans="2:17" x14ac:dyDescent="0.25">
      <c r="B509" s="64"/>
      <c r="C509" s="64"/>
      <c r="D509" s="8"/>
      <c r="E509" s="8"/>
      <c r="F509" s="8"/>
      <c r="G509" s="8"/>
      <c r="H509" s="8"/>
      <c r="I509" s="64"/>
      <c r="J509" s="8"/>
      <c r="K509" s="64"/>
      <c r="L509" s="64"/>
      <c r="M509" s="64"/>
      <c r="N509" s="64"/>
      <c r="O509" s="64"/>
      <c r="P509" s="64"/>
      <c r="Q509" s="64"/>
    </row>
    <row r="510" spans="2:17" x14ac:dyDescent="0.25">
      <c r="B510" s="64"/>
      <c r="C510" s="64"/>
      <c r="D510" s="8"/>
      <c r="E510" s="8"/>
      <c r="F510" s="8"/>
      <c r="G510" s="8"/>
      <c r="H510" s="8"/>
      <c r="I510" s="64"/>
      <c r="J510" s="8"/>
      <c r="K510" s="64"/>
      <c r="L510" s="64"/>
      <c r="M510" s="64"/>
      <c r="N510" s="64"/>
      <c r="O510" s="64"/>
      <c r="P510" s="64"/>
      <c r="Q510" s="64"/>
    </row>
    <row r="511" spans="2:17" x14ac:dyDescent="0.25">
      <c r="B511" s="64"/>
      <c r="C511" s="64"/>
      <c r="D511" s="8"/>
      <c r="E511" s="8"/>
      <c r="F511" s="8"/>
      <c r="G511" s="8"/>
      <c r="H511" s="8"/>
      <c r="I511" s="64"/>
      <c r="J511" s="8"/>
      <c r="K511" s="64"/>
      <c r="L511" s="64"/>
      <c r="M511" s="64"/>
      <c r="N511" s="64"/>
      <c r="O511" s="64"/>
      <c r="P511" s="64"/>
      <c r="Q511" s="64"/>
    </row>
    <row r="512" spans="2:17" x14ac:dyDescent="0.25">
      <c r="B512" s="64"/>
      <c r="C512" s="64"/>
      <c r="D512" s="8"/>
      <c r="E512" s="8"/>
      <c r="F512" s="8"/>
      <c r="G512" s="8"/>
      <c r="H512" s="8"/>
      <c r="I512" s="64"/>
      <c r="J512" s="8"/>
      <c r="K512" s="64"/>
      <c r="L512" s="64"/>
      <c r="M512" s="64"/>
      <c r="N512" s="64"/>
      <c r="O512" s="64"/>
      <c r="P512" s="64"/>
      <c r="Q512" s="64"/>
    </row>
    <row r="513" spans="2:17" x14ac:dyDescent="0.25">
      <c r="B513" s="64"/>
      <c r="C513" s="64"/>
      <c r="D513" s="8"/>
      <c r="E513" s="8"/>
      <c r="F513" s="8"/>
      <c r="G513" s="8"/>
      <c r="H513" s="8"/>
      <c r="I513" s="64"/>
      <c r="J513" s="8"/>
      <c r="K513" s="64"/>
      <c r="L513" s="64"/>
      <c r="M513" s="64"/>
      <c r="N513" s="64"/>
      <c r="O513" s="64"/>
      <c r="P513" s="64"/>
      <c r="Q513" s="64"/>
    </row>
    <row r="514" spans="2:17" x14ac:dyDescent="0.25">
      <c r="B514" s="64"/>
      <c r="C514" s="64"/>
      <c r="D514" s="8"/>
      <c r="E514" s="8"/>
      <c r="F514" s="8"/>
      <c r="G514" s="8"/>
      <c r="H514" s="8"/>
      <c r="I514" s="64"/>
      <c r="J514" s="8"/>
      <c r="K514" s="64"/>
      <c r="L514" s="64"/>
      <c r="M514" s="64"/>
      <c r="N514" s="64"/>
      <c r="O514" s="64"/>
      <c r="P514" s="64"/>
      <c r="Q514" s="64"/>
    </row>
    <row r="515" spans="2:17" x14ac:dyDescent="0.25">
      <c r="B515" s="64"/>
      <c r="C515" s="64"/>
      <c r="D515" s="8"/>
      <c r="E515" s="8"/>
      <c r="F515" s="8"/>
      <c r="G515" s="8"/>
      <c r="H515" s="8"/>
      <c r="I515" s="64"/>
      <c r="J515" s="8"/>
      <c r="K515" s="64"/>
      <c r="L515" s="64"/>
      <c r="M515" s="64"/>
      <c r="N515" s="64"/>
      <c r="O515" s="64"/>
      <c r="P515" s="64"/>
      <c r="Q515" s="64"/>
    </row>
    <row r="516" spans="2:17" x14ac:dyDescent="0.25">
      <c r="B516" s="64"/>
      <c r="C516" s="64"/>
      <c r="D516" s="8"/>
      <c r="E516" s="8"/>
      <c r="F516" s="8"/>
      <c r="G516" s="8"/>
      <c r="H516" s="8"/>
      <c r="I516" s="64"/>
      <c r="J516" s="8"/>
      <c r="K516" s="64"/>
      <c r="L516" s="64"/>
      <c r="M516" s="64"/>
      <c r="N516" s="64"/>
      <c r="O516" s="64"/>
      <c r="P516" s="64"/>
      <c r="Q516" s="64"/>
    </row>
    <row r="517" spans="2:17" x14ac:dyDescent="0.25">
      <c r="B517" s="64"/>
      <c r="C517" s="64"/>
      <c r="D517" s="8"/>
      <c r="E517" s="8"/>
      <c r="F517" s="8"/>
      <c r="G517" s="8"/>
      <c r="H517" s="8"/>
      <c r="I517" s="64"/>
      <c r="J517" s="8"/>
      <c r="K517" s="64"/>
      <c r="L517" s="64"/>
      <c r="M517" s="64"/>
      <c r="N517" s="64"/>
      <c r="O517" s="64"/>
      <c r="P517" s="64"/>
      <c r="Q517" s="64"/>
    </row>
    <row r="518" spans="2:17" x14ac:dyDescent="0.25">
      <c r="B518" s="64"/>
      <c r="C518" s="64"/>
      <c r="D518" s="8"/>
      <c r="E518" s="8"/>
      <c r="F518" s="8"/>
      <c r="G518" s="8"/>
      <c r="H518" s="8"/>
      <c r="I518" s="64"/>
      <c r="J518" s="8"/>
      <c r="K518" s="64"/>
      <c r="L518" s="64"/>
      <c r="M518" s="64"/>
      <c r="N518" s="64"/>
      <c r="O518" s="64"/>
      <c r="P518" s="64"/>
      <c r="Q518" s="64"/>
    </row>
    <row r="519" spans="2:17" x14ac:dyDescent="0.25">
      <c r="B519" s="64"/>
      <c r="C519" s="64"/>
      <c r="D519" s="8"/>
      <c r="E519" s="8"/>
      <c r="F519" s="8"/>
      <c r="G519" s="8"/>
      <c r="H519" s="8"/>
      <c r="I519" s="64"/>
      <c r="J519" s="8"/>
      <c r="K519" s="64"/>
      <c r="L519" s="64"/>
      <c r="M519" s="64"/>
      <c r="N519" s="64"/>
      <c r="O519" s="64"/>
      <c r="P519" s="64"/>
      <c r="Q519" s="64"/>
    </row>
    <row r="520" spans="2:17" x14ac:dyDescent="0.25">
      <c r="B520" s="64"/>
      <c r="C520" s="64"/>
      <c r="D520" s="8"/>
      <c r="E520" s="8"/>
      <c r="F520" s="8"/>
      <c r="G520" s="8"/>
      <c r="H520" s="8"/>
      <c r="I520" s="64"/>
      <c r="J520" s="8"/>
      <c r="K520" s="64"/>
      <c r="L520" s="64"/>
      <c r="M520" s="64"/>
      <c r="N520" s="64"/>
      <c r="O520" s="64"/>
      <c r="P520" s="64"/>
      <c r="Q520" s="64"/>
    </row>
    <row r="521" spans="2:17" x14ac:dyDescent="0.25">
      <c r="B521" s="64"/>
      <c r="C521" s="64"/>
      <c r="D521" s="8"/>
      <c r="E521" s="8"/>
      <c r="F521" s="8"/>
      <c r="G521" s="8"/>
      <c r="H521" s="8"/>
      <c r="I521" s="64"/>
      <c r="J521" s="8"/>
      <c r="K521" s="64"/>
      <c r="L521" s="64"/>
      <c r="M521" s="64"/>
      <c r="N521" s="64"/>
      <c r="O521" s="64"/>
      <c r="P521" s="64"/>
      <c r="Q521" s="64"/>
    </row>
    <row r="522" spans="2:17" x14ac:dyDescent="0.25">
      <c r="B522" s="64"/>
      <c r="C522" s="64"/>
      <c r="D522" s="8"/>
      <c r="E522" s="8"/>
      <c r="F522" s="8"/>
      <c r="G522" s="8"/>
      <c r="H522" s="8"/>
      <c r="I522" s="64"/>
      <c r="J522" s="8"/>
      <c r="K522" s="64"/>
      <c r="L522" s="64"/>
      <c r="M522" s="64"/>
      <c r="N522" s="64"/>
      <c r="O522" s="64"/>
      <c r="P522" s="64"/>
      <c r="Q522" s="64"/>
    </row>
    <row r="523" spans="2:17" x14ac:dyDescent="0.25">
      <c r="B523" s="64"/>
      <c r="C523" s="64"/>
      <c r="D523" s="8"/>
      <c r="E523" s="8"/>
      <c r="F523" s="8"/>
      <c r="G523" s="8"/>
      <c r="H523" s="8"/>
      <c r="I523" s="64"/>
      <c r="J523" s="8"/>
      <c r="K523" s="64"/>
      <c r="L523" s="64"/>
      <c r="M523" s="64"/>
      <c r="N523" s="64"/>
      <c r="O523" s="64"/>
      <c r="P523" s="64"/>
      <c r="Q523" s="64"/>
    </row>
    <row r="524" spans="2:17" x14ac:dyDescent="0.25">
      <c r="B524" s="64"/>
      <c r="C524" s="64"/>
      <c r="D524" s="8"/>
      <c r="E524" s="8"/>
      <c r="F524" s="8"/>
      <c r="G524" s="8"/>
      <c r="H524" s="8"/>
      <c r="I524" s="64"/>
      <c r="J524" s="8"/>
      <c r="K524" s="64"/>
      <c r="L524" s="64"/>
      <c r="M524" s="64"/>
      <c r="N524" s="64"/>
      <c r="O524" s="64"/>
      <c r="P524" s="64"/>
      <c r="Q524" s="64"/>
    </row>
    <row r="525" spans="2:17" x14ac:dyDescent="0.25">
      <c r="B525" s="64"/>
      <c r="C525" s="64"/>
      <c r="D525" s="8"/>
      <c r="E525" s="8"/>
      <c r="F525" s="8"/>
      <c r="G525" s="8"/>
      <c r="H525" s="8"/>
      <c r="I525" s="64"/>
      <c r="J525" s="8"/>
      <c r="K525" s="64"/>
      <c r="L525" s="64"/>
      <c r="M525" s="64"/>
      <c r="N525" s="64"/>
      <c r="O525" s="64"/>
      <c r="P525" s="64"/>
      <c r="Q525" s="64"/>
    </row>
    <row r="526" spans="2:17" x14ac:dyDescent="0.25">
      <c r="B526" s="64"/>
      <c r="C526" s="64"/>
      <c r="D526" s="8"/>
      <c r="E526" s="8"/>
      <c r="F526" s="8"/>
      <c r="G526" s="8"/>
      <c r="H526" s="8"/>
      <c r="I526" s="64"/>
      <c r="J526" s="8"/>
      <c r="K526" s="64"/>
      <c r="L526" s="64"/>
      <c r="M526" s="64"/>
      <c r="N526" s="64"/>
      <c r="O526" s="64"/>
      <c r="P526" s="64"/>
      <c r="Q526" s="64"/>
    </row>
    <row r="527" spans="2:17" x14ac:dyDescent="0.25">
      <c r="B527" s="64"/>
      <c r="C527" s="64"/>
      <c r="D527" s="8"/>
      <c r="E527" s="8"/>
      <c r="F527" s="8"/>
      <c r="G527" s="8"/>
      <c r="H527" s="8"/>
      <c r="I527" s="64"/>
      <c r="J527" s="8"/>
      <c r="K527" s="64"/>
      <c r="L527" s="64"/>
      <c r="M527" s="64"/>
      <c r="N527" s="64"/>
      <c r="O527" s="64"/>
      <c r="P527" s="64"/>
      <c r="Q527" s="64"/>
    </row>
    <row r="528" spans="2:17" x14ac:dyDescent="0.25">
      <c r="B528" s="64"/>
      <c r="C528" s="64"/>
      <c r="D528" s="8"/>
      <c r="E528" s="8"/>
      <c r="F528" s="8"/>
      <c r="G528" s="8"/>
      <c r="H528" s="8"/>
      <c r="I528" s="64"/>
      <c r="J528" s="8"/>
      <c r="K528" s="64"/>
      <c r="L528" s="64"/>
      <c r="M528" s="64"/>
      <c r="N528" s="64"/>
      <c r="O528" s="64"/>
      <c r="P528" s="64"/>
      <c r="Q528" s="64"/>
    </row>
    <row r="529" spans="2:17" x14ac:dyDescent="0.25">
      <c r="B529" s="64"/>
      <c r="C529" s="64"/>
      <c r="D529" s="8"/>
      <c r="E529" s="8"/>
      <c r="F529" s="8"/>
      <c r="G529" s="8"/>
      <c r="H529" s="8"/>
      <c r="I529" s="64"/>
      <c r="J529" s="8"/>
      <c r="K529" s="64"/>
      <c r="L529" s="64"/>
      <c r="M529" s="64"/>
      <c r="N529" s="64"/>
      <c r="O529" s="64"/>
      <c r="P529" s="64"/>
      <c r="Q529" s="64"/>
    </row>
    <row r="530" spans="2:17" x14ac:dyDescent="0.25">
      <c r="B530" s="64"/>
      <c r="C530" s="64"/>
      <c r="D530" s="8"/>
      <c r="E530" s="8"/>
      <c r="F530" s="8"/>
      <c r="G530" s="8"/>
      <c r="H530" s="8"/>
      <c r="I530" s="64"/>
      <c r="J530" s="8"/>
      <c r="K530" s="64"/>
      <c r="L530" s="64"/>
      <c r="M530" s="64"/>
      <c r="N530" s="64"/>
      <c r="O530" s="64"/>
      <c r="P530" s="64"/>
      <c r="Q530" s="64"/>
    </row>
    <row r="531" spans="2:17" x14ac:dyDescent="0.25">
      <c r="B531" s="64"/>
      <c r="C531" s="64"/>
      <c r="D531" s="8"/>
      <c r="E531" s="8"/>
      <c r="F531" s="8"/>
      <c r="G531" s="8"/>
      <c r="H531" s="8"/>
      <c r="I531" s="64"/>
      <c r="J531" s="8"/>
      <c r="K531" s="64"/>
      <c r="L531" s="64"/>
      <c r="M531" s="64"/>
      <c r="N531" s="64"/>
      <c r="O531" s="64"/>
      <c r="P531" s="64"/>
      <c r="Q531" s="64"/>
    </row>
    <row r="532" spans="2:17" x14ac:dyDescent="0.25">
      <c r="B532" s="64"/>
      <c r="C532" s="64"/>
      <c r="D532" s="8"/>
      <c r="E532" s="8"/>
      <c r="F532" s="8"/>
      <c r="G532" s="8"/>
      <c r="H532" s="8"/>
      <c r="I532" s="64"/>
      <c r="J532" s="8"/>
      <c r="K532" s="64"/>
      <c r="L532" s="64"/>
      <c r="M532" s="64"/>
      <c r="N532" s="64"/>
      <c r="O532" s="64"/>
      <c r="P532" s="64"/>
      <c r="Q532" s="64"/>
    </row>
    <row r="533" spans="2:17" x14ac:dyDescent="0.25">
      <c r="B533" s="64"/>
      <c r="C533" s="64"/>
      <c r="D533" s="8"/>
      <c r="E533" s="8"/>
      <c r="F533" s="8"/>
      <c r="G533" s="8"/>
      <c r="H533" s="8"/>
      <c r="I533" s="64"/>
      <c r="J533" s="8"/>
      <c r="K533" s="64"/>
      <c r="L533" s="64"/>
      <c r="M533" s="64"/>
      <c r="N533" s="64"/>
      <c r="O533" s="64"/>
      <c r="P533" s="64"/>
      <c r="Q533" s="64"/>
    </row>
    <row r="534" spans="2:17" x14ac:dyDescent="0.25">
      <c r="B534" s="64"/>
      <c r="C534" s="64"/>
      <c r="D534" s="8"/>
      <c r="E534" s="8"/>
      <c r="F534" s="8"/>
      <c r="G534" s="8"/>
      <c r="H534" s="8"/>
      <c r="I534" s="64"/>
      <c r="J534" s="8"/>
      <c r="K534" s="64"/>
      <c r="L534" s="64"/>
      <c r="M534" s="64"/>
      <c r="N534" s="64"/>
      <c r="O534" s="64"/>
      <c r="P534" s="64"/>
      <c r="Q534" s="64"/>
    </row>
    <row r="535" spans="2:17" x14ac:dyDescent="0.25">
      <c r="B535" s="64"/>
      <c r="C535" s="64"/>
      <c r="D535" s="8"/>
      <c r="E535" s="8"/>
      <c r="F535" s="8"/>
      <c r="G535" s="8"/>
      <c r="H535" s="8"/>
      <c r="I535" s="64"/>
      <c r="J535" s="8"/>
      <c r="K535" s="64"/>
      <c r="L535" s="64"/>
      <c r="M535" s="64"/>
      <c r="N535" s="64"/>
      <c r="O535" s="64"/>
      <c r="P535" s="64"/>
      <c r="Q535" s="64"/>
    </row>
    <row r="536" spans="2:17" x14ac:dyDescent="0.25">
      <c r="B536" s="64"/>
      <c r="C536" s="64"/>
      <c r="D536" s="8"/>
      <c r="E536" s="8"/>
      <c r="F536" s="8"/>
      <c r="G536" s="8"/>
      <c r="H536" s="8"/>
      <c r="I536" s="64"/>
      <c r="J536" s="8"/>
      <c r="K536" s="64"/>
      <c r="L536" s="64"/>
      <c r="M536" s="64"/>
      <c r="N536" s="64"/>
      <c r="O536" s="64"/>
      <c r="P536" s="64"/>
      <c r="Q536" s="64"/>
    </row>
    <row r="537" spans="2:17" x14ac:dyDescent="0.25">
      <c r="B537" s="64"/>
      <c r="C537" s="64"/>
      <c r="D537" s="8"/>
      <c r="E537" s="8"/>
      <c r="F537" s="8"/>
      <c r="G537" s="8"/>
      <c r="H537" s="8"/>
      <c r="I537" s="64"/>
      <c r="J537" s="8"/>
      <c r="K537" s="64"/>
      <c r="L537" s="64"/>
      <c r="M537" s="64"/>
      <c r="N537" s="64"/>
      <c r="O537" s="64"/>
      <c r="P537" s="64"/>
      <c r="Q537" s="64"/>
    </row>
    <row r="538" spans="2:17" x14ac:dyDescent="0.25">
      <c r="B538" s="64"/>
      <c r="C538" s="64"/>
      <c r="D538" s="8"/>
      <c r="E538" s="8"/>
      <c r="F538" s="8"/>
      <c r="G538" s="8"/>
      <c r="H538" s="8"/>
      <c r="I538" s="64"/>
      <c r="J538" s="8"/>
      <c r="K538" s="64"/>
      <c r="L538" s="64"/>
      <c r="M538" s="64"/>
      <c r="N538" s="64"/>
      <c r="O538" s="64"/>
      <c r="P538" s="64"/>
      <c r="Q538" s="64"/>
    </row>
    <row r="539" spans="2:17" x14ac:dyDescent="0.25">
      <c r="B539" s="64"/>
      <c r="C539" s="64"/>
      <c r="D539" s="8"/>
      <c r="E539" s="8"/>
      <c r="F539" s="8"/>
      <c r="G539" s="8"/>
      <c r="H539" s="8"/>
      <c r="I539" s="64"/>
      <c r="J539" s="8"/>
      <c r="K539" s="64"/>
      <c r="L539" s="64"/>
      <c r="M539" s="64"/>
      <c r="N539" s="64"/>
      <c r="O539" s="64"/>
      <c r="P539" s="64"/>
      <c r="Q539" s="64"/>
    </row>
    <row r="540" spans="2:17" x14ac:dyDescent="0.25">
      <c r="B540" s="64"/>
      <c r="C540" s="64"/>
      <c r="D540" s="8"/>
      <c r="E540" s="8"/>
      <c r="F540" s="8"/>
      <c r="G540" s="8"/>
      <c r="H540" s="8"/>
      <c r="I540" s="64"/>
      <c r="J540" s="8"/>
      <c r="K540" s="64"/>
      <c r="L540" s="64"/>
      <c r="M540" s="64"/>
      <c r="N540" s="64"/>
      <c r="O540" s="64"/>
      <c r="P540" s="64"/>
      <c r="Q540" s="64"/>
    </row>
    <row r="541" spans="2:17" x14ac:dyDescent="0.25">
      <c r="B541" s="64"/>
      <c r="C541" s="64"/>
      <c r="D541" s="8"/>
      <c r="E541" s="8"/>
      <c r="F541" s="8"/>
      <c r="G541" s="8"/>
      <c r="H541" s="8"/>
      <c r="I541" s="64"/>
      <c r="J541" s="8"/>
      <c r="K541" s="64"/>
      <c r="L541" s="64"/>
      <c r="M541" s="64"/>
      <c r="N541" s="64"/>
      <c r="O541" s="64"/>
      <c r="P541" s="64"/>
      <c r="Q541" s="64"/>
    </row>
    <row r="542" spans="2:17" x14ac:dyDescent="0.25">
      <c r="B542" s="64"/>
      <c r="C542" s="64"/>
      <c r="D542" s="8"/>
      <c r="E542" s="8"/>
      <c r="F542" s="8"/>
      <c r="G542" s="8"/>
      <c r="H542" s="8"/>
      <c r="I542" s="64"/>
      <c r="J542" s="8"/>
      <c r="K542" s="64"/>
      <c r="L542" s="64"/>
      <c r="M542" s="64"/>
      <c r="N542" s="64"/>
      <c r="O542" s="64"/>
      <c r="P542" s="64"/>
      <c r="Q542" s="64"/>
    </row>
    <row r="543" spans="2:17" x14ac:dyDescent="0.25">
      <c r="B543" s="64"/>
      <c r="C543" s="64"/>
      <c r="D543" s="8"/>
      <c r="E543" s="8"/>
      <c r="F543" s="8"/>
      <c r="G543" s="8"/>
      <c r="H543" s="8"/>
      <c r="I543" s="64"/>
      <c r="J543" s="8"/>
      <c r="K543" s="64"/>
      <c r="L543" s="64"/>
      <c r="M543" s="64"/>
      <c r="N543" s="64"/>
      <c r="O543" s="64"/>
      <c r="P543" s="64"/>
      <c r="Q543" s="64"/>
    </row>
    <row r="544" spans="2:17" x14ac:dyDescent="0.25">
      <c r="B544" s="64"/>
      <c r="C544" s="64"/>
      <c r="D544" s="8"/>
      <c r="E544" s="8"/>
      <c r="F544" s="8"/>
      <c r="G544" s="8"/>
      <c r="H544" s="8"/>
      <c r="I544" s="64"/>
      <c r="J544" s="8"/>
      <c r="K544" s="64"/>
      <c r="L544" s="64"/>
      <c r="M544" s="64"/>
      <c r="N544" s="64"/>
      <c r="O544" s="64"/>
      <c r="P544" s="64"/>
      <c r="Q544" s="64"/>
    </row>
    <row r="545" spans="2:17" x14ac:dyDescent="0.25">
      <c r="B545" s="64"/>
      <c r="C545" s="64"/>
      <c r="D545" s="8"/>
      <c r="E545" s="8"/>
      <c r="F545" s="8"/>
      <c r="G545" s="8"/>
      <c r="H545" s="8"/>
      <c r="I545" s="64"/>
      <c r="J545" s="8"/>
      <c r="K545" s="64"/>
      <c r="L545" s="64"/>
      <c r="M545" s="64"/>
      <c r="N545" s="64"/>
      <c r="O545" s="64"/>
      <c r="P545" s="64"/>
      <c r="Q545" s="64"/>
    </row>
    <row r="546" spans="2:17" x14ac:dyDescent="0.25">
      <c r="B546" s="64"/>
      <c r="C546" s="64"/>
      <c r="D546" s="8"/>
      <c r="E546" s="8"/>
      <c r="F546" s="8"/>
      <c r="G546" s="8"/>
      <c r="H546" s="8"/>
      <c r="I546" s="64"/>
      <c r="J546" s="8"/>
      <c r="K546" s="64"/>
      <c r="L546" s="64"/>
      <c r="M546" s="64"/>
      <c r="N546" s="64"/>
      <c r="O546" s="64"/>
      <c r="P546" s="64"/>
      <c r="Q546" s="64"/>
    </row>
    <row r="547" spans="2:17" x14ac:dyDescent="0.25">
      <c r="B547" s="64"/>
      <c r="C547" s="64"/>
      <c r="D547" s="8"/>
      <c r="E547" s="8"/>
      <c r="F547" s="8"/>
      <c r="G547" s="8"/>
      <c r="H547" s="8"/>
      <c r="I547" s="64"/>
      <c r="J547" s="8"/>
      <c r="K547" s="64"/>
      <c r="L547" s="64"/>
      <c r="M547" s="64"/>
      <c r="N547" s="64"/>
      <c r="O547" s="64"/>
      <c r="P547" s="64"/>
      <c r="Q547" s="64"/>
    </row>
    <row r="548" spans="2:17" x14ac:dyDescent="0.25">
      <c r="B548" s="64"/>
      <c r="C548" s="64"/>
      <c r="D548" s="8"/>
      <c r="E548" s="8"/>
      <c r="F548" s="8"/>
      <c r="G548" s="8"/>
      <c r="H548" s="8"/>
      <c r="I548" s="64"/>
      <c r="J548" s="8"/>
      <c r="K548" s="64"/>
      <c r="L548" s="64"/>
      <c r="M548" s="64"/>
      <c r="N548" s="64"/>
      <c r="O548" s="64"/>
      <c r="P548" s="64"/>
      <c r="Q548" s="64"/>
    </row>
    <row r="549" spans="2:17" x14ac:dyDescent="0.25">
      <c r="B549" s="64"/>
      <c r="C549" s="64"/>
      <c r="D549" s="8"/>
      <c r="E549" s="8"/>
      <c r="F549" s="8"/>
      <c r="G549" s="8"/>
      <c r="H549" s="8"/>
      <c r="I549" s="64"/>
      <c r="J549" s="8"/>
      <c r="K549" s="64"/>
      <c r="L549" s="64"/>
      <c r="M549" s="64"/>
      <c r="N549" s="64"/>
      <c r="O549" s="64"/>
      <c r="P549" s="64"/>
      <c r="Q549" s="64"/>
    </row>
    <row r="550" spans="2:17" x14ac:dyDescent="0.25">
      <c r="B550" s="64"/>
      <c r="C550" s="64"/>
      <c r="D550" s="8"/>
      <c r="E550" s="8"/>
      <c r="F550" s="8"/>
      <c r="G550" s="8"/>
      <c r="H550" s="8"/>
      <c r="I550" s="64"/>
      <c r="J550" s="8"/>
      <c r="K550" s="64"/>
      <c r="L550" s="64"/>
      <c r="M550" s="64"/>
      <c r="N550" s="64"/>
      <c r="O550" s="64"/>
      <c r="P550" s="64"/>
      <c r="Q550" s="64"/>
    </row>
    <row r="551" spans="2:17" x14ac:dyDescent="0.25">
      <c r="B551" s="64"/>
      <c r="C551" s="64"/>
      <c r="D551" s="8"/>
      <c r="E551" s="8"/>
      <c r="F551" s="8"/>
      <c r="G551" s="8"/>
      <c r="H551" s="8"/>
      <c r="I551" s="64"/>
      <c r="J551" s="8"/>
      <c r="K551" s="64"/>
      <c r="L551" s="64"/>
      <c r="M551" s="64"/>
      <c r="N551" s="64"/>
      <c r="O551" s="64"/>
      <c r="P551" s="64"/>
      <c r="Q551" s="64"/>
    </row>
    <row r="552" spans="2:17" x14ac:dyDescent="0.25">
      <c r="B552" s="64"/>
      <c r="C552" s="64"/>
      <c r="D552" s="8"/>
      <c r="E552" s="8"/>
      <c r="F552" s="8"/>
      <c r="G552" s="8"/>
      <c r="H552" s="8"/>
      <c r="I552" s="64"/>
      <c r="J552" s="8"/>
      <c r="K552" s="64"/>
      <c r="L552" s="64"/>
      <c r="M552" s="64"/>
      <c r="N552" s="64"/>
      <c r="O552" s="64"/>
      <c r="P552" s="64"/>
      <c r="Q552" s="64"/>
    </row>
    <row r="553" spans="2:17" x14ac:dyDescent="0.25">
      <c r="B553" s="64"/>
      <c r="C553" s="64"/>
      <c r="D553" s="8"/>
      <c r="E553" s="8"/>
      <c r="F553" s="8"/>
      <c r="G553" s="8"/>
      <c r="H553" s="8"/>
      <c r="I553" s="64"/>
      <c r="J553" s="8"/>
      <c r="K553" s="64"/>
      <c r="L553" s="64"/>
      <c r="M553" s="64"/>
      <c r="N553" s="64"/>
      <c r="O553" s="64"/>
      <c r="P553" s="64"/>
      <c r="Q553" s="64"/>
    </row>
    <row r="554" spans="2:17" x14ac:dyDescent="0.25">
      <c r="B554" s="64"/>
      <c r="C554" s="64"/>
      <c r="D554" s="8"/>
      <c r="E554" s="8"/>
      <c r="F554" s="8"/>
      <c r="G554" s="8"/>
      <c r="H554" s="8"/>
      <c r="I554" s="64"/>
      <c r="J554" s="8"/>
      <c r="K554" s="64"/>
      <c r="L554" s="64"/>
      <c r="M554" s="64"/>
      <c r="N554" s="64"/>
      <c r="O554" s="64"/>
      <c r="P554" s="64"/>
      <c r="Q554" s="64"/>
    </row>
    <row r="555" spans="2:17" x14ac:dyDescent="0.25">
      <c r="B555" s="64"/>
      <c r="C555" s="64"/>
      <c r="D555" s="8"/>
      <c r="E555" s="8"/>
      <c r="F555" s="8"/>
      <c r="G555" s="8"/>
      <c r="H555" s="8"/>
      <c r="I555" s="64"/>
      <c r="J555" s="8"/>
      <c r="K555" s="64"/>
      <c r="L555" s="64"/>
      <c r="M555" s="64"/>
      <c r="N555" s="64"/>
      <c r="O555" s="64"/>
      <c r="P555" s="64"/>
      <c r="Q555" s="64"/>
    </row>
    <row r="556" spans="2:17" x14ac:dyDescent="0.25">
      <c r="B556" s="64"/>
      <c r="C556" s="64"/>
      <c r="D556" s="8"/>
      <c r="E556" s="8"/>
      <c r="F556" s="8"/>
      <c r="G556" s="8"/>
      <c r="H556" s="8"/>
      <c r="I556" s="64"/>
      <c r="J556" s="8"/>
      <c r="K556" s="64"/>
      <c r="L556" s="64"/>
      <c r="M556" s="64"/>
      <c r="N556" s="64"/>
      <c r="O556" s="64"/>
      <c r="P556" s="64"/>
      <c r="Q556" s="64"/>
    </row>
    <row r="557" spans="2:17" x14ac:dyDescent="0.25">
      <c r="B557" s="64"/>
      <c r="C557" s="64"/>
      <c r="D557" s="8"/>
      <c r="E557" s="8"/>
      <c r="F557" s="8"/>
      <c r="G557" s="8"/>
      <c r="H557" s="8"/>
      <c r="I557" s="64"/>
      <c r="J557" s="8"/>
      <c r="K557" s="64"/>
      <c r="L557" s="64"/>
      <c r="M557" s="64"/>
      <c r="N557" s="64"/>
      <c r="O557" s="64"/>
      <c r="P557" s="64"/>
      <c r="Q557" s="64"/>
    </row>
    <row r="558" spans="2:17" x14ac:dyDescent="0.25">
      <c r="B558" s="64"/>
      <c r="C558" s="64"/>
      <c r="D558" s="8"/>
      <c r="E558" s="8"/>
      <c r="F558" s="8"/>
      <c r="G558" s="8"/>
      <c r="H558" s="8"/>
      <c r="I558" s="64"/>
      <c r="J558" s="8"/>
      <c r="K558" s="64"/>
      <c r="L558" s="64"/>
      <c r="M558" s="64"/>
      <c r="N558" s="64"/>
      <c r="O558" s="64"/>
      <c r="P558" s="64"/>
      <c r="Q558" s="64"/>
    </row>
    <row r="559" spans="2:17" x14ac:dyDescent="0.25">
      <c r="B559" s="64"/>
      <c r="C559" s="64"/>
      <c r="D559" s="8"/>
      <c r="E559" s="8"/>
      <c r="F559" s="8"/>
      <c r="G559" s="8"/>
      <c r="H559" s="8"/>
      <c r="I559" s="64"/>
      <c r="J559" s="8"/>
      <c r="K559" s="64"/>
      <c r="L559" s="64"/>
      <c r="M559" s="64"/>
      <c r="N559" s="64"/>
      <c r="O559" s="64"/>
      <c r="P559" s="64"/>
      <c r="Q559" s="64"/>
    </row>
    <row r="560" spans="2:17" x14ac:dyDescent="0.25">
      <c r="B560" s="64"/>
      <c r="C560" s="64"/>
      <c r="D560" s="8"/>
      <c r="E560" s="8"/>
      <c r="F560" s="8"/>
      <c r="G560" s="8"/>
      <c r="H560" s="8"/>
      <c r="I560" s="64"/>
      <c r="J560" s="8"/>
      <c r="K560" s="64"/>
      <c r="L560" s="64"/>
      <c r="M560" s="64"/>
      <c r="N560" s="64"/>
      <c r="O560" s="64"/>
      <c r="P560" s="64"/>
      <c r="Q560" s="64"/>
    </row>
    <row r="561" spans="2:17" x14ac:dyDescent="0.25">
      <c r="B561" s="64"/>
      <c r="C561" s="64"/>
      <c r="D561" s="8"/>
      <c r="E561" s="8"/>
      <c r="F561" s="8"/>
      <c r="G561" s="8"/>
      <c r="H561" s="8"/>
      <c r="I561" s="64"/>
      <c r="J561" s="8"/>
      <c r="K561" s="64"/>
      <c r="L561" s="64"/>
      <c r="M561" s="64"/>
      <c r="N561" s="64"/>
      <c r="O561" s="64"/>
      <c r="P561" s="64"/>
      <c r="Q561" s="64"/>
    </row>
    <row r="562" spans="2:17" x14ac:dyDescent="0.25">
      <c r="B562" s="64"/>
      <c r="C562" s="64"/>
      <c r="D562" s="8"/>
      <c r="E562" s="8"/>
      <c r="F562" s="8"/>
      <c r="G562" s="8"/>
      <c r="H562" s="8"/>
      <c r="I562" s="64"/>
      <c r="J562" s="8"/>
      <c r="K562" s="64"/>
      <c r="L562" s="64"/>
      <c r="M562" s="64"/>
      <c r="N562" s="64"/>
      <c r="O562" s="64"/>
      <c r="P562" s="64"/>
      <c r="Q562" s="64"/>
    </row>
    <row r="563" spans="2:17" x14ac:dyDescent="0.25">
      <c r="B563" s="64"/>
      <c r="C563" s="64"/>
      <c r="D563" s="8"/>
      <c r="E563" s="8"/>
      <c r="F563" s="8"/>
      <c r="G563" s="8"/>
      <c r="H563" s="8"/>
      <c r="I563" s="64"/>
      <c r="J563" s="8"/>
      <c r="K563" s="64"/>
      <c r="L563" s="64"/>
      <c r="M563" s="64"/>
      <c r="N563" s="64"/>
      <c r="O563" s="64"/>
      <c r="P563" s="64"/>
      <c r="Q563" s="64"/>
    </row>
    <row r="564" spans="2:17" x14ac:dyDescent="0.25">
      <c r="B564" s="64"/>
      <c r="C564" s="64"/>
      <c r="D564" s="8"/>
      <c r="E564" s="8"/>
      <c r="F564" s="8"/>
      <c r="G564" s="8"/>
      <c r="H564" s="8"/>
      <c r="I564" s="64"/>
      <c r="J564" s="8"/>
      <c r="K564" s="64"/>
      <c r="L564" s="64"/>
      <c r="M564" s="64"/>
      <c r="N564" s="64"/>
      <c r="O564" s="64"/>
      <c r="P564" s="64"/>
      <c r="Q564" s="64"/>
    </row>
    <row r="565" spans="2:17" x14ac:dyDescent="0.25">
      <c r="B565" s="64"/>
      <c r="C565" s="64"/>
      <c r="D565" s="8"/>
      <c r="E565" s="8"/>
      <c r="F565" s="8"/>
      <c r="G565" s="8"/>
      <c r="H565" s="8"/>
      <c r="I565" s="64"/>
      <c r="J565" s="8"/>
      <c r="K565" s="64"/>
      <c r="L565" s="64"/>
      <c r="M565" s="64"/>
      <c r="N565" s="64"/>
      <c r="O565" s="64"/>
      <c r="P565" s="64"/>
      <c r="Q565" s="64"/>
    </row>
    <row r="566" spans="2:17" x14ac:dyDescent="0.25">
      <c r="B566" s="64"/>
      <c r="C566" s="64"/>
      <c r="D566" s="8"/>
      <c r="E566" s="8"/>
      <c r="F566" s="8"/>
      <c r="G566" s="8"/>
      <c r="H566" s="8"/>
      <c r="I566" s="64"/>
      <c r="J566" s="8"/>
      <c r="K566" s="64"/>
      <c r="L566" s="64"/>
      <c r="M566" s="64"/>
      <c r="N566" s="64"/>
      <c r="O566" s="64"/>
      <c r="P566" s="64"/>
      <c r="Q566" s="64"/>
    </row>
    <row r="567" spans="2:17" x14ac:dyDescent="0.25">
      <c r="B567" s="64"/>
      <c r="C567" s="64"/>
      <c r="D567" s="8"/>
      <c r="E567" s="8"/>
      <c r="F567" s="8"/>
      <c r="G567" s="8"/>
      <c r="H567" s="8"/>
      <c r="I567" s="64"/>
      <c r="J567" s="8"/>
      <c r="K567" s="64"/>
      <c r="L567" s="64"/>
      <c r="M567" s="64"/>
      <c r="N567" s="64"/>
      <c r="O567" s="64"/>
      <c r="P567" s="64"/>
      <c r="Q567" s="64"/>
    </row>
    <row r="568" spans="2:17" x14ac:dyDescent="0.25">
      <c r="B568" s="64"/>
      <c r="C568" s="64"/>
      <c r="D568" s="8"/>
      <c r="E568" s="8"/>
      <c r="F568" s="8"/>
      <c r="G568" s="8"/>
      <c r="H568" s="8"/>
      <c r="I568" s="64"/>
      <c r="J568" s="8"/>
      <c r="K568" s="64"/>
      <c r="L568" s="64"/>
      <c r="M568" s="64"/>
      <c r="N568" s="64"/>
      <c r="O568" s="64"/>
      <c r="P568" s="64"/>
      <c r="Q568" s="64"/>
    </row>
    <row r="569" spans="2:17" x14ac:dyDescent="0.25">
      <c r="B569" s="64"/>
      <c r="C569" s="64"/>
      <c r="D569" s="8"/>
      <c r="E569" s="8"/>
      <c r="F569" s="8"/>
      <c r="G569" s="8"/>
      <c r="H569" s="8"/>
      <c r="I569" s="64"/>
      <c r="J569" s="8"/>
      <c r="K569" s="64"/>
      <c r="L569" s="64"/>
      <c r="M569" s="64"/>
      <c r="N569" s="64"/>
      <c r="O569" s="64"/>
      <c r="P569" s="64"/>
      <c r="Q569" s="64"/>
    </row>
    <row r="570" spans="2:17" x14ac:dyDescent="0.25">
      <c r="B570" s="64"/>
      <c r="C570" s="64"/>
      <c r="D570" s="8"/>
      <c r="E570" s="8"/>
      <c r="F570" s="8"/>
      <c r="G570" s="8"/>
      <c r="H570" s="8"/>
      <c r="I570" s="64"/>
      <c r="J570" s="8"/>
      <c r="K570" s="64"/>
      <c r="L570" s="64"/>
      <c r="M570" s="64"/>
      <c r="N570" s="64"/>
      <c r="O570" s="64"/>
      <c r="P570" s="64"/>
      <c r="Q570" s="64"/>
    </row>
    <row r="571" spans="2:17" x14ac:dyDescent="0.25">
      <c r="B571" s="64"/>
      <c r="C571" s="64"/>
      <c r="D571" s="8"/>
      <c r="E571" s="8"/>
      <c r="F571" s="8"/>
      <c r="G571" s="8"/>
      <c r="H571" s="8"/>
      <c r="I571" s="64"/>
      <c r="J571" s="8"/>
      <c r="K571" s="64"/>
      <c r="L571" s="64"/>
      <c r="M571" s="64"/>
      <c r="N571" s="64"/>
      <c r="O571" s="64"/>
      <c r="P571" s="64"/>
      <c r="Q571" s="64"/>
    </row>
    <row r="572" spans="2:17" x14ac:dyDescent="0.25">
      <c r="B572" s="64"/>
      <c r="C572" s="64"/>
      <c r="D572" s="8"/>
      <c r="E572" s="8"/>
      <c r="F572" s="8"/>
      <c r="G572" s="8"/>
      <c r="H572" s="8"/>
      <c r="I572" s="64"/>
      <c r="J572" s="8"/>
      <c r="K572" s="64"/>
      <c r="L572" s="64"/>
      <c r="M572" s="64"/>
      <c r="N572" s="64"/>
      <c r="O572" s="64"/>
      <c r="P572" s="64"/>
      <c r="Q572" s="64"/>
    </row>
    <row r="573" spans="2:17" x14ac:dyDescent="0.25">
      <c r="B573" s="64"/>
      <c r="C573" s="64"/>
      <c r="D573" s="8"/>
      <c r="E573" s="8"/>
      <c r="F573" s="8"/>
      <c r="G573" s="8"/>
      <c r="H573" s="8"/>
      <c r="I573" s="64"/>
      <c r="J573" s="8"/>
      <c r="K573" s="64"/>
      <c r="L573" s="64"/>
      <c r="M573" s="64"/>
      <c r="N573" s="64"/>
      <c r="O573" s="64"/>
      <c r="P573" s="64"/>
      <c r="Q573" s="64"/>
    </row>
    <row r="574" spans="2:17" x14ac:dyDescent="0.25">
      <c r="B574" s="64"/>
      <c r="C574" s="64"/>
      <c r="D574" s="8"/>
      <c r="E574" s="8"/>
      <c r="F574" s="8"/>
      <c r="G574" s="8"/>
      <c r="H574" s="8"/>
      <c r="I574" s="64"/>
      <c r="J574" s="8"/>
      <c r="K574" s="64"/>
      <c r="L574" s="64"/>
      <c r="M574" s="64"/>
      <c r="N574" s="64"/>
      <c r="O574" s="64"/>
      <c r="P574" s="64"/>
      <c r="Q574" s="64"/>
    </row>
    <row r="575" spans="2:17" x14ac:dyDescent="0.25">
      <c r="B575" s="64"/>
      <c r="C575" s="64"/>
      <c r="D575" s="8"/>
      <c r="E575" s="8"/>
      <c r="F575" s="8"/>
      <c r="G575" s="8"/>
      <c r="H575" s="8"/>
      <c r="I575" s="64"/>
      <c r="J575" s="8"/>
      <c r="K575" s="64"/>
      <c r="L575" s="64"/>
      <c r="M575" s="64"/>
      <c r="N575" s="64"/>
      <c r="O575" s="64"/>
      <c r="P575" s="64"/>
      <c r="Q575" s="64"/>
    </row>
    <row r="576" spans="2:17" x14ac:dyDescent="0.25">
      <c r="B576" s="64"/>
      <c r="C576" s="64"/>
      <c r="D576" s="8"/>
      <c r="E576" s="8"/>
      <c r="F576" s="8"/>
      <c r="G576" s="8"/>
      <c r="H576" s="8"/>
      <c r="I576" s="64"/>
      <c r="J576" s="8"/>
      <c r="K576" s="64"/>
      <c r="L576" s="64"/>
      <c r="M576" s="64"/>
      <c r="N576" s="64"/>
      <c r="O576" s="64"/>
      <c r="P576" s="64"/>
      <c r="Q576" s="64"/>
    </row>
    <row r="577" spans="2:17" x14ac:dyDescent="0.25">
      <c r="B577" s="64"/>
      <c r="C577" s="64"/>
      <c r="D577" s="8"/>
      <c r="E577" s="8"/>
      <c r="F577" s="8"/>
      <c r="G577" s="8"/>
      <c r="H577" s="8"/>
      <c r="I577" s="64"/>
      <c r="J577" s="8"/>
      <c r="K577" s="64"/>
      <c r="L577" s="64"/>
      <c r="M577" s="64"/>
      <c r="N577" s="64"/>
      <c r="O577" s="64"/>
      <c r="P577" s="64"/>
      <c r="Q577" s="64"/>
    </row>
    <row r="578" spans="2:17" x14ac:dyDescent="0.25">
      <c r="B578" s="64"/>
      <c r="C578" s="64"/>
      <c r="D578" s="8"/>
      <c r="E578" s="8"/>
      <c r="F578" s="8"/>
      <c r="G578" s="8"/>
      <c r="H578" s="8"/>
      <c r="I578" s="64"/>
      <c r="J578" s="8"/>
      <c r="K578" s="64"/>
      <c r="L578" s="64"/>
      <c r="M578" s="64"/>
      <c r="N578" s="64"/>
      <c r="O578" s="64"/>
      <c r="P578" s="64"/>
      <c r="Q578" s="64"/>
    </row>
    <row r="579" spans="2:17" x14ac:dyDescent="0.25">
      <c r="B579" s="64"/>
      <c r="C579" s="64"/>
      <c r="D579" s="8"/>
      <c r="E579" s="8"/>
      <c r="F579" s="8"/>
      <c r="G579" s="8"/>
      <c r="H579" s="8"/>
      <c r="I579" s="64"/>
      <c r="J579" s="8"/>
      <c r="K579" s="64"/>
      <c r="L579" s="64"/>
      <c r="M579" s="64"/>
      <c r="N579" s="64"/>
      <c r="O579" s="64"/>
      <c r="P579" s="64"/>
      <c r="Q579" s="64"/>
    </row>
    <row r="580" spans="2:17" x14ac:dyDescent="0.25">
      <c r="B580" s="64"/>
      <c r="C580" s="64"/>
      <c r="D580" s="8"/>
      <c r="E580" s="8"/>
      <c r="F580" s="8"/>
      <c r="G580" s="8"/>
      <c r="H580" s="8"/>
      <c r="I580" s="64"/>
      <c r="J580" s="8"/>
      <c r="K580" s="64"/>
      <c r="L580" s="64"/>
      <c r="M580" s="64"/>
      <c r="N580" s="64"/>
      <c r="O580" s="64"/>
      <c r="P580" s="64"/>
      <c r="Q580" s="64"/>
    </row>
    <row r="581" spans="2:17" x14ac:dyDescent="0.25">
      <c r="B581" s="64"/>
      <c r="C581" s="64"/>
      <c r="D581" s="8"/>
      <c r="E581" s="8"/>
      <c r="F581" s="8"/>
      <c r="G581" s="8"/>
      <c r="H581" s="8"/>
      <c r="I581" s="64"/>
      <c r="J581" s="8"/>
      <c r="K581" s="64"/>
      <c r="L581" s="64"/>
      <c r="M581" s="64"/>
      <c r="N581" s="64"/>
      <c r="O581" s="64"/>
      <c r="P581" s="64"/>
      <c r="Q581" s="64"/>
    </row>
    <row r="582" spans="2:17" x14ac:dyDescent="0.25">
      <c r="B582" s="64"/>
      <c r="C582" s="64"/>
      <c r="D582" s="8"/>
      <c r="E582" s="8"/>
      <c r="F582" s="8"/>
      <c r="G582" s="8"/>
      <c r="H582" s="8"/>
      <c r="I582" s="64"/>
      <c r="J582" s="8"/>
      <c r="K582" s="64"/>
      <c r="L582" s="64"/>
      <c r="M582" s="64"/>
      <c r="N582" s="64"/>
      <c r="O582" s="64"/>
      <c r="P582" s="64"/>
      <c r="Q582" s="64"/>
    </row>
    <row r="583" spans="2:17" x14ac:dyDescent="0.25">
      <c r="B583" s="64"/>
      <c r="C583" s="64"/>
      <c r="D583" s="8"/>
      <c r="E583" s="8"/>
      <c r="F583" s="8"/>
      <c r="G583" s="8"/>
      <c r="H583" s="8"/>
      <c r="I583" s="64"/>
      <c r="J583" s="8"/>
      <c r="K583" s="64"/>
      <c r="L583" s="64"/>
      <c r="M583" s="64"/>
      <c r="N583" s="64"/>
      <c r="O583" s="64"/>
      <c r="P583" s="64"/>
      <c r="Q583" s="64"/>
    </row>
    <row r="584" spans="2:17" x14ac:dyDescent="0.25">
      <c r="B584" s="64"/>
      <c r="C584" s="64"/>
      <c r="D584" s="8"/>
      <c r="E584" s="8"/>
      <c r="F584" s="8"/>
      <c r="G584" s="8"/>
      <c r="H584" s="8"/>
      <c r="I584" s="64"/>
      <c r="J584" s="8"/>
      <c r="K584" s="64"/>
      <c r="L584" s="64"/>
      <c r="M584" s="64"/>
      <c r="N584" s="64"/>
      <c r="O584" s="64"/>
      <c r="P584" s="64"/>
      <c r="Q584" s="64"/>
    </row>
    <row r="585" spans="2:17" x14ac:dyDescent="0.25">
      <c r="B585" s="64"/>
      <c r="C585" s="64"/>
      <c r="D585" s="8"/>
      <c r="E585" s="8"/>
      <c r="F585" s="8"/>
      <c r="G585" s="8"/>
      <c r="H585" s="8"/>
      <c r="I585" s="64"/>
      <c r="J585" s="8"/>
      <c r="K585" s="64"/>
      <c r="L585" s="64"/>
      <c r="M585" s="64"/>
      <c r="N585" s="64"/>
      <c r="O585" s="64"/>
      <c r="P585" s="64"/>
      <c r="Q585" s="64"/>
    </row>
    <row r="586" spans="2:17" x14ac:dyDescent="0.25">
      <c r="B586" s="64"/>
      <c r="C586" s="64"/>
      <c r="D586" s="8"/>
      <c r="E586" s="8"/>
      <c r="F586" s="8"/>
      <c r="G586" s="8"/>
      <c r="H586" s="8"/>
      <c r="I586" s="64"/>
      <c r="J586" s="8"/>
      <c r="K586" s="64"/>
      <c r="L586" s="64"/>
      <c r="M586" s="64"/>
      <c r="N586" s="64"/>
      <c r="O586" s="64"/>
      <c r="P586" s="64"/>
      <c r="Q586" s="64"/>
    </row>
    <row r="587" spans="2:17" x14ac:dyDescent="0.25">
      <c r="B587" s="64"/>
      <c r="C587" s="64"/>
      <c r="D587" s="8"/>
      <c r="E587" s="8"/>
      <c r="F587" s="8"/>
      <c r="G587" s="8"/>
      <c r="H587" s="8"/>
      <c r="I587" s="64"/>
      <c r="J587" s="8"/>
      <c r="K587" s="64"/>
      <c r="L587" s="64"/>
      <c r="M587" s="64"/>
      <c r="N587" s="64"/>
      <c r="O587" s="64"/>
      <c r="P587" s="64"/>
      <c r="Q587" s="64"/>
    </row>
    <row r="588" spans="2:17" x14ac:dyDescent="0.25">
      <c r="B588" s="64"/>
      <c r="C588" s="64"/>
      <c r="D588" s="8"/>
      <c r="E588" s="8"/>
      <c r="F588" s="8"/>
      <c r="G588" s="8"/>
      <c r="H588" s="8"/>
      <c r="I588" s="64"/>
      <c r="J588" s="8"/>
      <c r="K588" s="64"/>
      <c r="L588" s="64"/>
      <c r="M588" s="64"/>
      <c r="N588" s="64"/>
      <c r="O588" s="64"/>
      <c r="P588" s="64"/>
      <c r="Q588" s="64"/>
    </row>
    <row r="589" spans="2:17" x14ac:dyDescent="0.25">
      <c r="B589" s="64"/>
      <c r="C589" s="64"/>
      <c r="D589" s="8"/>
      <c r="E589" s="8"/>
      <c r="F589" s="8"/>
      <c r="G589" s="8"/>
      <c r="H589" s="8"/>
      <c r="I589" s="64"/>
      <c r="J589" s="8"/>
      <c r="K589" s="64"/>
      <c r="L589" s="64"/>
      <c r="M589" s="64"/>
      <c r="N589" s="64"/>
      <c r="O589" s="64"/>
      <c r="P589" s="64"/>
      <c r="Q589" s="64"/>
    </row>
    <row r="590" spans="2:17" x14ac:dyDescent="0.25">
      <c r="B590" s="64"/>
      <c r="C590" s="64"/>
      <c r="D590" s="8"/>
      <c r="E590" s="8"/>
      <c r="F590" s="8"/>
      <c r="G590" s="8"/>
      <c r="H590" s="8"/>
      <c r="I590" s="64"/>
      <c r="J590" s="8"/>
      <c r="K590" s="64"/>
      <c r="L590" s="64"/>
      <c r="M590" s="64"/>
      <c r="N590" s="64"/>
      <c r="O590" s="64"/>
      <c r="P590" s="64"/>
      <c r="Q590" s="64"/>
    </row>
    <row r="591" spans="2:17" x14ac:dyDescent="0.25">
      <c r="B591" s="64"/>
      <c r="C591" s="64"/>
      <c r="D591" s="8"/>
      <c r="E591" s="8"/>
      <c r="F591" s="8"/>
      <c r="G591" s="8"/>
      <c r="H591" s="8"/>
      <c r="I591" s="64"/>
      <c r="J591" s="8"/>
      <c r="K591" s="64"/>
      <c r="L591" s="64"/>
      <c r="M591" s="64"/>
      <c r="N591" s="64"/>
      <c r="O591" s="64"/>
      <c r="P591" s="64"/>
      <c r="Q591" s="64"/>
    </row>
    <row r="592" spans="2:17" x14ac:dyDescent="0.25">
      <c r="B592" s="64"/>
      <c r="C592" s="64"/>
      <c r="D592" s="8"/>
      <c r="E592" s="8"/>
      <c r="F592" s="8"/>
      <c r="G592" s="8"/>
      <c r="H592" s="8"/>
      <c r="I592" s="64"/>
      <c r="J592" s="8"/>
      <c r="K592" s="64"/>
      <c r="L592" s="64"/>
      <c r="M592" s="64"/>
      <c r="N592" s="64"/>
      <c r="O592" s="64"/>
      <c r="P592" s="64"/>
      <c r="Q592" s="64"/>
    </row>
    <row r="593" spans="2:17" x14ac:dyDescent="0.25">
      <c r="B593" s="64"/>
      <c r="C593" s="64"/>
      <c r="D593" s="8"/>
      <c r="E593" s="8"/>
      <c r="F593" s="8"/>
      <c r="G593" s="8"/>
      <c r="H593" s="8"/>
      <c r="I593" s="64"/>
      <c r="J593" s="8"/>
      <c r="K593" s="64"/>
      <c r="L593" s="64"/>
      <c r="M593" s="64"/>
      <c r="N593" s="64"/>
      <c r="O593" s="64"/>
      <c r="P593" s="64"/>
      <c r="Q593" s="64"/>
    </row>
    <row r="594" spans="2:17" x14ac:dyDescent="0.25">
      <c r="B594" s="64"/>
      <c r="C594" s="64"/>
      <c r="D594" s="8"/>
      <c r="E594" s="8"/>
      <c r="F594" s="8"/>
      <c r="G594" s="8"/>
      <c r="H594" s="8"/>
      <c r="I594" s="64"/>
      <c r="J594" s="8"/>
      <c r="K594" s="64"/>
      <c r="L594" s="64"/>
      <c r="M594" s="64"/>
      <c r="N594" s="64"/>
      <c r="O594" s="64"/>
      <c r="P594" s="64"/>
      <c r="Q594" s="64"/>
    </row>
    <row r="595" spans="2:17" x14ac:dyDescent="0.25">
      <c r="B595" s="64"/>
      <c r="C595" s="64"/>
      <c r="D595" s="8"/>
      <c r="E595" s="8"/>
      <c r="F595" s="8"/>
      <c r="G595" s="8"/>
      <c r="H595" s="8"/>
      <c r="I595" s="64"/>
      <c r="J595" s="8"/>
      <c r="K595" s="64"/>
      <c r="L595" s="64"/>
      <c r="M595" s="64"/>
      <c r="N595" s="64"/>
      <c r="O595" s="64"/>
      <c r="P595" s="64"/>
      <c r="Q595" s="64"/>
    </row>
    <row r="596" spans="2:17" x14ac:dyDescent="0.25">
      <c r="B596" s="64"/>
      <c r="C596" s="64"/>
      <c r="D596" s="8"/>
      <c r="E596" s="8"/>
      <c r="F596" s="8"/>
      <c r="G596" s="8"/>
      <c r="H596" s="8"/>
      <c r="I596" s="64"/>
      <c r="J596" s="8"/>
      <c r="K596" s="64"/>
      <c r="L596" s="64"/>
      <c r="M596" s="64"/>
      <c r="N596" s="64"/>
      <c r="O596" s="64"/>
      <c r="P596" s="64"/>
      <c r="Q596" s="64"/>
    </row>
    <row r="597" spans="2:17" x14ac:dyDescent="0.25">
      <c r="B597" s="64"/>
      <c r="C597" s="64"/>
      <c r="D597" s="8"/>
      <c r="E597" s="8"/>
      <c r="F597" s="8"/>
      <c r="G597" s="8"/>
      <c r="H597" s="8"/>
      <c r="I597" s="64"/>
      <c r="J597" s="8"/>
      <c r="K597" s="64"/>
      <c r="L597" s="64"/>
      <c r="M597" s="64"/>
      <c r="N597" s="64"/>
      <c r="O597" s="64"/>
      <c r="P597" s="64"/>
      <c r="Q597" s="64"/>
    </row>
    <row r="598" spans="2:17" x14ac:dyDescent="0.25">
      <c r="B598" s="64"/>
      <c r="C598" s="64"/>
      <c r="D598" s="8"/>
      <c r="E598" s="8"/>
      <c r="F598" s="8"/>
      <c r="G598" s="8"/>
      <c r="H598" s="8"/>
      <c r="I598" s="64"/>
      <c r="J598" s="8"/>
      <c r="K598" s="64"/>
      <c r="L598" s="64"/>
      <c r="M598" s="64"/>
      <c r="N598" s="64"/>
      <c r="O598" s="64"/>
      <c r="P598" s="64"/>
      <c r="Q598" s="64"/>
    </row>
    <row r="599" spans="2:17" x14ac:dyDescent="0.25">
      <c r="B599" s="64"/>
      <c r="C599" s="64"/>
      <c r="D599" s="8"/>
      <c r="E599" s="8"/>
      <c r="F599" s="8"/>
      <c r="G599" s="8"/>
      <c r="H599" s="8"/>
      <c r="I599" s="64"/>
      <c r="J599" s="8"/>
      <c r="K599" s="64"/>
      <c r="L599" s="64"/>
      <c r="M599" s="64"/>
      <c r="N599" s="64"/>
      <c r="O599" s="64"/>
      <c r="P599" s="64"/>
      <c r="Q599" s="64"/>
    </row>
    <row r="600" spans="2:17" x14ac:dyDescent="0.25">
      <c r="B600" s="64"/>
      <c r="C600" s="64"/>
      <c r="D600" s="8"/>
      <c r="E600" s="8"/>
      <c r="F600" s="8"/>
      <c r="G600" s="8"/>
      <c r="H600" s="8"/>
      <c r="I600" s="64"/>
      <c r="J600" s="8"/>
      <c r="K600" s="64"/>
      <c r="L600" s="64"/>
      <c r="M600" s="64"/>
      <c r="N600" s="64"/>
      <c r="O600" s="64"/>
      <c r="P600" s="64"/>
      <c r="Q600" s="64"/>
    </row>
    <row r="601" spans="2:17" x14ac:dyDescent="0.25">
      <c r="B601" s="64"/>
      <c r="C601" s="64"/>
      <c r="D601" s="8"/>
      <c r="E601" s="8"/>
      <c r="F601" s="8"/>
      <c r="G601" s="8"/>
      <c r="H601" s="8"/>
      <c r="I601" s="64"/>
      <c r="J601" s="8"/>
      <c r="K601" s="64"/>
      <c r="L601" s="64"/>
      <c r="M601" s="64"/>
      <c r="N601" s="64"/>
      <c r="O601" s="64"/>
      <c r="P601" s="64"/>
      <c r="Q601" s="64"/>
    </row>
    <row r="602" spans="2:17" x14ac:dyDescent="0.25">
      <c r="B602" s="64"/>
      <c r="C602" s="64"/>
      <c r="D602" s="8"/>
      <c r="E602" s="8"/>
      <c r="F602" s="8"/>
      <c r="G602" s="8"/>
      <c r="H602" s="8"/>
      <c r="I602" s="64"/>
      <c r="J602" s="8"/>
      <c r="K602" s="64"/>
      <c r="L602" s="64"/>
      <c r="M602" s="64"/>
      <c r="N602" s="64"/>
      <c r="O602" s="64"/>
      <c r="P602" s="64"/>
      <c r="Q602" s="64"/>
    </row>
    <row r="603" spans="2:17" x14ac:dyDescent="0.25">
      <c r="B603" s="64"/>
      <c r="C603" s="64"/>
      <c r="D603" s="8"/>
      <c r="E603" s="8"/>
      <c r="F603" s="8"/>
      <c r="G603" s="8"/>
      <c r="H603" s="8"/>
      <c r="I603" s="64"/>
      <c r="J603" s="8"/>
      <c r="K603" s="64"/>
      <c r="L603" s="64"/>
      <c r="M603" s="64"/>
      <c r="N603" s="64"/>
      <c r="O603" s="64"/>
      <c r="P603" s="64"/>
      <c r="Q603" s="64"/>
    </row>
    <row r="604" spans="2:17" x14ac:dyDescent="0.25">
      <c r="B604" s="64"/>
      <c r="C604" s="64"/>
      <c r="D604" s="8"/>
      <c r="E604" s="8"/>
      <c r="F604" s="8"/>
      <c r="G604" s="8"/>
      <c r="H604" s="8"/>
      <c r="I604" s="64"/>
      <c r="J604" s="8"/>
      <c r="K604" s="64"/>
      <c r="L604" s="64"/>
      <c r="M604" s="64"/>
      <c r="N604" s="64"/>
      <c r="O604" s="64"/>
      <c r="P604" s="64"/>
      <c r="Q604" s="64"/>
    </row>
    <row r="605" spans="2:17" x14ac:dyDescent="0.25">
      <c r="B605" s="64"/>
      <c r="C605" s="64"/>
      <c r="D605" s="8"/>
      <c r="E605" s="8"/>
      <c r="F605" s="8"/>
      <c r="G605" s="8"/>
      <c r="H605" s="8"/>
      <c r="I605" s="64"/>
      <c r="J605" s="8"/>
      <c r="K605" s="64"/>
      <c r="L605" s="64"/>
      <c r="M605" s="64"/>
      <c r="N605" s="64"/>
      <c r="O605" s="64"/>
      <c r="P605" s="64"/>
      <c r="Q605" s="64"/>
    </row>
    <row r="606" spans="2:17" x14ac:dyDescent="0.25">
      <c r="B606" s="64"/>
      <c r="C606" s="64"/>
      <c r="D606" s="8"/>
      <c r="E606" s="8"/>
      <c r="F606" s="8"/>
      <c r="G606" s="8"/>
      <c r="H606" s="8"/>
      <c r="I606" s="64"/>
      <c r="J606" s="8"/>
      <c r="K606" s="64"/>
      <c r="L606" s="64"/>
      <c r="M606" s="64"/>
      <c r="N606" s="64"/>
      <c r="O606" s="64"/>
      <c r="P606" s="64"/>
      <c r="Q606" s="64"/>
    </row>
    <row r="607" spans="2:17" x14ac:dyDescent="0.25">
      <c r="B607" s="64"/>
      <c r="C607" s="64"/>
      <c r="D607" s="8"/>
      <c r="E607" s="8"/>
      <c r="F607" s="8"/>
      <c r="G607" s="8"/>
      <c r="H607" s="8"/>
      <c r="I607" s="64"/>
      <c r="J607" s="8"/>
      <c r="K607" s="64"/>
      <c r="L607" s="64"/>
      <c r="M607" s="64"/>
      <c r="N607" s="64"/>
      <c r="O607" s="64"/>
      <c r="P607" s="64"/>
      <c r="Q607" s="64"/>
    </row>
    <row r="608" spans="2:17" x14ac:dyDescent="0.25">
      <c r="B608" s="64"/>
      <c r="C608" s="64"/>
      <c r="D608" s="8"/>
      <c r="E608" s="8"/>
      <c r="F608" s="8"/>
      <c r="G608" s="8"/>
      <c r="H608" s="8"/>
      <c r="I608" s="64"/>
      <c r="J608" s="8"/>
      <c r="K608" s="64"/>
      <c r="L608" s="64"/>
      <c r="M608" s="64"/>
      <c r="N608" s="64"/>
      <c r="O608" s="64"/>
      <c r="P608" s="64"/>
      <c r="Q608" s="64"/>
    </row>
    <row r="609" spans="2:17" x14ac:dyDescent="0.25">
      <c r="B609" s="64"/>
      <c r="C609" s="64"/>
      <c r="D609" s="8"/>
      <c r="E609" s="8"/>
      <c r="F609" s="8"/>
      <c r="G609" s="8"/>
      <c r="H609" s="8"/>
      <c r="I609" s="64"/>
      <c r="J609" s="8"/>
      <c r="K609" s="64"/>
      <c r="L609" s="64"/>
      <c r="M609" s="64"/>
      <c r="N609" s="64"/>
      <c r="O609" s="64"/>
      <c r="P609" s="64"/>
      <c r="Q609" s="64"/>
    </row>
    <row r="610" spans="2:17" x14ac:dyDescent="0.25">
      <c r="B610" s="64"/>
      <c r="C610" s="64"/>
      <c r="D610" s="8"/>
      <c r="E610" s="8"/>
      <c r="F610" s="8"/>
      <c r="G610" s="8"/>
      <c r="H610" s="8"/>
      <c r="I610" s="64"/>
      <c r="J610" s="8"/>
      <c r="K610" s="64"/>
      <c r="L610" s="64"/>
      <c r="M610" s="64"/>
      <c r="N610" s="64"/>
      <c r="O610" s="64"/>
      <c r="P610" s="64"/>
      <c r="Q610" s="64"/>
    </row>
    <row r="611" spans="2:17" x14ac:dyDescent="0.25">
      <c r="B611" s="64"/>
      <c r="C611" s="64"/>
      <c r="D611" s="8"/>
      <c r="E611" s="8"/>
      <c r="F611" s="8"/>
      <c r="G611" s="8"/>
      <c r="H611" s="8"/>
      <c r="I611" s="64"/>
      <c r="J611" s="8"/>
      <c r="K611" s="64"/>
      <c r="L611" s="64"/>
      <c r="M611" s="64"/>
      <c r="N611" s="64"/>
      <c r="O611" s="64"/>
      <c r="P611" s="64"/>
      <c r="Q611" s="64"/>
    </row>
    <row r="612" spans="2:17" x14ac:dyDescent="0.25">
      <c r="B612" s="64"/>
      <c r="C612" s="64"/>
      <c r="D612" s="8"/>
      <c r="E612" s="8"/>
      <c r="F612" s="8"/>
      <c r="G612" s="8"/>
      <c r="H612" s="8"/>
      <c r="I612" s="64"/>
      <c r="J612" s="8"/>
      <c r="K612" s="64"/>
      <c r="L612" s="64"/>
      <c r="M612" s="64"/>
      <c r="N612" s="64"/>
      <c r="O612" s="64"/>
      <c r="P612" s="64"/>
      <c r="Q612" s="64"/>
    </row>
    <row r="613" spans="2:17" x14ac:dyDescent="0.25">
      <c r="B613" s="64"/>
      <c r="C613" s="64"/>
      <c r="D613" s="8"/>
      <c r="E613" s="8"/>
      <c r="F613" s="8"/>
      <c r="G613" s="8"/>
      <c r="H613" s="8"/>
      <c r="I613" s="64"/>
      <c r="J613" s="8"/>
      <c r="K613" s="64"/>
      <c r="L613" s="64"/>
      <c r="M613" s="64"/>
      <c r="N613" s="64"/>
      <c r="O613" s="64"/>
      <c r="P613" s="64"/>
      <c r="Q613" s="64"/>
    </row>
    <row r="614" spans="2:17" x14ac:dyDescent="0.25">
      <c r="B614" s="64"/>
      <c r="C614" s="64"/>
      <c r="D614" s="8"/>
      <c r="E614" s="8"/>
      <c r="F614" s="8"/>
      <c r="G614" s="8"/>
      <c r="H614" s="8"/>
      <c r="I614" s="64"/>
      <c r="J614" s="8"/>
      <c r="K614" s="64"/>
      <c r="L614" s="64"/>
      <c r="M614" s="64"/>
      <c r="N614" s="64"/>
      <c r="O614" s="64"/>
      <c r="P614" s="64"/>
      <c r="Q614" s="64"/>
    </row>
    <row r="615" spans="2:17" x14ac:dyDescent="0.25">
      <c r="B615" s="64"/>
      <c r="C615" s="64"/>
      <c r="D615" s="8"/>
      <c r="E615" s="8"/>
      <c r="F615" s="8"/>
      <c r="G615" s="8"/>
      <c r="H615" s="8"/>
      <c r="I615" s="64"/>
      <c r="J615" s="8"/>
      <c r="K615" s="64"/>
      <c r="L615" s="64"/>
      <c r="M615" s="64"/>
      <c r="N615" s="64"/>
      <c r="O615" s="64"/>
      <c r="P615" s="64"/>
      <c r="Q615" s="64"/>
    </row>
    <row r="616" spans="2:17" x14ac:dyDescent="0.25">
      <c r="B616" s="64"/>
      <c r="C616" s="64"/>
      <c r="D616" s="8"/>
      <c r="E616" s="8"/>
      <c r="F616" s="8"/>
      <c r="G616" s="8"/>
      <c r="H616" s="8"/>
      <c r="I616" s="64"/>
      <c r="J616" s="8"/>
      <c r="K616" s="64"/>
      <c r="L616" s="64"/>
      <c r="M616" s="64"/>
      <c r="N616" s="64"/>
      <c r="O616" s="64"/>
      <c r="P616" s="64"/>
      <c r="Q616" s="64"/>
    </row>
    <row r="617" spans="2:17" x14ac:dyDescent="0.25">
      <c r="B617" s="64"/>
      <c r="C617" s="64"/>
      <c r="D617" s="8"/>
      <c r="E617" s="8"/>
      <c r="F617" s="8"/>
      <c r="G617" s="8"/>
      <c r="H617" s="8"/>
      <c r="I617" s="64"/>
      <c r="J617" s="8"/>
      <c r="K617" s="64"/>
      <c r="L617" s="64"/>
      <c r="M617" s="64"/>
      <c r="N617" s="64"/>
      <c r="O617" s="64"/>
      <c r="P617" s="64"/>
      <c r="Q617" s="64"/>
    </row>
    <row r="618" spans="2:17" x14ac:dyDescent="0.25">
      <c r="B618" s="64"/>
      <c r="C618" s="64"/>
      <c r="D618" s="8"/>
      <c r="E618" s="8"/>
      <c r="F618" s="8"/>
      <c r="G618" s="8"/>
      <c r="H618" s="8"/>
      <c r="I618" s="64"/>
      <c r="J618" s="8"/>
      <c r="K618" s="64"/>
      <c r="L618" s="64"/>
      <c r="M618" s="64"/>
      <c r="N618" s="64"/>
      <c r="O618" s="64"/>
      <c r="P618" s="64"/>
      <c r="Q618" s="64"/>
    </row>
    <row r="619" spans="2:17" x14ac:dyDescent="0.25">
      <c r="B619" s="64"/>
      <c r="C619" s="64"/>
      <c r="D619" s="8"/>
      <c r="E619" s="8"/>
      <c r="F619" s="8"/>
      <c r="G619" s="8"/>
      <c r="H619" s="8"/>
      <c r="I619" s="64"/>
      <c r="J619" s="8"/>
      <c r="K619" s="64"/>
      <c r="L619" s="64"/>
      <c r="M619" s="64"/>
      <c r="N619" s="64"/>
      <c r="O619" s="64"/>
      <c r="P619" s="64"/>
      <c r="Q619" s="64"/>
    </row>
    <row r="620" spans="2:17" x14ac:dyDescent="0.25">
      <c r="B620" s="64"/>
      <c r="C620" s="64"/>
      <c r="D620" s="8"/>
      <c r="E620" s="8"/>
      <c r="F620" s="8"/>
      <c r="G620" s="8"/>
      <c r="H620" s="8"/>
      <c r="I620" s="64"/>
      <c r="J620" s="8"/>
      <c r="K620" s="64"/>
      <c r="L620" s="64"/>
      <c r="M620" s="64"/>
      <c r="N620" s="64"/>
      <c r="O620" s="64"/>
      <c r="P620" s="64"/>
      <c r="Q620" s="64"/>
    </row>
    <row r="621" spans="2:17" x14ac:dyDescent="0.25">
      <c r="B621" s="64"/>
      <c r="C621" s="64"/>
      <c r="D621" s="8"/>
      <c r="E621" s="8"/>
      <c r="F621" s="8"/>
      <c r="G621" s="8"/>
      <c r="H621" s="8"/>
      <c r="I621" s="64"/>
      <c r="J621" s="8"/>
      <c r="K621" s="64"/>
      <c r="L621" s="64"/>
      <c r="M621" s="64"/>
      <c r="N621" s="64"/>
      <c r="O621" s="64"/>
      <c r="P621" s="64"/>
      <c r="Q621" s="64"/>
    </row>
    <row r="622" spans="2:17" x14ac:dyDescent="0.25">
      <c r="B622" s="64"/>
      <c r="C622" s="64"/>
      <c r="D622" s="8"/>
      <c r="E622" s="8"/>
      <c r="F622" s="8"/>
      <c r="G622" s="8"/>
      <c r="H622" s="8"/>
      <c r="I622" s="64"/>
      <c r="J622" s="8"/>
      <c r="K622" s="64"/>
      <c r="L622" s="64"/>
      <c r="M622" s="64"/>
      <c r="N622" s="64"/>
      <c r="O622" s="64"/>
      <c r="P622" s="64"/>
      <c r="Q622" s="64"/>
    </row>
    <row r="623" spans="2:17" x14ac:dyDescent="0.25">
      <c r="B623" s="64"/>
      <c r="C623" s="64"/>
      <c r="D623" s="8"/>
      <c r="E623" s="8"/>
      <c r="F623" s="8"/>
      <c r="G623" s="8"/>
      <c r="H623" s="8"/>
      <c r="I623" s="64"/>
      <c r="J623" s="8"/>
      <c r="K623" s="64"/>
      <c r="L623" s="64"/>
      <c r="M623" s="64"/>
      <c r="N623" s="64"/>
      <c r="O623" s="64"/>
      <c r="P623" s="64"/>
      <c r="Q623" s="64"/>
    </row>
    <row r="624" spans="2:17" x14ac:dyDescent="0.25">
      <c r="B624" s="64"/>
      <c r="C624" s="64"/>
      <c r="D624" s="8"/>
      <c r="E624" s="8"/>
      <c r="F624" s="8"/>
      <c r="G624" s="8"/>
      <c r="H624" s="8"/>
      <c r="I624" s="64"/>
      <c r="J624" s="8"/>
      <c r="K624" s="64"/>
      <c r="L624" s="64"/>
      <c r="M624" s="64"/>
      <c r="N624" s="64"/>
      <c r="O624" s="64"/>
      <c r="P624" s="64"/>
      <c r="Q624" s="64"/>
    </row>
    <row r="625" spans="2:17" x14ac:dyDescent="0.25">
      <c r="B625" s="64"/>
      <c r="C625" s="64"/>
      <c r="D625" s="8"/>
      <c r="E625" s="8"/>
      <c r="F625" s="8"/>
      <c r="G625" s="8"/>
      <c r="H625" s="8"/>
      <c r="I625" s="64"/>
      <c r="J625" s="8"/>
      <c r="K625" s="64"/>
      <c r="L625" s="64"/>
      <c r="M625" s="64"/>
      <c r="N625" s="64"/>
      <c r="O625" s="64"/>
      <c r="P625" s="64"/>
      <c r="Q625" s="64"/>
    </row>
    <row r="626" spans="2:17" x14ac:dyDescent="0.25">
      <c r="B626" s="64"/>
      <c r="C626" s="64"/>
      <c r="D626" s="8"/>
      <c r="E626" s="8"/>
      <c r="F626" s="8"/>
      <c r="G626" s="8"/>
      <c r="H626" s="8"/>
      <c r="I626" s="64"/>
      <c r="J626" s="8"/>
      <c r="K626" s="64"/>
      <c r="L626" s="64"/>
      <c r="M626" s="64"/>
      <c r="N626" s="64"/>
      <c r="O626" s="64"/>
      <c r="P626" s="64"/>
      <c r="Q626" s="64"/>
    </row>
    <row r="627" spans="2:17" x14ac:dyDescent="0.25">
      <c r="B627" s="64"/>
      <c r="C627" s="64"/>
      <c r="D627" s="8"/>
      <c r="E627" s="8"/>
      <c r="F627" s="8"/>
      <c r="G627" s="8"/>
      <c r="H627" s="8"/>
      <c r="I627" s="64"/>
      <c r="J627" s="8"/>
      <c r="K627" s="64"/>
      <c r="L627" s="64"/>
      <c r="M627" s="64"/>
      <c r="N627" s="64"/>
      <c r="O627" s="64"/>
      <c r="P627" s="64"/>
      <c r="Q627" s="64"/>
    </row>
    <row r="628" spans="2:17" x14ac:dyDescent="0.25">
      <c r="B628" s="64"/>
      <c r="C628" s="64"/>
      <c r="D628" s="8"/>
      <c r="E628" s="8"/>
      <c r="F628" s="8"/>
      <c r="G628" s="8"/>
      <c r="H628" s="8"/>
      <c r="I628" s="64"/>
      <c r="J628" s="8"/>
      <c r="K628" s="64"/>
      <c r="L628" s="64"/>
      <c r="M628" s="64"/>
      <c r="N628" s="64"/>
      <c r="O628" s="64"/>
      <c r="P628" s="64"/>
      <c r="Q628" s="64"/>
    </row>
    <row r="629" spans="2:17" x14ac:dyDescent="0.25">
      <c r="B629" s="64"/>
      <c r="C629" s="64"/>
      <c r="D629" s="8"/>
      <c r="E629" s="8"/>
      <c r="F629" s="8"/>
      <c r="G629" s="8"/>
      <c r="H629" s="8"/>
      <c r="I629" s="64"/>
      <c r="J629" s="8"/>
      <c r="K629" s="64"/>
      <c r="L629" s="64"/>
      <c r="M629" s="64"/>
      <c r="N629" s="64"/>
      <c r="O629" s="64"/>
      <c r="P629" s="64"/>
      <c r="Q629" s="64"/>
    </row>
    <row r="630" spans="2:17" x14ac:dyDescent="0.25">
      <c r="B630" s="64"/>
      <c r="C630" s="64"/>
      <c r="D630" s="8"/>
      <c r="E630" s="8"/>
      <c r="F630" s="8"/>
      <c r="G630" s="8"/>
      <c r="H630" s="8"/>
      <c r="I630" s="64"/>
      <c r="J630" s="8"/>
      <c r="K630" s="64"/>
      <c r="L630" s="64"/>
      <c r="M630" s="64"/>
      <c r="N630" s="64"/>
      <c r="O630" s="64"/>
      <c r="P630" s="64"/>
      <c r="Q630" s="64"/>
    </row>
    <row r="631" spans="2:17" x14ac:dyDescent="0.25">
      <c r="B631" s="64"/>
      <c r="C631" s="64"/>
      <c r="D631" s="8"/>
      <c r="E631" s="8"/>
      <c r="F631" s="8"/>
      <c r="G631" s="8"/>
      <c r="H631" s="8"/>
      <c r="I631" s="64"/>
      <c r="J631" s="8"/>
      <c r="K631" s="64"/>
      <c r="L631" s="64"/>
      <c r="M631" s="64"/>
      <c r="N631" s="64"/>
      <c r="O631" s="64"/>
      <c r="P631" s="64"/>
      <c r="Q631" s="64"/>
    </row>
    <row r="632" spans="2:17" x14ac:dyDescent="0.25">
      <c r="B632" s="64"/>
      <c r="C632" s="64"/>
      <c r="D632" s="8"/>
      <c r="E632" s="8"/>
      <c r="F632" s="8"/>
      <c r="G632" s="8"/>
      <c r="H632" s="8"/>
      <c r="I632" s="64"/>
      <c r="J632" s="8"/>
      <c r="K632" s="64"/>
      <c r="L632" s="64"/>
      <c r="M632" s="64"/>
      <c r="N632" s="64"/>
      <c r="O632" s="64"/>
      <c r="P632" s="64"/>
      <c r="Q632" s="64"/>
    </row>
    <row r="633" spans="2:17" x14ac:dyDescent="0.25">
      <c r="B633" s="64"/>
      <c r="C633" s="64"/>
      <c r="D633" s="8"/>
      <c r="E633" s="8"/>
      <c r="F633" s="8"/>
      <c r="G633" s="8"/>
      <c r="H633" s="8"/>
      <c r="I633" s="64"/>
      <c r="J633" s="8"/>
      <c r="K633" s="64"/>
      <c r="L633" s="64"/>
      <c r="M633" s="64"/>
      <c r="N633" s="64"/>
      <c r="O633" s="64"/>
      <c r="P633" s="64"/>
      <c r="Q633" s="64"/>
    </row>
    <row r="634" spans="2:17" x14ac:dyDescent="0.25">
      <c r="B634" s="64"/>
      <c r="C634" s="64"/>
      <c r="D634" s="8"/>
      <c r="E634" s="8"/>
      <c r="F634" s="8"/>
      <c r="G634" s="8"/>
      <c r="H634" s="8"/>
      <c r="I634" s="64"/>
      <c r="J634" s="8"/>
      <c r="K634" s="64"/>
      <c r="L634" s="64"/>
      <c r="M634" s="64"/>
      <c r="N634" s="64"/>
      <c r="O634" s="64"/>
      <c r="P634" s="64"/>
      <c r="Q634" s="64"/>
    </row>
    <row r="635" spans="2:17" x14ac:dyDescent="0.25">
      <c r="B635" s="64"/>
      <c r="C635" s="64"/>
      <c r="D635" s="8"/>
      <c r="E635" s="8"/>
      <c r="F635" s="8"/>
      <c r="G635" s="8"/>
      <c r="H635" s="8"/>
      <c r="I635" s="64"/>
      <c r="J635" s="8"/>
      <c r="K635" s="64"/>
      <c r="L635" s="64"/>
      <c r="M635" s="64"/>
      <c r="N635" s="64"/>
      <c r="O635" s="64"/>
      <c r="P635" s="64"/>
      <c r="Q635" s="64"/>
    </row>
    <row r="636" spans="2:17" x14ac:dyDescent="0.25">
      <c r="B636" s="64"/>
      <c r="C636" s="64"/>
      <c r="D636" s="8"/>
      <c r="E636" s="8"/>
      <c r="F636" s="8"/>
      <c r="G636" s="8"/>
      <c r="H636" s="8"/>
      <c r="I636" s="64"/>
      <c r="J636" s="8"/>
      <c r="K636" s="64"/>
      <c r="L636" s="64"/>
      <c r="M636" s="64"/>
      <c r="N636" s="64"/>
      <c r="O636" s="64"/>
      <c r="P636" s="64"/>
      <c r="Q636" s="64"/>
    </row>
    <row r="637" spans="2:17" x14ac:dyDescent="0.25">
      <c r="B637" s="64"/>
      <c r="C637" s="64"/>
      <c r="D637" s="8"/>
      <c r="E637" s="8"/>
      <c r="F637" s="8"/>
      <c r="G637" s="8"/>
      <c r="H637" s="8"/>
      <c r="I637" s="64"/>
      <c r="J637" s="8"/>
      <c r="K637" s="64"/>
      <c r="L637" s="64"/>
      <c r="M637" s="64"/>
      <c r="N637" s="64"/>
      <c r="O637" s="64"/>
      <c r="P637" s="64"/>
      <c r="Q637" s="64"/>
    </row>
    <row r="638" spans="2:17" x14ac:dyDescent="0.25">
      <c r="B638" s="64"/>
      <c r="C638" s="64"/>
      <c r="D638" s="8"/>
      <c r="E638" s="8"/>
      <c r="F638" s="8"/>
      <c r="G638" s="8"/>
      <c r="H638" s="8"/>
      <c r="I638" s="64"/>
      <c r="J638" s="8"/>
      <c r="K638" s="64"/>
      <c r="L638" s="64"/>
      <c r="M638" s="64"/>
      <c r="N638" s="64"/>
      <c r="O638" s="64"/>
      <c r="P638" s="64"/>
      <c r="Q638" s="64"/>
    </row>
    <row r="639" spans="2:17" x14ac:dyDescent="0.25">
      <c r="B639" s="64"/>
      <c r="C639" s="64"/>
      <c r="D639" s="8"/>
      <c r="E639" s="8"/>
      <c r="F639" s="8"/>
      <c r="G639" s="8"/>
      <c r="H639" s="8"/>
      <c r="I639" s="64"/>
      <c r="J639" s="8"/>
      <c r="K639" s="64"/>
      <c r="L639" s="64"/>
      <c r="M639" s="64"/>
      <c r="N639" s="64"/>
      <c r="O639" s="64"/>
      <c r="P639" s="64"/>
      <c r="Q639" s="64"/>
    </row>
    <row r="640" spans="2:17" x14ac:dyDescent="0.25">
      <c r="B640" s="64"/>
      <c r="C640" s="64"/>
      <c r="D640" s="8"/>
      <c r="E640" s="8"/>
      <c r="F640" s="8"/>
      <c r="G640" s="8"/>
      <c r="H640" s="8"/>
      <c r="I640" s="64"/>
      <c r="J640" s="8"/>
      <c r="K640" s="64"/>
      <c r="L640" s="64"/>
      <c r="M640" s="64"/>
      <c r="N640" s="64"/>
      <c r="O640" s="64"/>
      <c r="P640" s="64"/>
      <c r="Q640" s="64"/>
    </row>
    <row r="641" spans="2:17" x14ac:dyDescent="0.25">
      <c r="B641" s="64"/>
      <c r="C641" s="64"/>
      <c r="D641" s="8"/>
      <c r="E641" s="8"/>
      <c r="F641" s="8"/>
      <c r="G641" s="8"/>
      <c r="H641" s="8"/>
      <c r="I641" s="64"/>
      <c r="J641" s="8"/>
      <c r="K641" s="64"/>
      <c r="L641" s="64"/>
      <c r="M641" s="64"/>
      <c r="N641" s="64"/>
      <c r="O641" s="64"/>
      <c r="P641" s="64"/>
      <c r="Q641" s="64"/>
    </row>
    <row r="642" spans="2:17" x14ac:dyDescent="0.25">
      <c r="B642" s="64"/>
      <c r="C642" s="64"/>
      <c r="D642" s="8"/>
      <c r="E642" s="8"/>
      <c r="F642" s="8"/>
      <c r="G642" s="8"/>
      <c r="H642" s="8"/>
      <c r="I642" s="64"/>
      <c r="J642" s="8"/>
      <c r="K642" s="64"/>
      <c r="L642" s="64"/>
      <c r="M642" s="64"/>
      <c r="N642" s="64"/>
      <c r="O642" s="64"/>
      <c r="P642" s="64"/>
      <c r="Q642" s="64"/>
    </row>
    <row r="643" spans="2:17" x14ac:dyDescent="0.25">
      <c r="B643" s="64"/>
      <c r="C643" s="64"/>
      <c r="D643" s="8"/>
      <c r="E643" s="8"/>
      <c r="F643" s="8"/>
      <c r="G643" s="8"/>
      <c r="H643" s="8"/>
      <c r="I643" s="64"/>
      <c r="J643" s="8"/>
      <c r="K643" s="64"/>
      <c r="L643" s="64"/>
      <c r="M643" s="64"/>
      <c r="N643" s="64"/>
      <c r="O643" s="64"/>
      <c r="P643" s="64"/>
      <c r="Q643" s="64"/>
    </row>
    <row r="644" spans="2:17" x14ac:dyDescent="0.25">
      <c r="B644" s="64"/>
      <c r="C644" s="64"/>
      <c r="D644" s="8"/>
      <c r="E644" s="8"/>
      <c r="F644" s="8"/>
      <c r="G644" s="8"/>
      <c r="H644" s="8"/>
      <c r="I644" s="64"/>
      <c r="J644" s="8"/>
      <c r="K644" s="64"/>
      <c r="L644" s="64"/>
      <c r="M644" s="64"/>
      <c r="N644" s="64"/>
      <c r="O644" s="64"/>
      <c r="P644" s="64"/>
      <c r="Q644" s="64"/>
    </row>
    <row r="645" spans="2:17" x14ac:dyDescent="0.25">
      <c r="B645" s="64"/>
      <c r="C645" s="64"/>
      <c r="D645" s="8"/>
      <c r="E645" s="8"/>
      <c r="F645" s="8"/>
      <c r="G645" s="8"/>
      <c r="H645" s="8"/>
      <c r="I645" s="64"/>
      <c r="J645" s="8"/>
      <c r="K645" s="64"/>
      <c r="L645" s="64"/>
      <c r="M645" s="64"/>
      <c r="N645" s="64"/>
      <c r="O645" s="64"/>
      <c r="P645" s="64"/>
      <c r="Q645" s="64"/>
    </row>
    <row r="646" spans="2:17" x14ac:dyDescent="0.25">
      <c r="B646" s="64"/>
      <c r="C646" s="64"/>
      <c r="D646" s="8"/>
      <c r="E646" s="8"/>
      <c r="F646" s="8"/>
      <c r="G646" s="8"/>
      <c r="H646" s="8"/>
      <c r="I646" s="64"/>
      <c r="J646" s="8"/>
      <c r="K646" s="64"/>
      <c r="L646" s="64"/>
      <c r="M646" s="64"/>
      <c r="N646" s="64"/>
      <c r="O646" s="64"/>
      <c r="P646" s="64"/>
      <c r="Q646" s="64"/>
    </row>
    <row r="647" spans="2:17" x14ac:dyDescent="0.25">
      <c r="B647" s="64"/>
      <c r="C647" s="64"/>
      <c r="D647" s="8"/>
      <c r="E647" s="8"/>
      <c r="F647" s="8"/>
      <c r="G647" s="8"/>
      <c r="H647" s="8"/>
      <c r="I647" s="64"/>
      <c r="J647" s="8"/>
      <c r="K647" s="64"/>
      <c r="L647" s="64"/>
      <c r="M647" s="64"/>
      <c r="N647" s="64"/>
      <c r="O647" s="64"/>
      <c r="P647" s="64"/>
      <c r="Q647" s="64"/>
    </row>
    <row r="648" spans="2:17" x14ac:dyDescent="0.25">
      <c r="B648" s="64"/>
      <c r="C648" s="64"/>
      <c r="D648" s="8"/>
      <c r="E648" s="8"/>
      <c r="F648" s="8"/>
      <c r="G648" s="8"/>
      <c r="H648" s="8"/>
      <c r="I648" s="64"/>
      <c r="J648" s="8"/>
      <c r="K648" s="64"/>
      <c r="L648" s="64"/>
      <c r="M648" s="64"/>
      <c r="N648" s="64"/>
      <c r="O648" s="64"/>
      <c r="P648" s="64"/>
      <c r="Q648" s="64"/>
    </row>
    <row r="649" spans="2:17" x14ac:dyDescent="0.25">
      <c r="B649" s="64"/>
      <c r="C649" s="64"/>
      <c r="D649" s="8"/>
      <c r="E649" s="8"/>
      <c r="F649" s="8"/>
      <c r="G649" s="8"/>
      <c r="H649" s="8"/>
      <c r="I649" s="64"/>
      <c r="J649" s="8"/>
      <c r="K649" s="64"/>
      <c r="L649" s="64"/>
      <c r="M649" s="64"/>
      <c r="N649" s="64"/>
      <c r="O649" s="64"/>
      <c r="P649" s="64"/>
      <c r="Q649" s="64"/>
    </row>
    <row r="650" spans="2:17" x14ac:dyDescent="0.25">
      <c r="B650" s="64"/>
      <c r="C650" s="64"/>
      <c r="D650" s="8"/>
      <c r="E650" s="8"/>
      <c r="F650" s="8"/>
      <c r="G650" s="8"/>
      <c r="H650" s="8"/>
      <c r="I650" s="64"/>
      <c r="J650" s="8"/>
      <c r="K650" s="64"/>
      <c r="L650" s="64"/>
      <c r="M650" s="64"/>
      <c r="N650" s="64"/>
      <c r="O650" s="64"/>
      <c r="P650" s="64"/>
      <c r="Q650" s="64"/>
    </row>
    <row r="651" spans="2:17" x14ac:dyDescent="0.25">
      <c r="B651" s="64"/>
      <c r="C651" s="64"/>
      <c r="D651" s="8"/>
      <c r="E651" s="8"/>
      <c r="F651" s="8"/>
      <c r="G651" s="8"/>
      <c r="H651" s="8"/>
      <c r="I651" s="64"/>
      <c r="J651" s="8"/>
      <c r="K651" s="64"/>
      <c r="L651" s="64"/>
      <c r="M651" s="64"/>
      <c r="N651" s="64"/>
      <c r="O651" s="64"/>
      <c r="P651" s="64"/>
      <c r="Q651" s="64"/>
    </row>
    <row r="652" spans="2:17" x14ac:dyDescent="0.25">
      <c r="B652" s="64"/>
      <c r="C652" s="64"/>
      <c r="D652" s="8"/>
      <c r="E652" s="8"/>
      <c r="F652" s="8"/>
      <c r="G652" s="8"/>
      <c r="H652" s="8"/>
      <c r="I652" s="64"/>
      <c r="J652" s="8"/>
      <c r="K652" s="64"/>
      <c r="L652" s="64"/>
      <c r="M652" s="64"/>
      <c r="N652" s="64"/>
      <c r="O652" s="64"/>
      <c r="P652" s="64"/>
      <c r="Q652" s="64"/>
    </row>
    <row r="653" spans="2:17" x14ac:dyDescent="0.25">
      <c r="B653" s="64"/>
      <c r="C653" s="64"/>
      <c r="D653" s="8"/>
      <c r="E653" s="8"/>
      <c r="F653" s="8"/>
      <c r="G653" s="8"/>
      <c r="H653" s="8"/>
      <c r="I653" s="64"/>
      <c r="J653" s="8"/>
      <c r="K653" s="64"/>
      <c r="L653" s="64"/>
      <c r="M653" s="64"/>
      <c r="N653" s="64"/>
      <c r="O653" s="64"/>
      <c r="P653" s="64"/>
      <c r="Q653" s="64"/>
    </row>
    <row r="654" spans="2:17" x14ac:dyDescent="0.25">
      <c r="B654" s="64"/>
      <c r="C654" s="64"/>
      <c r="D654" s="8"/>
      <c r="E654" s="8"/>
      <c r="F654" s="8"/>
      <c r="G654" s="8"/>
      <c r="H654" s="8"/>
      <c r="I654" s="64"/>
      <c r="J654" s="8"/>
      <c r="K654" s="64"/>
      <c r="L654" s="64"/>
      <c r="M654" s="64"/>
      <c r="N654" s="64"/>
      <c r="O654" s="64"/>
      <c r="P654" s="64"/>
      <c r="Q654" s="64"/>
    </row>
    <row r="655" spans="2:17" x14ac:dyDescent="0.25">
      <c r="B655" s="64"/>
      <c r="C655" s="64"/>
      <c r="D655" s="8"/>
      <c r="E655" s="8"/>
      <c r="F655" s="8"/>
      <c r="G655" s="8"/>
      <c r="H655" s="8"/>
      <c r="I655" s="64"/>
      <c r="J655" s="8"/>
      <c r="K655" s="64"/>
      <c r="L655" s="64"/>
      <c r="M655" s="64"/>
      <c r="N655" s="64"/>
      <c r="O655" s="64"/>
      <c r="P655" s="64"/>
      <c r="Q655" s="64"/>
    </row>
    <row r="656" spans="2:17" x14ac:dyDescent="0.25">
      <c r="B656" s="64"/>
      <c r="C656" s="64"/>
      <c r="D656" s="8"/>
      <c r="E656" s="8"/>
      <c r="F656" s="8"/>
      <c r="G656" s="8"/>
      <c r="H656" s="8"/>
      <c r="I656" s="64"/>
      <c r="J656" s="8"/>
      <c r="K656" s="64"/>
      <c r="L656" s="64"/>
      <c r="M656" s="64"/>
      <c r="N656" s="64"/>
      <c r="O656" s="64"/>
      <c r="P656" s="64"/>
      <c r="Q656" s="64"/>
    </row>
    <row r="657" spans="2:17" x14ac:dyDescent="0.25">
      <c r="B657" s="64"/>
      <c r="C657" s="64"/>
      <c r="D657" s="8"/>
      <c r="E657" s="8"/>
      <c r="F657" s="8"/>
      <c r="G657" s="8"/>
      <c r="H657" s="8"/>
      <c r="I657" s="64"/>
      <c r="J657" s="8"/>
      <c r="K657" s="64"/>
      <c r="L657" s="64"/>
      <c r="M657" s="64"/>
      <c r="N657" s="64"/>
      <c r="O657" s="64"/>
      <c r="P657" s="64"/>
      <c r="Q657" s="64"/>
    </row>
    <row r="658" spans="2:17" x14ac:dyDescent="0.25">
      <c r="B658" s="64"/>
      <c r="C658" s="64"/>
      <c r="D658" s="8"/>
      <c r="E658" s="8"/>
      <c r="F658" s="8"/>
      <c r="G658" s="8"/>
      <c r="H658" s="8"/>
      <c r="I658" s="64"/>
      <c r="J658" s="8"/>
      <c r="K658" s="64"/>
      <c r="L658" s="64"/>
      <c r="M658" s="64"/>
      <c r="N658" s="64"/>
      <c r="O658" s="64"/>
      <c r="P658" s="64"/>
      <c r="Q658" s="64"/>
    </row>
    <row r="659" spans="2:17" x14ac:dyDescent="0.25">
      <c r="B659" s="64"/>
      <c r="C659" s="64"/>
      <c r="D659" s="8"/>
      <c r="E659" s="8"/>
      <c r="F659" s="8"/>
      <c r="G659" s="8"/>
      <c r="H659" s="8"/>
      <c r="I659" s="64"/>
      <c r="J659" s="8"/>
      <c r="K659" s="64"/>
      <c r="L659" s="64"/>
      <c r="M659" s="64"/>
      <c r="N659" s="64"/>
      <c r="O659" s="64"/>
      <c r="P659" s="64"/>
      <c r="Q659" s="64"/>
    </row>
    <row r="660" spans="2:17" x14ac:dyDescent="0.25">
      <c r="B660" s="64"/>
      <c r="C660" s="64"/>
      <c r="D660" s="8"/>
      <c r="E660" s="8"/>
      <c r="F660" s="8"/>
      <c r="G660" s="8"/>
      <c r="H660" s="8"/>
      <c r="I660" s="64"/>
      <c r="J660" s="8"/>
      <c r="K660" s="64"/>
      <c r="L660" s="64"/>
      <c r="M660" s="64"/>
      <c r="N660" s="64"/>
      <c r="O660" s="64"/>
      <c r="P660" s="64"/>
      <c r="Q660" s="64"/>
    </row>
    <row r="661" spans="2:17" x14ac:dyDescent="0.25">
      <c r="B661" s="64"/>
      <c r="C661" s="64"/>
      <c r="D661" s="8"/>
      <c r="E661" s="8"/>
      <c r="F661" s="8"/>
      <c r="G661" s="8"/>
      <c r="H661" s="8"/>
      <c r="I661" s="64"/>
      <c r="J661" s="8"/>
      <c r="K661" s="64"/>
      <c r="L661" s="64"/>
      <c r="M661" s="64"/>
      <c r="N661" s="64"/>
      <c r="O661" s="64"/>
      <c r="P661" s="64"/>
      <c r="Q661" s="64"/>
    </row>
    <row r="662" spans="2:17" x14ac:dyDescent="0.25">
      <c r="B662" s="64"/>
      <c r="C662" s="64"/>
      <c r="D662" s="8"/>
      <c r="E662" s="8"/>
      <c r="F662" s="8"/>
      <c r="G662" s="8"/>
      <c r="H662" s="8"/>
      <c r="I662" s="64"/>
      <c r="J662" s="8"/>
      <c r="K662" s="64"/>
      <c r="L662" s="64"/>
      <c r="M662" s="64"/>
      <c r="N662" s="64"/>
      <c r="O662" s="64"/>
      <c r="P662" s="64"/>
      <c r="Q662" s="64"/>
    </row>
    <row r="663" spans="2:17" x14ac:dyDescent="0.25">
      <c r="B663" s="64"/>
      <c r="C663" s="64"/>
      <c r="D663" s="8"/>
      <c r="E663" s="8"/>
      <c r="F663" s="8"/>
      <c r="G663" s="8"/>
      <c r="H663" s="8"/>
      <c r="I663" s="64"/>
      <c r="J663" s="8"/>
      <c r="K663" s="64"/>
      <c r="L663" s="64"/>
      <c r="M663" s="64"/>
      <c r="N663" s="64"/>
      <c r="O663" s="64"/>
      <c r="P663" s="64"/>
      <c r="Q663" s="64"/>
    </row>
    <row r="664" spans="2:17" x14ac:dyDescent="0.25">
      <c r="B664" s="64"/>
      <c r="C664" s="64"/>
      <c r="D664" s="8"/>
      <c r="E664" s="8"/>
      <c r="F664" s="8"/>
      <c r="G664" s="8"/>
      <c r="H664" s="8"/>
      <c r="I664" s="64"/>
      <c r="J664" s="8"/>
      <c r="K664" s="64"/>
      <c r="L664" s="64"/>
      <c r="M664" s="64"/>
      <c r="N664" s="64"/>
      <c r="O664" s="64"/>
      <c r="P664" s="64"/>
      <c r="Q664" s="64"/>
    </row>
    <row r="665" spans="2:17" x14ac:dyDescent="0.25">
      <c r="B665" s="64"/>
      <c r="C665" s="64"/>
      <c r="D665" s="8"/>
      <c r="E665" s="8"/>
      <c r="F665" s="8"/>
      <c r="G665" s="8"/>
      <c r="H665" s="8"/>
      <c r="I665" s="64"/>
      <c r="J665" s="8"/>
      <c r="K665" s="64"/>
      <c r="L665" s="64"/>
      <c r="M665" s="64"/>
      <c r="N665" s="64"/>
      <c r="O665" s="64"/>
      <c r="P665" s="64"/>
      <c r="Q665" s="64"/>
    </row>
    <row r="666" spans="2:17" x14ac:dyDescent="0.25">
      <c r="B666" s="64"/>
      <c r="C666" s="64"/>
      <c r="D666" s="8"/>
      <c r="E666" s="8"/>
      <c r="F666" s="8"/>
      <c r="G666" s="8"/>
      <c r="H666" s="8"/>
      <c r="I666" s="64"/>
      <c r="J666" s="8"/>
      <c r="K666" s="64"/>
      <c r="L666" s="64"/>
      <c r="M666" s="64"/>
      <c r="N666" s="64"/>
      <c r="O666" s="64"/>
      <c r="P666" s="64"/>
      <c r="Q666" s="64"/>
    </row>
    <row r="667" spans="2:17" x14ac:dyDescent="0.25">
      <c r="B667" s="64"/>
      <c r="C667" s="64"/>
      <c r="D667" s="8"/>
      <c r="E667" s="8"/>
      <c r="F667" s="8"/>
      <c r="G667" s="8"/>
      <c r="H667" s="8"/>
      <c r="I667" s="64"/>
      <c r="J667" s="8"/>
      <c r="K667" s="64"/>
      <c r="L667" s="64"/>
      <c r="M667" s="64"/>
      <c r="N667" s="64"/>
      <c r="O667" s="64"/>
      <c r="P667" s="64"/>
      <c r="Q667" s="64"/>
    </row>
    <row r="668" spans="2:17" x14ac:dyDescent="0.25">
      <c r="B668" s="64"/>
      <c r="C668" s="64"/>
      <c r="D668" s="8"/>
      <c r="E668" s="8"/>
      <c r="F668" s="8"/>
      <c r="G668" s="8"/>
      <c r="H668" s="8"/>
      <c r="I668" s="64"/>
      <c r="J668" s="8"/>
      <c r="K668" s="64"/>
      <c r="L668" s="64"/>
      <c r="M668" s="64"/>
      <c r="N668" s="64"/>
      <c r="O668" s="64"/>
      <c r="P668" s="64"/>
      <c r="Q668" s="64"/>
    </row>
    <row r="669" spans="2:17" x14ac:dyDescent="0.25">
      <c r="B669" s="64"/>
      <c r="C669" s="64"/>
      <c r="D669" s="8"/>
      <c r="E669" s="8"/>
      <c r="F669" s="8"/>
      <c r="G669" s="8"/>
      <c r="H669" s="8"/>
      <c r="I669" s="64"/>
      <c r="J669" s="8"/>
      <c r="K669" s="64"/>
      <c r="L669" s="64"/>
      <c r="M669" s="64"/>
      <c r="N669" s="64"/>
      <c r="O669" s="64"/>
      <c r="P669" s="64"/>
      <c r="Q669" s="64"/>
    </row>
    <row r="670" spans="2:17" x14ac:dyDescent="0.25">
      <c r="B670" s="64"/>
      <c r="C670" s="64"/>
      <c r="D670" s="8"/>
      <c r="E670" s="8"/>
      <c r="F670" s="8"/>
      <c r="G670" s="8"/>
      <c r="H670" s="8"/>
      <c r="I670" s="64"/>
      <c r="J670" s="8"/>
      <c r="K670" s="64"/>
      <c r="L670" s="64"/>
      <c r="M670" s="64"/>
      <c r="N670" s="64"/>
      <c r="O670" s="64"/>
      <c r="P670" s="64"/>
      <c r="Q670" s="64"/>
    </row>
    <row r="671" spans="2:17" x14ac:dyDescent="0.25">
      <c r="B671" s="64"/>
      <c r="C671" s="64"/>
      <c r="D671" s="8"/>
      <c r="E671" s="8"/>
      <c r="F671" s="8"/>
      <c r="G671" s="8"/>
      <c r="H671" s="8"/>
      <c r="I671" s="64"/>
      <c r="J671" s="8"/>
      <c r="K671" s="64"/>
      <c r="L671" s="64"/>
      <c r="M671" s="64"/>
      <c r="N671" s="64"/>
      <c r="O671" s="64"/>
      <c r="P671" s="64"/>
      <c r="Q671" s="64"/>
    </row>
    <row r="672" spans="2:17" x14ac:dyDescent="0.25">
      <c r="B672" s="64"/>
      <c r="C672" s="64"/>
      <c r="D672" s="8"/>
      <c r="E672" s="8"/>
      <c r="F672" s="8"/>
      <c r="G672" s="8"/>
      <c r="H672" s="8"/>
      <c r="I672" s="64"/>
      <c r="J672" s="8"/>
      <c r="K672" s="64"/>
      <c r="L672" s="64"/>
      <c r="M672" s="64"/>
      <c r="N672" s="64"/>
      <c r="O672" s="64"/>
      <c r="P672" s="64"/>
      <c r="Q672" s="64"/>
    </row>
    <row r="673" spans="2:17" x14ac:dyDescent="0.25">
      <c r="B673" s="64"/>
      <c r="C673" s="64"/>
      <c r="D673" s="8"/>
      <c r="E673" s="8"/>
      <c r="F673" s="8"/>
      <c r="G673" s="8"/>
      <c r="H673" s="8"/>
      <c r="I673" s="64"/>
      <c r="J673" s="8"/>
      <c r="K673" s="64"/>
      <c r="L673" s="64"/>
      <c r="M673" s="64"/>
      <c r="N673" s="64"/>
      <c r="O673" s="64"/>
      <c r="P673" s="64"/>
      <c r="Q673" s="64"/>
    </row>
    <row r="674" spans="2:17" x14ac:dyDescent="0.25">
      <c r="B674" s="64"/>
      <c r="C674" s="64"/>
      <c r="D674" s="8"/>
      <c r="E674" s="8"/>
      <c r="F674" s="8"/>
      <c r="G674" s="8"/>
      <c r="H674" s="8"/>
      <c r="I674" s="64"/>
      <c r="J674" s="8"/>
      <c r="K674" s="64"/>
      <c r="L674" s="64"/>
      <c r="M674" s="64"/>
      <c r="N674" s="64"/>
      <c r="O674" s="64"/>
      <c r="P674" s="64"/>
      <c r="Q674" s="64"/>
    </row>
    <row r="675" spans="2:17" x14ac:dyDescent="0.25">
      <c r="B675" s="64"/>
      <c r="C675" s="64"/>
      <c r="D675" s="8"/>
      <c r="E675" s="8"/>
      <c r="F675" s="8"/>
      <c r="G675" s="8"/>
      <c r="H675" s="8"/>
      <c r="I675" s="64"/>
      <c r="J675" s="8"/>
      <c r="K675" s="64"/>
      <c r="L675" s="64"/>
      <c r="M675" s="64"/>
      <c r="N675" s="64"/>
      <c r="O675" s="64"/>
      <c r="P675" s="64"/>
      <c r="Q675" s="64"/>
    </row>
    <row r="676" spans="2:17" x14ac:dyDescent="0.25">
      <c r="B676" s="64"/>
      <c r="C676" s="64"/>
      <c r="D676" s="8"/>
      <c r="E676" s="8"/>
      <c r="F676" s="8"/>
      <c r="G676" s="8"/>
      <c r="H676" s="8"/>
      <c r="I676" s="64"/>
      <c r="J676" s="8"/>
      <c r="K676" s="64"/>
      <c r="L676" s="64"/>
      <c r="M676" s="64"/>
      <c r="N676" s="64"/>
      <c r="O676" s="64"/>
      <c r="P676" s="64"/>
      <c r="Q676" s="64"/>
    </row>
    <row r="677" spans="2:17" x14ac:dyDescent="0.25">
      <c r="B677" s="64"/>
      <c r="C677" s="64"/>
      <c r="D677" s="8"/>
      <c r="E677" s="8"/>
      <c r="F677" s="8"/>
      <c r="G677" s="8"/>
      <c r="H677" s="8"/>
      <c r="I677" s="64"/>
      <c r="J677" s="8"/>
      <c r="K677" s="64"/>
      <c r="L677" s="64"/>
      <c r="M677" s="64"/>
      <c r="N677" s="64"/>
      <c r="O677" s="64"/>
      <c r="P677" s="64"/>
      <c r="Q677" s="64"/>
    </row>
    <row r="678" spans="2:17" x14ac:dyDescent="0.25">
      <c r="B678" s="64"/>
      <c r="C678" s="64"/>
      <c r="D678" s="8"/>
      <c r="E678" s="8"/>
      <c r="F678" s="8"/>
      <c r="G678" s="8"/>
      <c r="H678" s="8"/>
      <c r="I678" s="64"/>
      <c r="J678" s="8"/>
      <c r="K678" s="64"/>
      <c r="L678" s="64"/>
      <c r="M678" s="64"/>
      <c r="N678" s="64"/>
      <c r="O678" s="64"/>
      <c r="P678" s="64"/>
      <c r="Q678" s="64"/>
    </row>
    <row r="679" spans="2:17" x14ac:dyDescent="0.25">
      <c r="B679" s="64"/>
      <c r="C679" s="64"/>
      <c r="D679" s="8"/>
      <c r="E679" s="8"/>
      <c r="F679" s="8"/>
      <c r="G679" s="8"/>
      <c r="H679" s="8"/>
      <c r="I679" s="64"/>
      <c r="J679" s="8"/>
      <c r="K679" s="64"/>
      <c r="L679" s="64"/>
      <c r="M679" s="64"/>
      <c r="N679" s="64"/>
      <c r="O679" s="64"/>
      <c r="P679" s="64"/>
      <c r="Q679" s="64"/>
    </row>
    <row r="680" spans="2:17" x14ac:dyDescent="0.25">
      <c r="B680" s="64"/>
      <c r="C680" s="64"/>
      <c r="D680" s="8"/>
      <c r="E680" s="8"/>
      <c r="F680" s="8"/>
      <c r="G680" s="8"/>
      <c r="H680" s="8"/>
      <c r="I680" s="64"/>
      <c r="J680" s="8"/>
      <c r="K680" s="64"/>
      <c r="L680" s="64"/>
      <c r="M680" s="64"/>
      <c r="N680" s="64"/>
      <c r="O680" s="64"/>
      <c r="P680" s="64"/>
      <c r="Q680" s="64"/>
    </row>
    <row r="681" spans="2:17" x14ac:dyDescent="0.25">
      <c r="B681" s="64"/>
      <c r="C681" s="64"/>
      <c r="D681" s="8"/>
      <c r="E681" s="8"/>
      <c r="F681" s="8"/>
      <c r="G681" s="8"/>
      <c r="H681" s="8"/>
      <c r="I681" s="64"/>
      <c r="J681" s="8"/>
      <c r="K681" s="64"/>
      <c r="L681" s="64"/>
      <c r="M681" s="64"/>
      <c r="N681" s="64"/>
      <c r="O681" s="64"/>
      <c r="P681" s="64"/>
      <c r="Q681" s="64"/>
    </row>
    <row r="682" spans="2:17" x14ac:dyDescent="0.25">
      <c r="B682" s="64"/>
      <c r="C682" s="64"/>
      <c r="D682" s="8"/>
      <c r="E682" s="8"/>
      <c r="F682" s="8"/>
      <c r="G682" s="8"/>
      <c r="H682" s="8"/>
      <c r="I682" s="64"/>
      <c r="J682" s="8"/>
      <c r="K682" s="64"/>
      <c r="L682" s="64"/>
      <c r="M682" s="64"/>
      <c r="N682" s="64"/>
      <c r="O682" s="64"/>
      <c r="P682" s="64"/>
      <c r="Q682" s="64"/>
    </row>
    <row r="683" spans="2:17" x14ac:dyDescent="0.25">
      <c r="B683" s="64"/>
      <c r="C683" s="64"/>
      <c r="D683" s="8"/>
      <c r="E683" s="8"/>
      <c r="F683" s="8"/>
      <c r="G683" s="8"/>
      <c r="H683" s="8"/>
      <c r="I683" s="64"/>
      <c r="J683" s="8"/>
      <c r="K683" s="64"/>
      <c r="L683" s="64"/>
      <c r="M683" s="64"/>
      <c r="N683" s="64"/>
      <c r="O683" s="64"/>
      <c r="P683" s="64"/>
      <c r="Q683" s="64"/>
    </row>
    <row r="684" spans="2:17" x14ac:dyDescent="0.25">
      <c r="B684" s="64"/>
      <c r="C684" s="64"/>
      <c r="D684" s="8"/>
      <c r="E684" s="8"/>
      <c r="F684" s="8"/>
      <c r="G684" s="8"/>
      <c r="H684" s="8"/>
      <c r="I684" s="64"/>
      <c r="J684" s="8"/>
      <c r="K684" s="64"/>
      <c r="L684" s="64"/>
      <c r="M684" s="64"/>
      <c r="N684" s="64"/>
      <c r="O684" s="64"/>
      <c r="P684" s="64"/>
      <c r="Q684" s="64"/>
    </row>
    <row r="685" spans="2:17" x14ac:dyDescent="0.25">
      <c r="B685" s="64"/>
      <c r="C685" s="64"/>
      <c r="D685" s="8"/>
      <c r="E685" s="8"/>
      <c r="F685" s="8"/>
      <c r="G685" s="8"/>
      <c r="H685" s="8"/>
      <c r="I685" s="64"/>
      <c r="J685" s="8"/>
      <c r="K685" s="64"/>
      <c r="L685" s="64"/>
      <c r="M685" s="64"/>
      <c r="N685" s="64"/>
      <c r="O685" s="64"/>
      <c r="P685" s="64"/>
      <c r="Q685" s="64"/>
    </row>
    <row r="686" spans="2:17" x14ac:dyDescent="0.25">
      <c r="B686" s="64"/>
      <c r="C686" s="64"/>
      <c r="D686" s="8"/>
      <c r="E686" s="8"/>
      <c r="F686" s="8"/>
      <c r="G686" s="8"/>
      <c r="H686" s="8"/>
      <c r="I686" s="64"/>
      <c r="J686" s="8"/>
      <c r="K686" s="64"/>
      <c r="L686" s="64"/>
      <c r="M686" s="64"/>
      <c r="N686" s="64"/>
      <c r="O686" s="64"/>
      <c r="P686" s="64"/>
      <c r="Q686" s="64"/>
    </row>
    <row r="687" spans="2:17" x14ac:dyDescent="0.25">
      <c r="B687" s="64"/>
      <c r="C687" s="64"/>
      <c r="D687" s="8"/>
      <c r="E687" s="8"/>
      <c r="F687" s="8"/>
      <c r="G687" s="8"/>
      <c r="H687" s="8"/>
      <c r="I687" s="64"/>
      <c r="J687" s="8"/>
      <c r="K687" s="64"/>
      <c r="L687" s="64"/>
      <c r="M687" s="64"/>
      <c r="N687" s="64"/>
      <c r="O687" s="64"/>
      <c r="P687" s="64"/>
      <c r="Q687" s="64"/>
    </row>
    <row r="688" spans="2:17" x14ac:dyDescent="0.25">
      <c r="B688" s="64"/>
      <c r="C688" s="64"/>
      <c r="D688" s="8"/>
      <c r="E688" s="8"/>
      <c r="F688" s="8"/>
      <c r="G688" s="8"/>
      <c r="H688" s="8"/>
      <c r="I688" s="64"/>
      <c r="J688" s="8"/>
      <c r="K688" s="64"/>
      <c r="L688" s="64"/>
      <c r="M688" s="64"/>
      <c r="N688" s="64"/>
      <c r="O688" s="64"/>
      <c r="P688" s="64"/>
      <c r="Q688" s="64"/>
    </row>
    <row r="689" spans="2:17" x14ac:dyDescent="0.25">
      <c r="B689" s="64"/>
      <c r="C689" s="64"/>
      <c r="D689" s="8"/>
      <c r="E689" s="8"/>
      <c r="F689" s="8"/>
      <c r="G689" s="8"/>
      <c r="H689" s="8"/>
      <c r="I689" s="64"/>
      <c r="J689" s="8"/>
      <c r="K689" s="64"/>
      <c r="L689" s="64"/>
      <c r="M689" s="64"/>
      <c r="N689" s="64"/>
      <c r="O689" s="64"/>
      <c r="P689" s="64"/>
      <c r="Q689" s="64"/>
    </row>
    <row r="690" spans="2:17" x14ac:dyDescent="0.25">
      <c r="B690" s="64"/>
      <c r="C690" s="64"/>
      <c r="D690" s="8"/>
      <c r="E690" s="8"/>
      <c r="F690" s="8"/>
      <c r="G690" s="8"/>
      <c r="H690" s="8"/>
      <c r="I690" s="64"/>
      <c r="J690" s="8"/>
      <c r="K690" s="64"/>
      <c r="L690" s="64"/>
      <c r="M690" s="64"/>
      <c r="N690" s="64"/>
      <c r="O690" s="64"/>
      <c r="P690" s="64"/>
      <c r="Q690" s="64"/>
    </row>
    <row r="691" spans="2:17" x14ac:dyDescent="0.25">
      <c r="B691" s="64"/>
      <c r="C691" s="64"/>
      <c r="D691" s="8"/>
      <c r="E691" s="8"/>
      <c r="F691" s="8"/>
      <c r="G691" s="8"/>
      <c r="H691" s="8"/>
      <c r="I691" s="64"/>
      <c r="J691" s="8"/>
      <c r="K691" s="64"/>
      <c r="L691" s="64"/>
      <c r="M691" s="64"/>
      <c r="N691" s="64"/>
      <c r="O691" s="64"/>
      <c r="P691" s="64"/>
      <c r="Q691" s="64"/>
    </row>
    <row r="692" spans="2:17" x14ac:dyDescent="0.25">
      <c r="B692" s="64"/>
      <c r="C692" s="64"/>
      <c r="D692" s="8"/>
      <c r="E692" s="8"/>
      <c r="F692" s="8"/>
      <c r="G692" s="8"/>
      <c r="H692" s="8"/>
      <c r="I692" s="64"/>
      <c r="J692" s="8"/>
      <c r="K692" s="64"/>
      <c r="L692" s="64"/>
      <c r="M692" s="64"/>
      <c r="N692" s="64"/>
      <c r="O692" s="64"/>
      <c r="P692" s="64"/>
      <c r="Q692" s="64"/>
    </row>
    <row r="693" spans="2:17" x14ac:dyDescent="0.25">
      <c r="B693" s="64"/>
      <c r="C693" s="64"/>
      <c r="D693" s="8"/>
      <c r="E693" s="8"/>
      <c r="F693" s="8"/>
      <c r="G693" s="8"/>
      <c r="H693" s="8"/>
      <c r="I693" s="64"/>
      <c r="J693" s="8"/>
      <c r="K693" s="64"/>
      <c r="L693" s="64"/>
      <c r="M693" s="64"/>
      <c r="N693" s="64"/>
      <c r="O693" s="64"/>
      <c r="P693" s="64"/>
      <c r="Q693" s="64"/>
    </row>
    <row r="694" spans="2:17" x14ac:dyDescent="0.25">
      <c r="B694" s="64"/>
      <c r="C694" s="64"/>
      <c r="D694" s="8"/>
      <c r="E694" s="8"/>
      <c r="F694" s="8"/>
      <c r="G694" s="8"/>
      <c r="H694" s="8"/>
      <c r="I694" s="64"/>
      <c r="J694" s="8"/>
      <c r="K694" s="64"/>
      <c r="L694" s="64"/>
      <c r="M694" s="64"/>
      <c r="N694" s="64"/>
      <c r="O694" s="64"/>
      <c r="P694" s="64"/>
      <c r="Q694" s="64"/>
    </row>
    <row r="695" spans="2:17" x14ac:dyDescent="0.25">
      <c r="B695" s="64"/>
      <c r="C695" s="64"/>
      <c r="D695" s="8"/>
      <c r="E695" s="8"/>
      <c r="F695" s="8"/>
      <c r="G695" s="8"/>
      <c r="H695" s="8"/>
      <c r="I695" s="64"/>
      <c r="J695" s="8"/>
      <c r="K695" s="64"/>
      <c r="L695" s="64"/>
      <c r="M695" s="64"/>
      <c r="N695" s="64"/>
      <c r="O695" s="64"/>
      <c r="P695" s="64"/>
      <c r="Q695" s="64"/>
    </row>
    <row r="696" spans="2:17" x14ac:dyDescent="0.25">
      <c r="B696" s="64"/>
      <c r="C696" s="64"/>
      <c r="D696" s="8"/>
      <c r="E696" s="8"/>
      <c r="F696" s="8"/>
      <c r="G696" s="8"/>
      <c r="H696" s="8"/>
      <c r="I696" s="64"/>
      <c r="J696" s="8"/>
      <c r="K696" s="64"/>
      <c r="L696" s="64"/>
      <c r="M696" s="64"/>
      <c r="N696" s="64"/>
      <c r="O696" s="64"/>
      <c r="P696" s="64"/>
      <c r="Q696" s="64"/>
    </row>
    <row r="697" spans="2:17" x14ac:dyDescent="0.25">
      <c r="B697" s="64"/>
      <c r="C697" s="64"/>
      <c r="D697" s="8"/>
      <c r="E697" s="8"/>
      <c r="F697" s="8"/>
      <c r="G697" s="8"/>
      <c r="H697" s="8"/>
      <c r="I697" s="64"/>
      <c r="J697" s="8"/>
      <c r="K697" s="64"/>
      <c r="L697" s="64"/>
      <c r="M697" s="64"/>
      <c r="N697" s="64"/>
      <c r="O697" s="64"/>
      <c r="P697" s="64"/>
      <c r="Q697" s="64"/>
    </row>
    <row r="698" spans="2:17" x14ac:dyDescent="0.25">
      <c r="B698" s="64"/>
      <c r="C698" s="64"/>
      <c r="D698" s="8"/>
      <c r="E698" s="8"/>
      <c r="F698" s="8"/>
      <c r="G698" s="8"/>
      <c r="H698" s="8"/>
      <c r="I698" s="64"/>
      <c r="J698" s="8"/>
      <c r="K698" s="64"/>
      <c r="L698" s="64"/>
      <c r="M698" s="64"/>
      <c r="N698" s="64"/>
      <c r="O698" s="64"/>
      <c r="P698" s="64"/>
      <c r="Q698" s="64"/>
    </row>
    <row r="699" spans="2:17" x14ac:dyDescent="0.25">
      <c r="B699" s="64"/>
      <c r="C699" s="64"/>
      <c r="D699" s="8"/>
      <c r="E699" s="8"/>
      <c r="F699" s="8"/>
      <c r="G699" s="8"/>
      <c r="H699" s="8"/>
      <c r="I699" s="64"/>
      <c r="J699" s="8"/>
      <c r="K699" s="64"/>
      <c r="L699" s="64"/>
      <c r="M699" s="64"/>
      <c r="N699" s="64"/>
      <c r="O699" s="64"/>
      <c r="P699" s="64"/>
      <c r="Q699" s="64"/>
    </row>
    <row r="700" spans="2:17" x14ac:dyDescent="0.25">
      <c r="B700" s="64"/>
      <c r="C700" s="64"/>
      <c r="D700" s="8"/>
      <c r="E700" s="8"/>
      <c r="F700" s="8"/>
      <c r="G700" s="8"/>
      <c r="H700" s="8"/>
      <c r="I700" s="64"/>
      <c r="J700" s="8"/>
      <c r="K700" s="64"/>
      <c r="L700" s="64"/>
      <c r="M700" s="64"/>
      <c r="N700" s="64"/>
      <c r="O700" s="64"/>
      <c r="P700" s="64"/>
      <c r="Q700" s="64"/>
    </row>
    <row r="701" spans="2:17" x14ac:dyDescent="0.25">
      <c r="B701" s="64"/>
      <c r="C701" s="64"/>
      <c r="D701" s="8"/>
      <c r="E701" s="8"/>
      <c r="F701" s="8"/>
      <c r="G701" s="8"/>
      <c r="H701" s="8"/>
      <c r="I701" s="64"/>
      <c r="J701" s="8"/>
      <c r="K701" s="64"/>
      <c r="L701" s="64"/>
      <c r="M701" s="64"/>
      <c r="N701" s="64"/>
      <c r="O701" s="64"/>
      <c r="P701" s="64"/>
      <c r="Q701" s="64"/>
    </row>
    <row r="702" spans="2:17" x14ac:dyDescent="0.25">
      <c r="B702" s="64"/>
      <c r="C702" s="64"/>
      <c r="D702" s="8"/>
      <c r="E702" s="8"/>
      <c r="F702" s="8"/>
      <c r="G702" s="8"/>
      <c r="H702" s="8"/>
      <c r="I702" s="64"/>
      <c r="J702" s="8"/>
      <c r="K702" s="64"/>
      <c r="L702" s="64"/>
      <c r="M702" s="64"/>
      <c r="N702" s="64"/>
      <c r="O702" s="64"/>
      <c r="P702" s="64"/>
      <c r="Q702" s="64"/>
    </row>
    <row r="703" spans="2:17" x14ac:dyDescent="0.25">
      <c r="B703" s="64"/>
      <c r="C703" s="64"/>
      <c r="D703" s="8"/>
      <c r="E703" s="8"/>
      <c r="F703" s="8"/>
      <c r="G703" s="8"/>
      <c r="H703" s="8"/>
      <c r="I703" s="64"/>
      <c r="J703" s="8"/>
      <c r="K703" s="64"/>
      <c r="L703" s="64"/>
      <c r="M703" s="64"/>
      <c r="N703" s="64"/>
      <c r="O703" s="64"/>
      <c r="P703" s="64"/>
      <c r="Q703" s="64"/>
    </row>
    <row r="704" spans="2:17" x14ac:dyDescent="0.25">
      <c r="B704" s="64"/>
      <c r="C704" s="64"/>
      <c r="D704" s="8"/>
      <c r="E704" s="8"/>
      <c r="F704" s="8"/>
      <c r="G704" s="8"/>
      <c r="H704" s="8"/>
      <c r="I704" s="64"/>
      <c r="J704" s="8"/>
      <c r="K704" s="64"/>
      <c r="L704" s="64"/>
      <c r="M704" s="64"/>
      <c r="N704" s="64"/>
      <c r="O704" s="64"/>
      <c r="P704" s="64"/>
      <c r="Q704" s="64"/>
    </row>
    <row r="705" spans="2:17" x14ac:dyDescent="0.25">
      <c r="B705" s="64"/>
      <c r="C705" s="64"/>
      <c r="D705" s="8"/>
      <c r="E705" s="8"/>
      <c r="F705" s="8"/>
      <c r="G705" s="8"/>
      <c r="H705" s="8"/>
      <c r="I705" s="64"/>
      <c r="J705" s="8"/>
      <c r="K705" s="64"/>
      <c r="L705" s="64"/>
      <c r="M705" s="64"/>
      <c r="N705" s="64"/>
      <c r="O705" s="64"/>
      <c r="P705" s="64"/>
      <c r="Q705" s="64"/>
    </row>
    <row r="706" spans="2:17" x14ac:dyDescent="0.25">
      <c r="B706" s="64"/>
      <c r="C706" s="64"/>
      <c r="D706" s="8"/>
      <c r="E706" s="8"/>
      <c r="F706" s="8"/>
      <c r="G706" s="8"/>
      <c r="H706" s="8"/>
      <c r="I706" s="64"/>
      <c r="J706" s="8"/>
      <c r="K706" s="64"/>
      <c r="L706" s="64"/>
      <c r="M706" s="64"/>
      <c r="N706" s="64"/>
      <c r="O706" s="64"/>
      <c r="P706" s="64"/>
      <c r="Q706" s="64"/>
    </row>
    <row r="707" spans="2:17" x14ac:dyDescent="0.25">
      <c r="B707" s="64"/>
      <c r="C707" s="64"/>
      <c r="D707" s="8"/>
      <c r="E707" s="8"/>
      <c r="F707" s="8"/>
      <c r="G707" s="8"/>
      <c r="H707" s="8"/>
      <c r="I707" s="64"/>
      <c r="J707" s="8"/>
      <c r="K707" s="64"/>
      <c r="L707" s="64"/>
      <c r="M707" s="64"/>
      <c r="N707" s="64"/>
      <c r="O707" s="64"/>
      <c r="P707" s="64"/>
      <c r="Q707" s="64"/>
    </row>
    <row r="708" spans="2:17" x14ac:dyDescent="0.25">
      <c r="B708" s="64"/>
      <c r="C708" s="64"/>
      <c r="D708" s="8"/>
      <c r="E708" s="8"/>
      <c r="F708" s="8"/>
      <c r="G708" s="8"/>
      <c r="H708" s="8"/>
      <c r="I708" s="64"/>
      <c r="J708" s="8"/>
      <c r="K708" s="64"/>
      <c r="L708" s="64"/>
      <c r="M708" s="64"/>
      <c r="N708" s="64"/>
      <c r="O708" s="64"/>
      <c r="P708" s="64"/>
      <c r="Q708" s="64"/>
    </row>
    <row r="709" spans="2:17" x14ac:dyDescent="0.25">
      <c r="B709" s="64"/>
      <c r="C709" s="64"/>
      <c r="D709" s="8"/>
      <c r="E709" s="8"/>
      <c r="F709" s="8"/>
      <c r="G709" s="8"/>
      <c r="H709" s="8"/>
      <c r="I709" s="64"/>
      <c r="J709" s="8"/>
      <c r="K709" s="64"/>
      <c r="L709" s="64"/>
      <c r="M709" s="64"/>
      <c r="N709" s="64"/>
      <c r="O709" s="64"/>
      <c r="P709" s="64"/>
      <c r="Q709" s="64"/>
    </row>
    <row r="710" spans="2:17" x14ac:dyDescent="0.25">
      <c r="B710" s="64"/>
      <c r="C710" s="64"/>
      <c r="D710" s="8"/>
      <c r="E710" s="8"/>
      <c r="F710" s="8"/>
      <c r="G710" s="8"/>
      <c r="H710" s="8"/>
      <c r="I710" s="64"/>
      <c r="J710" s="8"/>
      <c r="K710" s="64"/>
      <c r="L710" s="64"/>
      <c r="M710" s="64"/>
      <c r="N710" s="64"/>
      <c r="O710" s="64"/>
      <c r="P710" s="64"/>
      <c r="Q710" s="64"/>
    </row>
    <row r="711" spans="2:17" x14ac:dyDescent="0.25">
      <c r="B711" s="64"/>
      <c r="C711" s="64"/>
      <c r="D711" s="8"/>
      <c r="E711" s="8"/>
      <c r="F711" s="8"/>
      <c r="G711" s="8"/>
      <c r="H711" s="8"/>
      <c r="I711" s="64"/>
      <c r="J711" s="8"/>
      <c r="K711" s="64"/>
      <c r="L711" s="64"/>
      <c r="M711" s="64"/>
      <c r="N711" s="64"/>
      <c r="O711" s="64"/>
      <c r="P711" s="64"/>
      <c r="Q711" s="64"/>
    </row>
    <row r="712" spans="2:17" x14ac:dyDescent="0.25">
      <c r="B712" s="64"/>
      <c r="C712" s="64"/>
      <c r="D712" s="8"/>
      <c r="E712" s="8"/>
      <c r="F712" s="8"/>
      <c r="G712" s="8"/>
      <c r="H712" s="8"/>
      <c r="I712" s="64"/>
      <c r="J712" s="8"/>
      <c r="K712" s="64"/>
      <c r="L712" s="64"/>
      <c r="M712" s="64"/>
      <c r="N712" s="64"/>
      <c r="O712" s="64"/>
      <c r="P712" s="64"/>
      <c r="Q712" s="64"/>
    </row>
    <row r="713" spans="2:17" x14ac:dyDescent="0.25">
      <c r="B713" s="64"/>
      <c r="C713" s="64"/>
      <c r="D713" s="8"/>
      <c r="E713" s="8"/>
      <c r="F713" s="8"/>
      <c r="G713" s="8"/>
      <c r="H713" s="8"/>
      <c r="I713" s="64"/>
      <c r="J713" s="8"/>
      <c r="K713" s="64"/>
      <c r="L713" s="64"/>
      <c r="M713" s="64"/>
      <c r="N713" s="64"/>
      <c r="O713" s="64"/>
      <c r="P713" s="64"/>
      <c r="Q713" s="64"/>
    </row>
    <row r="714" spans="2:17" x14ac:dyDescent="0.25">
      <c r="B714" s="64"/>
      <c r="C714" s="64"/>
      <c r="D714" s="8"/>
      <c r="E714" s="8"/>
      <c r="F714" s="8"/>
      <c r="G714" s="8"/>
      <c r="H714" s="8"/>
      <c r="I714" s="64"/>
      <c r="J714" s="8"/>
      <c r="K714" s="64"/>
      <c r="L714" s="64"/>
      <c r="M714" s="64"/>
      <c r="N714" s="64"/>
      <c r="O714" s="64"/>
      <c r="P714" s="64"/>
      <c r="Q714" s="64"/>
    </row>
    <row r="715" spans="2:17" x14ac:dyDescent="0.25">
      <c r="B715" s="64"/>
      <c r="C715" s="64"/>
      <c r="D715" s="8"/>
      <c r="E715" s="8"/>
      <c r="F715" s="8"/>
      <c r="G715" s="8"/>
      <c r="H715" s="8"/>
      <c r="I715" s="64"/>
      <c r="J715" s="8"/>
      <c r="K715" s="64"/>
      <c r="L715" s="64"/>
      <c r="M715" s="64"/>
      <c r="N715" s="64"/>
      <c r="O715" s="64"/>
      <c r="P715" s="64"/>
      <c r="Q715" s="64"/>
    </row>
    <row r="716" spans="2:17" x14ac:dyDescent="0.25">
      <c r="B716" s="64"/>
      <c r="C716" s="64"/>
      <c r="D716" s="8"/>
      <c r="E716" s="8"/>
      <c r="F716" s="8"/>
      <c r="G716" s="8"/>
      <c r="H716" s="8"/>
      <c r="I716" s="64"/>
      <c r="J716" s="8"/>
      <c r="K716" s="64"/>
      <c r="L716" s="64"/>
      <c r="M716" s="64"/>
      <c r="N716" s="64"/>
      <c r="O716" s="64"/>
      <c r="P716" s="64"/>
      <c r="Q716" s="64"/>
    </row>
    <row r="717" spans="2:17" x14ac:dyDescent="0.25">
      <c r="B717" s="64"/>
      <c r="C717" s="64"/>
      <c r="D717" s="8"/>
      <c r="E717" s="8"/>
      <c r="F717" s="8"/>
      <c r="G717" s="8"/>
      <c r="H717" s="8"/>
      <c r="I717" s="64"/>
      <c r="J717" s="8"/>
      <c r="K717" s="64"/>
      <c r="L717" s="64"/>
      <c r="M717" s="64"/>
      <c r="N717" s="64"/>
      <c r="O717" s="64"/>
      <c r="P717" s="64"/>
      <c r="Q717" s="64"/>
    </row>
    <row r="718" spans="2:17" x14ac:dyDescent="0.25">
      <c r="B718" s="64"/>
      <c r="C718" s="64"/>
      <c r="D718" s="8"/>
      <c r="E718" s="8"/>
      <c r="F718" s="8"/>
      <c r="G718" s="8"/>
      <c r="H718" s="8"/>
      <c r="I718" s="64"/>
      <c r="J718" s="8"/>
      <c r="K718" s="64"/>
      <c r="L718" s="64"/>
      <c r="M718" s="64"/>
      <c r="N718" s="64"/>
      <c r="O718" s="64"/>
      <c r="P718" s="64"/>
      <c r="Q718" s="64"/>
    </row>
    <row r="719" spans="2:17" x14ac:dyDescent="0.25">
      <c r="B719" s="64"/>
      <c r="C719" s="64"/>
      <c r="D719" s="8"/>
      <c r="E719" s="8"/>
      <c r="F719" s="8"/>
      <c r="G719" s="8"/>
      <c r="H719" s="8"/>
      <c r="I719" s="64"/>
      <c r="J719" s="8"/>
      <c r="K719" s="64"/>
      <c r="L719" s="64"/>
      <c r="M719" s="64"/>
      <c r="N719" s="64"/>
      <c r="O719" s="64"/>
      <c r="P719" s="64"/>
      <c r="Q719" s="64"/>
    </row>
    <row r="720" spans="2:17" x14ac:dyDescent="0.25">
      <c r="B720" s="64"/>
      <c r="C720" s="64"/>
      <c r="D720" s="8"/>
      <c r="E720" s="8"/>
      <c r="F720" s="8"/>
      <c r="G720" s="8"/>
      <c r="H720" s="8"/>
      <c r="I720" s="64"/>
      <c r="J720" s="8"/>
      <c r="K720" s="64"/>
      <c r="L720" s="64"/>
      <c r="M720" s="64"/>
      <c r="N720" s="64"/>
      <c r="O720" s="64"/>
      <c r="P720" s="64"/>
      <c r="Q720" s="64"/>
    </row>
    <row r="721" spans="2:17" x14ac:dyDescent="0.25">
      <c r="B721" s="64"/>
      <c r="C721" s="64"/>
      <c r="D721" s="8"/>
      <c r="E721" s="8"/>
      <c r="F721" s="8"/>
      <c r="G721" s="8"/>
      <c r="H721" s="8"/>
      <c r="I721" s="64"/>
      <c r="J721" s="8"/>
      <c r="K721" s="64"/>
      <c r="L721" s="64"/>
      <c r="M721" s="64"/>
      <c r="N721" s="64"/>
      <c r="O721" s="64"/>
      <c r="P721" s="64"/>
      <c r="Q721" s="64"/>
    </row>
    <row r="722" spans="2:17" x14ac:dyDescent="0.25">
      <c r="B722" s="64"/>
      <c r="C722" s="64"/>
      <c r="D722" s="8"/>
      <c r="E722" s="8"/>
      <c r="F722" s="8"/>
      <c r="G722" s="8"/>
      <c r="H722" s="8"/>
      <c r="I722" s="64"/>
      <c r="J722" s="8"/>
      <c r="K722" s="64"/>
      <c r="L722" s="64"/>
      <c r="M722" s="64"/>
      <c r="N722" s="64"/>
      <c r="O722" s="64"/>
      <c r="P722" s="64"/>
      <c r="Q722" s="64"/>
    </row>
    <row r="723" spans="2:17" x14ac:dyDescent="0.25">
      <c r="B723" s="64"/>
      <c r="C723" s="64"/>
      <c r="D723" s="8"/>
      <c r="E723" s="8"/>
      <c r="F723" s="8"/>
      <c r="G723" s="8"/>
      <c r="H723" s="8"/>
      <c r="I723" s="64"/>
      <c r="J723" s="8"/>
      <c r="K723" s="64"/>
      <c r="L723" s="64"/>
      <c r="M723" s="64"/>
      <c r="N723" s="64"/>
      <c r="O723" s="64"/>
      <c r="P723" s="64"/>
      <c r="Q723" s="64"/>
    </row>
    <row r="724" spans="2:17" x14ac:dyDescent="0.25">
      <c r="B724" s="64"/>
      <c r="C724" s="64"/>
      <c r="D724" s="8"/>
      <c r="E724" s="8"/>
      <c r="F724" s="8"/>
      <c r="G724" s="8"/>
      <c r="H724" s="8"/>
      <c r="I724" s="64"/>
      <c r="J724" s="8"/>
      <c r="K724" s="64"/>
      <c r="L724" s="64"/>
      <c r="M724" s="64"/>
      <c r="N724" s="64"/>
      <c r="O724" s="64"/>
      <c r="P724" s="64"/>
      <c r="Q724" s="64"/>
    </row>
    <row r="725" spans="2:17" x14ac:dyDescent="0.25">
      <c r="B725" s="64"/>
      <c r="C725" s="64"/>
      <c r="D725" s="8"/>
      <c r="E725" s="8"/>
      <c r="F725" s="8"/>
      <c r="G725" s="8"/>
      <c r="H725" s="8"/>
      <c r="I725" s="64"/>
      <c r="J725" s="8"/>
      <c r="K725" s="64"/>
      <c r="L725" s="64"/>
      <c r="M725" s="64"/>
      <c r="N725" s="64"/>
      <c r="O725" s="64"/>
      <c r="P725" s="64"/>
      <c r="Q725" s="64"/>
    </row>
    <row r="726" spans="2:17" x14ac:dyDescent="0.25">
      <c r="B726" s="64"/>
      <c r="C726" s="64"/>
      <c r="D726" s="8"/>
      <c r="E726" s="8"/>
      <c r="F726" s="8"/>
      <c r="G726" s="8"/>
      <c r="H726" s="8"/>
      <c r="I726" s="64"/>
      <c r="J726" s="8"/>
      <c r="K726" s="64"/>
      <c r="L726" s="64"/>
      <c r="M726" s="64"/>
      <c r="N726" s="64"/>
      <c r="O726" s="64"/>
      <c r="P726" s="64"/>
      <c r="Q726" s="64"/>
    </row>
    <row r="727" spans="2:17" x14ac:dyDescent="0.25">
      <c r="B727" s="64"/>
      <c r="C727" s="64"/>
      <c r="D727" s="8"/>
      <c r="E727" s="8"/>
      <c r="F727" s="8"/>
      <c r="G727" s="8"/>
      <c r="H727" s="8"/>
      <c r="I727" s="64"/>
      <c r="J727" s="8"/>
      <c r="K727" s="64"/>
      <c r="L727" s="64"/>
      <c r="M727" s="64"/>
      <c r="N727" s="64"/>
      <c r="O727" s="64"/>
      <c r="P727" s="64"/>
      <c r="Q727" s="64"/>
    </row>
    <row r="728" spans="2:17" x14ac:dyDescent="0.25">
      <c r="B728" s="64"/>
      <c r="C728" s="64"/>
      <c r="D728" s="8"/>
      <c r="E728" s="8"/>
      <c r="F728" s="8"/>
      <c r="G728" s="8"/>
      <c r="H728" s="8"/>
      <c r="I728" s="64"/>
      <c r="J728" s="8"/>
      <c r="K728" s="64"/>
      <c r="L728" s="64"/>
      <c r="M728" s="64"/>
      <c r="N728" s="64"/>
      <c r="O728" s="64"/>
      <c r="P728" s="64"/>
      <c r="Q728" s="64"/>
    </row>
    <row r="729" spans="2:17" x14ac:dyDescent="0.25">
      <c r="B729" s="64"/>
      <c r="C729" s="64"/>
      <c r="D729" s="8"/>
      <c r="E729" s="8"/>
      <c r="F729" s="8"/>
      <c r="G729" s="8"/>
      <c r="H729" s="8"/>
      <c r="I729" s="64"/>
      <c r="J729" s="8"/>
      <c r="K729" s="64"/>
      <c r="L729" s="64"/>
      <c r="M729" s="64"/>
      <c r="N729" s="64"/>
      <c r="O729" s="64"/>
      <c r="P729" s="64"/>
      <c r="Q729" s="64"/>
    </row>
    <row r="730" spans="2:17" x14ac:dyDescent="0.25">
      <c r="B730" s="64"/>
      <c r="C730" s="64"/>
      <c r="D730" s="8"/>
      <c r="E730" s="8"/>
      <c r="F730" s="8"/>
      <c r="G730" s="8"/>
      <c r="H730" s="8"/>
      <c r="I730" s="64"/>
      <c r="J730" s="8"/>
      <c r="K730" s="64"/>
      <c r="L730" s="64"/>
      <c r="M730" s="64"/>
      <c r="N730" s="64"/>
      <c r="O730" s="64"/>
      <c r="P730" s="64"/>
      <c r="Q730" s="64"/>
    </row>
    <row r="731" spans="2:17" x14ac:dyDescent="0.25">
      <c r="B731" s="64"/>
      <c r="C731" s="64"/>
      <c r="D731" s="8"/>
      <c r="E731" s="8"/>
      <c r="F731" s="8"/>
      <c r="G731" s="8"/>
      <c r="H731" s="8"/>
      <c r="I731" s="64"/>
      <c r="J731" s="8"/>
      <c r="K731" s="64"/>
      <c r="L731" s="64"/>
      <c r="M731" s="64"/>
      <c r="N731" s="64"/>
      <c r="O731" s="64"/>
      <c r="P731" s="64"/>
      <c r="Q731" s="64"/>
    </row>
    <row r="732" spans="2:17" x14ac:dyDescent="0.25">
      <c r="B732" s="64"/>
      <c r="C732" s="64"/>
      <c r="D732" s="8"/>
      <c r="E732" s="8"/>
      <c r="F732" s="8"/>
      <c r="G732" s="8"/>
      <c r="H732" s="8"/>
      <c r="I732" s="64"/>
      <c r="J732" s="8"/>
      <c r="K732" s="64"/>
      <c r="L732" s="64"/>
      <c r="M732" s="64"/>
      <c r="N732" s="64"/>
      <c r="O732" s="64"/>
      <c r="P732" s="64"/>
      <c r="Q732" s="64"/>
    </row>
    <row r="733" spans="2:17" x14ac:dyDescent="0.25">
      <c r="B733" s="64"/>
      <c r="C733" s="64"/>
      <c r="D733" s="8"/>
      <c r="E733" s="8"/>
      <c r="F733" s="8"/>
      <c r="G733" s="8"/>
      <c r="H733" s="8"/>
      <c r="I733" s="64"/>
      <c r="J733" s="8"/>
      <c r="K733" s="64"/>
      <c r="L733" s="64"/>
      <c r="M733" s="64"/>
      <c r="N733" s="64"/>
      <c r="O733" s="64"/>
      <c r="P733" s="64"/>
      <c r="Q733" s="64"/>
    </row>
    <row r="734" spans="2:17" x14ac:dyDescent="0.25">
      <c r="B734" s="64"/>
      <c r="C734" s="64"/>
      <c r="D734" s="8"/>
      <c r="E734" s="8"/>
      <c r="F734" s="8"/>
      <c r="G734" s="8"/>
      <c r="H734" s="8"/>
      <c r="I734" s="64"/>
      <c r="J734" s="8"/>
      <c r="K734" s="64"/>
      <c r="L734" s="64"/>
      <c r="M734" s="64"/>
      <c r="N734" s="64"/>
      <c r="O734" s="64"/>
      <c r="P734" s="64"/>
      <c r="Q734" s="64"/>
    </row>
    <row r="735" spans="2:17" x14ac:dyDescent="0.25">
      <c r="B735" s="64"/>
      <c r="C735" s="64"/>
      <c r="D735" s="8"/>
      <c r="E735" s="8"/>
      <c r="F735" s="8"/>
      <c r="G735" s="8"/>
      <c r="H735" s="8"/>
      <c r="I735" s="64"/>
      <c r="J735" s="8"/>
      <c r="K735" s="64"/>
      <c r="L735" s="64"/>
      <c r="M735" s="64"/>
      <c r="N735" s="64"/>
      <c r="O735" s="64"/>
      <c r="P735" s="64"/>
      <c r="Q735" s="64"/>
    </row>
    <row r="736" spans="2:17" x14ac:dyDescent="0.25">
      <c r="B736" s="64"/>
      <c r="C736" s="64"/>
      <c r="D736" s="8"/>
      <c r="E736" s="8"/>
      <c r="F736" s="8"/>
      <c r="G736" s="8"/>
      <c r="H736" s="8"/>
      <c r="I736" s="64"/>
      <c r="J736" s="8"/>
      <c r="K736" s="64"/>
      <c r="L736" s="64"/>
      <c r="M736" s="64"/>
      <c r="N736" s="64"/>
      <c r="O736" s="64"/>
      <c r="P736" s="64"/>
      <c r="Q736" s="64"/>
    </row>
    <row r="737" spans="2:17" x14ac:dyDescent="0.25">
      <c r="B737" s="64"/>
      <c r="C737" s="64"/>
      <c r="D737" s="8"/>
      <c r="E737" s="8"/>
      <c r="F737" s="8"/>
      <c r="G737" s="8"/>
      <c r="H737" s="8"/>
      <c r="I737" s="64"/>
      <c r="J737" s="8"/>
      <c r="K737" s="64"/>
      <c r="L737" s="64"/>
      <c r="M737" s="64"/>
      <c r="N737" s="64"/>
      <c r="O737" s="64"/>
      <c r="P737" s="64"/>
      <c r="Q737" s="64"/>
    </row>
    <row r="738" spans="2:17" x14ac:dyDescent="0.25">
      <c r="B738" s="64"/>
      <c r="C738" s="64"/>
      <c r="D738" s="8"/>
      <c r="E738" s="8"/>
      <c r="F738" s="8"/>
      <c r="G738" s="8"/>
      <c r="H738" s="8"/>
      <c r="I738" s="64"/>
      <c r="J738" s="8"/>
      <c r="K738" s="64"/>
      <c r="L738" s="64"/>
      <c r="M738" s="64"/>
      <c r="N738" s="64"/>
      <c r="O738" s="64"/>
      <c r="P738" s="64"/>
      <c r="Q738" s="64"/>
    </row>
    <row r="739" spans="2:17" x14ac:dyDescent="0.25">
      <c r="B739" s="64"/>
      <c r="C739" s="64"/>
      <c r="D739" s="8"/>
      <c r="E739" s="8"/>
      <c r="F739" s="8"/>
      <c r="G739" s="8"/>
      <c r="H739" s="8"/>
      <c r="I739" s="64"/>
      <c r="J739" s="8"/>
      <c r="K739" s="64"/>
      <c r="L739" s="64"/>
      <c r="M739" s="64"/>
      <c r="N739" s="64"/>
      <c r="O739" s="64"/>
      <c r="P739" s="64"/>
      <c r="Q739" s="64"/>
    </row>
    <row r="740" spans="2:17" x14ac:dyDescent="0.25">
      <c r="B740" s="64"/>
      <c r="C740" s="64"/>
      <c r="D740" s="8"/>
      <c r="E740" s="8"/>
      <c r="F740" s="8"/>
      <c r="G740" s="8"/>
      <c r="H740" s="8"/>
      <c r="I740" s="64"/>
      <c r="J740" s="8"/>
      <c r="K740" s="64"/>
      <c r="L740" s="64"/>
      <c r="M740" s="64"/>
      <c r="N740" s="64"/>
      <c r="O740" s="64"/>
      <c r="P740" s="64"/>
      <c r="Q740" s="64"/>
    </row>
    <row r="741" spans="2:17" x14ac:dyDescent="0.25">
      <c r="B741" s="64"/>
      <c r="C741" s="64"/>
      <c r="D741" s="8"/>
      <c r="E741" s="8"/>
      <c r="F741" s="8"/>
      <c r="G741" s="8"/>
      <c r="H741" s="8"/>
      <c r="I741" s="64"/>
      <c r="J741" s="8"/>
      <c r="K741" s="64"/>
      <c r="L741" s="64"/>
      <c r="M741" s="64"/>
      <c r="N741" s="64"/>
      <c r="O741" s="64"/>
      <c r="P741" s="64"/>
      <c r="Q741" s="64"/>
    </row>
    <row r="742" spans="2:17" x14ac:dyDescent="0.25">
      <c r="B742" s="64"/>
      <c r="C742" s="64"/>
      <c r="D742" s="8"/>
      <c r="E742" s="8"/>
      <c r="F742" s="8"/>
      <c r="G742" s="8"/>
      <c r="H742" s="8"/>
      <c r="I742" s="64"/>
      <c r="J742" s="8"/>
      <c r="K742" s="64"/>
      <c r="L742" s="64"/>
      <c r="M742" s="64"/>
      <c r="N742" s="64"/>
      <c r="O742" s="64"/>
      <c r="P742" s="64"/>
      <c r="Q742" s="64"/>
    </row>
    <row r="743" spans="2:17" x14ac:dyDescent="0.25">
      <c r="B743" s="64"/>
      <c r="C743" s="64"/>
      <c r="D743" s="8"/>
      <c r="E743" s="8"/>
      <c r="F743" s="8"/>
      <c r="G743" s="8"/>
      <c r="H743" s="8"/>
      <c r="I743" s="64"/>
      <c r="J743" s="8"/>
      <c r="K743" s="64"/>
      <c r="L743" s="64"/>
      <c r="M743" s="64"/>
      <c r="N743" s="64"/>
      <c r="O743" s="64"/>
      <c r="P743" s="64"/>
      <c r="Q743" s="64"/>
    </row>
    <row r="744" spans="2:17" x14ac:dyDescent="0.25">
      <c r="B744" s="64"/>
      <c r="C744" s="64"/>
      <c r="D744" s="8"/>
      <c r="E744" s="8"/>
      <c r="F744" s="8"/>
      <c r="G744" s="8"/>
      <c r="H744" s="8"/>
      <c r="I744" s="64"/>
      <c r="J744" s="8"/>
      <c r="K744" s="64"/>
      <c r="L744" s="64"/>
      <c r="M744" s="64"/>
      <c r="N744" s="64"/>
      <c r="O744" s="64"/>
      <c r="P744" s="64"/>
      <c r="Q744" s="64"/>
    </row>
    <row r="745" spans="2:17" x14ac:dyDescent="0.25">
      <c r="B745" s="64"/>
      <c r="C745" s="64"/>
      <c r="D745" s="8"/>
      <c r="E745" s="8"/>
      <c r="F745" s="8"/>
      <c r="G745" s="8"/>
      <c r="H745" s="8"/>
      <c r="I745" s="64"/>
      <c r="J745" s="8"/>
      <c r="K745" s="64"/>
      <c r="L745" s="64"/>
      <c r="M745" s="64"/>
      <c r="N745" s="64"/>
      <c r="O745" s="64"/>
      <c r="P745" s="64"/>
      <c r="Q745" s="64"/>
    </row>
    <row r="746" spans="2:17" x14ac:dyDescent="0.25">
      <c r="B746" s="64"/>
      <c r="C746" s="64"/>
      <c r="D746" s="8"/>
      <c r="E746" s="8"/>
      <c r="F746" s="8"/>
      <c r="G746" s="8"/>
      <c r="H746" s="8"/>
      <c r="I746" s="64"/>
      <c r="J746" s="8"/>
      <c r="K746" s="64"/>
      <c r="L746" s="64"/>
      <c r="M746" s="64"/>
      <c r="N746" s="64"/>
      <c r="O746" s="64"/>
      <c r="P746" s="64"/>
      <c r="Q746" s="64"/>
    </row>
    <row r="747" spans="2:17" x14ac:dyDescent="0.25">
      <c r="B747" s="64"/>
      <c r="C747" s="64"/>
      <c r="D747" s="8"/>
      <c r="E747" s="8"/>
      <c r="F747" s="8"/>
      <c r="G747" s="8"/>
      <c r="H747" s="8"/>
      <c r="I747" s="64"/>
      <c r="J747" s="8"/>
      <c r="K747" s="64"/>
      <c r="L747" s="64"/>
      <c r="M747" s="64"/>
      <c r="N747" s="64"/>
      <c r="O747" s="64"/>
      <c r="P747" s="64"/>
      <c r="Q747" s="64"/>
    </row>
    <row r="748" spans="2:17" x14ac:dyDescent="0.25">
      <c r="B748" s="64"/>
      <c r="C748" s="64"/>
      <c r="D748" s="8"/>
      <c r="E748" s="8"/>
      <c r="F748" s="8"/>
      <c r="G748" s="8"/>
      <c r="H748" s="8"/>
      <c r="I748" s="64"/>
      <c r="J748" s="8"/>
      <c r="K748" s="64"/>
      <c r="L748" s="64"/>
      <c r="M748" s="64"/>
      <c r="N748" s="64"/>
      <c r="O748" s="64"/>
      <c r="P748" s="64"/>
      <c r="Q748" s="64"/>
    </row>
    <row r="749" spans="2:17" x14ac:dyDescent="0.25">
      <c r="B749" s="64"/>
      <c r="C749" s="64"/>
      <c r="D749" s="8"/>
      <c r="E749" s="8"/>
      <c r="F749" s="8"/>
      <c r="G749" s="8"/>
      <c r="H749" s="8"/>
      <c r="I749" s="64"/>
      <c r="J749" s="8"/>
      <c r="K749" s="64"/>
      <c r="L749" s="64"/>
      <c r="M749" s="64"/>
      <c r="N749" s="64"/>
      <c r="O749" s="64"/>
      <c r="P749" s="64"/>
      <c r="Q749" s="64"/>
    </row>
    <row r="750" spans="2:17" x14ac:dyDescent="0.25">
      <c r="B750" s="64"/>
      <c r="C750" s="64"/>
      <c r="D750" s="8"/>
      <c r="E750" s="8"/>
      <c r="F750" s="8"/>
      <c r="G750" s="8"/>
      <c r="H750" s="8"/>
      <c r="I750" s="64"/>
      <c r="J750" s="8"/>
      <c r="K750" s="64"/>
      <c r="L750" s="64"/>
      <c r="M750" s="64"/>
      <c r="N750" s="64"/>
      <c r="O750" s="64"/>
      <c r="P750" s="64"/>
      <c r="Q750" s="64"/>
    </row>
    <row r="751" spans="2:17" x14ac:dyDescent="0.25">
      <c r="B751" s="64"/>
      <c r="C751" s="64"/>
      <c r="D751" s="8"/>
      <c r="E751" s="8"/>
      <c r="F751" s="8"/>
      <c r="G751" s="8"/>
      <c r="H751" s="8"/>
      <c r="I751" s="64"/>
      <c r="J751" s="8"/>
      <c r="K751" s="64"/>
      <c r="L751" s="64"/>
      <c r="M751" s="64"/>
      <c r="N751" s="64"/>
      <c r="O751" s="64"/>
      <c r="P751" s="64"/>
      <c r="Q751" s="64"/>
    </row>
    <row r="752" spans="2:17" x14ac:dyDescent="0.25">
      <c r="B752" s="64"/>
      <c r="C752" s="64"/>
      <c r="D752" s="8"/>
      <c r="E752" s="8"/>
      <c r="F752" s="8"/>
      <c r="G752" s="8"/>
      <c r="H752" s="8"/>
      <c r="I752" s="64"/>
      <c r="J752" s="8"/>
      <c r="K752" s="64"/>
      <c r="L752" s="64"/>
      <c r="M752" s="64"/>
      <c r="N752" s="64"/>
      <c r="O752" s="64"/>
      <c r="P752" s="64"/>
      <c r="Q752" s="64"/>
    </row>
    <row r="753" spans="2:17" x14ac:dyDescent="0.25">
      <c r="B753" s="64"/>
      <c r="C753" s="64"/>
      <c r="D753" s="8"/>
      <c r="E753" s="8"/>
      <c r="F753" s="8"/>
      <c r="G753" s="8"/>
      <c r="H753" s="8"/>
      <c r="I753" s="64"/>
      <c r="J753" s="8"/>
      <c r="K753" s="64"/>
      <c r="L753" s="64"/>
      <c r="M753" s="64"/>
      <c r="N753" s="64"/>
      <c r="O753" s="64"/>
      <c r="P753" s="64"/>
      <c r="Q753" s="64"/>
    </row>
    <row r="754" spans="2:17" x14ac:dyDescent="0.25">
      <c r="B754" s="64"/>
      <c r="C754" s="64"/>
      <c r="D754" s="8"/>
      <c r="E754" s="8"/>
      <c r="F754" s="8"/>
      <c r="G754" s="8"/>
      <c r="H754" s="8"/>
      <c r="I754" s="64"/>
      <c r="J754" s="8"/>
      <c r="K754" s="64"/>
      <c r="L754" s="64"/>
      <c r="M754" s="64"/>
      <c r="N754" s="64"/>
      <c r="O754" s="64"/>
      <c r="P754" s="64"/>
      <c r="Q754" s="64"/>
    </row>
    <row r="755" spans="2:17" x14ac:dyDescent="0.25">
      <c r="B755" s="64"/>
      <c r="C755" s="64"/>
      <c r="D755" s="8"/>
      <c r="E755" s="8"/>
      <c r="F755" s="8"/>
      <c r="G755" s="8"/>
      <c r="H755" s="8"/>
      <c r="I755" s="64"/>
      <c r="J755" s="8"/>
      <c r="K755" s="64"/>
      <c r="L755" s="64"/>
      <c r="M755" s="64"/>
      <c r="N755" s="64"/>
      <c r="O755" s="64"/>
      <c r="P755" s="64"/>
      <c r="Q755" s="64"/>
    </row>
    <row r="756" spans="2:17" x14ac:dyDescent="0.25">
      <c r="B756" s="64"/>
      <c r="C756" s="64"/>
      <c r="D756" s="8"/>
      <c r="E756" s="8"/>
      <c r="F756" s="8"/>
      <c r="G756" s="8"/>
      <c r="H756" s="8"/>
      <c r="I756" s="64"/>
      <c r="J756" s="8"/>
      <c r="K756" s="64"/>
      <c r="L756" s="64"/>
      <c r="M756" s="64"/>
      <c r="N756" s="64"/>
      <c r="O756" s="64"/>
      <c r="P756" s="64"/>
      <c r="Q756" s="64"/>
    </row>
    <row r="757" spans="2:17" x14ac:dyDescent="0.25">
      <c r="B757" s="64"/>
      <c r="C757" s="64"/>
      <c r="D757" s="8"/>
      <c r="E757" s="8"/>
      <c r="F757" s="8"/>
      <c r="G757" s="8"/>
      <c r="H757" s="8"/>
      <c r="I757" s="64"/>
      <c r="J757" s="8"/>
      <c r="K757" s="64"/>
      <c r="L757" s="64"/>
      <c r="M757" s="64"/>
      <c r="N757" s="64"/>
      <c r="O757" s="64"/>
      <c r="P757" s="64"/>
      <c r="Q757" s="64"/>
    </row>
    <row r="758" spans="2:17" x14ac:dyDescent="0.25">
      <c r="B758" s="64"/>
      <c r="C758" s="64"/>
      <c r="D758" s="8"/>
      <c r="E758" s="8"/>
      <c r="F758" s="8"/>
      <c r="G758" s="8"/>
      <c r="H758" s="8"/>
      <c r="I758" s="64"/>
      <c r="J758" s="8"/>
      <c r="K758" s="64"/>
      <c r="L758" s="64"/>
      <c r="M758" s="64"/>
      <c r="N758" s="64"/>
      <c r="O758" s="64"/>
      <c r="P758" s="64"/>
      <c r="Q758" s="64"/>
    </row>
    <row r="759" spans="2:17" x14ac:dyDescent="0.25">
      <c r="B759" s="64"/>
      <c r="C759" s="64"/>
      <c r="D759" s="8"/>
      <c r="E759" s="8"/>
      <c r="F759" s="8"/>
      <c r="G759" s="8"/>
      <c r="H759" s="8"/>
      <c r="I759" s="64"/>
      <c r="J759" s="8"/>
      <c r="K759" s="64"/>
      <c r="L759" s="64"/>
      <c r="M759" s="64"/>
      <c r="N759" s="64"/>
      <c r="O759" s="64"/>
      <c r="P759" s="64"/>
      <c r="Q759" s="64"/>
    </row>
    <row r="760" spans="2:17" x14ac:dyDescent="0.25">
      <c r="B760" s="64"/>
      <c r="C760" s="64"/>
      <c r="D760" s="8"/>
      <c r="E760" s="8"/>
      <c r="F760" s="8"/>
      <c r="G760" s="8"/>
      <c r="H760" s="8"/>
      <c r="I760" s="64"/>
      <c r="J760" s="8"/>
      <c r="K760" s="64"/>
      <c r="L760" s="64"/>
      <c r="M760" s="64"/>
      <c r="N760" s="64"/>
      <c r="O760" s="64"/>
      <c r="P760" s="64"/>
      <c r="Q760" s="64"/>
    </row>
    <row r="761" spans="2:17" x14ac:dyDescent="0.25">
      <c r="B761" s="64"/>
      <c r="C761" s="64"/>
      <c r="D761" s="8"/>
      <c r="E761" s="8"/>
      <c r="F761" s="8"/>
      <c r="G761" s="8"/>
      <c r="H761" s="8"/>
      <c r="I761" s="64"/>
      <c r="J761" s="8"/>
      <c r="K761" s="64"/>
      <c r="L761" s="64"/>
      <c r="M761" s="64"/>
      <c r="N761" s="64"/>
      <c r="O761" s="64"/>
      <c r="P761" s="64"/>
      <c r="Q761" s="64"/>
    </row>
    <row r="762" spans="2:17" x14ac:dyDescent="0.25">
      <c r="B762" s="64"/>
      <c r="C762" s="64"/>
      <c r="D762" s="8"/>
      <c r="E762" s="8"/>
      <c r="F762" s="8"/>
      <c r="G762" s="8"/>
      <c r="H762" s="8"/>
      <c r="I762" s="64"/>
      <c r="J762" s="8"/>
      <c r="K762" s="64"/>
      <c r="L762" s="64"/>
      <c r="M762" s="64"/>
      <c r="N762" s="64"/>
      <c r="O762" s="64"/>
      <c r="P762" s="64"/>
      <c r="Q762" s="64"/>
    </row>
    <row r="763" spans="2:17" x14ac:dyDescent="0.25">
      <c r="B763" s="64"/>
      <c r="C763" s="64"/>
      <c r="D763" s="8"/>
      <c r="E763" s="8"/>
      <c r="F763" s="8"/>
      <c r="G763" s="8"/>
      <c r="H763" s="8"/>
      <c r="I763" s="64"/>
      <c r="J763" s="8"/>
      <c r="K763" s="64"/>
      <c r="L763" s="64"/>
      <c r="M763" s="64"/>
      <c r="N763" s="64"/>
      <c r="O763" s="64"/>
      <c r="P763" s="64"/>
      <c r="Q763" s="64"/>
    </row>
    <row r="764" spans="2:17" x14ac:dyDescent="0.25">
      <c r="B764" s="64"/>
      <c r="C764" s="64"/>
      <c r="D764" s="8"/>
      <c r="E764" s="8"/>
      <c r="F764" s="8"/>
      <c r="G764" s="8"/>
      <c r="H764" s="8"/>
      <c r="I764" s="64"/>
      <c r="J764" s="8"/>
      <c r="K764" s="64"/>
      <c r="L764" s="64"/>
      <c r="M764" s="64"/>
      <c r="N764" s="64"/>
      <c r="O764" s="64"/>
      <c r="P764" s="64"/>
      <c r="Q764" s="64"/>
    </row>
    <row r="765" spans="2:17" x14ac:dyDescent="0.25">
      <c r="B765" s="64"/>
      <c r="C765" s="64"/>
      <c r="D765" s="8"/>
      <c r="E765" s="8"/>
      <c r="F765" s="8"/>
      <c r="G765" s="8"/>
      <c r="H765" s="8"/>
      <c r="I765" s="64"/>
      <c r="J765" s="8"/>
      <c r="K765" s="64"/>
      <c r="L765" s="64"/>
      <c r="M765" s="64"/>
      <c r="N765" s="64"/>
      <c r="O765" s="64"/>
      <c r="P765" s="64"/>
      <c r="Q765" s="64"/>
    </row>
    <row r="766" spans="2:17" x14ac:dyDescent="0.25">
      <c r="B766" s="64"/>
      <c r="C766" s="64"/>
      <c r="D766" s="8"/>
      <c r="E766" s="8"/>
      <c r="F766" s="8"/>
      <c r="G766" s="8"/>
      <c r="H766" s="8"/>
      <c r="I766" s="64"/>
      <c r="J766" s="8"/>
      <c r="K766" s="64"/>
      <c r="L766" s="64"/>
      <c r="M766" s="64"/>
      <c r="N766" s="64"/>
      <c r="O766" s="64"/>
      <c r="P766" s="64"/>
      <c r="Q766" s="64"/>
    </row>
    <row r="767" spans="2:17" x14ac:dyDescent="0.25">
      <c r="B767" s="64"/>
      <c r="C767" s="64"/>
      <c r="D767" s="8"/>
      <c r="E767" s="8"/>
      <c r="F767" s="8"/>
      <c r="G767" s="8"/>
      <c r="H767" s="8"/>
      <c r="I767" s="64"/>
      <c r="J767" s="8"/>
      <c r="K767" s="64"/>
      <c r="L767" s="64"/>
      <c r="M767" s="64"/>
      <c r="N767" s="64"/>
      <c r="O767" s="64"/>
      <c r="P767" s="64"/>
      <c r="Q767" s="64"/>
    </row>
    <row r="768" spans="2:17" x14ac:dyDescent="0.25">
      <c r="B768" s="64"/>
      <c r="C768" s="64"/>
      <c r="D768" s="8"/>
      <c r="E768" s="8"/>
      <c r="F768" s="8"/>
      <c r="G768" s="8"/>
      <c r="H768" s="8"/>
      <c r="I768" s="64"/>
      <c r="J768" s="8"/>
      <c r="K768" s="64"/>
      <c r="L768" s="64"/>
      <c r="M768" s="64"/>
      <c r="N768" s="64"/>
      <c r="O768" s="64"/>
      <c r="P768" s="64"/>
      <c r="Q768" s="64"/>
    </row>
    <row r="769" spans="2:17" x14ac:dyDescent="0.25">
      <c r="B769" s="64"/>
      <c r="C769" s="64"/>
      <c r="D769" s="8"/>
      <c r="E769" s="8"/>
      <c r="F769" s="8"/>
      <c r="G769" s="8"/>
      <c r="H769" s="8"/>
      <c r="I769" s="64"/>
      <c r="J769" s="8"/>
      <c r="K769" s="64"/>
      <c r="L769" s="64"/>
      <c r="M769" s="64"/>
      <c r="N769" s="64"/>
      <c r="O769" s="64"/>
      <c r="P769" s="64"/>
      <c r="Q769" s="64"/>
    </row>
    <row r="770" spans="2:17" x14ac:dyDescent="0.25">
      <c r="B770" s="64"/>
      <c r="C770" s="64"/>
      <c r="D770" s="8"/>
      <c r="E770" s="8"/>
      <c r="F770" s="8"/>
      <c r="G770" s="8"/>
      <c r="H770" s="8"/>
      <c r="I770" s="64"/>
      <c r="J770" s="8"/>
      <c r="K770" s="64"/>
      <c r="L770" s="64"/>
      <c r="M770" s="64"/>
      <c r="N770" s="64"/>
      <c r="O770" s="64"/>
      <c r="P770" s="64"/>
      <c r="Q770" s="64"/>
    </row>
    <row r="771" spans="2:17" x14ac:dyDescent="0.25">
      <c r="B771" s="64"/>
      <c r="C771" s="64"/>
      <c r="D771" s="8"/>
      <c r="E771" s="8"/>
      <c r="F771" s="8"/>
      <c r="G771" s="8"/>
      <c r="H771" s="8"/>
      <c r="I771" s="64"/>
      <c r="J771" s="8"/>
      <c r="K771" s="64"/>
      <c r="L771" s="64"/>
      <c r="M771" s="64"/>
      <c r="N771" s="64"/>
      <c r="O771" s="64"/>
      <c r="P771" s="64"/>
      <c r="Q771" s="64"/>
    </row>
    <row r="772" spans="2:17" x14ac:dyDescent="0.25">
      <c r="B772" s="64"/>
      <c r="C772" s="64"/>
      <c r="D772" s="8"/>
      <c r="E772" s="8"/>
      <c r="F772" s="8"/>
      <c r="G772" s="8"/>
      <c r="H772" s="8"/>
      <c r="I772" s="64"/>
      <c r="J772" s="8"/>
      <c r="K772" s="64"/>
      <c r="L772" s="64"/>
      <c r="M772" s="64"/>
      <c r="N772" s="64"/>
      <c r="O772" s="64"/>
      <c r="P772" s="64"/>
      <c r="Q772" s="64"/>
    </row>
    <row r="773" spans="2:17" x14ac:dyDescent="0.25">
      <c r="B773" s="64"/>
      <c r="C773" s="64"/>
      <c r="D773" s="8"/>
      <c r="E773" s="8"/>
      <c r="F773" s="8"/>
      <c r="G773" s="8"/>
      <c r="H773" s="8"/>
      <c r="I773" s="64"/>
      <c r="J773" s="8"/>
      <c r="K773" s="64"/>
      <c r="L773" s="64"/>
      <c r="M773" s="64"/>
      <c r="N773" s="64"/>
      <c r="O773" s="64"/>
      <c r="P773" s="64"/>
      <c r="Q773" s="64"/>
    </row>
    <row r="774" spans="2:17" x14ac:dyDescent="0.25">
      <c r="B774" s="64"/>
      <c r="C774" s="64"/>
      <c r="D774" s="8"/>
      <c r="E774" s="8"/>
      <c r="F774" s="8"/>
      <c r="G774" s="8"/>
      <c r="H774" s="8"/>
      <c r="I774" s="64"/>
      <c r="J774" s="8"/>
      <c r="K774" s="64"/>
      <c r="L774" s="64"/>
      <c r="M774" s="64"/>
      <c r="N774" s="64"/>
      <c r="O774" s="64"/>
      <c r="P774" s="64"/>
      <c r="Q774" s="64"/>
    </row>
    <row r="775" spans="2:17" x14ac:dyDescent="0.25">
      <c r="B775" s="64"/>
      <c r="C775" s="64"/>
      <c r="D775" s="8"/>
      <c r="E775" s="8"/>
      <c r="F775" s="8"/>
      <c r="G775" s="8"/>
      <c r="H775" s="8"/>
      <c r="I775" s="64"/>
      <c r="J775" s="8"/>
      <c r="K775" s="64"/>
      <c r="L775" s="64"/>
      <c r="M775" s="64"/>
      <c r="N775" s="64"/>
      <c r="O775" s="64"/>
      <c r="P775" s="64"/>
      <c r="Q775" s="64"/>
    </row>
    <row r="776" spans="2:17" x14ac:dyDescent="0.25">
      <c r="B776" s="64"/>
      <c r="C776" s="64"/>
      <c r="D776" s="8"/>
      <c r="E776" s="8"/>
      <c r="F776" s="8"/>
      <c r="G776" s="8"/>
      <c r="H776" s="8"/>
      <c r="I776" s="64"/>
      <c r="J776" s="8"/>
      <c r="K776" s="64"/>
      <c r="L776" s="64"/>
      <c r="M776" s="64"/>
      <c r="N776" s="64"/>
      <c r="O776" s="64"/>
      <c r="P776" s="64"/>
      <c r="Q776" s="64"/>
    </row>
    <row r="777" spans="2:17" x14ac:dyDescent="0.25">
      <c r="B777" s="64"/>
      <c r="C777" s="64"/>
      <c r="D777" s="8"/>
      <c r="E777" s="8"/>
      <c r="F777" s="8"/>
      <c r="G777" s="8"/>
      <c r="H777" s="8"/>
      <c r="I777" s="64"/>
      <c r="J777" s="8"/>
      <c r="K777" s="64"/>
      <c r="L777" s="64"/>
      <c r="M777" s="64"/>
      <c r="N777" s="64"/>
      <c r="O777" s="64"/>
      <c r="P777" s="64"/>
      <c r="Q777" s="64"/>
    </row>
    <row r="778" spans="2:17" x14ac:dyDescent="0.25">
      <c r="B778" s="64"/>
      <c r="C778" s="64"/>
      <c r="D778" s="8"/>
      <c r="E778" s="8"/>
      <c r="F778" s="8"/>
      <c r="G778" s="8"/>
      <c r="H778" s="8"/>
      <c r="I778" s="64"/>
      <c r="J778" s="8"/>
      <c r="K778" s="64"/>
      <c r="L778" s="64"/>
      <c r="M778" s="64"/>
      <c r="N778" s="64"/>
      <c r="O778" s="64"/>
      <c r="P778" s="64"/>
      <c r="Q778" s="64"/>
    </row>
    <row r="779" spans="2:17" x14ac:dyDescent="0.25">
      <c r="B779" s="64"/>
      <c r="C779" s="64"/>
      <c r="D779" s="8"/>
      <c r="E779" s="8"/>
      <c r="F779" s="8"/>
      <c r="G779" s="8"/>
      <c r="H779" s="8"/>
      <c r="I779" s="64"/>
      <c r="J779" s="8"/>
      <c r="K779" s="64"/>
      <c r="L779" s="64"/>
      <c r="M779" s="64"/>
      <c r="N779" s="64"/>
      <c r="O779" s="64"/>
      <c r="P779" s="64"/>
      <c r="Q779" s="64"/>
    </row>
    <row r="780" spans="2:17" x14ac:dyDescent="0.25">
      <c r="B780" s="64"/>
      <c r="C780" s="64"/>
      <c r="D780" s="8"/>
      <c r="E780" s="8"/>
      <c r="F780" s="8"/>
      <c r="G780" s="8"/>
      <c r="H780" s="8"/>
      <c r="I780" s="64"/>
      <c r="J780" s="8"/>
      <c r="K780" s="64"/>
      <c r="L780" s="64"/>
      <c r="M780" s="64"/>
      <c r="N780" s="64"/>
      <c r="O780" s="64"/>
      <c r="P780" s="64"/>
      <c r="Q780" s="64"/>
    </row>
    <row r="781" spans="2:17" x14ac:dyDescent="0.25">
      <c r="B781" s="64"/>
      <c r="C781" s="64"/>
      <c r="D781" s="8"/>
      <c r="E781" s="8"/>
      <c r="F781" s="8"/>
      <c r="G781" s="8"/>
      <c r="H781" s="8"/>
      <c r="I781" s="64"/>
      <c r="J781" s="8"/>
      <c r="K781" s="64"/>
      <c r="L781" s="64"/>
      <c r="M781" s="64"/>
      <c r="N781" s="64"/>
      <c r="O781" s="64"/>
      <c r="P781" s="64"/>
      <c r="Q781" s="64"/>
    </row>
    <row r="782" spans="2:17" x14ac:dyDescent="0.25">
      <c r="B782" s="64"/>
      <c r="C782" s="64"/>
      <c r="D782" s="8"/>
      <c r="E782" s="8"/>
      <c r="F782" s="8"/>
      <c r="G782" s="8"/>
      <c r="H782" s="8"/>
      <c r="I782" s="64"/>
      <c r="J782" s="8"/>
      <c r="K782" s="64"/>
      <c r="L782" s="64"/>
      <c r="M782" s="64"/>
      <c r="N782" s="64"/>
      <c r="O782" s="64"/>
      <c r="P782" s="64"/>
      <c r="Q782" s="64"/>
    </row>
    <row r="783" spans="2:17" x14ac:dyDescent="0.25">
      <c r="B783" s="64"/>
      <c r="C783" s="64"/>
      <c r="D783" s="8"/>
      <c r="E783" s="8"/>
      <c r="F783" s="8"/>
      <c r="G783" s="8"/>
      <c r="H783" s="8"/>
      <c r="I783" s="64"/>
      <c r="J783" s="8"/>
      <c r="K783" s="64"/>
      <c r="L783" s="64"/>
      <c r="M783" s="64"/>
      <c r="N783" s="64"/>
      <c r="O783" s="64"/>
      <c r="P783" s="64"/>
      <c r="Q783" s="64"/>
    </row>
    <row r="784" spans="2:17" x14ac:dyDescent="0.25">
      <c r="B784" s="64"/>
      <c r="C784" s="64"/>
      <c r="D784" s="8"/>
      <c r="E784" s="8"/>
      <c r="F784" s="8"/>
      <c r="G784" s="8"/>
      <c r="H784" s="8"/>
      <c r="I784" s="64"/>
      <c r="J784" s="8"/>
      <c r="K784" s="64"/>
      <c r="L784" s="64"/>
      <c r="M784" s="64"/>
      <c r="N784" s="64"/>
      <c r="O784" s="64"/>
      <c r="P784" s="64"/>
      <c r="Q784" s="64"/>
    </row>
    <row r="785" spans="2:17" x14ac:dyDescent="0.25">
      <c r="B785" s="64"/>
      <c r="C785" s="64"/>
      <c r="D785" s="8"/>
      <c r="E785" s="8"/>
      <c r="F785" s="8"/>
      <c r="G785" s="8"/>
      <c r="H785" s="8"/>
      <c r="I785" s="64"/>
      <c r="J785" s="8"/>
      <c r="K785" s="64"/>
      <c r="L785" s="64"/>
      <c r="M785" s="64"/>
      <c r="N785" s="64"/>
      <c r="O785" s="64"/>
      <c r="P785" s="64"/>
      <c r="Q785" s="64"/>
    </row>
    <row r="786" spans="2:17" x14ac:dyDescent="0.25">
      <c r="B786" s="64"/>
      <c r="C786" s="64"/>
      <c r="D786" s="8"/>
      <c r="E786" s="8"/>
      <c r="F786" s="8"/>
      <c r="G786" s="8"/>
      <c r="H786" s="8"/>
      <c r="I786" s="64"/>
      <c r="J786" s="8"/>
      <c r="K786" s="64"/>
      <c r="L786" s="64"/>
      <c r="M786" s="64"/>
      <c r="N786" s="64"/>
      <c r="O786" s="64"/>
      <c r="P786" s="64"/>
      <c r="Q786" s="64"/>
    </row>
    <row r="787" spans="2:17" x14ac:dyDescent="0.25">
      <c r="B787" s="64"/>
      <c r="C787" s="64"/>
      <c r="D787" s="8"/>
      <c r="E787" s="8"/>
      <c r="F787" s="8"/>
      <c r="G787" s="8"/>
      <c r="H787" s="8"/>
      <c r="I787" s="64"/>
      <c r="J787" s="8"/>
      <c r="K787" s="64"/>
      <c r="L787" s="64"/>
      <c r="M787" s="64"/>
      <c r="N787" s="64"/>
      <c r="O787" s="64"/>
      <c r="P787" s="64"/>
      <c r="Q787" s="64"/>
    </row>
    <row r="788" spans="2:17" x14ac:dyDescent="0.25">
      <c r="B788" s="64"/>
      <c r="C788" s="64"/>
      <c r="D788" s="8"/>
      <c r="E788" s="8"/>
      <c r="F788" s="8"/>
      <c r="G788" s="8"/>
      <c r="H788" s="8"/>
      <c r="I788" s="64"/>
      <c r="J788" s="8"/>
      <c r="K788" s="64"/>
      <c r="L788" s="64"/>
      <c r="M788" s="64"/>
      <c r="N788" s="64"/>
      <c r="O788" s="64"/>
      <c r="P788" s="64"/>
      <c r="Q788" s="64"/>
    </row>
    <row r="789" spans="2:17" x14ac:dyDescent="0.25">
      <c r="B789" s="64"/>
      <c r="C789" s="64"/>
      <c r="D789" s="8"/>
      <c r="E789" s="8"/>
      <c r="F789" s="8"/>
      <c r="G789" s="8"/>
      <c r="H789" s="8"/>
      <c r="I789" s="64"/>
      <c r="J789" s="8"/>
      <c r="K789" s="64"/>
      <c r="L789" s="64"/>
      <c r="M789" s="64"/>
      <c r="N789" s="64"/>
      <c r="O789" s="64"/>
      <c r="P789" s="64"/>
      <c r="Q789" s="64"/>
    </row>
    <row r="790" spans="2:17" x14ac:dyDescent="0.25">
      <c r="B790" s="64"/>
      <c r="C790" s="64"/>
      <c r="D790" s="8"/>
      <c r="E790" s="8"/>
      <c r="F790" s="8"/>
      <c r="G790" s="8"/>
      <c r="H790" s="8"/>
      <c r="I790" s="64"/>
      <c r="J790" s="8"/>
      <c r="K790" s="64"/>
      <c r="L790" s="64"/>
      <c r="M790" s="64"/>
      <c r="N790" s="64"/>
      <c r="O790" s="64"/>
      <c r="P790" s="64"/>
      <c r="Q790" s="64"/>
    </row>
    <row r="791" spans="2:17" x14ac:dyDescent="0.25">
      <c r="B791" s="64"/>
      <c r="C791" s="64"/>
      <c r="D791" s="8"/>
      <c r="E791" s="8"/>
      <c r="F791" s="8"/>
      <c r="G791" s="8"/>
      <c r="H791" s="8"/>
      <c r="I791" s="64"/>
      <c r="J791" s="8"/>
      <c r="K791" s="64"/>
      <c r="L791" s="64"/>
      <c r="M791" s="64"/>
      <c r="N791" s="64"/>
      <c r="O791" s="64"/>
      <c r="P791" s="64"/>
      <c r="Q791" s="64"/>
    </row>
    <row r="792" spans="2:17" x14ac:dyDescent="0.25">
      <c r="B792" s="64"/>
      <c r="C792" s="64"/>
      <c r="D792" s="8"/>
      <c r="E792" s="8"/>
      <c r="F792" s="8"/>
      <c r="G792" s="8"/>
      <c r="H792" s="8"/>
      <c r="I792" s="64"/>
      <c r="J792" s="8"/>
      <c r="K792" s="64"/>
      <c r="L792" s="64"/>
      <c r="M792" s="64"/>
      <c r="N792" s="64"/>
      <c r="O792" s="64"/>
      <c r="P792" s="64"/>
      <c r="Q792" s="64"/>
    </row>
    <row r="793" spans="2:17" x14ac:dyDescent="0.25">
      <c r="B793" s="64"/>
      <c r="C793" s="64"/>
      <c r="D793" s="8"/>
      <c r="E793" s="8"/>
      <c r="F793" s="8"/>
      <c r="G793" s="8"/>
      <c r="H793" s="8"/>
      <c r="I793" s="64"/>
      <c r="J793" s="8"/>
      <c r="K793" s="64"/>
      <c r="L793" s="64"/>
      <c r="M793" s="64"/>
      <c r="N793" s="64"/>
      <c r="O793" s="64"/>
      <c r="P793" s="64"/>
      <c r="Q793" s="64"/>
    </row>
    <row r="794" spans="2:17" x14ac:dyDescent="0.25">
      <c r="B794" s="64"/>
      <c r="C794" s="64"/>
      <c r="D794" s="8"/>
      <c r="E794" s="8"/>
      <c r="F794" s="8"/>
      <c r="G794" s="8"/>
      <c r="H794" s="8"/>
      <c r="I794" s="64"/>
      <c r="J794" s="8"/>
      <c r="K794" s="64"/>
      <c r="L794" s="64"/>
      <c r="M794" s="64"/>
      <c r="N794" s="64"/>
      <c r="O794" s="64"/>
      <c r="P794" s="64"/>
      <c r="Q794" s="64"/>
    </row>
    <row r="795" spans="2:17" x14ac:dyDescent="0.25">
      <c r="B795" s="64"/>
      <c r="C795" s="64"/>
      <c r="D795" s="8"/>
      <c r="E795" s="8"/>
      <c r="F795" s="8"/>
      <c r="G795" s="8"/>
      <c r="H795" s="8"/>
      <c r="I795" s="64"/>
      <c r="J795" s="8"/>
      <c r="K795" s="64"/>
      <c r="L795" s="64"/>
      <c r="M795" s="64"/>
      <c r="N795" s="64"/>
      <c r="O795" s="64"/>
      <c r="P795" s="64"/>
      <c r="Q795" s="64"/>
    </row>
    <row r="796" spans="2:17" x14ac:dyDescent="0.25">
      <c r="B796" s="64"/>
      <c r="C796" s="64"/>
      <c r="D796" s="8"/>
      <c r="E796" s="8"/>
      <c r="F796" s="8"/>
      <c r="G796" s="8"/>
      <c r="H796" s="8"/>
      <c r="I796" s="64"/>
      <c r="J796" s="8"/>
      <c r="K796" s="64"/>
      <c r="L796" s="64"/>
      <c r="M796" s="64"/>
      <c r="N796" s="64"/>
      <c r="O796" s="64"/>
      <c r="P796" s="64"/>
      <c r="Q796" s="64"/>
    </row>
    <row r="797" spans="2:17" x14ac:dyDescent="0.25">
      <c r="B797" s="64"/>
      <c r="C797" s="64"/>
      <c r="D797" s="8"/>
      <c r="E797" s="8"/>
      <c r="F797" s="8"/>
      <c r="G797" s="8"/>
      <c r="H797" s="8"/>
      <c r="I797" s="64"/>
      <c r="J797" s="8"/>
      <c r="K797" s="64"/>
      <c r="L797" s="64"/>
      <c r="M797" s="64"/>
      <c r="N797" s="64"/>
      <c r="O797" s="64"/>
      <c r="P797" s="64"/>
      <c r="Q797" s="64"/>
    </row>
    <row r="798" spans="2:17" x14ac:dyDescent="0.25">
      <c r="B798" s="64"/>
      <c r="C798" s="64"/>
      <c r="D798" s="8"/>
      <c r="E798" s="8"/>
      <c r="F798" s="8"/>
      <c r="G798" s="8"/>
      <c r="H798" s="8"/>
      <c r="I798" s="64"/>
      <c r="J798" s="8"/>
      <c r="K798" s="64"/>
      <c r="L798" s="64"/>
      <c r="M798" s="64"/>
      <c r="N798" s="64"/>
      <c r="O798" s="64"/>
      <c r="P798" s="64"/>
      <c r="Q798" s="64"/>
    </row>
    <row r="799" spans="2:17" x14ac:dyDescent="0.25">
      <c r="B799" s="64"/>
      <c r="C799" s="64"/>
      <c r="D799" s="8"/>
      <c r="E799" s="8"/>
      <c r="F799" s="8"/>
      <c r="G799" s="8"/>
      <c r="H799" s="8"/>
      <c r="I799" s="64"/>
      <c r="J799" s="8"/>
      <c r="K799" s="64"/>
      <c r="L799" s="64"/>
      <c r="M799" s="64"/>
      <c r="N799" s="64"/>
      <c r="O799" s="64"/>
      <c r="P799" s="64"/>
      <c r="Q799" s="64"/>
    </row>
    <row r="800" spans="2:17" x14ac:dyDescent="0.25">
      <c r="B800" s="64"/>
      <c r="C800" s="64"/>
      <c r="D800" s="8"/>
      <c r="E800" s="8"/>
      <c r="F800" s="8"/>
      <c r="G800" s="8"/>
      <c r="H800" s="8"/>
      <c r="I800" s="64"/>
      <c r="J800" s="8"/>
      <c r="K800" s="64"/>
      <c r="L800" s="64"/>
      <c r="M800" s="64"/>
      <c r="N800" s="64"/>
      <c r="O800" s="64"/>
      <c r="P800" s="64"/>
      <c r="Q800" s="64"/>
    </row>
    <row r="801" spans="2:17" x14ac:dyDescent="0.25">
      <c r="B801" s="64"/>
      <c r="C801" s="64"/>
      <c r="D801" s="8"/>
      <c r="E801" s="8"/>
      <c r="F801" s="8"/>
      <c r="G801" s="8"/>
      <c r="H801" s="8"/>
      <c r="I801" s="64"/>
      <c r="J801" s="8"/>
      <c r="K801" s="64"/>
      <c r="L801" s="64"/>
      <c r="M801" s="64"/>
      <c r="N801" s="64"/>
      <c r="O801" s="64"/>
      <c r="P801" s="64"/>
      <c r="Q801" s="64"/>
    </row>
    <row r="802" spans="2:17" x14ac:dyDescent="0.25">
      <c r="B802" s="64"/>
      <c r="C802" s="64"/>
      <c r="D802" s="8"/>
      <c r="E802" s="8"/>
      <c r="F802" s="8"/>
      <c r="G802" s="8"/>
      <c r="H802" s="8"/>
      <c r="I802" s="64"/>
      <c r="J802" s="8"/>
      <c r="K802" s="64"/>
      <c r="L802" s="64"/>
      <c r="M802" s="64"/>
      <c r="N802" s="64"/>
      <c r="O802" s="64"/>
      <c r="P802" s="64"/>
      <c r="Q802" s="64"/>
    </row>
    <row r="803" spans="2:17" x14ac:dyDescent="0.25">
      <c r="B803" s="64"/>
      <c r="C803" s="64"/>
      <c r="D803" s="8"/>
      <c r="E803" s="8"/>
      <c r="F803" s="8"/>
      <c r="G803" s="8"/>
      <c r="H803" s="8"/>
      <c r="I803" s="64"/>
      <c r="J803" s="8"/>
      <c r="K803" s="64"/>
      <c r="L803" s="64"/>
      <c r="M803" s="64"/>
      <c r="N803" s="64"/>
      <c r="O803" s="64"/>
      <c r="P803" s="64"/>
      <c r="Q803" s="64"/>
    </row>
    <row r="804" spans="2:17" x14ac:dyDescent="0.25">
      <c r="B804" s="64"/>
      <c r="C804" s="64"/>
      <c r="D804" s="8"/>
      <c r="E804" s="8"/>
      <c r="F804" s="8"/>
      <c r="G804" s="8"/>
      <c r="H804" s="8"/>
      <c r="I804" s="64"/>
      <c r="J804" s="8"/>
      <c r="K804" s="64"/>
      <c r="L804" s="64"/>
      <c r="M804" s="64"/>
      <c r="N804" s="64"/>
      <c r="O804" s="64"/>
      <c r="P804" s="64"/>
      <c r="Q804" s="64"/>
    </row>
    <row r="805" spans="2:17" x14ac:dyDescent="0.25">
      <c r="B805" s="64"/>
      <c r="C805" s="64"/>
      <c r="D805" s="8"/>
      <c r="E805" s="8"/>
      <c r="F805" s="8"/>
      <c r="G805" s="8"/>
      <c r="H805" s="8"/>
      <c r="I805" s="64"/>
      <c r="J805" s="8"/>
      <c r="K805" s="64"/>
      <c r="L805" s="64"/>
      <c r="M805" s="64"/>
      <c r="N805" s="64"/>
      <c r="O805" s="64"/>
      <c r="P805" s="64"/>
      <c r="Q805" s="64"/>
    </row>
    <row r="806" spans="2:17" x14ac:dyDescent="0.25">
      <c r="B806" s="64"/>
      <c r="C806" s="64"/>
      <c r="D806" s="8"/>
      <c r="E806" s="8"/>
      <c r="F806" s="8"/>
      <c r="G806" s="8"/>
      <c r="H806" s="8"/>
      <c r="I806" s="64"/>
      <c r="J806" s="8"/>
      <c r="K806" s="64"/>
      <c r="L806" s="64"/>
      <c r="M806" s="64"/>
      <c r="N806" s="64"/>
      <c r="O806" s="64"/>
      <c r="P806" s="64"/>
      <c r="Q806" s="64"/>
    </row>
    <row r="807" spans="2:17" x14ac:dyDescent="0.25">
      <c r="B807" s="64"/>
      <c r="C807" s="64"/>
      <c r="D807" s="8"/>
      <c r="E807" s="8"/>
      <c r="F807" s="8"/>
      <c r="G807" s="8"/>
      <c r="H807" s="8"/>
      <c r="I807" s="64"/>
      <c r="J807" s="8"/>
      <c r="K807" s="64"/>
      <c r="L807" s="64"/>
      <c r="M807" s="64"/>
      <c r="N807" s="64"/>
      <c r="O807" s="64"/>
      <c r="P807" s="64"/>
      <c r="Q807" s="64"/>
    </row>
    <row r="808" spans="2:17" x14ac:dyDescent="0.25">
      <c r="B808" s="64"/>
      <c r="C808" s="64"/>
      <c r="D808" s="8"/>
      <c r="E808" s="8"/>
      <c r="F808" s="8"/>
      <c r="G808" s="8"/>
      <c r="H808" s="8"/>
      <c r="I808" s="64"/>
      <c r="J808" s="8"/>
      <c r="K808" s="64"/>
      <c r="L808" s="64"/>
      <c r="M808" s="64"/>
      <c r="N808" s="64"/>
      <c r="O808" s="64"/>
      <c r="P808" s="64"/>
      <c r="Q808" s="64"/>
    </row>
    <row r="809" spans="2:17" x14ac:dyDescent="0.25">
      <c r="B809" s="64"/>
      <c r="C809" s="64"/>
      <c r="D809" s="8"/>
      <c r="E809" s="8"/>
      <c r="F809" s="8"/>
      <c r="G809" s="8"/>
      <c r="H809" s="8"/>
      <c r="I809" s="64"/>
      <c r="J809" s="8"/>
      <c r="K809" s="64"/>
      <c r="L809" s="64"/>
      <c r="M809" s="64"/>
      <c r="N809" s="64"/>
      <c r="O809" s="64"/>
      <c r="P809" s="64"/>
      <c r="Q809" s="64"/>
    </row>
    <row r="810" spans="2:17" x14ac:dyDescent="0.25">
      <c r="B810" s="64"/>
      <c r="C810" s="64"/>
      <c r="D810" s="8"/>
      <c r="E810" s="8"/>
      <c r="F810" s="8"/>
      <c r="G810" s="8"/>
      <c r="H810" s="8"/>
      <c r="I810" s="64"/>
      <c r="J810" s="8"/>
      <c r="K810" s="64"/>
      <c r="L810" s="64"/>
      <c r="M810" s="64"/>
      <c r="N810" s="64"/>
      <c r="O810" s="64"/>
      <c r="P810" s="64"/>
      <c r="Q810" s="64"/>
    </row>
    <row r="811" spans="2:17" x14ac:dyDescent="0.25">
      <c r="B811" s="64"/>
      <c r="C811" s="64"/>
      <c r="D811" s="8"/>
      <c r="E811" s="8"/>
      <c r="F811" s="8"/>
      <c r="G811" s="8"/>
      <c r="H811" s="8"/>
      <c r="I811" s="64"/>
      <c r="J811" s="8"/>
      <c r="K811" s="64"/>
      <c r="L811" s="64"/>
      <c r="M811" s="64"/>
      <c r="N811" s="64"/>
      <c r="O811" s="64"/>
      <c r="P811" s="64"/>
      <c r="Q811" s="64"/>
    </row>
    <row r="812" spans="2:17" x14ac:dyDescent="0.25">
      <c r="B812" s="64"/>
      <c r="C812" s="64"/>
      <c r="D812" s="8"/>
      <c r="E812" s="8"/>
      <c r="F812" s="8"/>
      <c r="G812" s="8"/>
      <c r="H812" s="8"/>
      <c r="I812" s="64"/>
      <c r="J812" s="8"/>
      <c r="K812" s="64"/>
      <c r="L812" s="64"/>
      <c r="M812" s="64"/>
      <c r="N812" s="64"/>
      <c r="O812" s="64"/>
      <c r="P812" s="64"/>
      <c r="Q812" s="64"/>
    </row>
    <row r="813" spans="2:17" x14ac:dyDescent="0.25">
      <c r="B813" s="64"/>
      <c r="C813" s="64"/>
      <c r="D813" s="8"/>
      <c r="E813" s="8"/>
      <c r="F813" s="8"/>
      <c r="G813" s="8"/>
      <c r="H813" s="8"/>
      <c r="I813" s="64"/>
      <c r="J813" s="8"/>
      <c r="K813" s="64"/>
      <c r="L813" s="64"/>
      <c r="M813" s="64"/>
      <c r="N813" s="64"/>
      <c r="O813" s="64"/>
      <c r="P813" s="64"/>
      <c r="Q813" s="64"/>
    </row>
    <row r="814" spans="2:17" x14ac:dyDescent="0.25">
      <c r="B814" s="64"/>
      <c r="C814" s="64"/>
      <c r="D814" s="8"/>
      <c r="E814" s="8"/>
      <c r="F814" s="8"/>
      <c r="G814" s="8"/>
      <c r="H814" s="8"/>
      <c r="I814" s="64"/>
      <c r="J814" s="8"/>
      <c r="K814" s="64"/>
      <c r="L814" s="64"/>
      <c r="M814" s="64"/>
      <c r="N814" s="64"/>
      <c r="O814" s="64"/>
      <c r="P814" s="64"/>
      <c r="Q814" s="64"/>
    </row>
    <row r="815" spans="2:17" x14ac:dyDescent="0.25">
      <c r="B815" s="64"/>
      <c r="C815" s="64"/>
      <c r="D815" s="8"/>
      <c r="E815" s="8"/>
      <c r="F815" s="8"/>
      <c r="G815" s="8"/>
      <c r="H815" s="8"/>
      <c r="I815" s="64"/>
      <c r="J815" s="8"/>
      <c r="K815" s="64"/>
      <c r="L815" s="64"/>
      <c r="M815" s="64"/>
      <c r="N815" s="64"/>
      <c r="O815" s="64"/>
      <c r="P815" s="64"/>
      <c r="Q815" s="64"/>
    </row>
    <row r="816" spans="2:17" x14ac:dyDescent="0.25">
      <c r="B816" s="64"/>
      <c r="C816" s="64"/>
      <c r="D816" s="8"/>
      <c r="E816" s="8"/>
      <c r="F816" s="8"/>
      <c r="G816" s="8"/>
      <c r="H816" s="8"/>
      <c r="I816" s="64"/>
      <c r="J816" s="8"/>
      <c r="K816" s="64"/>
      <c r="L816" s="64"/>
      <c r="M816" s="64"/>
      <c r="N816" s="64"/>
      <c r="O816" s="64"/>
      <c r="P816" s="64"/>
      <c r="Q816" s="64"/>
    </row>
    <row r="817" spans="2:17" x14ac:dyDescent="0.25">
      <c r="B817" s="64"/>
      <c r="C817" s="64"/>
      <c r="D817" s="8"/>
      <c r="E817" s="8"/>
      <c r="F817" s="8"/>
      <c r="G817" s="8"/>
      <c r="H817" s="8"/>
      <c r="I817" s="64"/>
      <c r="J817" s="8"/>
      <c r="K817" s="64"/>
      <c r="L817" s="64"/>
      <c r="M817" s="64"/>
      <c r="N817" s="64"/>
      <c r="O817" s="64"/>
      <c r="P817" s="64"/>
      <c r="Q817" s="64"/>
    </row>
    <row r="818" spans="2:17" x14ac:dyDescent="0.25">
      <c r="B818" s="64"/>
      <c r="C818" s="64"/>
      <c r="D818" s="8"/>
      <c r="E818" s="8"/>
      <c r="F818" s="8"/>
      <c r="G818" s="8"/>
      <c r="H818" s="8"/>
      <c r="I818" s="64"/>
      <c r="J818" s="8"/>
      <c r="K818" s="64"/>
      <c r="L818" s="64"/>
      <c r="M818" s="64"/>
      <c r="N818" s="64"/>
      <c r="O818" s="64"/>
      <c r="P818" s="64"/>
      <c r="Q818" s="64"/>
    </row>
    <row r="819" spans="2:17" x14ac:dyDescent="0.25">
      <c r="B819" s="64"/>
      <c r="C819" s="64"/>
      <c r="D819" s="8"/>
      <c r="E819" s="8"/>
      <c r="F819" s="8"/>
      <c r="G819" s="8"/>
      <c r="H819" s="8"/>
      <c r="I819" s="64"/>
      <c r="J819" s="8"/>
      <c r="K819" s="64"/>
      <c r="L819" s="64"/>
      <c r="M819" s="64"/>
      <c r="N819" s="64"/>
      <c r="O819" s="64"/>
      <c r="P819" s="64"/>
      <c r="Q819" s="64"/>
    </row>
    <row r="820" spans="2:17" x14ac:dyDescent="0.25">
      <c r="B820" s="64"/>
      <c r="C820" s="64"/>
      <c r="D820" s="8"/>
      <c r="E820" s="8"/>
      <c r="F820" s="8"/>
      <c r="G820" s="8"/>
      <c r="H820" s="8"/>
      <c r="I820" s="64"/>
      <c r="J820" s="8"/>
      <c r="K820" s="64"/>
      <c r="L820" s="64"/>
      <c r="M820" s="64"/>
      <c r="N820" s="64"/>
      <c r="O820" s="64"/>
      <c r="P820" s="64"/>
      <c r="Q820" s="64"/>
    </row>
    <row r="821" spans="2:17" x14ac:dyDescent="0.25">
      <c r="B821" s="64"/>
      <c r="C821" s="64"/>
      <c r="D821" s="8"/>
      <c r="E821" s="8"/>
      <c r="F821" s="8"/>
      <c r="G821" s="8"/>
      <c r="H821" s="8"/>
      <c r="I821" s="64"/>
      <c r="J821" s="8"/>
      <c r="K821" s="64"/>
      <c r="L821" s="64"/>
      <c r="M821" s="64"/>
      <c r="N821" s="64"/>
      <c r="O821" s="64"/>
      <c r="P821" s="64"/>
      <c r="Q821" s="64"/>
    </row>
    <row r="822" spans="2:17" x14ac:dyDescent="0.25">
      <c r="B822" s="64"/>
      <c r="C822" s="64"/>
      <c r="D822" s="8"/>
      <c r="E822" s="8"/>
      <c r="F822" s="8"/>
      <c r="G822" s="8"/>
      <c r="H822" s="8"/>
      <c r="I822" s="64"/>
      <c r="J822" s="8"/>
      <c r="K822" s="64"/>
      <c r="L822" s="64"/>
      <c r="M822" s="64"/>
      <c r="N822" s="64"/>
      <c r="O822" s="64"/>
      <c r="P822" s="64"/>
      <c r="Q822" s="64"/>
    </row>
    <row r="823" spans="2:17" x14ac:dyDescent="0.25">
      <c r="B823" s="64"/>
      <c r="C823" s="64"/>
      <c r="D823" s="8"/>
      <c r="E823" s="8"/>
      <c r="F823" s="8"/>
      <c r="G823" s="8"/>
      <c r="H823" s="8"/>
      <c r="I823" s="64"/>
      <c r="J823" s="8"/>
      <c r="K823" s="64"/>
      <c r="L823" s="64"/>
      <c r="M823" s="64"/>
      <c r="N823" s="64"/>
      <c r="O823" s="64"/>
      <c r="P823" s="64"/>
      <c r="Q823" s="64"/>
    </row>
    <row r="824" spans="2:17" x14ac:dyDescent="0.25">
      <c r="B824" s="64"/>
      <c r="C824" s="64"/>
      <c r="D824" s="8"/>
      <c r="E824" s="8"/>
      <c r="F824" s="8"/>
      <c r="G824" s="8"/>
      <c r="H824" s="8"/>
      <c r="I824" s="64"/>
      <c r="J824" s="8"/>
      <c r="K824" s="64"/>
      <c r="L824" s="64"/>
      <c r="M824" s="64"/>
      <c r="N824" s="64"/>
      <c r="O824" s="64"/>
      <c r="P824" s="64"/>
      <c r="Q824" s="64"/>
    </row>
    <row r="825" spans="2:17" x14ac:dyDescent="0.25">
      <c r="B825" s="64"/>
      <c r="C825" s="64"/>
      <c r="D825" s="8"/>
      <c r="E825" s="8"/>
      <c r="F825" s="8"/>
      <c r="G825" s="8"/>
      <c r="H825" s="8"/>
      <c r="I825" s="64"/>
      <c r="J825" s="8"/>
      <c r="K825" s="64"/>
      <c r="L825" s="64"/>
      <c r="M825" s="64"/>
      <c r="N825" s="64"/>
      <c r="O825" s="64"/>
      <c r="P825" s="64"/>
      <c r="Q825" s="64"/>
    </row>
    <row r="826" spans="2:17" x14ac:dyDescent="0.25">
      <c r="B826" s="64"/>
      <c r="C826" s="64"/>
      <c r="D826" s="8"/>
      <c r="E826" s="8"/>
      <c r="F826" s="8"/>
      <c r="G826" s="8"/>
      <c r="H826" s="8"/>
      <c r="I826" s="64"/>
      <c r="J826" s="8"/>
      <c r="K826" s="64"/>
      <c r="L826" s="64"/>
      <c r="M826" s="64"/>
      <c r="N826" s="64"/>
      <c r="O826" s="64"/>
      <c r="P826" s="64"/>
      <c r="Q826" s="64"/>
    </row>
    <row r="827" spans="2:17" x14ac:dyDescent="0.25">
      <c r="B827" s="64"/>
      <c r="C827" s="64"/>
      <c r="D827" s="8"/>
      <c r="E827" s="8"/>
      <c r="F827" s="8"/>
      <c r="G827" s="8"/>
      <c r="H827" s="8"/>
      <c r="I827" s="64"/>
      <c r="J827" s="8"/>
      <c r="K827" s="64"/>
      <c r="L827" s="64"/>
      <c r="M827" s="64"/>
      <c r="N827" s="64"/>
      <c r="O827" s="64"/>
      <c r="P827" s="64"/>
      <c r="Q827" s="64"/>
    </row>
    <row r="828" spans="2:17" x14ac:dyDescent="0.25">
      <c r="B828" s="64"/>
      <c r="C828" s="64"/>
      <c r="D828" s="8"/>
      <c r="E828" s="8"/>
      <c r="F828" s="8"/>
      <c r="G828" s="8"/>
      <c r="H828" s="8"/>
      <c r="I828" s="64"/>
      <c r="J828" s="8"/>
      <c r="K828" s="64"/>
      <c r="L828" s="64"/>
      <c r="M828" s="64"/>
      <c r="N828" s="64"/>
      <c r="O828" s="64"/>
      <c r="P828" s="64"/>
      <c r="Q828" s="64"/>
    </row>
    <row r="829" spans="2:17" x14ac:dyDescent="0.25">
      <c r="B829" s="64"/>
      <c r="C829" s="64"/>
      <c r="D829" s="8"/>
      <c r="E829" s="8"/>
      <c r="F829" s="8"/>
      <c r="G829" s="8"/>
      <c r="H829" s="8"/>
      <c r="I829" s="64"/>
      <c r="J829" s="8"/>
      <c r="K829" s="64"/>
      <c r="L829" s="64"/>
      <c r="M829" s="64"/>
      <c r="N829" s="64"/>
      <c r="O829" s="64"/>
      <c r="P829" s="64"/>
      <c r="Q829" s="64"/>
    </row>
    <row r="830" spans="2:17" x14ac:dyDescent="0.25">
      <c r="B830" s="64"/>
      <c r="C830" s="64"/>
      <c r="D830" s="8"/>
      <c r="E830" s="8"/>
      <c r="F830" s="8"/>
      <c r="G830" s="8"/>
      <c r="H830" s="8"/>
      <c r="I830" s="64"/>
      <c r="J830" s="8"/>
      <c r="K830" s="64"/>
      <c r="L830" s="64"/>
      <c r="M830" s="64"/>
      <c r="N830" s="64"/>
      <c r="O830" s="64"/>
      <c r="P830" s="64"/>
      <c r="Q830" s="64"/>
    </row>
    <row r="831" spans="2:17" x14ac:dyDescent="0.25">
      <c r="B831" s="64"/>
      <c r="C831" s="64"/>
      <c r="D831" s="8"/>
      <c r="E831" s="8"/>
      <c r="F831" s="8"/>
      <c r="G831" s="8"/>
      <c r="H831" s="8"/>
      <c r="I831" s="64"/>
      <c r="J831" s="8"/>
      <c r="K831" s="64"/>
      <c r="L831" s="64"/>
      <c r="M831" s="64"/>
      <c r="N831" s="64"/>
      <c r="O831" s="64"/>
      <c r="P831" s="64"/>
      <c r="Q831" s="64"/>
    </row>
  </sheetData>
  <phoneticPr fontId="0" type="noConversion"/>
  <hyperlinks>
    <hyperlink ref="P1" location="Model!A1" display="Back to model"/>
  </hyperlinks>
  <printOptions headings="1" gridLines="1"/>
  <pageMargins left="0.5" right="0.5" top="0.5" bottom="0.5" header="0.5" footer="0.5"/>
  <pageSetup orientation="landscape" horizont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codeName="Sheet7"/>
  <dimension ref="A1:X831"/>
  <sheetViews>
    <sheetView showGridLines="0" defaultGridColor="0" colorId="22" zoomScale="90" zoomScaleNormal="90" workbookViewId="0"/>
  </sheetViews>
  <sheetFormatPr defaultColWidth="9.77734375" defaultRowHeight="15" outlineLevelRow="1" x14ac:dyDescent="0.25"/>
  <cols>
    <col min="1" max="1" width="5.6640625" style="3" customWidth="1"/>
    <col min="2" max="2" width="15.88671875" style="3" bestFit="1" customWidth="1"/>
    <col min="3" max="3" width="5.6640625" style="3" bestFit="1" customWidth="1"/>
    <col min="4" max="4" width="10.6640625" style="2" customWidth="1"/>
    <col min="5" max="8" width="7.77734375" style="2" customWidth="1"/>
    <col min="9" max="9" width="7.77734375" style="3" customWidth="1"/>
    <col min="10" max="10" width="7.77734375" style="2" customWidth="1"/>
    <col min="11" max="11" width="7.77734375" style="3" customWidth="1"/>
    <col min="12" max="12" width="31.109375" style="3" hidden="1" customWidth="1"/>
    <col min="13" max="14" width="4.77734375" style="3" hidden="1" customWidth="1"/>
    <col min="15" max="15" width="0" style="3" hidden="1" customWidth="1"/>
    <col min="16" max="16384" width="9.77734375" style="3"/>
  </cols>
  <sheetData>
    <row r="1" spans="1:24" ht="22.5" x14ac:dyDescent="0.3">
      <c r="A1" s="22"/>
      <c r="P1" s="93" t="s">
        <v>128</v>
      </c>
    </row>
    <row r="2" spans="1:24" ht="22.5" x14ac:dyDescent="0.3">
      <c r="B2"/>
      <c r="C2"/>
      <c r="D2" s="89" t="s">
        <v>124</v>
      </c>
      <c r="E2"/>
      <c r="F2"/>
      <c r="G2"/>
      <c r="H2"/>
      <c r="I2"/>
      <c r="J2"/>
      <c r="K2"/>
    </row>
    <row r="4" spans="1:24" x14ac:dyDescent="0.25">
      <c r="B4" s="71" t="s">
        <v>24</v>
      </c>
      <c r="C4" s="8">
        <v>3</v>
      </c>
      <c r="D4" s="90"/>
      <c r="E4" s="91" t="s">
        <v>1</v>
      </c>
      <c r="F4" s="91" t="s">
        <v>9</v>
      </c>
      <c r="G4" s="91" t="s">
        <v>3</v>
      </c>
      <c r="H4" s="91" t="s">
        <v>5</v>
      </c>
      <c r="I4" s="91" t="s">
        <v>6</v>
      </c>
      <c r="J4" s="91" t="s">
        <v>7</v>
      </c>
      <c r="K4" s="91" t="s">
        <v>8</v>
      </c>
      <c r="L4" s="64"/>
      <c r="M4" s="64"/>
      <c r="N4" s="64"/>
      <c r="O4" s="64"/>
      <c r="P4" s="64"/>
      <c r="Q4" s="64"/>
      <c r="R4" s="64"/>
      <c r="S4" s="64"/>
      <c r="T4" s="64"/>
      <c r="U4" s="64"/>
      <c r="V4" s="64"/>
      <c r="W4" s="64"/>
      <c r="X4" s="64"/>
    </row>
    <row r="5" spans="1:24" x14ac:dyDescent="0.25">
      <c r="B5" s="71" t="s">
        <v>47</v>
      </c>
      <c r="C5" s="95">
        <f>IF(Summary!C17=1,1,IF(Summary!D17=1,2,IF(Summary!E17=1,3,0)))</f>
        <v>2</v>
      </c>
      <c r="D5" s="92" t="s">
        <v>0</v>
      </c>
      <c r="E5" s="92" t="s">
        <v>2</v>
      </c>
      <c r="F5" s="92" t="s">
        <v>10</v>
      </c>
      <c r="G5" s="92" t="s">
        <v>4</v>
      </c>
      <c r="H5" s="92" t="s">
        <v>2</v>
      </c>
      <c r="I5" s="92" t="s">
        <v>2</v>
      </c>
      <c r="J5" s="92" t="s">
        <v>2</v>
      </c>
      <c r="K5" s="92" t="s">
        <v>2</v>
      </c>
      <c r="L5" s="64"/>
      <c r="M5" s="64"/>
      <c r="N5" s="64"/>
      <c r="O5" s="64"/>
      <c r="P5" s="64"/>
      <c r="Q5" s="64"/>
      <c r="R5" s="64"/>
      <c r="S5" s="64"/>
      <c r="T5" s="64"/>
      <c r="U5" s="64"/>
      <c r="V5" s="64"/>
      <c r="W5" s="64"/>
      <c r="X5" s="64"/>
    </row>
    <row r="6" spans="1:24" s="69" customFormat="1" x14ac:dyDescent="0.25">
      <c r="B6" s="65"/>
      <c r="C6" s="66"/>
      <c r="D6" s="119"/>
      <c r="E6" s="67"/>
      <c r="F6" s="67"/>
      <c r="G6" s="67"/>
      <c r="H6" s="67"/>
      <c r="I6" s="68"/>
      <c r="J6" s="67"/>
      <c r="K6" s="68"/>
      <c r="L6" s="66"/>
      <c r="M6" s="66"/>
      <c r="N6" s="66"/>
      <c r="O6" s="66"/>
      <c r="P6" s="66"/>
      <c r="Q6" s="66"/>
      <c r="R6" s="66"/>
      <c r="S6" s="66"/>
      <c r="T6" s="66"/>
      <c r="U6" s="66"/>
      <c r="V6" s="66"/>
      <c r="W6" s="66"/>
      <c r="X6" s="66"/>
    </row>
    <row r="7" spans="1:24" x14ac:dyDescent="0.25">
      <c r="D7" s="120"/>
      <c r="E7" s="70"/>
      <c r="F7" s="70"/>
      <c r="G7" s="70"/>
      <c r="H7" s="7"/>
      <c r="I7" s="71"/>
      <c r="J7" s="7">
        <f>H7+I7</f>
        <v>0</v>
      </c>
      <c r="K7" s="71"/>
      <c r="L7" s="64"/>
      <c r="M7" s="64"/>
      <c r="N7" s="64"/>
      <c r="O7" s="64"/>
      <c r="P7" s="64"/>
      <c r="Q7" s="64"/>
      <c r="R7" s="64"/>
      <c r="S7" s="64"/>
      <c r="T7" s="64"/>
      <c r="U7" s="64"/>
      <c r="V7" s="64"/>
      <c r="W7" s="64"/>
      <c r="X7" s="64"/>
    </row>
    <row r="8" spans="1:24" outlineLevel="1" x14ac:dyDescent="0.25">
      <c r="B8" s="71"/>
      <c r="C8" s="64"/>
      <c r="D8" s="118">
        <v>1</v>
      </c>
      <c r="E8" s="7">
        <f>Model!D5</f>
        <v>0.37788811325233312</v>
      </c>
      <c r="F8" s="72" t="str">
        <f>'Teller 1'!F8</f>
        <v>Open</v>
      </c>
      <c r="G8" s="5">
        <v>0</v>
      </c>
      <c r="H8" s="7"/>
      <c r="I8" s="7" t="str">
        <f>IF(Model!J5=$C$4,_xll.CB.Normal(INDEX(Summary!$C$5:$E$12,7,'Teller 3'!$C$5),(INDEX(Summary!$C$5:$E$12,8,'Teller 3'!$C$5)),0),"")</f>
        <v/>
      </c>
      <c r="J8" s="7"/>
      <c r="K8" s="76"/>
      <c r="L8" s="73">
        <f t="shared" ref="L8:L71" si="0">$C$12</f>
        <v>0</v>
      </c>
      <c r="M8" s="73">
        <f t="shared" ref="M8:M71" si="1">$C$13</f>
        <v>0</v>
      </c>
      <c r="N8" s="73">
        <f t="shared" ref="N8:N71" si="2">$C$14</f>
        <v>0</v>
      </c>
      <c r="O8" s="64"/>
      <c r="P8" s="64"/>
      <c r="Q8" s="64"/>
      <c r="R8" s="64"/>
      <c r="S8" s="64"/>
      <c r="T8" s="64"/>
      <c r="U8" s="64"/>
      <c r="V8" s="64"/>
      <c r="W8" s="64"/>
      <c r="X8" s="64"/>
    </row>
    <row r="9" spans="1:24" outlineLevel="1" x14ac:dyDescent="0.25">
      <c r="B9" s="64"/>
      <c r="C9" s="74"/>
      <c r="D9" s="118">
        <v>2</v>
      </c>
      <c r="E9" s="7">
        <f>Model!D6</f>
        <v>0.38078163177085167</v>
      </c>
      <c r="F9" s="72" t="str">
        <f>'Teller 1'!F9</f>
        <v>Open</v>
      </c>
      <c r="G9" s="75">
        <f>COUNT($H$8:H8)-COUNTIF($J$8:J8,"&lt;"&amp;TEXT(E9,"General"))</f>
        <v>0</v>
      </c>
      <c r="H9" s="7" t="str">
        <f ca="1">IF(Model!J6=$C$4,MAXA(E9,MAX($J$8:J8)),"")</f>
        <v/>
      </c>
      <c r="I9" s="7" t="str">
        <f ca="1">IF(Model!J6=$C$4,_xll.CB.Normal(INDEX(Summary!$C$5:$E$12,7,'Teller 3'!$C$5),(INDEX(Summary!$C$5:$E$12,8,'Teller 3'!$C$5)),0),"")</f>
        <v/>
      </c>
      <c r="J9" s="7" t="str">
        <f t="shared" ref="J9:J71" ca="1" si="3">IF(H9,H9+I9,"")</f>
        <v/>
      </c>
      <c r="K9" s="76" t="str">
        <f t="shared" ref="K9:K71" ca="1" si="4">IF(H9,H9-E9,"")</f>
        <v/>
      </c>
      <c r="L9" s="73">
        <f t="shared" si="0"/>
        <v>0</v>
      </c>
      <c r="M9" s="73">
        <f t="shared" si="1"/>
        <v>0</v>
      </c>
      <c r="N9" s="73">
        <f t="shared" si="2"/>
        <v>0</v>
      </c>
      <c r="O9" s="64"/>
      <c r="P9" s="64"/>
      <c r="Q9" s="64"/>
      <c r="R9" s="64"/>
      <c r="S9" s="64"/>
      <c r="T9" s="64"/>
      <c r="U9" s="64"/>
      <c r="V9" s="64"/>
      <c r="W9" s="64"/>
      <c r="X9" s="64"/>
    </row>
    <row r="10" spans="1:24" outlineLevel="1" x14ac:dyDescent="0.25">
      <c r="B10" s="64"/>
      <c r="C10" s="76"/>
      <c r="D10" s="118">
        <v>3</v>
      </c>
      <c r="E10" s="7">
        <f>Model!D7</f>
        <v>0.38366974502318479</v>
      </c>
      <c r="F10" s="72" t="str">
        <f>'Teller 1'!F10</f>
        <v>Open</v>
      </c>
      <c r="G10" s="75">
        <f ca="1">COUNT($H$8:H9)-COUNTIF($J$8:J9,"&lt;"&amp;TEXT(E10,"General"))</f>
        <v>0</v>
      </c>
      <c r="H10" s="7" t="str">
        <f ca="1">IF(Model!J7=$C$4,MAXA(E10,MAX($J$8:J9)),"")</f>
        <v/>
      </c>
      <c r="I10" s="7" t="str">
        <f ca="1">IF(Model!J7=$C$4,_xll.CB.Normal(INDEX(Summary!$C$5:$E$12,7,'Teller 3'!$C$5),(INDEX(Summary!$C$5:$E$12,8,'Teller 3'!$C$5)),0),"")</f>
        <v/>
      </c>
      <c r="J10" s="7" t="str">
        <f t="shared" ca="1" si="3"/>
        <v/>
      </c>
      <c r="K10" s="76" t="str">
        <f t="shared" ca="1" si="4"/>
        <v/>
      </c>
      <c r="L10" s="73">
        <f t="shared" si="0"/>
        <v>0</v>
      </c>
      <c r="M10" s="73">
        <f t="shared" si="1"/>
        <v>0</v>
      </c>
      <c r="N10" s="73">
        <f t="shared" si="2"/>
        <v>0</v>
      </c>
      <c r="O10" s="64"/>
      <c r="P10" s="64"/>
      <c r="Q10" s="64"/>
      <c r="R10" s="64"/>
      <c r="S10" s="64"/>
      <c r="T10" s="64"/>
      <c r="U10" s="64"/>
      <c r="V10" s="64"/>
      <c r="W10" s="64"/>
      <c r="X10" s="64"/>
    </row>
    <row r="11" spans="1:24" outlineLevel="1" x14ac:dyDescent="0.25">
      <c r="D11" s="118">
        <v>4</v>
      </c>
      <c r="E11" s="7">
        <f>Model!D8</f>
        <v>0.38655785827551792</v>
      </c>
      <c r="F11" s="72" t="str">
        <f>'Teller 1'!F11</f>
        <v>Open</v>
      </c>
      <c r="G11" s="75">
        <f ca="1">COUNT($H$8:H10)-COUNTIF($J$8:J10,"&lt;"&amp;TEXT(E11,"General"))</f>
        <v>0</v>
      </c>
      <c r="H11" s="7" t="str">
        <f ca="1">IF(Model!J8=$C$4,MAXA(E11,MAX($J$8:J10)),"")</f>
        <v/>
      </c>
      <c r="I11" s="7" t="str">
        <f ca="1">IF(Model!J8=$C$4,_xll.CB.Normal(INDEX(Summary!$C$5:$E$12,7,'Teller 3'!$C$5),(INDEX(Summary!$C$5:$E$12,8,'Teller 3'!$C$5)),0),"")</f>
        <v/>
      </c>
      <c r="J11" s="7" t="str">
        <f t="shared" ca="1" si="3"/>
        <v/>
      </c>
      <c r="K11" s="76" t="str">
        <f t="shared" ca="1" si="4"/>
        <v/>
      </c>
      <c r="L11" s="73">
        <f t="shared" si="0"/>
        <v>0</v>
      </c>
      <c r="M11" s="73">
        <f t="shared" si="1"/>
        <v>0</v>
      </c>
      <c r="N11" s="73">
        <f t="shared" si="2"/>
        <v>0</v>
      </c>
      <c r="O11" s="64"/>
      <c r="P11" s="64"/>
      <c r="Q11" s="64"/>
      <c r="R11" s="64"/>
      <c r="S11" s="64"/>
      <c r="T11" s="64"/>
      <c r="U11" s="64"/>
      <c r="V11" s="64"/>
      <c r="W11" s="64"/>
      <c r="X11" s="64"/>
    </row>
    <row r="12" spans="1:24" outlineLevel="1" x14ac:dyDescent="0.25">
      <c r="C12" s="73"/>
      <c r="D12" s="118">
        <v>5</v>
      </c>
      <c r="E12" s="7">
        <f>Model!D9</f>
        <v>0.38944597152785104</v>
      </c>
      <c r="F12" s="72" t="str">
        <f>'Teller 1'!F12</f>
        <v>Open</v>
      </c>
      <c r="G12" s="75">
        <f ca="1">COUNT($H$8:H11)-COUNTIF($J$8:J11,"&lt;"&amp;TEXT(E12,"General"))</f>
        <v>0</v>
      </c>
      <c r="H12" s="7" t="str">
        <f ca="1">IF(Model!J9=$C$4,MAXA(E12,MAX($J$8:J11)),"")</f>
        <v/>
      </c>
      <c r="I12" s="7" t="str">
        <f ca="1">IF(Model!J9=$C$4,_xll.CB.Normal(INDEX(Summary!$C$5:$E$12,7,'Teller 3'!$C$5),(INDEX(Summary!$C$5:$E$12,8,'Teller 3'!$C$5)),0),"")</f>
        <v/>
      </c>
      <c r="J12" s="7" t="str">
        <f t="shared" ca="1" si="3"/>
        <v/>
      </c>
      <c r="K12" s="76" t="str">
        <f t="shared" ca="1" si="4"/>
        <v/>
      </c>
      <c r="L12" s="73">
        <f t="shared" si="0"/>
        <v>0</v>
      </c>
      <c r="M12" s="73">
        <f t="shared" si="1"/>
        <v>0</v>
      </c>
      <c r="N12" s="73">
        <f t="shared" si="2"/>
        <v>0</v>
      </c>
      <c r="O12" s="64"/>
      <c r="P12" s="64"/>
      <c r="Q12" s="64"/>
      <c r="R12" s="64"/>
      <c r="S12" s="64"/>
      <c r="T12" s="64"/>
      <c r="U12" s="64"/>
      <c r="V12" s="64"/>
      <c r="W12" s="64"/>
      <c r="X12" s="64"/>
    </row>
    <row r="13" spans="1:24" outlineLevel="1" x14ac:dyDescent="0.25">
      <c r="B13" s="64"/>
      <c r="C13" s="77"/>
      <c r="D13" s="118">
        <v>6</v>
      </c>
      <c r="E13" s="7">
        <f>Model!D10</f>
        <v>0.39233408478018417</v>
      </c>
      <c r="F13" s="72" t="str">
        <f>'Teller 1'!F13</f>
        <v>Open</v>
      </c>
      <c r="G13" s="75">
        <f ca="1">COUNT($H$8:H12)-COUNTIF($J$8:J12,"&lt;"&amp;TEXT(E13,"General"))</f>
        <v>0</v>
      </c>
      <c r="H13" s="7" t="str">
        <f ca="1">IF(Model!J10=$C$4,MAXA(E13,MAX($J$8:J12)),"")</f>
        <v/>
      </c>
      <c r="I13" s="7" t="str">
        <f ca="1">IF(Model!J10=$C$4,_xll.CB.Normal(INDEX(Summary!$C$5:$E$12,7,'Teller 3'!$C$5),(INDEX(Summary!$C$5:$E$12,8,'Teller 3'!$C$5)),0),"")</f>
        <v/>
      </c>
      <c r="J13" s="7" t="str">
        <f t="shared" ca="1" si="3"/>
        <v/>
      </c>
      <c r="K13" s="76" t="str">
        <f t="shared" ca="1" si="4"/>
        <v/>
      </c>
      <c r="L13" s="73">
        <f t="shared" si="0"/>
        <v>0</v>
      </c>
      <c r="M13" s="73">
        <f t="shared" si="1"/>
        <v>0</v>
      </c>
      <c r="N13" s="73">
        <f t="shared" si="2"/>
        <v>0</v>
      </c>
      <c r="O13" s="64"/>
      <c r="P13" s="64"/>
      <c r="Q13" s="64"/>
      <c r="R13" s="64"/>
      <c r="S13" s="64"/>
      <c r="T13" s="64"/>
      <c r="U13" s="64"/>
      <c r="V13" s="64"/>
      <c r="W13" s="64"/>
      <c r="X13" s="64"/>
    </row>
    <row r="14" spans="1:24" outlineLevel="1" x14ac:dyDescent="0.25">
      <c r="B14" s="64"/>
      <c r="C14" s="78"/>
      <c r="D14" s="118">
        <v>7</v>
      </c>
      <c r="E14" s="7">
        <f>Model!D11</f>
        <v>0.39522219803251729</v>
      </c>
      <c r="F14" s="72" t="str">
        <f>'Teller 1'!F14</f>
        <v>Open</v>
      </c>
      <c r="G14" s="75">
        <f ca="1">COUNT($H$8:H13)-COUNTIF($J$8:J13,"&lt;"&amp;TEXT(E14,"General"))</f>
        <v>0</v>
      </c>
      <c r="H14" s="7" t="str">
        <f ca="1">IF(Model!J11=$C$4,MAXA(E14,MAX($J$8:J13)),"")</f>
        <v/>
      </c>
      <c r="I14" s="7" t="str">
        <f ca="1">IF(Model!J11=$C$4,_xll.CB.Normal(INDEX(Summary!$C$5:$E$12,7,'Teller 3'!$C$5),(INDEX(Summary!$C$5:$E$12,8,'Teller 3'!$C$5)),0),"")</f>
        <v/>
      </c>
      <c r="J14" s="7" t="str">
        <f t="shared" ca="1" si="3"/>
        <v/>
      </c>
      <c r="K14" s="76" t="str">
        <f t="shared" ca="1" si="4"/>
        <v/>
      </c>
      <c r="L14" s="73">
        <f t="shared" si="0"/>
        <v>0</v>
      </c>
      <c r="M14" s="73">
        <f t="shared" si="1"/>
        <v>0</v>
      </c>
      <c r="N14" s="73">
        <f t="shared" si="2"/>
        <v>0</v>
      </c>
      <c r="O14" s="64"/>
      <c r="P14" s="64"/>
      <c r="Q14" s="64"/>
      <c r="R14" s="64"/>
      <c r="S14" s="64"/>
      <c r="T14" s="64"/>
      <c r="U14" s="64"/>
      <c r="V14" s="64"/>
      <c r="W14" s="64"/>
      <c r="X14" s="64"/>
    </row>
    <row r="15" spans="1:24" outlineLevel="1" x14ac:dyDescent="0.25">
      <c r="B15" s="64"/>
      <c r="C15" s="64"/>
      <c r="D15" s="118">
        <v>8</v>
      </c>
      <c r="E15" s="7">
        <f>Model!D12</f>
        <v>0.39811031128485042</v>
      </c>
      <c r="F15" s="72" t="str">
        <f>'Teller 1'!F15</f>
        <v>Open</v>
      </c>
      <c r="G15" s="75">
        <f ca="1">COUNT($H$8:H14)-COUNTIF($J$8:J14,"&lt;"&amp;TEXT(E15,"General"))</f>
        <v>0</v>
      </c>
      <c r="H15" s="7" t="str">
        <f ca="1">IF(Model!J12=$C$4,MAXA(E15,MAX($J$8:J14)),"")</f>
        <v/>
      </c>
      <c r="I15" s="7" t="str">
        <f ca="1">IF(Model!J12=$C$4,_xll.CB.Normal(INDEX(Summary!$C$5:$E$12,7,'Teller 3'!$C$5),(INDEX(Summary!$C$5:$E$12,8,'Teller 3'!$C$5)),0),"")</f>
        <v/>
      </c>
      <c r="J15" s="7" t="str">
        <f t="shared" ca="1" si="3"/>
        <v/>
      </c>
      <c r="K15" s="76" t="str">
        <f t="shared" ca="1" si="4"/>
        <v/>
      </c>
      <c r="L15" s="73">
        <f t="shared" si="0"/>
        <v>0</v>
      </c>
      <c r="M15" s="73">
        <f t="shared" si="1"/>
        <v>0</v>
      </c>
      <c r="N15" s="73">
        <f t="shared" si="2"/>
        <v>0</v>
      </c>
      <c r="O15" s="64"/>
      <c r="P15" s="64"/>
      <c r="Q15" s="64"/>
      <c r="R15" s="64"/>
      <c r="S15" s="64"/>
      <c r="T15" s="64"/>
      <c r="U15" s="64"/>
      <c r="V15" s="64"/>
      <c r="W15" s="64"/>
      <c r="X15" s="64"/>
    </row>
    <row r="16" spans="1:24" outlineLevel="1" x14ac:dyDescent="0.25">
      <c r="B16" s="79"/>
      <c r="D16" s="118">
        <v>9</v>
      </c>
      <c r="E16" s="7">
        <f>Model!D13</f>
        <v>0.40099842453718354</v>
      </c>
      <c r="F16" s="72" t="str">
        <f>'Teller 1'!F16</f>
        <v>Open</v>
      </c>
      <c r="G16" s="75">
        <f ca="1">COUNT($H$8:H15)-COUNTIF($J$8:J15,"&lt;"&amp;TEXT(E16,"General"))</f>
        <v>0</v>
      </c>
      <c r="H16" s="7" t="str">
        <f ca="1">IF(Model!J13=$C$4,MAXA(E16,MAX($J$8:J15)),"")</f>
        <v/>
      </c>
      <c r="I16" s="7" t="str">
        <f ca="1">IF(Model!J13=$C$4,_xll.CB.Normal(INDEX(Summary!$C$5:$E$12,7,'Teller 3'!$C$5),(INDEX(Summary!$C$5:$E$12,8,'Teller 3'!$C$5)),0),"")</f>
        <v/>
      </c>
      <c r="J16" s="7" t="str">
        <f t="shared" ca="1" si="3"/>
        <v/>
      </c>
      <c r="K16" s="76" t="str">
        <f t="shared" ca="1" si="4"/>
        <v/>
      </c>
      <c r="L16" s="73">
        <f t="shared" si="0"/>
        <v>0</v>
      </c>
      <c r="M16" s="73">
        <f t="shared" si="1"/>
        <v>0</v>
      </c>
      <c r="N16" s="73">
        <f t="shared" si="2"/>
        <v>0</v>
      </c>
      <c r="O16" s="64"/>
      <c r="P16" s="64"/>
      <c r="Q16" s="64"/>
      <c r="R16" s="64"/>
      <c r="S16" s="64"/>
      <c r="T16" s="64"/>
      <c r="U16" s="64"/>
      <c r="V16" s="64"/>
      <c r="W16" s="64"/>
      <c r="X16" s="64"/>
    </row>
    <row r="17" spans="2:24" outlineLevel="1" x14ac:dyDescent="0.25">
      <c r="D17" s="118">
        <v>10</v>
      </c>
      <c r="E17" s="7">
        <f>Model!D14</f>
        <v>0.40388653778951666</v>
      </c>
      <c r="F17" s="72" t="str">
        <f>'Teller 1'!F17</f>
        <v>Open</v>
      </c>
      <c r="G17" s="75">
        <f ca="1">COUNT($H$8:H16)-COUNTIF($J$8:J16,"&lt;"&amp;TEXT(E17,"General"))</f>
        <v>0</v>
      </c>
      <c r="H17" s="7" t="str">
        <f ca="1">IF(Model!J14=$C$4,MAXA(E17,MAX($J$8:J16)),"")</f>
        <v/>
      </c>
      <c r="I17" s="7" t="str">
        <f ca="1">IF(Model!J14=$C$4,_xll.CB.Normal(INDEX(Summary!$C$5:$E$12,7,'Teller 3'!$C$5),(INDEX(Summary!$C$5:$E$12,8,'Teller 3'!$C$5)),0),"")</f>
        <v/>
      </c>
      <c r="J17" s="7" t="str">
        <f t="shared" ca="1" si="3"/>
        <v/>
      </c>
      <c r="K17" s="76" t="str">
        <f t="shared" ca="1" si="4"/>
        <v/>
      </c>
      <c r="L17" s="73">
        <f t="shared" si="0"/>
        <v>0</v>
      </c>
      <c r="M17" s="73">
        <f t="shared" si="1"/>
        <v>0</v>
      </c>
      <c r="N17" s="73">
        <f t="shared" si="2"/>
        <v>0</v>
      </c>
      <c r="O17" s="64"/>
      <c r="P17" s="64"/>
      <c r="Q17" s="64"/>
      <c r="R17" s="64"/>
      <c r="S17" s="64"/>
      <c r="T17" s="64"/>
      <c r="U17" s="64"/>
      <c r="V17" s="64"/>
      <c r="W17" s="64"/>
      <c r="X17" s="64"/>
    </row>
    <row r="18" spans="2:24" outlineLevel="1" x14ac:dyDescent="0.25">
      <c r="C18" s="80"/>
      <c r="D18" s="118">
        <v>11</v>
      </c>
      <c r="E18" s="7">
        <f>Model!D15</f>
        <v>0.40677465104184979</v>
      </c>
      <c r="F18" s="72" t="str">
        <f>'Teller 1'!F18</f>
        <v>Open</v>
      </c>
      <c r="G18" s="75">
        <f ca="1">COUNT($H$8:H17)-COUNTIF($J$8:J17,"&lt;"&amp;TEXT(E18,"General"))</f>
        <v>0</v>
      </c>
      <c r="H18" s="7" t="str">
        <f ca="1">IF(Model!J15=$C$4,MAXA(E18,MAX($J$8:J17)),"")</f>
        <v/>
      </c>
      <c r="I18" s="7" t="str">
        <f ca="1">IF(Model!J15=$C$4,_xll.CB.Normal(INDEX(Summary!$C$5:$E$12,7,'Teller 3'!$C$5),(INDEX(Summary!$C$5:$E$12,8,'Teller 3'!$C$5)),0),"")</f>
        <v/>
      </c>
      <c r="J18" s="7" t="str">
        <f t="shared" ca="1" si="3"/>
        <v/>
      </c>
      <c r="K18" s="76" t="str">
        <f t="shared" ca="1" si="4"/>
        <v/>
      </c>
      <c r="L18" s="73">
        <f t="shared" si="0"/>
        <v>0</v>
      </c>
      <c r="M18" s="73">
        <f t="shared" si="1"/>
        <v>0</v>
      </c>
      <c r="N18" s="73">
        <f t="shared" si="2"/>
        <v>0</v>
      </c>
      <c r="O18" s="64"/>
      <c r="P18" s="64"/>
      <c r="Q18" s="64"/>
      <c r="R18" s="64"/>
      <c r="S18" s="64"/>
      <c r="T18" s="64"/>
      <c r="U18" s="64"/>
      <c r="V18" s="64"/>
      <c r="W18" s="64"/>
      <c r="X18" s="64"/>
    </row>
    <row r="19" spans="2:24" outlineLevel="1" x14ac:dyDescent="0.25">
      <c r="B19" s="64"/>
      <c r="C19" s="80"/>
      <c r="D19" s="118">
        <v>12</v>
      </c>
      <c r="E19" s="7">
        <f>Model!D16</f>
        <v>0.40966276429418291</v>
      </c>
      <c r="F19" s="72" t="str">
        <f>'Teller 1'!F19</f>
        <v>Open</v>
      </c>
      <c r="G19" s="75">
        <f ca="1">COUNT($H$8:H18)-COUNTIF($J$8:J18,"&lt;"&amp;TEXT(E19,"General"))</f>
        <v>0</v>
      </c>
      <c r="H19" s="7" t="str">
        <f ca="1">IF(Model!J16=$C$4,MAXA(E19,MAX($J$8:J18)),"")</f>
        <v/>
      </c>
      <c r="I19" s="7" t="str">
        <f ca="1">IF(Model!J16=$C$4,_xll.CB.Normal(INDEX(Summary!$C$5:$E$12,7,'Teller 3'!$C$5),(INDEX(Summary!$C$5:$E$12,8,'Teller 3'!$C$5)),0),"")</f>
        <v/>
      </c>
      <c r="J19" s="7" t="str">
        <f t="shared" ca="1" si="3"/>
        <v/>
      </c>
      <c r="K19" s="76" t="str">
        <f t="shared" ca="1" si="4"/>
        <v/>
      </c>
      <c r="L19" s="73">
        <f t="shared" si="0"/>
        <v>0</v>
      </c>
      <c r="M19" s="73">
        <f t="shared" si="1"/>
        <v>0</v>
      </c>
      <c r="N19" s="73">
        <f t="shared" si="2"/>
        <v>0</v>
      </c>
      <c r="O19" s="64"/>
      <c r="P19" s="64"/>
      <c r="Q19" s="64"/>
      <c r="R19" s="64"/>
      <c r="S19" s="64"/>
      <c r="T19" s="64"/>
      <c r="U19" s="64"/>
      <c r="V19" s="64"/>
      <c r="W19" s="64"/>
      <c r="X19" s="64"/>
    </row>
    <row r="20" spans="2:24" outlineLevel="1" x14ac:dyDescent="0.25">
      <c r="B20" s="64"/>
      <c r="C20" s="81"/>
      <c r="D20" s="118">
        <v>13</v>
      </c>
      <c r="E20" s="7">
        <f>Model!D17</f>
        <v>0.41255087754651604</v>
      </c>
      <c r="F20" s="72" t="str">
        <f>'Teller 1'!F20</f>
        <v>Open</v>
      </c>
      <c r="G20" s="75">
        <f ca="1">COUNT($H$8:H19)-COUNTIF($J$8:J19,"&lt;"&amp;TEXT(E20,"General"))</f>
        <v>0</v>
      </c>
      <c r="H20" s="7">
        <f ca="1">IF(Model!J17=$C$4,MAXA(E20,MAX($J$8:J19)),"")</f>
        <v>0.41255087754651604</v>
      </c>
      <c r="I20" s="7">
        <f ca="1">IF(Model!J17=$C$4,_xll.CB.Normal(INDEX(Summary!$C$5:$E$12,7,'Teller 3'!$C$5),(INDEX(Summary!$C$5:$E$12,8,'Teller 3'!$C$5)),0),"")</f>
        <v>2.1066515556151339E-3</v>
      </c>
      <c r="J20" s="7">
        <f t="shared" ca="1" si="3"/>
        <v>0.41465752910213116</v>
      </c>
      <c r="K20" s="76">
        <f t="shared" ca="1" si="4"/>
        <v>0</v>
      </c>
      <c r="L20" s="73">
        <f t="shared" si="0"/>
        <v>0</v>
      </c>
      <c r="M20" s="73">
        <f t="shared" si="1"/>
        <v>0</v>
      </c>
      <c r="N20" s="73">
        <f t="shared" si="2"/>
        <v>0</v>
      </c>
      <c r="O20" s="64"/>
      <c r="P20" s="64"/>
      <c r="Q20" s="64"/>
      <c r="R20" s="64"/>
      <c r="S20" s="64"/>
      <c r="T20" s="64"/>
      <c r="U20" s="64"/>
      <c r="V20" s="64"/>
      <c r="W20" s="64"/>
      <c r="X20" s="64"/>
    </row>
    <row r="21" spans="2:24" outlineLevel="1" x14ac:dyDescent="0.25">
      <c r="D21" s="118">
        <v>14</v>
      </c>
      <c r="E21" s="7">
        <f>Model!D18</f>
        <v>0.41543899079884916</v>
      </c>
      <c r="F21" s="72" t="str">
        <f>'Teller 1'!F21</f>
        <v>Open</v>
      </c>
      <c r="G21" s="75">
        <f ca="1">COUNT($H$8:H20)-COUNTIF($J$8:J20,"&lt;"&amp;TEXT(E21,"General"))</f>
        <v>0</v>
      </c>
      <c r="H21" s="7" t="str">
        <f ca="1">IF(Model!J18=$C$4,MAXA(E21,MAX($J$8:J20)),"")</f>
        <v/>
      </c>
      <c r="I21" s="7" t="str">
        <f ca="1">IF(Model!J18=$C$4,_xll.CB.Normal(INDEX(Summary!$C$5:$E$12,7,'Teller 3'!$C$5),(INDEX(Summary!$C$5:$E$12,8,'Teller 3'!$C$5)),0),"")</f>
        <v/>
      </c>
      <c r="J21" s="7" t="str">
        <f t="shared" ca="1" si="3"/>
        <v/>
      </c>
      <c r="K21" s="76" t="str">
        <f t="shared" ca="1" si="4"/>
        <v/>
      </c>
      <c r="L21" s="73">
        <f t="shared" si="0"/>
        <v>0</v>
      </c>
      <c r="M21" s="73">
        <f t="shared" si="1"/>
        <v>0</v>
      </c>
      <c r="N21" s="73">
        <f t="shared" si="2"/>
        <v>0</v>
      </c>
      <c r="O21" s="64"/>
      <c r="P21" s="64"/>
      <c r="Q21" s="64"/>
      <c r="R21" s="64"/>
      <c r="S21" s="64"/>
      <c r="T21" s="64"/>
      <c r="U21" s="64"/>
      <c r="V21" s="64"/>
      <c r="W21" s="64"/>
      <c r="X21" s="64"/>
    </row>
    <row r="22" spans="2:24" outlineLevel="1" x14ac:dyDescent="0.25">
      <c r="B22" s="64"/>
      <c r="C22" s="76"/>
      <c r="D22" s="118">
        <v>15</v>
      </c>
      <c r="E22" s="7">
        <f>Model!D19</f>
        <v>0.41832710405118229</v>
      </c>
      <c r="F22" s="72" t="str">
        <f>'Teller 1'!F22</f>
        <v>Open</v>
      </c>
      <c r="G22" s="75">
        <f ca="1">COUNT($H$8:H21)-COUNTIF($J$8:J21,"&lt;"&amp;TEXT(E22,"General"))</f>
        <v>0</v>
      </c>
      <c r="H22" s="7" t="str">
        <f ca="1">IF(Model!J19=$C$4,MAXA(E22,MAX($J$8:J21)),"")</f>
        <v/>
      </c>
      <c r="I22" s="7" t="str">
        <f ca="1">IF(Model!J19=$C$4,_xll.CB.Normal(INDEX(Summary!$C$5:$E$12,7,'Teller 3'!$C$5),(INDEX(Summary!$C$5:$E$12,8,'Teller 3'!$C$5)),0),"")</f>
        <v/>
      </c>
      <c r="J22" s="7" t="str">
        <f t="shared" ca="1" si="3"/>
        <v/>
      </c>
      <c r="K22" s="76" t="str">
        <f t="shared" ca="1" si="4"/>
        <v/>
      </c>
      <c r="L22" s="73">
        <f t="shared" si="0"/>
        <v>0</v>
      </c>
      <c r="M22" s="73">
        <f t="shared" si="1"/>
        <v>0</v>
      </c>
      <c r="N22" s="73">
        <f t="shared" si="2"/>
        <v>0</v>
      </c>
      <c r="O22" s="64"/>
      <c r="P22" s="64"/>
      <c r="Q22" s="64"/>
      <c r="R22" s="64"/>
      <c r="S22" s="64"/>
      <c r="T22" s="64"/>
      <c r="U22" s="64"/>
      <c r="V22" s="64"/>
      <c r="W22" s="64"/>
      <c r="X22" s="64"/>
    </row>
    <row r="23" spans="2:24" outlineLevel="1" x14ac:dyDescent="0.25">
      <c r="B23" s="64"/>
      <c r="C23" s="64"/>
      <c r="D23" s="118">
        <v>16</v>
      </c>
      <c r="E23" s="7">
        <f>Model!D20</f>
        <v>0.42121521730351541</v>
      </c>
      <c r="F23" s="72" t="str">
        <f>'Teller 1'!F23</f>
        <v>Open</v>
      </c>
      <c r="G23" s="75">
        <f ca="1">COUNT($H$8:H22)-COUNTIF($J$8:J22,"&lt;"&amp;TEXT(E23,"General"))</f>
        <v>0</v>
      </c>
      <c r="H23" s="7" t="str">
        <f ca="1">IF(Model!J20=$C$4,MAXA(E23,MAX($J$8:J22)),"")</f>
        <v/>
      </c>
      <c r="I23" s="7" t="str">
        <f ca="1">IF(Model!J20=$C$4,_xll.CB.Normal(INDEX(Summary!$C$5:$E$12,7,'Teller 3'!$C$5),(INDEX(Summary!$C$5:$E$12,8,'Teller 3'!$C$5)),0),"")</f>
        <v/>
      </c>
      <c r="J23" s="7" t="str">
        <f t="shared" ca="1" si="3"/>
        <v/>
      </c>
      <c r="K23" s="76" t="str">
        <f t="shared" ca="1" si="4"/>
        <v/>
      </c>
      <c r="L23" s="73">
        <f t="shared" si="0"/>
        <v>0</v>
      </c>
      <c r="M23" s="73">
        <f t="shared" si="1"/>
        <v>0</v>
      </c>
      <c r="N23" s="73">
        <f t="shared" si="2"/>
        <v>0</v>
      </c>
      <c r="O23" s="64"/>
      <c r="P23" s="64"/>
      <c r="Q23" s="64"/>
      <c r="R23" s="64"/>
      <c r="S23" s="64"/>
      <c r="T23" s="64"/>
      <c r="U23" s="64"/>
      <c r="V23" s="64"/>
      <c r="W23" s="64"/>
      <c r="X23" s="64"/>
    </row>
    <row r="24" spans="2:24" outlineLevel="1" x14ac:dyDescent="0.25">
      <c r="B24" s="64"/>
      <c r="C24" s="64"/>
      <c r="D24" s="118">
        <v>17</v>
      </c>
      <c r="E24" s="7">
        <f>Model!D21</f>
        <v>0.42410333055584853</v>
      </c>
      <c r="F24" s="72" t="str">
        <f>'Teller 1'!F24</f>
        <v>Open</v>
      </c>
      <c r="G24" s="75">
        <f ca="1">COUNT($H$8:H23)-COUNTIF($J$8:J23,"&lt;"&amp;TEXT(E24,"General"))</f>
        <v>0</v>
      </c>
      <c r="H24" s="7" t="str">
        <f ca="1">IF(Model!J21=$C$4,MAXA(E24,MAX($J$8:J23)),"")</f>
        <v/>
      </c>
      <c r="I24" s="7" t="str">
        <f ca="1">IF(Model!J21=$C$4,_xll.CB.Normal(INDEX(Summary!$C$5:$E$12,7,'Teller 3'!$C$5),(INDEX(Summary!$C$5:$E$12,8,'Teller 3'!$C$5)),0),"")</f>
        <v/>
      </c>
      <c r="J24" s="7" t="str">
        <f t="shared" ca="1" si="3"/>
        <v/>
      </c>
      <c r="K24" s="76" t="str">
        <f t="shared" ca="1" si="4"/>
        <v/>
      </c>
      <c r="L24" s="73">
        <f t="shared" si="0"/>
        <v>0</v>
      </c>
      <c r="M24" s="73">
        <f t="shared" si="1"/>
        <v>0</v>
      </c>
      <c r="N24" s="73">
        <f t="shared" si="2"/>
        <v>0</v>
      </c>
      <c r="O24" s="64"/>
      <c r="P24" s="64"/>
      <c r="Q24" s="64"/>
      <c r="R24" s="64"/>
      <c r="S24" s="64"/>
      <c r="T24" s="64"/>
      <c r="U24" s="64"/>
      <c r="V24" s="64"/>
      <c r="W24" s="64"/>
      <c r="X24" s="64"/>
    </row>
    <row r="25" spans="2:24" outlineLevel="1" x14ac:dyDescent="0.25">
      <c r="D25" s="118">
        <v>18</v>
      </c>
      <c r="E25" s="7">
        <f>Model!D22</f>
        <v>0.42699144380818166</v>
      </c>
      <c r="F25" s="72" t="str">
        <f>'Teller 1'!F25</f>
        <v>Open</v>
      </c>
      <c r="G25" s="75">
        <f ca="1">COUNT($H$8:H24)-COUNTIF($J$8:J24,"&lt;"&amp;TEXT(E25,"General"))</f>
        <v>0</v>
      </c>
      <c r="H25" s="7" t="str">
        <f ca="1">IF(Model!J22=$C$4,MAXA(E25,MAX($J$8:J24)),"")</f>
        <v/>
      </c>
      <c r="I25" s="7" t="str">
        <f ca="1">IF(Model!J22=$C$4,_xll.CB.Normal(INDEX(Summary!$C$5:$E$12,7,'Teller 3'!$C$5),(INDEX(Summary!$C$5:$E$12,8,'Teller 3'!$C$5)),0),"")</f>
        <v/>
      </c>
      <c r="J25" s="7" t="str">
        <f t="shared" ca="1" si="3"/>
        <v/>
      </c>
      <c r="K25" s="76" t="str">
        <f t="shared" ca="1" si="4"/>
        <v/>
      </c>
      <c r="L25" s="73">
        <f t="shared" si="0"/>
        <v>0</v>
      </c>
      <c r="M25" s="73">
        <f t="shared" si="1"/>
        <v>0</v>
      </c>
      <c r="N25" s="73">
        <f t="shared" si="2"/>
        <v>0</v>
      </c>
      <c r="O25" s="64"/>
      <c r="P25" s="64"/>
      <c r="Q25" s="64"/>
      <c r="R25" s="64"/>
      <c r="S25" s="64"/>
      <c r="T25" s="64"/>
      <c r="U25" s="64"/>
      <c r="V25" s="64"/>
      <c r="W25" s="64"/>
      <c r="X25" s="64"/>
    </row>
    <row r="26" spans="2:24" outlineLevel="1" x14ac:dyDescent="0.25">
      <c r="B26" s="64"/>
      <c r="C26" s="64"/>
      <c r="D26" s="118">
        <v>19</v>
      </c>
      <c r="E26" s="7">
        <f>Model!D23</f>
        <v>0.42987955706051478</v>
      </c>
      <c r="F26" s="72" t="str">
        <f>'Teller 1'!F26</f>
        <v>Open</v>
      </c>
      <c r="G26" s="75">
        <f ca="1">COUNT($H$8:H25)-COUNTIF($J$8:J25,"&lt;"&amp;TEXT(E26,"General"))</f>
        <v>0</v>
      </c>
      <c r="H26" s="7" t="str">
        <f ca="1">IF(Model!J23=$C$4,MAXA(E26,MAX($J$8:J25)),"")</f>
        <v/>
      </c>
      <c r="I26" s="7" t="str">
        <f ca="1">IF(Model!J23=$C$4,_xll.CB.Normal(INDEX(Summary!$C$5:$E$12,7,'Teller 3'!$C$5),(INDEX(Summary!$C$5:$E$12,8,'Teller 3'!$C$5)),0),"")</f>
        <v/>
      </c>
      <c r="J26" s="7" t="str">
        <f t="shared" ca="1" si="3"/>
        <v/>
      </c>
      <c r="K26" s="76" t="str">
        <f t="shared" ca="1" si="4"/>
        <v/>
      </c>
      <c r="L26" s="73">
        <f t="shared" si="0"/>
        <v>0</v>
      </c>
      <c r="M26" s="73">
        <f t="shared" si="1"/>
        <v>0</v>
      </c>
      <c r="N26" s="73">
        <f t="shared" si="2"/>
        <v>0</v>
      </c>
      <c r="O26" s="64"/>
      <c r="P26" s="64"/>
      <c r="Q26" s="64"/>
      <c r="R26" s="64"/>
      <c r="S26" s="64"/>
      <c r="T26" s="64"/>
      <c r="U26" s="64"/>
      <c r="V26" s="64"/>
      <c r="W26" s="64"/>
      <c r="X26" s="64"/>
    </row>
    <row r="27" spans="2:24" outlineLevel="1" x14ac:dyDescent="0.25">
      <c r="B27" s="64"/>
      <c r="C27" s="64"/>
      <c r="D27" s="118">
        <v>20</v>
      </c>
      <c r="E27" s="7">
        <f>Model!D24</f>
        <v>0.43276767031284791</v>
      </c>
      <c r="F27" s="72" t="str">
        <f>'Teller 1'!F27</f>
        <v>Open</v>
      </c>
      <c r="G27" s="75">
        <f ca="1">COUNT($H$8:H26)-COUNTIF($J$8:J26,"&lt;"&amp;TEXT(E27,"General"))</f>
        <v>0</v>
      </c>
      <c r="H27" s="7" t="str">
        <f ca="1">IF(Model!J24=$C$4,MAXA(E27,MAX($J$8:J26)),"")</f>
        <v/>
      </c>
      <c r="I27" s="7" t="str">
        <f ca="1">IF(Model!J24=$C$4,_xll.CB.Normal(INDEX(Summary!$C$5:$E$12,7,'Teller 3'!$C$5),(INDEX(Summary!$C$5:$E$12,8,'Teller 3'!$C$5)),0),"")</f>
        <v/>
      </c>
      <c r="J27" s="7" t="str">
        <f t="shared" ca="1" si="3"/>
        <v/>
      </c>
      <c r="K27" s="76" t="str">
        <f t="shared" ca="1" si="4"/>
        <v/>
      </c>
      <c r="L27" s="73">
        <f t="shared" si="0"/>
        <v>0</v>
      </c>
      <c r="M27" s="73">
        <f t="shared" si="1"/>
        <v>0</v>
      </c>
      <c r="N27" s="73">
        <f t="shared" si="2"/>
        <v>0</v>
      </c>
      <c r="O27" s="64"/>
      <c r="P27" s="64"/>
      <c r="Q27" s="64"/>
      <c r="R27" s="64"/>
      <c r="S27" s="64"/>
      <c r="T27" s="64"/>
      <c r="U27" s="64"/>
      <c r="V27" s="64"/>
      <c r="W27" s="64"/>
      <c r="X27" s="64"/>
    </row>
    <row r="28" spans="2:24" outlineLevel="1" x14ac:dyDescent="0.25">
      <c r="B28" s="64"/>
      <c r="C28" s="64"/>
      <c r="D28" s="118">
        <v>21</v>
      </c>
      <c r="E28" s="7">
        <f>Model!D25</f>
        <v>0.43565578356518103</v>
      </c>
      <c r="F28" s="72" t="str">
        <f>'Teller 1'!F28</f>
        <v>Open</v>
      </c>
      <c r="G28" s="75">
        <f ca="1">COUNT($H$8:H27)-COUNTIF($J$8:J27,"&lt;"&amp;TEXT(E28,"General"))</f>
        <v>0</v>
      </c>
      <c r="H28" s="7" t="str">
        <f ca="1">IF(Model!J25=$C$4,MAXA(E28,MAX($J$8:J27)),"")</f>
        <v/>
      </c>
      <c r="I28" s="7" t="str">
        <f ca="1">IF(Model!J25=$C$4,_xll.CB.Normal(INDEX(Summary!$C$5:$E$12,7,'Teller 3'!$C$5),(INDEX(Summary!$C$5:$E$12,8,'Teller 3'!$C$5)),0),"")</f>
        <v/>
      </c>
      <c r="J28" s="7" t="str">
        <f t="shared" ca="1" si="3"/>
        <v/>
      </c>
      <c r="K28" s="76" t="str">
        <f t="shared" ca="1" si="4"/>
        <v/>
      </c>
      <c r="L28" s="73">
        <f t="shared" si="0"/>
        <v>0</v>
      </c>
      <c r="M28" s="73">
        <f t="shared" si="1"/>
        <v>0</v>
      </c>
      <c r="N28" s="73">
        <f t="shared" si="2"/>
        <v>0</v>
      </c>
      <c r="O28" s="64"/>
      <c r="P28" s="64"/>
      <c r="Q28" s="64"/>
      <c r="R28" s="64"/>
      <c r="S28" s="64"/>
      <c r="T28" s="64"/>
      <c r="U28" s="64"/>
      <c r="V28" s="64"/>
      <c r="W28" s="64"/>
      <c r="X28" s="64"/>
    </row>
    <row r="29" spans="2:24" outlineLevel="1" x14ac:dyDescent="0.25">
      <c r="B29" s="64"/>
      <c r="C29" s="64"/>
      <c r="D29" s="118">
        <v>22</v>
      </c>
      <c r="E29" s="7">
        <f>Model!D26</f>
        <v>0.43854389681751416</v>
      </c>
      <c r="F29" s="72" t="str">
        <f>'Teller 1'!F29</f>
        <v>Open</v>
      </c>
      <c r="G29" s="75">
        <f ca="1">COUNT($H$8:H28)-COUNTIF($J$8:J28,"&lt;"&amp;TEXT(E29,"General"))</f>
        <v>0</v>
      </c>
      <c r="H29" s="7" t="str">
        <f ca="1">IF(Model!J26=$C$4,MAXA(E29,MAX($J$8:J28)),"")</f>
        <v/>
      </c>
      <c r="I29" s="7" t="str">
        <f ca="1">IF(Model!J26=$C$4,_xll.CB.Normal(INDEX(Summary!$C$5:$E$12,7,'Teller 3'!$C$5),(INDEX(Summary!$C$5:$E$12,8,'Teller 3'!$C$5)),0),"")</f>
        <v/>
      </c>
      <c r="J29" s="7" t="str">
        <f t="shared" ca="1" si="3"/>
        <v/>
      </c>
      <c r="K29" s="76" t="str">
        <f t="shared" ca="1" si="4"/>
        <v/>
      </c>
      <c r="L29" s="73">
        <f t="shared" si="0"/>
        <v>0</v>
      </c>
      <c r="M29" s="73">
        <f t="shared" si="1"/>
        <v>0</v>
      </c>
      <c r="N29" s="73">
        <f t="shared" si="2"/>
        <v>0</v>
      </c>
      <c r="O29" s="64"/>
      <c r="P29" s="64"/>
      <c r="Q29" s="64"/>
      <c r="R29" s="64"/>
      <c r="S29" s="64"/>
      <c r="T29" s="64"/>
      <c r="U29" s="64"/>
      <c r="V29" s="64"/>
      <c r="W29" s="64"/>
      <c r="X29" s="64"/>
    </row>
    <row r="30" spans="2:24" outlineLevel="1" x14ac:dyDescent="0.25">
      <c r="B30" s="64"/>
      <c r="C30" s="64"/>
      <c r="D30" s="118">
        <v>23</v>
      </c>
      <c r="E30" s="7">
        <f>Model!D27</f>
        <v>0.44143201006984728</v>
      </c>
      <c r="F30" s="72" t="str">
        <f>'Teller 1'!F30</f>
        <v>Open</v>
      </c>
      <c r="G30" s="75">
        <f ca="1">COUNT($H$8:H29)-COUNTIF($J$8:J29,"&lt;"&amp;TEXT(E30,"General"))</f>
        <v>0</v>
      </c>
      <c r="H30" s="7" t="str">
        <f ca="1">IF(Model!J27=$C$4,MAXA(E30,MAX($J$8:J29)),"")</f>
        <v/>
      </c>
      <c r="I30" s="7" t="str">
        <f ca="1">IF(Model!J27=$C$4,_xll.CB.Normal(INDEX(Summary!$C$5:$E$12,7,'Teller 3'!$C$5),(INDEX(Summary!$C$5:$E$12,8,'Teller 3'!$C$5)),0),"")</f>
        <v/>
      </c>
      <c r="J30" s="7" t="str">
        <f t="shared" ca="1" si="3"/>
        <v/>
      </c>
      <c r="K30" s="76" t="str">
        <f t="shared" ca="1" si="4"/>
        <v/>
      </c>
      <c r="L30" s="73">
        <f t="shared" si="0"/>
        <v>0</v>
      </c>
      <c r="M30" s="73">
        <f t="shared" si="1"/>
        <v>0</v>
      </c>
      <c r="N30" s="73">
        <f t="shared" si="2"/>
        <v>0</v>
      </c>
      <c r="O30" s="64"/>
      <c r="P30" s="64"/>
      <c r="Q30" s="64"/>
      <c r="R30" s="64"/>
      <c r="S30" s="64"/>
      <c r="T30" s="64"/>
      <c r="U30" s="64"/>
      <c r="V30" s="64"/>
      <c r="W30" s="64"/>
      <c r="X30" s="64"/>
    </row>
    <row r="31" spans="2:24" outlineLevel="1" x14ac:dyDescent="0.25">
      <c r="B31" s="64"/>
      <c r="C31" s="64"/>
      <c r="D31" s="118">
        <v>24</v>
      </c>
      <c r="E31" s="7">
        <f>Model!D28</f>
        <v>0.4443201233221804</v>
      </c>
      <c r="F31" s="72" t="str">
        <f>'Teller 1'!F31</f>
        <v>Open</v>
      </c>
      <c r="G31" s="75">
        <f ca="1">COUNT($H$8:H30)-COUNTIF($J$8:J30,"&lt;"&amp;TEXT(E31,"General"))</f>
        <v>0</v>
      </c>
      <c r="H31" s="7" t="str">
        <f ca="1">IF(Model!J28=$C$4,MAXA(E31,MAX($J$8:J30)),"")</f>
        <v/>
      </c>
      <c r="I31" s="7" t="str">
        <f ca="1">IF(Model!J28=$C$4,_xll.CB.Normal(INDEX(Summary!$C$5:$E$12,7,'Teller 3'!$C$5),(INDEX(Summary!$C$5:$E$12,8,'Teller 3'!$C$5)),0),"")</f>
        <v/>
      </c>
      <c r="J31" s="7" t="str">
        <f t="shared" ca="1" si="3"/>
        <v/>
      </c>
      <c r="K31" s="76" t="str">
        <f t="shared" ca="1" si="4"/>
        <v/>
      </c>
      <c r="L31" s="73">
        <f t="shared" si="0"/>
        <v>0</v>
      </c>
      <c r="M31" s="73">
        <f t="shared" si="1"/>
        <v>0</v>
      </c>
      <c r="N31" s="73">
        <f t="shared" si="2"/>
        <v>0</v>
      </c>
      <c r="O31" s="64"/>
      <c r="P31" s="64"/>
      <c r="Q31" s="64"/>
      <c r="R31" s="64"/>
      <c r="S31" s="64"/>
      <c r="T31" s="64"/>
      <c r="U31" s="64"/>
      <c r="V31" s="64"/>
      <c r="W31" s="64"/>
      <c r="X31" s="64"/>
    </row>
    <row r="32" spans="2:24" outlineLevel="1" x14ac:dyDescent="0.25">
      <c r="B32" s="64"/>
      <c r="C32" s="64"/>
      <c r="D32" s="118">
        <v>25</v>
      </c>
      <c r="E32" s="7">
        <f>Model!D29</f>
        <v>0.44720823657451353</v>
      </c>
      <c r="F32" s="72" t="str">
        <f>'Teller 1'!F32</f>
        <v>Open</v>
      </c>
      <c r="G32" s="75">
        <f ca="1">COUNT($H$8:H31)-COUNTIF($J$8:J31,"&lt;"&amp;TEXT(E32,"General"))</f>
        <v>0</v>
      </c>
      <c r="H32" s="7" t="str">
        <f ca="1">IF(Model!J29=$C$4,MAXA(E32,MAX($J$8:J31)),"")</f>
        <v/>
      </c>
      <c r="I32" s="7" t="str">
        <f ca="1">IF(Model!J29=$C$4,_xll.CB.Normal(INDEX(Summary!$C$5:$E$12,7,'Teller 3'!$C$5),(INDEX(Summary!$C$5:$E$12,8,'Teller 3'!$C$5)),0),"")</f>
        <v/>
      </c>
      <c r="J32" s="7" t="str">
        <f t="shared" ca="1" si="3"/>
        <v/>
      </c>
      <c r="K32" s="76" t="str">
        <f t="shared" ca="1" si="4"/>
        <v/>
      </c>
      <c r="L32" s="73">
        <f t="shared" si="0"/>
        <v>0</v>
      </c>
      <c r="M32" s="73">
        <f t="shared" si="1"/>
        <v>0</v>
      </c>
      <c r="N32" s="73">
        <f t="shared" si="2"/>
        <v>0</v>
      </c>
      <c r="O32" s="64"/>
      <c r="P32" s="64"/>
      <c r="Q32" s="64"/>
      <c r="R32" s="64"/>
      <c r="S32" s="64"/>
      <c r="T32" s="64"/>
      <c r="U32" s="64"/>
      <c r="V32" s="64"/>
      <c r="W32" s="64"/>
      <c r="X32" s="64"/>
    </row>
    <row r="33" spans="2:24" outlineLevel="1" x14ac:dyDescent="0.25">
      <c r="B33" s="64"/>
      <c r="C33" s="64"/>
      <c r="D33" s="118">
        <v>26</v>
      </c>
      <c r="E33" s="7">
        <f>Model!D30</f>
        <v>0.45009634982684665</v>
      </c>
      <c r="F33" s="72" t="str">
        <f>'Teller 1'!F33</f>
        <v>Open</v>
      </c>
      <c r="G33" s="75">
        <f ca="1">COUNT($H$8:H32)-COUNTIF($J$8:J32,"&lt;"&amp;TEXT(E33,"General"))</f>
        <v>0</v>
      </c>
      <c r="H33" s="7" t="str">
        <f ca="1">IF(Model!J30=$C$4,MAXA(E33,MAX($J$8:J32)),"")</f>
        <v/>
      </c>
      <c r="I33" s="7" t="str">
        <f ca="1">IF(Model!J30=$C$4,_xll.CB.Normal(INDEX(Summary!$C$5:$E$12,7,'Teller 3'!$C$5),(INDEX(Summary!$C$5:$E$12,8,'Teller 3'!$C$5)),0),"")</f>
        <v/>
      </c>
      <c r="J33" s="7" t="str">
        <f t="shared" ca="1" si="3"/>
        <v/>
      </c>
      <c r="K33" s="76" t="str">
        <f t="shared" ca="1" si="4"/>
        <v/>
      </c>
      <c r="L33" s="73">
        <f t="shared" si="0"/>
        <v>0</v>
      </c>
      <c r="M33" s="73">
        <f t="shared" si="1"/>
        <v>0</v>
      </c>
      <c r="N33" s="73">
        <f t="shared" si="2"/>
        <v>0</v>
      </c>
      <c r="O33" s="64"/>
      <c r="P33" s="64"/>
      <c r="Q33" s="64"/>
      <c r="R33" s="64"/>
      <c r="S33" s="64"/>
      <c r="T33" s="64"/>
      <c r="U33" s="64"/>
      <c r="V33" s="64"/>
      <c r="W33" s="64"/>
      <c r="X33" s="64"/>
    </row>
    <row r="34" spans="2:24" outlineLevel="1" x14ac:dyDescent="0.25">
      <c r="B34" s="64"/>
      <c r="C34" s="64"/>
      <c r="D34" s="118">
        <v>27</v>
      </c>
      <c r="E34" s="7">
        <f>Model!D31</f>
        <v>0.45298446307917978</v>
      </c>
      <c r="F34" s="72" t="str">
        <f>'Teller 1'!F34</f>
        <v>Open</v>
      </c>
      <c r="G34" s="75">
        <f ca="1">COUNT($H$8:H33)-COUNTIF($J$8:J33,"&lt;"&amp;TEXT(E34,"General"))</f>
        <v>0</v>
      </c>
      <c r="H34" s="7" t="str">
        <f ca="1">IF(Model!J31=$C$4,MAXA(E34,MAX($J$8:J33)),"")</f>
        <v/>
      </c>
      <c r="I34" s="7" t="str">
        <f ca="1">IF(Model!J31=$C$4,_xll.CB.Normal(INDEX(Summary!$C$5:$E$12,7,'Teller 3'!$C$5),(INDEX(Summary!$C$5:$E$12,8,'Teller 3'!$C$5)),0),"")</f>
        <v/>
      </c>
      <c r="J34" s="7" t="str">
        <f t="shared" ca="1" si="3"/>
        <v/>
      </c>
      <c r="K34" s="76" t="str">
        <f t="shared" ca="1" si="4"/>
        <v/>
      </c>
      <c r="L34" s="73">
        <f t="shared" si="0"/>
        <v>0</v>
      </c>
      <c r="M34" s="73">
        <f t="shared" si="1"/>
        <v>0</v>
      </c>
      <c r="N34" s="73">
        <f t="shared" si="2"/>
        <v>0</v>
      </c>
      <c r="O34" s="64"/>
      <c r="P34" s="64"/>
      <c r="Q34" s="64"/>
      <c r="R34" s="64"/>
      <c r="S34" s="64"/>
      <c r="T34" s="64"/>
      <c r="U34" s="64"/>
      <c r="V34" s="64"/>
      <c r="W34" s="64"/>
      <c r="X34" s="64"/>
    </row>
    <row r="35" spans="2:24" outlineLevel="1" x14ac:dyDescent="0.25">
      <c r="B35" s="64"/>
      <c r="C35" s="64"/>
      <c r="D35" s="118">
        <v>28</v>
      </c>
      <c r="E35" s="7">
        <f>Model!D32</f>
        <v>0.4558725763315129</v>
      </c>
      <c r="F35" s="72" t="str">
        <f>'Teller 1'!F35</f>
        <v>Open</v>
      </c>
      <c r="G35" s="75">
        <f ca="1">COUNT($H$8:H34)-COUNTIF($J$8:J34,"&lt;"&amp;TEXT(E35,"General"))</f>
        <v>0</v>
      </c>
      <c r="H35" s="7" t="str">
        <f ca="1">IF(Model!J32=$C$4,MAXA(E35,MAX($J$8:J34)),"")</f>
        <v/>
      </c>
      <c r="I35" s="7" t="str">
        <f ca="1">IF(Model!J32=$C$4,_xll.CB.Normal(INDEX(Summary!$C$5:$E$12,7,'Teller 3'!$C$5),(INDEX(Summary!$C$5:$E$12,8,'Teller 3'!$C$5)),0),"")</f>
        <v/>
      </c>
      <c r="J35" s="7" t="str">
        <f t="shared" ca="1" si="3"/>
        <v/>
      </c>
      <c r="K35" s="76" t="str">
        <f t="shared" ca="1" si="4"/>
        <v/>
      </c>
      <c r="L35" s="73">
        <f t="shared" si="0"/>
        <v>0</v>
      </c>
      <c r="M35" s="73">
        <f t="shared" si="1"/>
        <v>0</v>
      </c>
      <c r="N35" s="73">
        <f t="shared" si="2"/>
        <v>0</v>
      </c>
      <c r="O35" s="64"/>
      <c r="P35" s="64"/>
      <c r="Q35" s="64"/>
      <c r="R35" s="64"/>
      <c r="S35" s="64"/>
      <c r="T35" s="64"/>
      <c r="U35" s="64"/>
      <c r="V35" s="64"/>
      <c r="W35" s="64"/>
      <c r="X35" s="64"/>
    </row>
    <row r="36" spans="2:24" outlineLevel="1" x14ac:dyDescent="0.25">
      <c r="B36" s="64"/>
      <c r="C36" s="64"/>
      <c r="D36" s="118">
        <v>29</v>
      </c>
      <c r="E36" s="7">
        <f>Model!D33</f>
        <v>0.45876068958384603</v>
      </c>
      <c r="F36" s="72" t="str">
        <f>'Teller 1'!F36</f>
        <v>Open</v>
      </c>
      <c r="G36" s="75">
        <f ca="1">COUNT($H$8:H35)-COUNTIF($J$8:J35,"&lt;"&amp;TEXT(E36,"General"))</f>
        <v>0</v>
      </c>
      <c r="H36" s="7" t="str">
        <f ca="1">IF(Model!J33=$C$4,MAXA(E36,MAX($J$8:J35)),"")</f>
        <v/>
      </c>
      <c r="I36" s="7" t="str">
        <f ca="1">IF(Model!J33=$C$4,_xll.CB.Normal(INDEX(Summary!$C$5:$E$12,7,'Teller 3'!$C$5),(INDEX(Summary!$C$5:$E$12,8,'Teller 3'!$C$5)),0),"")</f>
        <v/>
      </c>
      <c r="J36" s="7" t="str">
        <f t="shared" ca="1" si="3"/>
        <v/>
      </c>
      <c r="K36" s="76" t="str">
        <f t="shared" ca="1" si="4"/>
        <v/>
      </c>
      <c r="L36" s="73">
        <f t="shared" si="0"/>
        <v>0</v>
      </c>
      <c r="M36" s="73">
        <f t="shared" si="1"/>
        <v>0</v>
      </c>
      <c r="N36" s="73">
        <f t="shared" si="2"/>
        <v>0</v>
      </c>
      <c r="O36" s="64"/>
      <c r="P36" s="64"/>
      <c r="Q36" s="64"/>
      <c r="R36" s="64"/>
      <c r="S36" s="64"/>
      <c r="T36" s="64"/>
      <c r="U36" s="64"/>
      <c r="V36" s="64"/>
      <c r="W36" s="64"/>
      <c r="X36" s="64"/>
    </row>
    <row r="37" spans="2:24" outlineLevel="1" x14ac:dyDescent="0.25">
      <c r="B37" s="64"/>
      <c r="C37" s="64"/>
      <c r="D37" s="118">
        <v>30</v>
      </c>
      <c r="E37" s="7">
        <f>Model!D34</f>
        <v>0.46164880283617915</v>
      </c>
      <c r="F37" s="72" t="str">
        <f>'Teller 1'!F37</f>
        <v>Open</v>
      </c>
      <c r="G37" s="75">
        <f ca="1">COUNT($H$8:H36)-COUNTIF($J$8:J36,"&lt;"&amp;TEXT(E37,"General"))</f>
        <v>0</v>
      </c>
      <c r="H37" s="7" t="str">
        <f ca="1">IF(Model!J34=$C$4,MAXA(E37,MAX($J$8:J36)),"")</f>
        <v/>
      </c>
      <c r="I37" s="7" t="str">
        <f ca="1">IF(Model!J34=$C$4,_xll.CB.Normal(INDEX(Summary!$C$5:$E$12,7,'Teller 3'!$C$5),(INDEX(Summary!$C$5:$E$12,8,'Teller 3'!$C$5)),0),"")</f>
        <v/>
      </c>
      <c r="J37" s="7" t="str">
        <f t="shared" ca="1" si="3"/>
        <v/>
      </c>
      <c r="K37" s="76" t="str">
        <f t="shared" ca="1" si="4"/>
        <v/>
      </c>
      <c r="L37" s="73">
        <f t="shared" si="0"/>
        <v>0</v>
      </c>
      <c r="M37" s="73">
        <f t="shared" si="1"/>
        <v>0</v>
      </c>
      <c r="N37" s="73">
        <f t="shared" si="2"/>
        <v>0</v>
      </c>
      <c r="O37" s="64"/>
      <c r="P37" s="64"/>
      <c r="Q37" s="64"/>
      <c r="R37" s="64"/>
      <c r="S37" s="64"/>
      <c r="T37" s="64"/>
      <c r="U37" s="64"/>
      <c r="V37" s="64"/>
      <c r="W37" s="64"/>
      <c r="X37" s="64"/>
    </row>
    <row r="38" spans="2:24" outlineLevel="1" x14ac:dyDescent="0.25">
      <c r="B38" s="64"/>
      <c r="C38" s="64"/>
      <c r="D38" s="118">
        <v>31</v>
      </c>
      <c r="E38" s="7">
        <f>Model!D35</f>
        <v>0.46453691608851228</v>
      </c>
      <c r="F38" s="72" t="str">
        <f>'Teller 1'!F38</f>
        <v>Open</v>
      </c>
      <c r="G38" s="75">
        <f ca="1">COUNT($H$8:H37)-COUNTIF($J$8:J37,"&lt;"&amp;TEXT(E38,"General"))</f>
        <v>0</v>
      </c>
      <c r="H38" s="7" t="str">
        <f ca="1">IF(Model!J35=$C$4,MAXA(E38,MAX($J$8:J37)),"")</f>
        <v/>
      </c>
      <c r="I38" s="7" t="str">
        <f ca="1">IF(Model!J35=$C$4,_xll.CB.Normal(INDEX(Summary!$C$5:$E$12,7,'Teller 3'!$C$5),(INDEX(Summary!$C$5:$E$12,8,'Teller 3'!$C$5)),0),"")</f>
        <v/>
      </c>
      <c r="J38" s="7" t="str">
        <f t="shared" ca="1" si="3"/>
        <v/>
      </c>
      <c r="K38" s="76" t="str">
        <f t="shared" ca="1" si="4"/>
        <v/>
      </c>
      <c r="L38" s="73">
        <f t="shared" si="0"/>
        <v>0</v>
      </c>
      <c r="M38" s="73">
        <f t="shared" si="1"/>
        <v>0</v>
      </c>
      <c r="N38" s="73">
        <f t="shared" si="2"/>
        <v>0</v>
      </c>
      <c r="O38" s="64"/>
      <c r="P38" s="64"/>
      <c r="Q38" s="64"/>
      <c r="R38" s="64"/>
      <c r="S38" s="64"/>
      <c r="T38" s="64"/>
      <c r="U38" s="64"/>
      <c r="V38" s="64"/>
      <c r="W38" s="64"/>
      <c r="X38" s="64"/>
    </row>
    <row r="39" spans="2:24" outlineLevel="1" x14ac:dyDescent="0.25">
      <c r="B39" s="64"/>
      <c r="C39" s="64"/>
      <c r="D39" s="118">
        <v>32</v>
      </c>
      <c r="E39" s="7">
        <f>Model!D36</f>
        <v>0.4674250293408454</v>
      </c>
      <c r="F39" s="72" t="str">
        <f>'Teller 1'!F39</f>
        <v>Open</v>
      </c>
      <c r="G39" s="75">
        <f ca="1">COUNT($H$8:H38)-COUNTIF($J$8:J38,"&lt;"&amp;TEXT(E39,"General"))</f>
        <v>0</v>
      </c>
      <c r="H39" s="7" t="str">
        <f ca="1">IF(Model!J36=$C$4,MAXA(E39,MAX($J$8:J38)),"")</f>
        <v/>
      </c>
      <c r="I39" s="7" t="str">
        <f ca="1">IF(Model!J36=$C$4,_xll.CB.Normal(INDEX(Summary!$C$5:$E$12,7,'Teller 3'!$C$5),(INDEX(Summary!$C$5:$E$12,8,'Teller 3'!$C$5)),0),"")</f>
        <v/>
      </c>
      <c r="J39" s="7" t="str">
        <f t="shared" ca="1" si="3"/>
        <v/>
      </c>
      <c r="K39" s="76" t="str">
        <f t="shared" ca="1" si="4"/>
        <v/>
      </c>
      <c r="L39" s="73">
        <f t="shared" si="0"/>
        <v>0</v>
      </c>
      <c r="M39" s="73">
        <f t="shared" si="1"/>
        <v>0</v>
      </c>
      <c r="N39" s="73">
        <f t="shared" si="2"/>
        <v>0</v>
      </c>
      <c r="O39" s="64"/>
      <c r="P39" s="64"/>
      <c r="Q39" s="64"/>
      <c r="R39" s="64"/>
      <c r="S39" s="64"/>
      <c r="T39" s="64"/>
      <c r="U39" s="64"/>
      <c r="V39" s="64"/>
      <c r="W39" s="64"/>
      <c r="X39" s="64"/>
    </row>
    <row r="40" spans="2:24" outlineLevel="1" x14ac:dyDescent="0.25">
      <c r="B40" s="64"/>
      <c r="C40" s="64"/>
      <c r="D40" s="118">
        <v>33</v>
      </c>
      <c r="E40" s="7">
        <f>Model!D37</f>
        <v>0.47031314259317852</v>
      </c>
      <c r="F40" s="72" t="str">
        <f>'Teller 1'!F40</f>
        <v>Open</v>
      </c>
      <c r="G40" s="75">
        <f ca="1">COUNT($H$8:H39)-COUNTIF($J$8:J39,"&lt;"&amp;TEXT(E40,"General"))</f>
        <v>0</v>
      </c>
      <c r="H40" s="7" t="str">
        <f ca="1">IF(Model!J37=$C$4,MAXA(E40,MAX($J$8:J39)),"")</f>
        <v/>
      </c>
      <c r="I40" s="7" t="str">
        <f ca="1">IF(Model!J37=$C$4,_xll.CB.Normal(INDEX(Summary!$C$5:$E$12,7,'Teller 3'!$C$5),(INDEX(Summary!$C$5:$E$12,8,'Teller 3'!$C$5)),0),"")</f>
        <v/>
      </c>
      <c r="J40" s="7" t="str">
        <f t="shared" ca="1" si="3"/>
        <v/>
      </c>
      <c r="K40" s="76" t="str">
        <f t="shared" ca="1" si="4"/>
        <v/>
      </c>
      <c r="L40" s="73">
        <f t="shared" si="0"/>
        <v>0</v>
      </c>
      <c r="M40" s="73">
        <f t="shared" si="1"/>
        <v>0</v>
      </c>
      <c r="N40" s="73">
        <f t="shared" si="2"/>
        <v>0</v>
      </c>
      <c r="O40" s="64"/>
      <c r="P40" s="64"/>
      <c r="Q40" s="64"/>
      <c r="R40" s="64"/>
      <c r="S40" s="64"/>
      <c r="T40" s="64"/>
      <c r="U40" s="64"/>
      <c r="V40" s="64"/>
      <c r="W40" s="64"/>
      <c r="X40" s="64"/>
    </row>
    <row r="41" spans="2:24" outlineLevel="1" x14ac:dyDescent="0.25">
      <c r="B41" s="64"/>
      <c r="C41" s="64"/>
      <c r="D41" s="118">
        <v>34</v>
      </c>
      <c r="E41" s="7">
        <f>Model!D38</f>
        <v>0.47320125584551165</v>
      </c>
      <c r="F41" s="72" t="str">
        <f>'Teller 1'!F41</f>
        <v>Open</v>
      </c>
      <c r="G41" s="75">
        <f ca="1">COUNT($H$8:H40)-COUNTIF($J$8:J40,"&lt;"&amp;TEXT(E41,"General"))</f>
        <v>0</v>
      </c>
      <c r="H41" s="7" t="str">
        <f ca="1">IF(Model!J38=$C$4,MAXA(E41,MAX($J$8:J40)),"")</f>
        <v/>
      </c>
      <c r="I41" s="7" t="str">
        <f ca="1">IF(Model!J38=$C$4,_xll.CB.Normal(INDEX(Summary!$C$5:$E$12,7,'Teller 3'!$C$5),(INDEX(Summary!$C$5:$E$12,8,'Teller 3'!$C$5)),0),"")</f>
        <v/>
      </c>
      <c r="J41" s="7" t="str">
        <f t="shared" ca="1" si="3"/>
        <v/>
      </c>
      <c r="K41" s="76" t="str">
        <f t="shared" ca="1" si="4"/>
        <v/>
      </c>
      <c r="L41" s="73">
        <f t="shared" si="0"/>
        <v>0</v>
      </c>
      <c r="M41" s="73">
        <f t="shared" si="1"/>
        <v>0</v>
      </c>
      <c r="N41" s="73">
        <f t="shared" si="2"/>
        <v>0</v>
      </c>
      <c r="O41" s="64"/>
      <c r="P41" s="64"/>
      <c r="Q41" s="64"/>
      <c r="R41" s="64"/>
      <c r="S41" s="64"/>
      <c r="T41" s="64"/>
      <c r="U41" s="64"/>
      <c r="V41" s="64"/>
      <c r="W41" s="64"/>
      <c r="X41" s="64"/>
    </row>
    <row r="42" spans="2:24" outlineLevel="1" x14ac:dyDescent="0.25">
      <c r="B42" s="64"/>
      <c r="C42" s="64"/>
      <c r="D42" s="118">
        <v>35</v>
      </c>
      <c r="E42" s="7">
        <f>Model!D39</f>
        <v>0.47608936909784477</v>
      </c>
      <c r="F42" s="72" t="str">
        <f>'Teller 1'!F42</f>
        <v>Open</v>
      </c>
      <c r="G42" s="75">
        <f ca="1">COUNT($H$8:H41)-COUNTIF($J$8:J41,"&lt;"&amp;TEXT(E42,"General"))</f>
        <v>0</v>
      </c>
      <c r="H42" s="7" t="str">
        <f ca="1">IF(Model!J39=$C$4,MAXA(E42,MAX($J$8:J41)),"")</f>
        <v/>
      </c>
      <c r="I42" s="7" t="str">
        <f ca="1">IF(Model!J39=$C$4,_xll.CB.Normal(INDEX(Summary!$C$5:$E$12,7,'Teller 3'!$C$5),(INDEX(Summary!$C$5:$E$12,8,'Teller 3'!$C$5)),0),"")</f>
        <v/>
      </c>
      <c r="J42" s="7" t="str">
        <f t="shared" ca="1" si="3"/>
        <v/>
      </c>
      <c r="K42" s="76" t="str">
        <f t="shared" ca="1" si="4"/>
        <v/>
      </c>
      <c r="L42" s="73">
        <f t="shared" si="0"/>
        <v>0</v>
      </c>
      <c r="M42" s="73">
        <f t="shared" si="1"/>
        <v>0</v>
      </c>
      <c r="N42" s="73">
        <f t="shared" si="2"/>
        <v>0</v>
      </c>
      <c r="O42" s="64"/>
      <c r="P42" s="64"/>
      <c r="Q42" s="64"/>
      <c r="R42" s="64"/>
      <c r="S42" s="64"/>
      <c r="T42" s="64"/>
      <c r="U42" s="64"/>
      <c r="V42" s="64"/>
      <c r="W42" s="64"/>
      <c r="X42" s="64"/>
    </row>
    <row r="43" spans="2:24" outlineLevel="1" x14ac:dyDescent="0.25">
      <c r="B43" s="64"/>
      <c r="C43" s="64"/>
      <c r="D43" s="118">
        <v>36</v>
      </c>
      <c r="E43" s="7">
        <f>Model!D40</f>
        <v>0.4789774823501779</v>
      </c>
      <c r="F43" s="72" t="str">
        <f>'Teller 1'!F43</f>
        <v>Open</v>
      </c>
      <c r="G43" s="75">
        <f ca="1">COUNT($H$8:H42)-COUNTIF($J$8:J42,"&lt;"&amp;TEXT(E43,"General"))</f>
        <v>0</v>
      </c>
      <c r="H43" s="7" t="str">
        <f ca="1">IF(Model!J40=$C$4,MAXA(E43,MAX($J$8:J42)),"")</f>
        <v/>
      </c>
      <c r="I43" s="7" t="str">
        <f ca="1">IF(Model!J40=$C$4,_xll.CB.Normal(INDEX(Summary!$C$5:$E$12,7,'Teller 3'!$C$5),(INDEX(Summary!$C$5:$E$12,8,'Teller 3'!$C$5)),0),"")</f>
        <v/>
      </c>
      <c r="J43" s="7" t="str">
        <f t="shared" ca="1" si="3"/>
        <v/>
      </c>
      <c r="K43" s="76" t="str">
        <f t="shared" ca="1" si="4"/>
        <v/>
      </c>
      <c r="L43" s="73">
        <f t="shared" si="0"/>
        <v>0</v>
      </c>
      <c r="M43" s="73">
        <f t="shared" si="1"/>
        <v>0</v>
      </c>
      <c r="N43" s="73">
        <f t="shared" si="2"/>
        <v>0</v>
      </c>
      <c r="O43" s="64"/>
      <c r="P43" s="64"/>
      <c r="Q43" s="64"/>
      <c r="R43" s="64"/>
      <c r="S43" s="64"/>
      <c r="T43" s="64"/>
      <c r="U43" s="64"/>
      <c r="V43" s="64"/>
      <c r="W43" s="64"/>
      <c r="X43" s="64"/>
    </row>
    <row r="44" spans="2:24" outlineLevel="1" x14ac:dyDescent="0.25">
      <c r="B44" s="64"/>
      <c r="C44" s="64"/>
      <c r="D44" s="118">
        <v>37</v>
      </c>
      <c r="E44" s="7">
        <f>Model!D41</f>
        <v>0.48186559560251102</v>
      </c>
      <c r="F44" s="72" t="str">
        <f>'Teller 1'!F44</f>
        <v>Open</v>
      </c>
      <c r="G44" s="75">
        <f ca="1">COUNT($H$8:H43)-COUNTIF($J$8:J43,"&lt;"&amp;TEXT(E44,"General"))</f>
        <v>0</v>
      </c>
      <c r="H44" s="7" t="str">
        <f ca="1">IF(Model!J41=$C$4,MAXA(E44,MAX($J$8:J43)),"")</f>
        <v/>
      </c>
      <c r="I44" s="7" t="str">
        <f ca="1">IF(Model!J41=$C$4,_xll.CB.Normal(INDEX(Summary!$C$5:$E$12,7,'Teller 3'!$C$5),(INDEX(Summary!$C$5:$E$12,8,'Teller 3'!$C$5)),0),"")</f>
        <v/>
      </c>
      <c r="J44" s="7" t="str">
        <f t="shared" ca="1" si="3"/>
        <v/>
      </c>
      <c r="K44" s="76" t="str">
        <f t="shared" ca="1" si="4"/>
        <v/>
      </c>
      <c r="L44" s="73">
        <f t="shared" si="0"/>
        <v>0</v>
      </c>
      <c r="M44" s="73">
        <f t="shared" si="1"/>
        <v>0</v>
      </c>
      <c r="N44" s="73">
        <f t="shared" si="2"/>
        <v>0</v>
      </c>
      <c r="O44" s="64"/>
      <c r="P44" s="64"/>
      <c r="Q44" s="64"/>
      <c r="R44" s="64"/>
      <c r="S44" s="64"/>
      <c r="T44" s="64"/>
      <c r="U44" s="64"/>
      <c r="V44" s="64"/>
      <c r="W44" s="64"/>
      <c r="X44" s="64"/>
    </row>
    <row r="45" spans="2:24" outlineLevel="1" x14ac:dyDescent="0.25">
      <c r="B45" s="64"/>
      <c r="C45" s="64"/>
      <c r="D45" s="118">
        <v>38</v>
      </c>
      <c r="E45" s="7">
        <f>Model!D42</f>
        <v>0.48475370885484415</v>
      </c>
      <c r="F45" s="72" t="str">
        <f>'Teller 1'!F45</f>
        <v>Open</v>
      </c>
      <c r="G45" s="75">
        <f ca="1">COUNT($H$8:H44)-COUNTIF($J$8:J44,"&lt;"&amp;TEXT(E45,"General"))</f>
        <v>0</v>
      </c>
      <c r="H45" s="7" t="str">
        <f ca="1">IF(Model!J42=$C$4,MAXA(E45,MAX($J$8:J44)),"")</f>
        <v/>
      </c>
      <c r="I45" s="7" t="str">
        <f ca="1">IF(Model!J42=$C$4,_xll.CB.Normal(INDEX(Summary!$C$5:$E$12,7,'Teller 3'!$C$5),(INDEX(Summary!$C$5:$E$12,8,'Teller 3'!$C$5)),0),"")</f>
        <v/>
      </c>
      <c r="J45" s="7" t="str">
        <f t="shared" ca="1" si="3"/>
        <v/>
      </c>
      <c r="K45" s="76" t="str">
        <f t="shared" ca="1" si="4"/>
        <v/>
      </c>
      <c r="L45" s="73">
        <f t="shared" si="0"/>
        <v>0</v>
      </c>
      <c r="M45" s="73">
        <f t="shared" si="1"/>
        <v>0</v>
      </c>
      <c r="N45" s="73">
        <f t="shared" si="2"/>
        <v>0</v>
      </c>
      <c r="O45" s="64"/>
      <c r="P45" s="64"/>
      <c r="Q45" s="64"/>
      <c r="R45" s="64"/>
      <c r="S45" s="64"/>
      <c r="T45" s="64"/>
      <c r="U45" s="64"/>
      <c r="V45" s="64"/>
      <c r="W45" s="64"/>
      <c r="X45" s="64"/>
    </row>
    <row r="46" spans="2:24" outlineLevel="1" x14ac:dyDescent="0.25">
      <c r="B46" s="64"/>
      <c r="C46" s="64"/>
      <c r="D46" s="118">
        <v>39</v>
      </c>
      <c r="E46" s="7">
        <f>Model!D43</f>
        <v>0.48764182210717727</v>
      </c>
      <c r="F46" s="72" t="str">
        <f>'Teller 1'!F46</f>
        <v>Open</v>
      </c>
      <c r="G46" s="75">
        <f ca="1">COUNT($H$8:H45)-COUNTIF($J$8:J45,"&lt;"&amp;TEXT(E46,"General"))</f>
        <v>0</v>
      </c>
      <c r="H46" s="7" t="str">
        <f ca="1">IF(Model!J43=$C$4,MAXA(E46,MAX($J$8:J45)),"")</f>
        <v/>
      </c>
      <c r="I46" s="7" t="str">
        <f ca="1">IF(Model!J43=$C$4,_xll.CB.Normal(INDEX(Summary!$C$5:$E$12,7,'Teller 3'!$C$5),(INDEX(Summary!$C$5:$E$12,8,'Teller 3'!$C$5)),0),"")</f>
        <v/>
      </c>
      <c r="J46" s="7" t="str">
        <f t="shared" ca="1" si="3"/>
        <v/>
      </c>
      <c r="K46" s="76" t="str">
        <f t="shared" ca="1" si="4"/>
        <v/>
      </c>
      <c r="L46" s="73">
        <f t="shared" si="0"/>
        <v>0</v>
      </c>
      <c r="M46" s="73">
        <f t="shared" si="1"/>
        <v>0</v>
      </c>
      <c r="N46" s="73">
        <f t="shared" si="2"/>
        <v>0</v>
      </c>
      <c r="O46" s="64"/>
      <c r="P46" s="64"/>
      <c r="Q46" s="64"/>
      <c r="R46" s="64"/>
      <c r="S46" s="64"/>
      <c r="T46" s="64"/>
      <c r="U46" s="64"/>
      <c r="V46" s="64"/>
      <c r="W46" s="64"/>
      <c r="X46" s="64"/>
    </row>
    <row r="47" spans="2:24" outlineLevel="1" x14ac:dyDescent="0.25">
      <c r="B47" s="64"/>
      <c r="C47" s="64"/>
      <c r="D47" s="118">
        <v>40</v>
      </c>
      <c r="E47" s="7">
        <f>Model!D44</f>
        <v>0.49052993535951039</v>
      </c>
      <c r="F47" s="72" t="str">
        <f>'Teller 1'!F47</f>
        <v>Open</v>
      </c>
      <c r="G47" s="75">
        <f ca="1">COUNT($H$8:H46)-COUNTIF($J$8:J46,"&lt;"&amp;TEXT(E47,"General"))</f>
        <v>0</v>
      </c>
      <c r="H47" s="7" t="str">
        <f ca="1">IF(Model!J44=$C$4,MAXA(E47,MAX($J$8:J46)),"")</f>
        <v/>
      </c>
      <c r="I47" s="7" t="str">
        <f ca="1">IF(Model!J44=$C$4,_xll.CB.Normal(INDEX(Summary!$C$5:$E$12,7,'Teller 3'!$C$5),(INDEX(Summary!$C$5:$E$12,8,'Teller 3'!$C$5)),0),"")</f>
        <v/>
      </c>
      <c r="J47" s="7" t="str">
        <f t="shared" ca="1" si="3"/>
        <v/>
      </c>
      <c r="K47" s="76" t="str">
        <f t="shared" ca="1" si="4"/>
        <v/>
      </c>
      <c r="L47" s="73">
        <f t="shared" si="0"/>
        <v>0</v>
      </c>
      <c r="M47" s="73">
        <f t="shared" si="1"/>
        <v>0</v>
      </c>
      <c r="N47" s="73">
        <f t="shared" si="2"/>
        <v>0</v>
      </c>
      <c r="O47" s="64"/>
      <c r="P47" s="64"/>
      <c r="Q47" s="64"/>
      <c r="R47" s="64"/>
      <c r="S47" s="64"/>
      <c r="T47" s="64"/>
      <c r="U47" s="64"/>
      <c r="V47" s="64"/>
      <c r="W47" s="64"/>
      <c r="X47" s="64"/>
    </row>
    <row r="48" spans="2:24" outlineLevel="1" x14ac:dyDescent="0.25">
      <c r="B48" s="64"/>
      <c r="C48" s="64"/>
      <c r="D48" s="118">
        <v>41</v>
      </c>
      <c r="E48" s="7">
        <f>Model!D45</f>
        <v>0.49341804861184352</v>
      </c>
      <c r="F48" s="72" t="str">
        <f>'Teller 1'!F48</f>
        <v>Open</v>
      </c>
      <c r="G48" s="75">
        <f ca="1">COUNT($H$8:H47)-COUNTIF($J$8:J47,"&lt;"&amp;TEXT(E48,"General"))</f>
        <v>0</v>
      </c>
      <c r="H48" s="7" t="str">
        <f ca="1">IF(Model!J45=$C$4,MAXA(E48,MAX($J$8:J47)),"")</f>
        <v/>
      </c>
      <c r="I48" s="7" t="str">
        <f ca="1">IF(Model!J45=$C$4,_xll.CB.Normal(INDEX(Summary!$C$5:$E$12,7,'Teller 3'!$C$5),(INDEX(Summary!$C$5:$E$12,8,'Teller 3'!$C$5)),0),"")</f>
        <v/>
      </c>
      <c r="J48" s="7" t="str">
        <f t="shared" ca="1" si="3"/>
        <v/>
      </c>
      <c r="K48" s="76" t="str">
        <f t="shared" ca="1" si="4"/>
        <v/>
      </c>
      <c r="L48" s="73">
        <f t="shared" si="0"/>
        <v>0</v>
      </c>
      <c r="M48" s="73">
        <f t="shared" si="1"/>
        <v>0</v>
      </c>
      <c r="N48" s="73">
        <f t="shared" si="2"/>
        <v>0</v>
      </c>
      <c r="O48" s="64"/>
      <c r="P48" s="64"/>
      <c r="Q48" s="64"/>
      <c r="R48" s="64"/>
      <c r="S48" s="64"/>
      <c r="T48" s="64"/>
      <c r="U48" s="64"/>
      <c r="V48" s="64"/>
      <c r="W48" s="64"/>
      <c r="X48" s="64"/>
    </row>
    <row r="49" spans="2:24" outlineLevel="1" x14ac:dyDescent="0.25">
      <c r="B49" s="64"/>
      <c r="C49" s="64"/>
      <c r="D49" s="118">
        <v>42</v>
      </c>
      <c r="E49" s="7">
        <f>Model!D46</f>
        <v>0.49630616186417664</v>
      </c>
      <c r="F49" s="72" t="str">
        <f>'Teller 1'!F49</f>
        <v>Open</v>
      </c>
      <c r="G49" s="75">
        <f ca="1">COUNT($H$8:H48)-COUNTIF($J$8:J48,"&lt;"&amp;TEXT(E49,"General"))</f>
        <v>0</v>
      </c>
      <c r="H49" s="7" t="str">
        <f ca="1">IF(Model!J46=$C$4,MAXA(E49,MAX($J$8:J48)),"")</f>
        <v/>
      </c>
      <c r="I49" s="7" t="str">
        <f ca="1">IF(Model!J46=$C$4,_xll.CB.Normal(INDEX(Summary!$C$5:$E$12,7,'Teller 3'!$C$5),(INDEX(Summary!$C$5:$E$12,8,'Teller 3'!$C$5)),0),"")</f>
        <v/>
      </c>
      <c r="J49" s="7" t="str">
        <f t="shared" ca="1" si="3"/>
        <v/>
      </c>
      <c r="K49" s="76" t="str">
        <f t="shared" ca="1" si="4"/>
        <v/>
      </c>
      <c r="L49" s="73">
        <f t="shared" si="0"/>
        <v>0</v>
      </c>
      <c r="M49" s="73">
        <f t="shared" si="1"/>
        <v>0</v>
      </c>
      <c r="N49" s="73">
        <f t="shared" si="2"/>
        <v>0</v>
      </c>
      <c r="O49" s="64"/>
      <c r="P49" s="64"/>
      <c r="Q49" s="64"/>
      <c r="R49" s="64"/>
      <c r="S49" s="64"/>
      <c r="T49" s="64"/>
      <c r="U49" s="64"/>
      <c r="V49" s="64"/>
      <c r="W49" s="64"/>
      <c r="X49" s="64"/>
    </row>
    <row r="50" spans="2:24" outlineLevel="1" x14ac:dyDescent="0.25">
      <c r="B50" s="64"/>
      <c r="C50" s="64"/>
      <c r="D50" s="118">
        <v>43</v>
      </c>
      <c r="E50" s="7">
        <f>Model!D47</f>
        <v>0.49919427511650977</v>
      </c>
      <c r="F50" s="72" t="str">
        <f>'Teller 1'!F50</f>
        <v>Open</v>
      </c>
      <c r="G50" s="75">
        <f ca="1">COUNT($H$8:H49)-COUNTIF($J$8:J49,"&lt;"&amp;TEXT(E50,"General"))</f>
        <v>0</v>
      </c>
      <c r="H50" s="7" t="str">
        <f ca="1">IF(Model!J47=$C$4,MAXA(E50,MAX($J$8:J49)),"")</f>
        <v/>
      </c>
      <c r="I50" s="7" t="str">
        <f ca="1">IF(Model!J47=$C$4,_xll.CB.Normal(INDEX(Summary!$C$5:$E$12,7,'Teller 3'!$C$5),(INDEX(Summary!$C$5:$E$12,8,'Teller 3'!$C$5)),0),"")</f>
        <v/>
      </c>
      <c r="J50" s="7" t="str">
        <f t="shared" ca="1" si="3"/>
        <v/>
      </c>
      <c r="K50" s="76" t="str">
        <f t="shared" ca="1" si="4"/>
        <v/>
      </c>
      <c r="L50" s="73">
        <f t="shared" si="0"/>
        <v>0</v>
      </c>
      <c r="M50" s="73">
        <f t="shared" si="1"/>
        <v>0</v>
      </c>
      <c r="N50" s="73">
        <f t="shared" si="2"/>
        <v>0</v>
      </c>
      <c r="O50" s="64"/>
      <c r="P50" s="64"/>
      <c r="Q50" s="64"/>
      <c r="R50" s="64"/>
      <c r="S50" s="64"/>
      <c r="T50" s="64"/>
      <c r="U50" s="64"/>
      <c r="V50" s="64"/>
      <c r="W50" s="64"/>
      <c r="X50" s="64"/>
    </row>
    <row r="51" spans="2:24" outlineLevel="1" x14ac:dyDescent="0.25">
      <c r="B51" s="64"/>
      <c r="C51" s="64"/>
      <c r="D51" s="118">
        <v>44</v>
      </c>
      <c r="E51" s="7">
        <f>Model!D48</f>
        <v>0.50208238836884289</v>
      </c>
      <c r="F51" s="72" t="str">
        <f>'Teller 1'!F51</f>
        <v>Open</v>
      </c>
      <c r="G51" s="75">
        <f ca="1">COUNT($H$8:H50)-COUNTIF($J$8:J50,"&lt;"&amp;TEXT(E51,"General"))</f>
        <v>0</v>
      </c>
      <c r="H51" s="7" t="str">
        <f ca="1">IF(Model!J48=$C$4,MAXA(E51,MAX($J$8:J50)),"")</f>
        <v/>
      </c>
      <c r="I51" s="7" t="str">
        <f ca="1">IF(Model!J48=$C$4,_xll.CB.Normal(INDEX(Summary!$C$5:$E$12,7,'Teller 3'!$C$5),(INDEX(Summary!$C$5:$E$12,8,'Teller 3'!$C$5)),0),"")</f>
        <v/>
      </c>
      <c r="J51" s="7" t="str">
        <f t="shared" ca="1" si="3"/>
        <v/>
      </c>
      <c r="K51" s="76" t="str">
        <f t="shared" ca="1" si="4"/>
        <v/>
      </c>
      <c r="L51" s="73">
        <f t="shared" si="0"/>
        <v>0</v>
      </c>
      <c r="M51" s="73">
        <f t="shared" si="1"/>
        <v>0</v>
      </c>
      <c r="N51" s="73">
        <f t="shared" si="2"/>
        <v>0</v>
      </c>
      <c r="O51" s="64"/>
      <c r="P51" s="64"/>
      <c r="Q51" s="64"/>
      <c r="R51" s="64"/>
      <c r="S51" s="64"/>
      <c r="T51" s="64"/>
      <c r="U51" s="64"/>
      <c r="V51" s="64"/>
      <c r="W51" s="64"/>
      <c r="X51" s="64"/>
    </row>
    <row r="52" spans="2:24" outlineLevel="1" x14ac:dyDescent="0.25">
      <c r="B52" s="64"/>
      <c r="C52" s="64"/>
      <c r="D52" s="118">
        <v>45</v>
      </c>
      <c r="E52" s="7">
        <f>Model!D49</f>
        <v>0.50497050162117596</v>
      </c>
      <c r="F52" s="72" t="str">
        <f>'Teller 1'!F52</f>
        <v>Open</v>
      </c>
      <c r="G52" s="75">
        <f ca="1">COUNT($H$8:H51)-COUNTIF($J$8:J51,"&lt;"&amp;TEXT(E52,"General"))</f>
        <v>0</v>
      </c>
      <c r="H52" s="7" t="str">
        <f ca="1">IF(Model!J49=$C$4,MAXA(E52,MAX($J$8:J51)),"")</f>
        <v/>
      </c>
      <c r="I52" s="7" t="str">
        <f ca="1">IF(Model!J49=$C$4,_xll.CB.Normal(INDEX(Summary!$C$5:$E$12,7,'Teller 3'!$C$5),(INDEX(Summary!$C$5:$E$12,8,'Teller 3'!$C$5)),0),"")</f>
        <v/>
      </c>
      <c r="J52" s="7" t="str">
        <f t="shared" ca="1" si="3"/>
        <v/>
      </c>
      <c r="K52" s="76" t="str">
        <f t="shared" ca="1" si="4"/>
        <v/>
      </c>
      <c r="L52" s="73">
        <f t="shared" si="0"/>
        <v>0</v>
      </c>
      <c r="M52" s="73">
        <f t="shared" si="1"/>
        <v>0</v>
      </c>
      <c r="N52" s="73">
        <f t="shared" si="2"/>
        <v>0</v>
      </c>
      <c r="O52" s="64"/>
      <c r="P52" s="64"/>
      <c r="Q52" s="64"/>
      <c r="R52" s="64"/>
      <c r="S52" s="64"/>
      <c r="T52" s="64"/>
      <c r="U52" s="64"/>
      <c r="V52" s="64"/>
      <c r="W52" s="64"/>
      <c r="X52" s="64"/>
    </row>
    <row r="53" spans="2:24" outlineLevel="1" x14ac:dyDescent="0.25">
      <c r="B53" s="64"/>
      <c r="C53" s="64"/>
      <c r="D53" s="118">
        <v>46</v>
      </c>
      <c r="E53" s="7">
        <f>Model!D50</f>
        <v>0.50785861487350903</v>
      </c>
      <c r="F53" s="72" t="str">
        <f>'Teller 1'!F53</f>
        <v>Open</v>
      </c>
      <c r="G53" s="75">
        <f ca="1">COUNT($H$8:H52)-COUNTIF($J$8:J52,"&lt;"&amp;TEXT(E53,"General"))</f>
        <v>0</v>
      </c>
      <c r="H53" s="7" t="str">
        <f ca="1">IF(Model!J50=$C$4,MAXA(E53,MAX($J$8:J52)),"")</f>
        <v/>
      </c>
      <c r="I53" s="7" t="str">
        <f ca="1">IF(Model!J50=$C$4,_xll.CB.Normal(INDEX(Summary!$C$5:$E$12,7,'Teller 3'!$C$5),(INDEX(Summary!$C$5:$E$12,8,'Teller 3'!$C$5)),0),"")</f>
        <v/>
      </c>
      <c r="J53" s="7" t="str">
        <f t="shared" ca="1" si="3"/>
        <v/>
      </c>
      <c r="K53" s="76" t="str">
        <f t="shared" ca="1" si="4"/>
        <v/>
      </c>
      <c r="L53" s="73">
        <f t="shared" si="0"/>
        <v>0</v>
      </c>
      <c r="M53" s="73">
        <f t="shared" si="1"/>
        <v>0</v>
      </c>
      <c r="N53" s="73">
        <f t="shared" si="2"/>
        <v>0</v>
      </c>
      <c r="O53" s="64"/>
      <c r="P53" s="64"/>
      <c r="Q53" s="64"/>
      <c r="R53" s="64"/>
      <c r="S53" s="64"/>
      <c r="T53" s="64"/>
      <c r="U53" s="64"/>
      <c r="V53" s="64"/>
      <c r="W53" s="64"/>
      <c r="X53" s="64"/>
    </row>
    <row r="54" spans="2:24" outlineLevel="1" x14ac:dyDescent="0.25">
      <c r="B54" s="64"/>
      <c r="C54" s="64"/>
      <c r="D54" s="118">
        <v>47</v>
      </c>
      <c r="E54" s="7">
        <f>Model!D51</f>
        <v>0.5107467281258421</v>
      </c>
      <c r="F54" s="72" t="str">
        <f>'Teller 1'!F54</f>
        <v>Open</v>
      </c>
      <c r="G54" s="75">
        <f ca="1">COUNT($H$8:H53)-COUNTIF($J$8:J53,"&lt;"&amp;TEXT(E54,"General"))</f>
        <v>0</v>
      </c>
      <c r="H54" s="7" t="str">
        <f ca="1">IF(Model!J51=$C$4,MAXA(E54,MAX($J$8:J53)),"")</f>
        <v/>
      </c>
      <c r="I54" s="7" t="str">
        <f ca="1">IF(Model!J51=$C$4,_xll.CB.Normal(INDEX(Summary!$C$5:$E$12,7,'Teller 3'!$C$5),(INDEX(Summary!$C$5:$E$12,8,'Teller 3'!$C$5)),0),"")</f>
        <v/>
      </c>
      <c r="J54" s="7" t="str">
        <f t="shared" ca="1" si="3"/>
        <v/>
      </c>
      <c r="K54" s="76" t="str">
        <f t="shared" ca="1" si="4"/>
        <v/>
      </c>
      <c r="L54" s="73">
        <f t="shared" si="0"/>
        <v>0</v>
      </c>
      <c r="M54" s="73">
        <f t="shared" si="1"/>
        <v>0</v>
      </c>
      <c r="N54" s="73">
        <f t="shared" si="2"/>
        <v>0</v>
      </c>
      <c r="O54" s="64"/>
      <c r="P54" s="64"/>
      <c r="Q54" s="64"/>
      <c r="R54" s="64"/>
      <c r="S54" s="64"/>
      <c r="T54" s="64"/>
      <c r="U54" s="64"/>
      <c r="V54" s="64"/>
      <c r="W54" s="64"/>
      <c r="X54" s="64"/>
    </row>
    <row r="55" spans="2:24" outlineLevel="1" x14ac:dyDescent="0.25">
      <c r="B55" s="64"/>
      <c r="C55" s="64"/>
      <c r="D55" s="118">
        <v>48</v>
      </c>
      <c r="E55" s="7">
        <f>Model!D52</f>
        <v>0.51363484137817517</v>
      </c>
      <c r="F55" s="72" t="str">
        <f>'Teller 1'!F55</f>
        <v>Open</v>
      </c>
      <c r="G55" s="75">
        <f ca="1">COUNT($H$8:H54)-COUNTIF($J$8:J54,"&lt;"&amp;TEXT(E55,"General"))</f>
        <v>0</v>
      </c>
      <c r="H55" s="7" t="str">
        <f ca="1">IF(Model!J52=$C$4,MAXA(E55,MAX($J$8:J54)),"")</f>
        <v/>
      </c>
      <c r="I55" s="7" t="str">
        <f ca="1">IF(Model!J52=$C$4,_xll.CB.Normal(INDEX(Summary!$C$5:$E$12,7,'Teller 3'!$C$5),(INDEX(Summary!$C$5:$E$12,8,'Teller 3'!$C$5)),0),"")</f>
        <v/>
      </c>
      <c r="J55" s="7" t="str">
        <f t="shared" ca="1" si="3"/>
        <v/>
      </c>
      <c r="K55" s="76" t="str">
        <f t="shared" ca="1" si="4"/>
        <v/>
      </c>
      <c r="L55" s="73">
        <f t="shared" si="0"/>
        <v>0</v>
      </c>
      <c r="M55" s="73">
        <f t="shared" si="1"/>
        <v>0</v>
      </c>
      <c r="N55" s="73">
        <f t="shared" si="2"/>
        <v>0</v>
      </c>
      <c r="O55" s="64"/>
      <c r="P55" s="64"/>
      <c r="Q55" s="64"/>
      <c r="R55" s="64"/>
      <c r="S55" s="64"/>
      <c r="T55" s="64"/>
      <c r="U55" s="64"/>
      <c r="V55" s="64"/>
      <c r="W55" s="64"/>
      <c r="X55" s="64"/>
    </row>
    <row r="56" spans="2:24" outlineLevel="1" x14ac:dyDescent="0.25">
      <c r="B56" s="64"/>
      <c r="C56" s="64"/>
      <c r="D56" s="118">
        <v>49</v>
      </c>
      <c r="E56" s="7">
        <f>Model!D53</f>
        <v>0.51652295463050824</v>
      </c>
      <c r="F56" s="72" t="str">
        <f>'Teller 1'!F56</f>
        <v>Open</v>
      </c>
      <c r="G56" s="75">
        <f ca="1">COUNT($H$8:H55)-COUNTIF($J$8:J55,"&lt;"&amp;TEXT(E56,"General"))</f>
        <v>0</v>
      </c>
      <c r="H56" s="7" t="str">
        <f ca="1">IF(Model!J53=$C$4,MAXA(E56,MAX($J$8:J55)),"")</f>
        <v/>
      </c>
      <c r="I56" s="7" t="str">
        <f ca="1">IF(Model!J53=$C$4,_xll.CB.Normal(INDEX(Summary!$C$5:$E$12,7,'Teller 3'!$C$5),(INDEX(Summary!$C$5:$E$12,8,'Teller 3'!$C$5)),0),"")</f>
        <v/>
      </c>
      <c r="J56" s="7" t="str">
        <f t="shared" ca="1" si="3"/>
        <v/>
      </c>
      <c r="K56" s="76" t="str">
        <f t="shared" ca="1" si="4"/>
        <v/>
      </c>
      <c r="L56" s="73">
        <f t="shared" si="0"/>
        <v>0</v>
      </c>
      <c r="M56" s="73">
        <f t="shared" si="1"/>
        <v>0</v>
      </c>
      <c r="N56" s="73">
        <f t="shared" si="2"/>
        <v>0</v>
      </c>
      <c r="O56" s="64"/>
      <c r="P56" s="64"/>
      <c r="Q56" s="64"/>
      <c r="R56" s="64"/>
      <c r="S56" s="64"/>
      <c r="T56" s="64"/>
      <c r="U56" s="64"/>
      <c r="V56" s="64"/>
      <c r="W56" s="64"/>
      <c r="X56" s="64"/>
    </row>
    <row r="57" spans="2:24" outlineLevel="1" x14ac:dyDescent="0.25">
      <c r="B57" s="64"/>
      <c r="C57" s="64"/>
      <c r="D57" s="118">
        <v>50</v>
      </c>
      <c r="E57" s="7">
        <f>Model!D54</f>
        <v>0.5194110678828413</v>
      </c>
      <c r="F57" s="72" t="str">
        <f>'Teller 1'!F57</f>
        <v>Open</v>
      </c>
      <c r="G57" s="75">
        <f ca="1">COUNT($H$8:H56)-COUNTIF($J$8:J56,"&lt;"&amp;TEXT(E57,"General"))</f>
        <v>0</v>
      </c>
      <c r="H57" s="7" t="str">
        <f ca="1">IF(Model!J54=$C$4,MAXA(E57,MAX($J$8:J56)),"")</f>
        <v/>
      </c>
      <c r="I57" s="7" t="str">
        <f ca="1">IF(Model!J54=$C$4,_xll.CB.Normal(INDEX(Summary!$C$5:$E$12,7,'Teller 3'!$C$5),(INDEX(Summary!$C$5:$E$12,8,'Teller 3'!$C$5)),0),"")</f>
        <v/>
      </c>
      <c r="J57" s="7" t="str">
        <f t="shared" ca="1" si="3"/>
        <v/>
      </c>
      <c r="K57" s="76" t="str">
        <f t="shared" ca="1" si="4"/>
        <v/>
      </c>
      <c r="L57" s="73">
        <f t="shared" si="0"/>
        <v>0</v>
      </c>
      <c r="M57" s="73">
        <f t="shared" si="1"/>
        <v>0</v>
      </c>
      <c r="N57" s="73">
        <f t="shared" si="2"/>
        <v>0</v>
      </c>
      <c r="O57" s="64"/>
      <c r="P57" s="64"/>
      <c r="Q57" s="64"/>
      <c r="R57" s="64"/>
      <c r="S57" s="64"/>
      <c r="T57" s="64"/>
      <c r="U57" s="64"/>
      <c r="V57" s="64"/>
      <c r="W57" s="64"/>
      <c r="X57" s="64"/>
    </row>
    <row r="58" spans="2:24" outlineLevel="1" x14ac:dyDescent="0.25">
      <c r="B58" s="64"/>
      <c r="C58" s="64"/>
      <c r="D58" s="118">
        <v>51</v>
      </c>
      <c r="E58" s="7">
        <f>Model!D55</f>
        <v>0.52229918113517437</v>
      </c>
      <c r="F58" s="72" t="str">
        <f>'Teller 1'!F58</f>
        <v>Open</v>
      </c>
      <c r="G58" s="75">
        <f ca="1">COUNT($H$8:H57)-COUNTIF($J$8:J57,"&lt;"&amp;TEXT(E58,"General"))</f>
        <v>0</v>
      </c>
      <c r="H58" s="7" t="str">
        <f ca="1">IF(Model!J55=$C$4,MAXA(E58,MAX($J$8:J57)),"")</f>
        <v/>
      </c>
      <c r="I58" s="7" t="str">
        <f ca="1">IF(Model!J55=$C$4,_xll.CB.Normal(INDEX(Summary!$C$5:$E$12,7,'Teller 3'!$C$5),(INDEX(Summary!$C$5:$E$12,8,'Teller 3'!$C$5)),0),"")</f>
        <v/>
      </c>
      <c r="J58" s="7" t="str">
        <f t="shared" ca="1" si="3"/>
        <v/>
      </c>
      <c r="K58" s="76" t="str">
        <f t="shared" ca="1" si="4"/>
        <v/>
      </c>
      <c r="L58" s="73">
        <f t="shared" si="0"/>
        <v>0</v>
      </c>
      <c r="M58" s="73">
        <f t="shared" si="1"/>
        <v>0</v>
      </c>
      <c r="N58" s="73">
        <f t="shared" si="2"/>
        <v>0</v>
      </c>
      <c r="O58" s="64"/>
      <c r="P58" s="64"/>
      <c r="Q58" s="64"/>
      <c r="R58" s="64"/>
      <c r="S58" s="64"/>
      <c r="T58" s="64"/>
      <c r="U58" s="64"/>
      <c r="V58" s="64"/>
      <c r="W58" s="64"/>
      <c r="X58" s="64"/>
    </row>
    <row r="59" spans="2:24" outlineLevel="1" x14ac:dyDescent="0.25">
      <c r="B59" s="64"/>
      <c r="C59" s="64"/>
      <c r="D59" s="118">
        <v>52</v>
      </c>
      <c r="E59" s="7">
        <f>Model!D56</f>
        <v>0.52518729438750744</v>
      </c>
      <c r="F59" s="72" t="str">
        <f>'Teller 1'!F59</f>
        <v>Open</v>
      </c>
      <c r="G59" s="75">
        <f ca="1">COUNT($H$8:H58)-COUNTIF($J$8:J58,"&lt;"&amp;TEXT(E59,"General"))</f>
        <v>0</v>
      </c>
      <c r="H59" s="7" t="str">
        <f ca="1">IF(Model!J56=$C$4,MAXA(E59,MAX($J$8:J58)),"")</f>
        <v/>
      </c>
      <c r="I59" s="7" t="str">
        <f ca="1">IF(Model!J56=$C$4,_xll.CB.Normal(INDEX(Summary!$C$5:$E$12,7,'Teller 3'!$C$5),(INDEX(Summary!$C$5:$E$12,8,'Teller 3'!$C$5)),0),"")</f>
        <v/>
      </c>
      <c r="J59" s="7" t="str">
        <f t="shared" ca="1" si="3"/>
        <v/>
      </c>
      <c r="K59" s="76" t="str">
        <f t="shared" ca="1" si="4"/>
        <v/>
      </c>
      <c r="L59" s="73">
        <f t="shared" si="0"/>
        <v>0</v>
      </c>
      <c r="M59" s="73">
        <f t="shared" si="1"/>
        <v>0</v>
      </c>
      <c r="N59" s="73">
        <f t="shared" si="2"/>
        <v>0</v>
      </c>
      <c r="O59" s="64"/>
      <c r="P59" s="64"/>
      <c r="Q59" s="64"/>
      <c r="R59" s="64"/>
      <c r="S59" s="64"/>
      <c r="T59" s="64"/>
      <c r="U59" s="64"/>
      <c r="V59" s="64"/>
      <c r="W59" s="64"/>
      <c r="X59" s="64"/>
    </row>
    <row r="60" spans="2:24" outlineLevel="1" x14ac:dyDescent="0.25">
      <c r="B60" s="64"/>
      <c r="C60" s="64"/>
      <c r="D60" s="118">
        <v>53</v>
      </c>
      <c r="E60" s="7">
        <f>Model!D57</f>
        <v>0.52807540763984051</v>
      </c>
      <c r="F60" s="72" t="str">
        <f>'Teller 1'!F60</f>
        <v>Open</v>
      </c>
      <c r="G60" s="75">
        <f ca="1">COUNT($H$8:H59)-COUNTIF($J$8:J59,"&lt;"&amp;TEXT(E60,"General"))</f>
        <v>0</v>
      </c>
      <c r="H60" s="7" t="str">
        <f ca="1">IF(Model!J57=$C$4,MAXA(E60,MAX($J$8:J59)),"")</f>
        <v/>
      </c>
      <c r="I60" s="7" t="str">
        <f ca="1">IF(Model!J57=$C$4,_xll.CB.Normal(INDEX(Summary!$C$5:$E$12,7,'Teller 3'!$C$5),(INDEX(Summary!$C$5:$E$12,8,'Teller 3'!$C$5)),0),"")</f>
        <v/>
      </c>
      <c r="J60" s="7" t="str">
        <f t="shared" ca="1" si="3"/>
        <v/>
      </c>
      <c r="K60" s="76" t="str">
        <f t="shared" ca="1" si="4"/>
        <v/>
      </c>
      <c r="L60" s="73">
        <f t="shared" si="0"/>
        <v>0</v>
      </c>
      <c r="M60" s="73">
        <f t="shared" si="1"/>
        <v>0</v>
      </c>
      <c r="N60" s="73">
        <f t="shared" si="2"/>
        <v>0</v>
      </c>
      <c r="O60" s="64"/>
      <c r="P60" s="64"/>
      <c r="Q60" s="64"/>
      <c r="R60" s="64"/>
      <c r="S60" s="64"/>
      <c r="T60" s="64"/>
      <c r="U60" s="64"/>
      <c r="V60" s="64"/>
      <c r="W60" s="64"/>
      <c r="X60" s="64"/>
    </row>
    <row r="61" spans="2:24" outlineLevel="1" x14ac:dyDescent="0.25">
      <c r="B61" s="64"/>
      <c r="C61" s="64"/>
      <c r="D61" s="118">
        <v>54</v>
      </c>
      <c r="E61" s="7">
        <f>Model!D58</f>
        <v>0.53096352089217358</v>
      </c>
      <c r="F61" s="72" t="str">
        <f>'Teller 1'!F61</f>
        <v>Open</v>
      </c>
      <c r="G61" s="75">
        <f ca="1">COUNT($H$8:H60)-COUNTIF($J$8:J60,"&lt;"&amp;TEXT(E61,"General"))</f>
        <v>0</v>
      </c>
      <c r="H61" s="7" t="str">
        <f ca="1">IF(Model!J58=$C$4,MAXA(E61,MAX($J$8:J60)),"")</f>
        <v/>
      </c>
      <c r="I61" s="7" t="str">
        <f ca="1">IF(Model!J58=$C$4,_xll.CB.Normal(INDEX(Summary!$C$5:$E$12,7,'Teller 3'!$C$5),(INDEX(Summary!$C$5:$E$12,8,'Teller 3'!$C$5)),0),"")</f>
        <v/>
      </c>
      <c r="J61" s="7" t="str">
        <f t="shared" ca="1" si="3"/>
        <v/>
      </c>
      <c r="K61" s="76" t="str">
        <f t="shared" ca="1" si="4"/>
        <v/>
      </c>
      <c r="L61" s="73">
        <f t="shared" si="0"/>
        <v>0</v>
      </c>
      <c r="M61" s="73">
        <f t="shared" si="1"/>
        <v>0</v>
      </c>
      <c r="N61" s="73">
        <f t="shared" si="2"/>
        <v>0</v>
      </c>
      <c r="O61" s="64"/>
      <c r="P61" s="64"/>
      <c r="Q61" s="64"/>
      <c r="R61" s="64"/>
      <c r="S61" s="64"/>
      <c r="T61" s="64"/>
      <c r="U61" s="64"/>
      <c r="V61" s="64"/>
      <c r="W61" s="64"/>
      <c r="X61" s="64"/>
    </row>
    <row r="62" spans="2:24" outlineLevel="1" x14ac:dyDescent="0.25">
      <c r="B62" s="64"/>
      <c r="C62" s="64"/>
      <c r="D62" s="118">
        <v>55</v>
      </c>
      <c r="E62" s="7">
        <f>Model!D59</f>
        <v>0.53385163414450665</v>
      </c>
      <c r="F62" s="72" t="str">
        <f>'Teller 1'!F62</f>
        <v>Open</v>
      </c>
      <c r="G62" s="75">
        <f ca="1">COUNT($H$8:H61)-COUNTIF($J$8:J61,"&lt;"&amp;TEXT(E62,"General"))</f>
        <v>0</v>
      </c>
      <c r="H62" s="7">
        <f ca="1">IF(Model!J59=$C$4,MAXA(E62,MAX($J$8:J61)),"")</f>
        <v>0.53385163414450665</v>
      </c>
      <c r="I62" s="7">
        <f ca="1">IF(Model!J59=$C$4,_xll.CB.Normal(INDEX(Summary!$C$5:$E$12,7,'Teller 3'!$C$5),(INDEX(Summary!$C$5:$E$12,8,'Teller 3'!$C$5)),0),"")</f>
        <v>4.9269772118431723E-3</v>
      </c>
      <c r="J62" s="7">
        <f t="shared" ca="1" si="3"/>
        <v>0.53877861135634986</v>
      </c>
      <c r="K62" s="76">
        <f t="shared" ca="1" si="4"/>
        <v>0</v>
      </c>
      <c r="L62" s="73">
        <f t="shared" si="0"/>
        <v>0</v>
      </c>
      <c r="M62" s="73">
        <f t="shared" si="1"/>
        <v>0</v>
      </c>
      <c r="N62" s="73">
        <f t="shared" si="2"/>
        <v>0</v>
      </c>
      <c r="O62" s="64"/>
      <c r="P62" s="64"/>
      <c r="Q62" s="64"/>
      <c r="R62" s="64"/>
      <c r="S62" s="64"/>
      <c r="T62" s="64"/>
      <c r="U62" s="64"/>
      <c r="V62" s="64"/>
      <c r="W62" s="64"/>
      <c r="X62" s="64"/>
    </row>
    <row r="63" spans="2:24" outlineLevel="1" x14ac:dyDescent="0.25">
      <c r="B63" s="64"/>
      <c r="C63" s="64"/>
      <c r="D63" s="118">
        <v>56</v>
      </c>
      <c r="E63" s="7">
        <f>Model!D60</f>
        <v>0.53673974739683972</v>
      </c>
      <c r="F63" s="72" t="str">
        <f>'Teller 1'!F63</f>
        <v>Open</v>
      </c>
      <c r="G63" s="75">
        <f ca="1">COUNT($H$8:H62)-COUNTIF($J$8:J62,"&lt;"&amp;TEXT(E63,"General"))</f>
        <v>1</v>
      </c>
      <c r="H63" s="7" t="str">
        <f ca="1">IF(Model!J60=$C$4,MAXA(E63,MAX($J$8:J62)),"")</f>
        <v/>
      </c>
      <c r="I63" s="7" t="str">
        <f ca="1">IF(Model!J60=$C$4,_xll.CB.Normal(INDEX(Summary!$C$5:$E$12,7,'Teller 3'!$C$5),(INDEX(Summary!$C$5:$E$12,8,'Teller 3'!$C$5)),0),"")</f>
        <v/>
      </c>
      <c r="J63" s="7" t="str">
        <f t="shared" ca="1" si="3"/>
        <v/>
      </c>
      <c r="K63" s="76" t="str">
        <f t="shared" ca="1" si="4"/>
        <v/>
      </c>
      <c r="L63" s="73">
        <f t="shared" si="0"/>
        <v>0</v>
      </c>
      <c r="M63" s="73">
        <f t="shared" si="1"/>
        <v>0</v>
      </c>
      <c r="N63" s="73">
        <f t="shared" si="2"/>
        <v>0</v>
      </c>
      <c r="O63" s="64"/>
      <c r="P63" s="64"/>
      <c r="Q63" s="64"/>
      <c r="R63" s="64"/>
      <c r="S63" s="64"/>
      <c r="T63" s="64"/>
      <c r="U63" s="64"/>
      <c r="V63" s="64"/>
      <c r="W63" s="64"/>
      <c r="X63" s="64"/>
    </row>
    <row r="64" spans="2:24" outlineLevel="1" x14ac:dyDescent="0.25">
      <c r="B64" s="64"/>
      <c r="C64" s="64"/>
      <c r="D64" s="118">
        <v>57</v>
      </c>
      <c r="E64" s="7">
        <f>Model!D61</f>
        <v>0.53962786064917279</v>
      </c>
      <c r="F64" s="72" t="str">
        <f>'Teller 1'!F64</f>
        <v>Open</v>
      </c>
      <c r="G64" s="75">
        <f ca="1">COUNT($H$8:H63)-COUNTIF($J$8:J63,"&lt;"&amp;TEXT(E64,"General"))</f>
        <v>0</v>
      </c>
      <c r="H64" s="7" t="str">
        <f ca="1">IF(Model!J61=$C$4,MAXA(E64,MAX($J$8:J63)),"")</f>
        <v/>
      </c>
      <c r="I64" s="7" t="str">
        <f ca="1">IF(Model!J61=$C$4,_xll.CB.Normal(INDEX(Summary!$C$5:$E$12,7,'Teller 3'!$C$5),(INDEX(Summary!$C$5:$E$12,8,'Teller 3'!$C$5)),0),"")</f>
        <v/>
      </c>
      <c r="J64" s="7" t="str">
        <f t="shared" ca="1" si="3"/>
        <v/>
      </c>
      <c r="K64" s="76" t="str">
        <f t="shared" ca="1" si="4"/>
        <v/>
      </c>
      <c r="L64" s="73">
        <f t="shared" si="0"/>
        <v>0</v>
      </c>
      <c r="M64" s="73">
        <f t="shared" si="1"/>
        <v>0</v>
      </c>
      <c r="N64" s="73">
        <f t="shared" si="2"/>
        <v>0</v>
      </c>
      <c r="O64" s="64"/>
      <c r="P64" s="64"/>
      <c r="Q64" s="64"/>
      <c r="R64" s="64"/>
      <c r="S64" s="64"/>
      <c r="T64" s="64"/>
      <c r="U64" s="64"/>
      <c r="V64" s="64"/>
      <c r="W64" s="64"/>
      <c r="X64" s="64"/>
    </row>
    <row r="65" spans="2:24" outlineLevel="1" x14ac:dyDescent="0.25">
      <c r="B65" s="64"/>
      <c r="C65" s="64"/>
      <c r="D65" s="118">
        <v>58</v>
      </c>
      <c r="E65" s="7">
        <f>Model!D62</f>
        <v>0.54251597390150585</v>
      </c>
      <c r="F65" s="72" t="str">
        <f>'Teller 1'!F65</f>
        <v>Open</v>
      </c>
      <c r="G65" s="75">
        <f ca="1">COUNT($H$8:H64)-COUNTIF($J$8:J64,"&lt;"&amp;TEXT(E65,"General"))</f>
        <v>0</v>
      </c>
      <c r="H65" s="7" t="str">
        <f ca="1">IF(Model!J62=$C$4,MAXA(E65,MAX($J$8:J64)),"")</f>
        <v/>
      </c>
      <c r="I65" s="7" t="str">
        <f ca="1">IF(Model!J62=$C$4,_xll.CB.Normal(INDEX(Summary!$C$5:$E$12,7,'Teller 3'!$C$5),(INDEX(Summary!$C$5:$E$12,8,'Teller 3'!$C$5)),0),"")</f>
        <v/>
      </c>
      <c r="J65" s="7" t="str">
        <f t="shared" ca="1" si="3"/>
        <v/>
      </c>
      <c r="K65" s="76" t="str">
        <f t="shared" ca="1" si="4"/>
        <v/>
      </c>
      <c r="L65" s="73">
        <f t="shared" si="0"/>
        <v>0</v>
      </c>
      <c r="M65" s="73">
        <f t="shared" si="1"/>
        <v>0</v>
      </c>
      <c r="N65" s="73">
        <f t="shared" si="2"/>
        <v>0</v>
      </c>
      <c r="O65" s="64"/>
      <c r="P65" s="64"/>
      <c r="Q65" s="64"/>
      <c r="R65" s="64"/>
      <c r="S65" s="64"/>
      <c r="T65" s="64"/>
      <c r="U65" s="64"/>
      <c r="V65" s="64"/>
      <c r="W65" s="64"/>
      <c r="X65" s="64"/>
    </row>
    <row r="66" spans="2:24" outlineLevel="1" x14ac:dyDescent="0.25">
      <c r="B66" s="64"/>
      <c r="C66" s="64"/>
      <c r="D66" s="118">
        <v>59</v>
      </c>
      <c r="E66" s="7">
        <f>Model!D63</f>
        <v>0.54540408715383892</v>
      </c>
      <c r="F66" s="72" t="str">
        <f>'Teller 1'!F66</f>
        <v>Open</v>
      </c>
      <c r="G66" s="75">
        <f ca="1">COUNT($H$8:H65)-COUNTIF($J$8:J65,"&lt;"&amp;TEXT(E66,"General"))</f>
        <v>0</v>
      </c>
      <c r="H66" s="7" t="str">
        <f ca="1">IF(Model!J63=$C$4,MAXA(E66,MAX($J$8:J65)),"")</f>
        <v/>
      </c>
      <c r="I66" s="7" t="str">
        <f ca="1">IF(Model!J63=$C$4,_xll.CB.Normal(INDEX(Summary!$C$5:$E$12,7,'Teller 3'!$C$5),(INDEX(Summary!$C$5:$E$12,8,'Teller 3'!$C$5)),0),"")</f>
        <v/>
      </c>
      <c r="J66" s="7" t="str">
        <f t="shared" ca="1" si="3"/>
        <v/>
      </c>
      <c r="K66" s="76" t="str">
        <f t="shared" ca="1" si="4"/>
        <v/>
      </c>
      <c r="L66" s="73">
        <f t="shared" si="0"/>
        <v>0</v>
      </c>
      <c r="M66" s="73">
        <f t="shared" si="1"/>
        <v>0</v>
      </c>
      <c r="N66" s="73">
        <f t="shared" si="2"/>
        <v>0</v>
      </c>
      <c r="O66" s="64"/>
      <c r="P66" s="64"/>
      <c r="Q66" s="64"/>
      <c r="R66" s="64"/>
      <c r="S66" s="64"/>
      <c r="T66" s="64"/>
      <c r="U66" s="64"/>
      <c r="V66" s="64"/>
      <c r="W66" s="64"/>
      <c r="X66" s="64"/>
    </row>
    <row r="67" spans="2:24" outlineLevel="1" x14ac:dyDescent="0.25">
      <c r="B67" s="64"/>
      <c r="C67" s="64"/>
      <c r="D67" s="118">
        <v>60</v>
      </c>
      <c r="E67" s="7">
        <f>Model!D64</f>
        <v>0.54829220040617199</v>
      </c>
      <c r="F67" s="72" t="str">
        <f>'Teller 1'!F67</f>
        <v>Open</v>
      </c>
      <c r="G67" s="75">
        <f ca="1">COUNT($H$8:H66)-COUNTIF($J$8:J66,"&lt;"&amp;TEXT(E67,"General"))</f>
        <v>0</v>
      </c>
      <c r="H67" s="7" t="str">
        <f ca="1">IF(Model!J64=$C$4,MAXA(E67,MAX($J$8:J66)),"")</f>
        <v/>
      </c>
      <c r="I67" s="7" t="str">
        <f ca="1">IF(Model!J64=$C$4,_xll.CB.Normal(INDEX(Summary!$C$5:$E$12,7,'Teller 3'!$C$5),(INDEX(Summary!$C$5:$E$12,8,'Teller 3'!$C$5)),0),"")</f>
        <v/>
      </c>
      <c r="J67" s="7" t="str">
        <f t="shared" ca="1" si="3"/>
        <v/>
      </c>
      <c r="K67" s="76" t="str">
        <f t="shared" ca="1" si="4"/>
        <v/>
      </c>
      <c r="L67" s="73">
        <f t="shared" si="0"/>
        <v>0</v>
      </c>
      <c r="M67" s="73">
        <f t="shared" si="1"/>
        <v>0</v>
      </c>
      <c r="N67" s="73">
        <f t="shared" si="2"/>
        <v>0</v>
      </c>
      <c r="O67" s="64"/>
      <c r="P67" s="64"/>
      <c r="Q67" s="64"/>
      <c r="R67" s="64"/>
      <c r="S67" s="64"/>
      <c r="T67" s="64"/>
      <c r="U67" s="64"/>
      <c r="V67" s="64"/>
      <c r="W67" s="64"/>
      <c r="X67" s="64"/>
    </row>
    <row r="68" spans="2:24" outlineLevel="1" x14ac:dyDescent="0.25">
      <c r="B68" s="64"/>
      <c r="C68" s="64"/>
      <c r="D68" s="118">
        <v>61</v>
      </c>
      <c r="E68" s="7">
        <f>Model!D65</f>
        <v>0.55118031365850506</v>
      </c>
      <c r="F68" s="72" t="str">
        <f>'Teller 1'!F68</f>
        <v>Open</v>
      </c>
      <c r="G68" s="75">
        <f ca="1">COUNT($H$8:H67)-COUNTIF($J$8:J67,"&lt;"&amp;TEXT(E68,"General"))</f>
        <v>0</v>
      </c>
      <c r="H68" s="7" t="str">
        <f ca="1">IF(Model!J65=$C$4,MAXA(E68,MAX($J$8:J67)),"")</f>
        <v/>
      </c>
      <c r="I68" s="7" t="str">
        <f ca="1">IF(Model!J65=$C$4,_xll.CB.Normal(INDEX(Summary!$C$5:$E$12,7,'Teller 3'!$C$5),(INDEX(Summary!$C$5:$E$12,8,'Teller 3'!$C$5)),0),"")</f>
        <v/>
      </c>
      <c r="J68" s="7" t="str">
        <f t="shared" ca="1" si="3"/>
        <v/>
      </c>
      <c r="K68" s="76" t="str">
        <f t="shared" ca="1" si="4"/>
        <v/>
      </c>
      <c r="L68" s="73">
        <f t="shared" si="0"/>
        <v>0</v>
      </c>
      <c r="M68" s="73">
        <f t="shared" si="1"/>
        <v>0</v>
      </c>
      <c r="N68" s="73">
        <f t="shared" si="2"/>
        <v>0</v>
      </c>
      <c r="O68" s="64"/>
      <c r="P68" s="64"/>
      <c r="Q68" s="64"/>
      <c r="R68" s="64"/>
      <c r="S68" s="64"/>
      <c r="T68" s="64"/>
      <c r="U68" s="64"/>
      <c r="V68" s="64"/>
      <c r="W68" s="64"/>
      <c r="X68" s="64"/>
    </row>
    <row r="69" spans="2:24" outlineLevel="1" x14ac:dyDescent="0.25">
      <c r="B69" s="64"/>
      <c r="C69" s="64"/>
      <c r="D69" s="118">
        <v>62</v>
      </c>
      <c r="E69" s="7">
        <f>Model!D66</f>
        <v>0.55406842691083813</v>
      </c>
      <c r="F69" s="72" t="str">
        <f>'Teller 1'!F69</f>
        <v>Open</v>
      </c>
      <c r="G69" s="75">
        <f ca="1">COUNT($H$8:H68)-COUNTIF($J$8:J68,"&lt;"&amp;TEXT(E69,"General"))</f>
        <v>0</v>
      </c>
      <c r="H69" s="7" t="str">
        <f ca="1">IF(Model!J66=$C$4,MAXA(E69,MAX($J$8:J68)),"")</f>
        <v/>
      </c>
      <c r="I69" s="7" t="str">
        <f ca="1">IF(Model!J66=$C$4,_xll.CB.Normal(INDEX(Summary!$C$5:$E$12,7,'Teller 3'!$C$5),(INDEX(Summary!$C$5:$E$12,8,'Teller 3'!$C$5)),0),"")</f>
        <v/>
      </c>
      <c r="J69" s="7" t="str">
        <f t="shared" ca="1" si="3"/>
        <v/>
      </c>
      <c r="K69" s="76" t="str">
        <f t="shared" ca="1" si="4"/>
        <v/>
      </c>
      <c r="L69" s="73">
        <f t="shared" si="0"/>
        <v>0</v>
      </c>
      <c r="M69" s="73">
        <f t="shared" si="1"/>
        <v>0</v>
      </c>
      <c r="N69" s="73">
        <f t="shared" si="2"/>
        <v>0</v>
      </c>
      <c r="O69" s="64"/>
      <c r="P69" s="64"/>
      <c r="Q69" s="64"/>
      <c r="R69" s="64"/>
      <c r="S69" s="64"/>
      <c r="T69" s="64"/>
      <c r="U69" s="64"/>
      <c r="V69" s="64"/>
      <c r="W69" s="64"/>
      <c r="X69" s="64"/>
    </row>
    <row r="70" spans="2:24" outlineLevel="1" x14ac:dyDescent="0.25">
      <c r="B70" s="64"/>
      <c r="C70" s="64"/>
      <c r="D70" s="118">
        <v>63</v>
      </c>
      <c r="E70" s="7">
        <f>Model!D67</f>
        <v>0.5569565401631712</v>
      </c>
      <c r="F70" s="72" t="str">
        <f>'Teller 1'!F70</f>
        <v>Open</v>
      </c>
      <c r="G70" s="75">
        <f ca="1">COUNT($H$8:H69)-COUNTIF($J$8:J69,"&lt;"&amp;TEXT(E70,"General"))</f>
        <v>0</v>
      </c>
      <c r="H70" s="7" t="str">
        <f ca="1">IF(Model!J67=$C$4,MAXA(E70,MAX($J$8:J69)),"")</f>
        <v/>
      </c>
      <c r="I70" s="7" t="str">
        <f ca="1">IF(Model!J67=$C$4,_xll.CB.Normal(INDEX(Summary!$C$5:$E$12,7,'Teller 3'!$C$5),(INDEX(Summary!$C$5:$E$12,8,'Teller 3'!$C$5)),0),"")</f>
        <v/>
      </c>
      <c r="J70" s="7" t="str">
        <f t="shared" ca="1" si="3"/>
        <v/>
      </c>
      <c r="K70" s="76" t="str">
        <f t="shared" ca="1" si="4"/>
        <v/>
      </c>
      <c r="L70" s="73">
        <f t="shared" si="0"/>
        <v>0</v>
      </c>
      <c r="M70" s="73">
        <f t="shared" si="1"/>
        <v>0</v>
      </c>
      <c r="N70" s="73">
        <f t="shared" si="2"/>
        <v>0</v>
      </c>
      <c r="O70" s="64"/>
      <c r="P70" s="64"/>
      <c r="Q70" s="64"/>
      <c r="R70" s="64"/>
      <c r="S70" s="64"/>
      <c r="T70" s="64"/>
      <c r="U70" s="64"/>
      <c r="V70" s="64"/>
      <c r="W70" s="64"/>
      <c r="X70" s="64"/>
    </row>
    <row r="71" spans="2:24" outlineLevel="1" x14ac:dyDescent="0.25">
      <c r="B71" s="64"/>
      <c r="C71" s="64"/>
      <c r="D71" s="118">
        <v>64</v>
      </c>
      <c r="E71" s="7">
        <f>Model!D68</f>
        <v>0.55984465341550427</v>
      </c>
      <c r="F71" s="72" t="str">
        <f>'Teller 1'!F71</f>
        <v>Open</v>
      </c>
      <c r="G71" s="75">
        <f ca="1">COUNT($H$8:H70)-COUNTIF($J$8:J70,"&lt;"&amp;TEXT(E71,"General"))</f>
        <v>0</v>
      </c>
      <c r="H71" s="7" t="str">
        <f ca="1">IF(Model!J68=$C$4,MAXA(E71,MAX($J$8:J70)),"")</f>
        <v/>
      </c>
      <c r="I71" s="7" t="str">
        <f ca="1">IF(Model!J68=$C$4,_xll.CB.Normal(INDEX(Summary!$C$5:$E$12,7,'Teller 3'!$C$5),(INDEX(Summary!$C$5:$E$12,8,'Teller 3'!$C$5)),0),"")</f>
        <v/>
      </c>
      <c r="J71" s="7" t="str">
        <f t="shared" ca="1" si="3"/>
        <v/>
      </c>
      <c r="K71" s="76" t="str">
        <f t="shared" ca="1" si="4"/>
        <v/>
      </c>
      <c r="L71" s="73">
        <f t="shared" si="0"/>
        <v>0</v>
      </c>
      <c r="M71" s="73">
        <f t="shared" si="1"/>
        <v>0</v>
      </c>
      <c r="N71" s="73">
        <f t="shared" si="2"/>
        <v>0</v>
      </c>
      <c r="O71" s="64"/>
      <c r="P71" s="64"/>
      <c r="Q71" s="64"/>
      <c r="R71" s="64"/>
      <c r="S71" s="64"/>
      <c r="T71" s="64"/>
      <c r="U71" s="64"/>
      <c r="V71" s="64"/>
      <c r="W71" s="64"/>
      <c r="X71" s="64"/>
    </row>
    <row r="72" spans="2:24" outlineLevel="1" x14ac:dyDescent="0.25">
      <c r="B72" s="64"/>
      <c r="C72" s="64"/>
      <c r="D72" s="118">
        <v>65</v>
      </c>
      <c r="E72" s="7">
        <f>Model!D69</f>
        <v>0.56273276666783734</v>
      </c>
      <c r="F72" s="72" t="str">
        <f>'Teller 1'!F72</f>
        <v>Open</v>
      </c>
      <c r="G72" s="75">
        <f ca="1">COUNT($H$8:H71)-COUNTIF($J$8:J71,"&lt;"&amp;TEXT(E72,"General"))</f>
        <v>0</v>
      </c>
      <c r="H72" s="7" t="str">
        <f ca="1">IF(Model!J69=$C$4,MAXA(E72,MAX($J$8:J71)),"")</f>
        <v/>
      </c>
      <c r="I72" s="7" t="str">
        <f ca="1">IF(Model!J69=$C$4,_xll.CB.Normal(INDEX(Summary!$C$5:$E$12,7,'Teller 3'!$C$5),(INDEX(Summary!$C$5:$E$12,8,'Teller 3'!$C$5)),0),"")</f>
        <v/>
      </c>
      <c r="J72" s="7" t="str">
        <f t="shared" ref="J72:J135" ca="1" si="5">IF(H72,H72+I72,"")</f>
        <v/>
      </c>
      <c r="K72" s="76" t="str">
        <f t="shared" ref="K72:K135" ca="1" si="6">IF(H72,H72-E72,"")</f>
        <v/>
      </c>
      <c r="L72" s="73">
        <f t="shared" ref="L72:L135" si="7">$C$12</f>
        <v>0</v>
      </c>
      <c r="M72" s="73">
        <f t="shared" ref="M72:M135" si="8">$C$13</f>
        <v>0</v>
      </c>
      <c r="N72" s="73">
        <f t="shared" ref="N72:N135" si="9">$C$14</f>
        <v>0</v>
      </c>
      <c r="O72" s="64"/>
      <c r="P72" s="64"/>
      <c r="Q72" s="64"/>
      <c r="R72" s="64"/>
      <c r="S72" s="64"/>
      <c r="T72" s="64"/>
      <c r="U72" s="64"/>
      <c r="V72" s="64"/>
      <c r="W72" s="64"/>
      <c r="X72" s="64"/>
    </row>
    <row r="73" spans="2:24" outlineLevel="1" x14ac:dyDescent="0.25">
      <c r="B73" s="64"/>
      <c r="C73" s="64"/>
      <c r="D73" s="118">
        <v>66</v>
      </c>
      <c r="E73" s="7">
        <f>Model!D70</f>
        <v>0.56562087992017041</v>
      </c>
      <c r="F73" s="72" t="str">
        <f>'Teller 1'!F73</f>
        <v>Open</v>
      </c>
      <c r="G73" s="75">
        <f ca="1">COUNT($H$8:H72)-COUNTIF($J$8:J72,"&lt;"&amp;TEXT(E73,"General"))</f>
        <v>0</v>
      </c>
      <c r="H73" s="7" t="str">
        <f ca="1">IF(Model!J70=$C$4,MAXA(E73,MAX($J$8:J72)),"")</f>
        <v/>
      </c>
      <c r="I73" s="7" t="str">
        <f ca="1">IF(Model!J70=$C$4,_xll.CB.Normal(INDEX(Summary!$C$5:$E$12,7,'Teller 3'!$C$5),(INDEX(Summary!$C$5:$E$12,8,'Teller 3'!$C$5)),0),"")</f>
        <v/>
      </c>
      <c r="J73" s="7" t="str">
        <f t="shared" ca="1" si="5"/>
        <v/>
      </c>
      <c r="K73" s="76" t="str">
        <f t="shared" ca="1" si="6"/>
        <v/>
      </c>
      <c r="L73" s="73">
        <f t="shared" si="7"/>
        <v>0</v>
      </c>
      <c r="M73" s="73">
        <f t="shared" si="8"/>
        <v>0</v>
      </c>
      <c r="N73" s="73">
        <f t="shared" si="9"/>
        <v>0</v>
      </c>
      <c r="O73" s="64"/>
      <c r="P73" s="64"/>
      <c r="Q73" s="64"/>
      <c r="R73" s="64"/>
      <c r="S73" s="64"/>
      <c r="T73" s="64"/>
      <c r="U73" s="64"/>
      <c r="V73" s="64"/>
      <c r="W73" s="64"/>
      <c r="X73" s="64"/>
    </row>
    <row r="74" spans="2:24" outlineLevel="1" x14ac:dyDescent="0.25">
      <c r="B74" s="64"/>
      <c r="C74" s="64"/>
      <c r="D74" s="118">
        <v>67</v>
      </c>
      <c r="E74" s="7">
        <f>Model!D71</f>
        <v>0.56850899317250347</v>
      </c>
      <c r="F74" s="72" t="str">
        <f>'Teller 1'!F74</f>
        <v>Open</v>
      </c>
      <c r="G74" s="75">
        <f ca="1">COUNT($H$8:H73)-COUNTIF($J$8:J73,"&lt;"&amp;TEXT(E74,"General"))</f>
        <v>0</v>
      </c>
      <c r="H74" s="7" t="str">
        <f ca="1">IF(Model!J71=$C$4,MAXA(E74,MAX($J$8:J73)),"")</f>
        <v/>
      </c>
      <c r="I74" s="7" t="str">
        <f ca="1">IF(Model!J71=$C$4,_xll.CB.Normal(INDEX(Summary!$C$5:$E$12,7,'Teller 3'!$C$5),(INDEX(Summary!$C$5:$E$12,8,'Teller 3'!$C$5)),0),"")</f>
        <v/>
      </c>
      <c r="J74" s="7" t="str">
        <f t="shared" ca="1" si="5"/>
        <v/>
      </c>
      <c r="K74" s="76" t="str">
        <f t="shared" ca="1" si="6"/>
        <v/>
      </c>
      <c r="L74" s="73">
        <f t="shared" si="7"/>
        <v>0</v>
      </c>
      <c r="M74" s="73">
        <f t="shared" si="8"/>
        <v>0</v>
      </c>
      <c r="N74" s="73">
        <f t="shared" si="9"/>
        <v>0</v>
      </c>
      <c r="O74" s="64"/>
      <c r="P74" s="64"/>
      <c r="Q74" s="64"/>
      <c r="R74" s="64"/>
      <c r="S74" s="64"/>
      <c r="T74" s="64"/>
      <c r="U74" s="64"/>
      <c r="V74" s="64"/>
      <c r="W74" s="64"/>
      <c r="X74" s="64"/>
    </row>
    <row r="75" spans="2:24" outlineLevel="1" x14ac:dyDescent="0.25">
      <c r="B75" s="64"/>
      <c r="C75" s="64"/>
      <c r="D75" s="118">
        <v>68</v>
      </c>
      <c r="E75" s="7">
        <f>Model!D72</f>
        <v>0.57139710642483654</v>
      </c>
      <c r="F75" s="72" t="str">
        <f>'Teller 1'!F75</f>
        <v>Open</v>
      </c>
      <c r="G75" s="75">
        <f ca="1">COUNT($H$8:H74)-COUNTIF($J$8:J74,"&lt;"&amp;TEXT(E75,"General"))</f>
        <v>0</v>
      </c>
      <c r="H75" s="7" t="str">
        <f ca="1">IF(Model!J72=$C$4,MAXA(E75,MAX($J$8:J74)),"")</f>
        <v/>
      </c>
      <c r="I75" s="7" t="str">
        <f ca="1">IF(Model!J72=$C$4,_xll.CB.Normal(INDEX(Summary!$C$5:$E$12,7,'Teller 3'!$C$5),(INDEX(Summary!$C$5:$E$12,8,'Teller 3'!$C$5)),0),"")</f>
        <v/>
      </c>
      <c r="J75" s="7" t="str">
        <f t="shared" ca="1" si="5"/>
        <v/>
      </c>
      <c r="K75" s="76" t="str">
        <f t="shared" ca="1" si="6"/>
        <v/>
      </c>
      <c r="L75" s="73">
        <f t="shared" si="7"/>
        <v>0</v>
      </c>
      <c r="M75" s="73">
        <f t="shared" si="8"/>
        <v>0</v>
      </c>
      <c r="N75" s="73">
        <f t="shared" si="9"/>
        <v>0</v>
      </c>
      <c r="O75" s="64"/>
      <c r="P75" s="64"/>
      <c r="Q75" s="64"/>
      <c r="R75" s="64"/>
      <c r="S75" s="64"/>
      <c r="T75" s="64"/>
      <c r="U75" s="64"/>
      <c r="V75" s="64"/>
      <c r="W75" s="64"/>
      <c r="X75" s="64"/>
    </row>
    <row r="76" spans="2:24" outlineLevel="1" x14ac:dyDescent="0.25">
      <c r="B76" s="64"/>
      <c r="C76" s="64"/>
      <c r="D76" s="118">
        <v>69</v>
      </c>
      <c r="E76" s="7">
        <f>Model!D73</f>
        <v>0.57428521967716961</v>
      </c>
      <c r="F76" s="72" t="str">
        <f>'Teller 1'!F76</f>
        <v>Open</v>
      </c>
      <c r="G76" s="75">
        <f ca="1">COUNT($H$8:H75)-COUNTIF($J$8:J75,"&lt;"&amp;TEXT(E76,"General"))</f>
        <v>0</v>
      </c>
      <c r="H76" s="7" t="str">
        <f ca="1">IF(Model!J73=$C$4,MAXA(E76,MAX($J$8:J75)),"")</f>
        <v/>
      </c>
      <c r="I76" s="7" t="str">
        <f ca="1">IF(Model!J73=$C$4,_xll.CB.Normal(INDEX(Summary!$C$5:$E$12,7,'Teller 3'!$C$5),(INDEX(Summary!$C$5:$E$12,8,'Teller 3'!$C$5)),0),"")</f>
        <v/>
      </c>
      <c r="J76" s="7" t="str">
        <f t="shared" ca="1" si="5"/>
        <v/>
      </c>
      <c r="K76" s="76" t="str">
        <f t="shared" ca="1" si="6"/>
        <v/>
      </c>
      <c r="L76" s="73">
        <f t="shared" si="7"/>
        <v>0</v>
      </c>
      <c r="M76" s="73">
        <f t="shared" si="8"/>
        <v>0</v>
      </c>
      <c r="N76" s="73">
        <f t="shared" si="9"/>
        <v>0</v>
      </c>
      <c r="O76" s="64"/>
      <c r="P76" s="64"/>
      <c r="Q76" s="64"/>
      <c r="R76" s="64"/>
      <c r="S76" s="64"/>
      <c r="T76" s="64"/>
      <c r="U76" s="64"/>
      <c r="V76" s="64"/>
      <c r="W76" s="64"/>
      <c r="X76" s="64"/>
    </row>
    <row r="77" spans="2:24" outlineLevel="1" x14ac:dyDescent="0.25">
      <c r="B77" s="64"/>
      <c r="C77" s="64"/>
      <c r="D77" s="118">
        <v>70</v>
      </c>
      <c r="E77" s="7">
        <f>Model!D74</f>
        <v>0.57717333292950268</v>
      </c>
      <c r="F77" s="72" t="str">
        <f>'Teller 1'!F77</f>
        <v>Open</v>
      </c>
      <c r="G77" s="75">
        <f ca="1">COUNT($H$8:H76)-COUNTIF($J$8:J76,"&lt;"&amp;TEXT(E77,"General"))</f>
        <v>0</v>
      </c>
      <c r="H77" s="7" t="str">
        <f ca="1">IF(Model!J74=$C$4,MAXA(E77,MAX($J$8:J76)),"")</f>
        <v/>
      </c>
      <c r="I77" s="7" t="str">
        <f ca="1">IF(Model!J74=$C$4,_xll.CB.Normal(INDEX(Summary!$C$5:$E$12,7,'Teller 3'!$C$5),(INDEX(Summary!$C$5:$E$12,8,'Teller 3'!$C$5)),0),"")</f>
        <v/>
      </c>
      <c r="J77" s="7" t="str">
        <f t="shared" ca="1" si="5"/>
        <v/>
      </c>
      <c r="K77" s="76" t="str">
        <f t="shared" ca="1" si="6"/>
        <v/>
      </c>
      <c r="L77" s="73">
        <f t="shared" si="7"/>
        <v>0</v>
      </c>
      <c r="M77" s="73">
        <f t="shared" si="8"/>
        <v>0</v>
      </c>
      <c r="N77" s="73">
        <f t="shared" si="9"/>
        <v>0</v>
      </c>
      <c r="O77" s="64"/>
      <c r="P77" s="64"/>
      <c r="Q77" s="64"/>
      <c r="R77" s="64"/>
      <c r="S77" s="64"/>
      <c r="T77" s="64"/>
      <c r="U77" s="64"/>
      <c r="V77" s="64"/>
      <c r="W77" s="64"/>
      <c r="X77" s="64"/>
    </row>
    <row r="78" spans="2:24" outlineLevel="1" x14ac:dyDescent="0.25">
      <c r="B78" s="64"/>
      <c r="C78" s="64"/>
      <c r="D78" s="118">
        <v>71</v>
      </c>
      <c r="E78" s="7">
        <f>Model!D75</f>
        <v>0.58006144618183575</v>
      </c>
      <c r="F78" s="72" t="str">
        <f>'Teller 1'!F78</f>
        <v>Open</v>
      </c>
      <c r="G78" s="75">
        <f ca="1">COUNT($H$8:H77)-COUNTIF($J$8:J77,"&lt;"&amp;TEXT(E78,"General"))</f>
        <v>0</v>
      </c>
      <c r="H78" s="7" t="str">
        <f ca="1">IF(Model!J75=$C$4,MAXA(E78,MAX($J$8:J77)),"")</f>
        <v/>
      </c>
      <c r="I78" s="7" t="str">
        <f ca="1">IF(Model!J75=$C$4,_xll.CB.Normal(INDEX(Summary!$C$5:$E$12,7,'Teller 3'!$C$5),(INDEX(Summary!$C$5:$E$12,8,'Teller 3'!$C$5)),0),"")</f>
        <v/>
      </c>
      <c r="J78" s="7" t="str">
        <f t="shared" ca="1" si="5"/>
        <v/>
      </c>
      <c r="K78" s="76" t="str">
        <f t="shared" ca="1" si="6"/>
        <v/>
      </c>
      <c r="L78" s="73">
        <f t="shared" si="7"/>
        <v>0</v>
      </c>
      <c r="M78" s="73">
        <f t="shared" si="8"/>
        <v>0</v>
      </c>
      <c r="N78" s="73">
        <f t="shared" si="9"/>
        <v>0</v>
      </c>
      <c r="O78" s="64"/>
      <c r="P78" s="64"/>
      <c r="Q78" s="64"/>
      <c r="R78" s="64"/>
      <c r="S78" s="64"/>
      <c r="T78" s="64"/>
      <c r="U78" s="64"/>
      <c r="V78" s="64"/>
      <c r="W78" s="64"/>
      <c r="X78" s="64"/>
    </row>
    <row r="79" spans="2:24" outlineLevel="1" x14ac:dyDescent="0.25">
      <c r="B79" s="64"/>
      <c r="C79" s="64"/>
      <c r="D79" s="118">
        <v>72</v>
      </c>
      <c r="E79" s="7">
        <f>Model!D76</f>
        <v>0.58294955943416882</v>
      </c>
      <c r="F79" s="72" t="str">
        <f>'Teller 1'!F79</f>
        <v>Open</v>
      </c>
      <c r="G79" s="75">
        <f ca="1">COUNT($H$8:H78)-COUNTIF($J$8:J78,"&lt;"&amp;TEXT(E79,"General"))</f>
        <v>0</v>
      </c>
      <c r="H79" s="7" t="str">
        <f ca="1">IF(Model!J76=$C$4,MAXA(E79,MAX($J$8:J78)),"")</f>
        <v/>
      </c>
      <c r="I79" s="7" t="str">
        <f ca="1">IF(Model!J76=$C$4,_xll.CB.Normal(INDEX(Summary!$C$5:$E$12,7,'Teller 3'!$C$5),(INDEX(Summary!$C$5:$E$12,8,'Teller 3'!$C$5)),0),"")</f>
        <v/>
      </c>
      <c r="J79" s="7" t="str">
        <f t="shared" ca="1" si="5"/>
        <v/>
      </c>
      <c r="K79" s="76" t="str">
        <f t="shared" ca="1" si="6"/>
        <v/>
      </c>
      <c r="L79" s="73">
        <f t="shared" si="7"/>
        <v>0</v>
      </c>
      <c r="M79" s="73">
        <f t="shared" si="8"/>
        <v>0</v>
      </c>
      <c r="N79" s="73">
        <f t="shared" si="9"/>
        <v>0</v>
      </c>
      <c r="O79" s="64"/>
      <c r="P79" s="64"/>
      <c r="Q79" s="64"/>
      <c r="R79" s="64"/>
      <c r="S79" s="64"/>
      <c r="T79" s="64"/>
      <c r="U79" s="64"/>
      <c r="V79" s="64"/>
      <c r="W79" s="64"/>
      <c r="X79" s="64"/>
    </row>
    <row r="80" spans="2:24" outlineLevel="1" x14ac:dyDescent="0.25">
      <c r="B80" s="64"/>
      <c r="C80" s="64"/>
      <c r="D80" s="118">
        <v>73</v>
      </c>
      <c r="E80" s="7">
        <f>Model!D77</f>
        <v>0.58583767268650189</v>
      </c>
      <c r="F80" s="72" t="str">
        <f>'Teller 1'!F80</f>
        <v>Open</v>
      </c>
      <c r="G80" s="75">
        <f ca="1">COUNT($H$8:H79)-COUNTIF($J$8:J79,"&lt;"&amp;TEXT(E80,"General"))</f>
        <v>0</v>
      </c>
      <c r="H80" s="7" t="str">
        <f ca="1">IF(Model!J77=$C$4,MAXA(E80,MAX($J$8:J79)),"")</f>
        <v/>
      </c>
      <c r="I80" s="7" t="str">
        <f ca="1">IF(Model!J77=$C$4,_xll.CB.Normal(INDEX(Summary!$C$5:$E$12,7,'Teller 3'!$C$5),(INDEX(Summary!$C$5:$E$12,8,'Teller 3'!$C$5)),0),"")</f>
        <v/>
      </c>
      <c r="J80" s="7" t="str">
        <f t="shared" ca="1" si="5"/>
        <v/>
      </c>
      <c r="K80" s="76" t="str">
        <f t="shared" ca="1" si="6"/>
        <v/>
      </c>
      <c r="L80" s="73">
        <f t="shared" si="7"/>
        <v>0</v>
      </c>
      <c r="M80" s="73">
        <f t="shared" si="8"/>
        <v>0</v>
      </c>
      <c r="N80" s="73">
        <f t="shared" si="9"/>
        <v>0</v>
      </c>
      <c r="O80" s="64"/>
      <c r="P80" s="64"/>
      <c r="Q80" s="64"/>
      <c r="R80" s="64"/>
      <c r="S80" s="64"/>
      <c r="T80" s="64"/>
      <c r="U80" s="64"/>
      <c r="V80" s="64"/>
      <c r="W80" s="64"/>
      <c r="X80" s="64"/>
    </row>
    <row r="81" spans="2:24" outlineLevel="1" x14ac:dyDescent="0.25">
      <c r="B81" s="64"/>
      <c r="C81" s="64"/>
      <c r="D81" s="118">
        <v>74</v>
      </c>
      <c r="E81" s="7">
        <f>Model!D78</f>
        <v>0.58872578593883496</v>
      </c>
      <c r="F81" s="72" t="str">
        <f>'Teller 1'!F81</f>
        <v>Open</v>
      </c>
      <c r="G81" s="75">
        <f ca="1">COUNT($H$8:H80)-COUNTIF($J$8:J80,"&lt;"&amp;TEXT(E81,"General"))</f>
        <v>0</v>
      </c>
      <c r="H81" s="7" t="str">
        <f ca="1">IF(Model!J78=$C$4,MAXA(E81,MAX($J$8:J80)),"")</f>
        <v/>
      </c>
      <c r="I81" s="7" t="str">
        <f ca="1">IF(Model!J78=$C$4,_xll.CB.Normal(INDEX(Summary!$C$5:$E$12,7,'Teller 3'!$C$5),(INDEX(Summary!$C$5:$E$12,8,'Teller 3'!$C$5)),0),"")</f>
        <v/>
      </c>
      <c r="J81" s="7" t="str">
        <f t="shared" ca="1" si="5"/>
        <v/>
      </c>
      <c r="K81" s="76" t="str">
        <f t="shared" ca="1" si="6"/>
        <v/>
      </c>
      <c r="L81" s="73">
        <f t="shared" si="7"/>
        <v>0</v>
      </c>
      <c r="M81" s="73">
        <f t="shared" si="8"/>
        <v>0</v>
      </c>
      <c r="N81" s="73">
        <f t="shared" si="9"/>
        <v>0</v>
      </c>
      <c r="O81" s="64"/>
      <c r="P81" s="64"/>
      <c r="Q81" s="64"/>
      <c r="R81" s="64"/>
      <c r="S81" s="64"/>
      <c r="T81" s="64"/>
      <c r="U81" s="64"/>
      <c r="V81" s="64"/>
      <c r="W81" s="64"/>
      <c r="X81" s="64"/>
    </row>
    <row r="82" spans="2:24" outlineLevel="1" x14ac:dyDescent="0.25">
      <c r="B82" s="64"/>
      <c r="C82" s="64"/>
      <c r="D82" s="118">
        <v>75</v>
      </c>
      <c r="E82" s="7">
        <f>Model!D79</f>
        <v>0.59161389919116802</v>
      </c>
      <c r="F82" s="72" t="str">
        <f>'Teller 1'!F82</f>
        <v>Open</v>
      </c>
      <c r="G82" s="75">
        <f ca="1">COUNT($H$8:H81)-COUNTIF($J$8:J81,"&lt;"&amp;TEXT(E82,"General"))</f>
        <v>0</v>
      </c>
      <c r="H82" s="7" t="str">
        <f ca="1">IF(Model!J79=$C$4,MAXA(E82,MAX($J$8:J81)),"")</f>
        <v/>
      </c>
      <c r="I82" s="7" t="str">
        <f ca="1">IF(Model!J79=$C$4,_xll.CB.Normal(INDEX(Summary!$C$5:$E$12,7,'Teller 3'!$C$5),(INDEX(Summary!$C$5:$E$12,8,'Teller 3'!$C$5)),0),"")</f>
        <v/>
      </c>
      <c r="J82" s="7" t="str">
        <f t="shared" ca="1" si="5"/>
        <v/>
      </c>
      <c r="K82" s="76" t="str">
        <f t="shared" ca="1" si="6"/>
        <v/>
      </c>
      <c r="L82" s="73">
        <f t="shared" si="7"/>
        <v>0</v>
      </c>
      <c r="M82" s="73">
        <f t="shared" si="8"/>
        <v>0</v>
      </c>
      <c r="N82" s="73">
        <f t="shared" si="9"/>
        <v>0</v>
      </c>
      <c r="O82" s="64"/>
      <c r="P82" s="64"/>
      <c r="Q82" s="64"/>
      <c r="R82" s="64"/>
      <c r="S82" s="64"/>
      <c r="T82" s="64"/>
      <c r="U82" s="64"/>
      <c r="V82" s="64"/>
      <c r="W82" s="64"/>
      <c r="X82" s="64"/>
    </row>
    <row r="83" spans="2:24" outlineLevel="1" x14ac:dyDescent="0.25">
      <c r="B83" s="64"/>
      <c r="C83" s="64"/>
      <c r="D83" s="118">
        <v>76</v>
      </c>
      <c r="E83" s="7">
        <f>Model!D80</f>
        <v>0.59450201244350109</v>
      </c>
      <c r="F83" s="72" t="str">
        <f>'Teller 1'!F83</f>
        <v>Open</v>
      </c>
      <c r="G83" s="75">
        <f ca="1">COUNT($H$8:H82)-COUNTIF($J$8:J82,"&lt;"&amp;TEXT(E83,"General"))</f>
        <v>0</v>
      </c>
      <c r="H83" s="7" t="str">
        <f ca="1">IF(Model!J80=$C$4,MAXA(E83,MAX($J$8:J82)),"")</f>
        <v/>
      </c>
      <c r="I83" s="7" t="str">
        <f ca="1">IF(Model!J80=$C$4,_xll.CB.Normal(INDEX(Summary!$C$5:$E$12,7,'Teller 3'!$C$5),(INDEX(Summary!$C$5:$E$12,8,'Teller 3'!$C$5)),0),"")</f>
        <v/>
      </c>
      <c r="J83" s="7" t="str">
        <f t="shared" ca="1" si="5"/>
        <v/>
      </c>
      <c r="K83" s="76" t="str">
        <f t="shared" ca="1" si="6"/>
        <v/>
      </c>
      <c r="L83" s="73">
        <f t="shared" si="7"/>
        <v>0</v>
      </c>
      <c r="M83" s="73">
        <f t="shared" si="8"/>
        <v>0</v>
      </c>
      <c r="N83" s="73">
        <f t="shared" si="9"/>
        <v>0</v>
      </c>
      <c r="O83" s="64"/>
      <c r="P83" s="64"/>
      <c r="Q83" s="64"/>
      <c r="R83" s="64"/>
      <c r="S83" s="64"/>
      <c r="T83" s="64"/>
      <c r="U83" s="64"/>
      <c r="V83" s="64"/>
      <c r="W83" s="64"/>
      <c r="X83" s="64"/>
    </row>
    <row r="84" spans="2:24" outlineLevel="1" x14ac:dyDescent="0.25">
      <c r="B84" s="64"/>
      <c r="C84" s="64"/>
      <c r="D84" s="118">
        <v>77</v>
      </c>
      <c r="E84" s="7">
        <f>Model!D81</f>
        <v>0.59739012569583416</v>
      </c>
      <c r="F84" s="72" t="str">
        <f>'Teller 1'!F84</f>
        <v>Open</v>
      </c>
      <c r="G84" s="75">
        <f ca="1">COUNT($H$8:H83)-COUNTIF($J$8:J83,"&lt;"&amp;TEXT(E84,"General"))</f>
        <v>0</v>
      </c>
      <c r="H84" s="7" t="str">
        <f ca="1">IF(Model!J81=$C$4,MAXA(E84,MAX($J$8:J83)),"")</f>
        <v/>
      </c>
      <c r="I84" s="7" t="str">
        <f ca="1">IF(Model!J81=$C$4,_xll.CB.Normal(INDEX(Summary!$C$5:$E$12,7,'Teller 3'!$C$5),(INDEX(Summary!$C$5:$E$12,8,'Teller 3'!$C$5)),0),"")</f>
        <v/>
      </c>
      <c r="J84" s="7" t="str">
        <f t="shared" ca="1" si="5"/>
        <v/>
      </c>
      <c r="K84" s="76" t="str">
        <f t="shared" ca="1" si="6"/>
        <v/>
      </c>
      <c r="L84" s="73">
        <f t="shared" si="7"/>
        <v>0</v>
      </c>
      <c r="M84" s="73">
        <f t="shared" si="8"/>
        <v>0</v>
      </c>
      <c r="N84" s="73">
        <f t="shared" si="9"/>
        <v>0</v>
      </c>
      <c r="O84" s="64"/>
      <c r="P84" s="64"/>
      <c r="Q84" s="64"/>
      <c r="R84" s="64"/>
      <c r="S84" s="64"/>
      <c r="T84" s="64"/>
      <c r="U84" s="64"/>
      <c r="V84" s="64"/>
      <c r="W84" s="64"/>
      <c r="X84" s="64"/>
    </row>
    <row r="85" spans="2:24" outlineLevel="1" x14ac:dyDescent="0.25">
      <c r="B85" s="64"/>
      <c r="C85" s="64"/>
      <c r="D85" s="118">
        <v>78</v>
      </c>
      <c r="E85" s="7">
        <f>Model!D82</f>
        <v>0.60027823894816723</v>
      </c>
      <c r="F85" s="72" t="str">
        <f>'Teller 1'!F85</f>
        <v>Open</v>
      </c>
      <c r="G85" s="75">
        <f ca="1">COUNT($H$8:H84)-COUNTIF($J$8:J84,"&lt;"&amp;TEXT(E85,"General"))</f>
        <v>0</v>
      </c>
      <c r="H85" s="7" t="str">
        <f ca="1">IF(Model!J82=$C$4,MAXA(E85,MAX($J$8:J84)),"")</f>
        <v/>
      </c>
      <c r="I85" s="7" t="str">
        <f ca="1">IF(Model!J82=$C$4,_xll.CB.Normal(INDEX(Summary!$C$5:$E$12,7,'Teller 3'!$C$5),(INDEX(Summary!$C$5:$E$12,8,'Teller 3'!$C$5)),0),"")</f>
        <v/>
      </c>
      <c r="J85" s="7" t="str">
        <f t="shared" ca="1" si="5"/>
        <v/>
      </c>
      <c r="K85" s="76" t="str">
        <f t="shared" ca="1" si="6"/>
        <v/>
      </c>
      <c r="L85" s="73">
        <f t="shared" si="7"/>
        <v>0</v>
      </c>
      <c r="M85" s="73">
        <f t="shared" si="8"/>
        <v>0</v>
      </c>
      <c r="N85" s="73">
        <f t="shared" si="9"/>
        <v>0</v>
      </c>
      <c r="O85" s="64"/>
      <c r="P85" s="64"/>
      <c r="Q85" s="64"/>
      <c r="R85" s="64"/>
      <c r="S85" s="64"/>
      <c r="T85" s="64"/>
      <c r="U85" s="64"/>
      <c r="V85" s="64"/>
      <c r="W85" s="64"/>
      <c r="X85" s="64"/>
    </row>
    <row r="86" spans="2:24" outlineLevel="1" x14ac:dyDescent="0.25">
      <c r="B86" s="64"/>
      <c r="C86" s="64"/>
      <c r="D86" s="118">
        <v>79</v>
      </c>
      <c r="E86" s="7">
        <f>Model!D83</f>
        <v>0.6031663522005003</v>
      </c>
      <c r="F86" s="72" t="str">
        <f>'Teller 1'!F86</f>
        <v>Open</v>
      </c>
      <c r="G86" s="75">
        <f ca="1">COUNT($H$8:H85)-COUNTIF($J$8:J85,"&lt;"&amp;TEXT(E86,"General"))</f>
        <v>0</v>
      </c>
      <c r="H86" s="7" t="str">
        <f ca="1">IF(Model!J83=$C$4,MAXA(E86,MAX($J$8:J85)),"")</f>
        <v/>
      </c>
      <c r="I86" s="7" t="str">
        <f ca="1">IF(Model!J83=$C$4,_xll.CB.Normal(INDEX(Summary!$C$5:$E$12,7,'Teller 3'!$C$5),(INDEX(Summary!$C$5:$E$12,8,'Teller 3'!$C$5)),0),"")</f>
        <v/>
      </c>
      <c r="J86" s="7" t="str">
        <f t="shared" ca="1" si="5"/>
        <v/>
      </c>
      <c r="K86" s="76" t="str">
        <f t="shared" ca="1" si="6"/>
        <v/>
      </c>
      <c r="L86" s="73">
        <f t="shared" si="7"/>
        <v>0</v>
      </c>
      <c r="M86" s="73">
        <f t="shared" si="8"/>
        <v>0</v>
      </c>
      <c r="N86" s="73">
        <f t="shared" si="9"/>
        <v>0</v>
      </c>
      <c r="O86" s="64"/>
      <c r="P86" s="64"/>
      <c r="Q86" s="64"/>
      <c r="R86" s="64"/>
      <c r="S86" s="64"/>
      <c r="T86" s="64"/>
      <c r="U86" s="64"/>
      <c r="V86" s="64"/>
      <c r="W86" s="64"/>
      <c r="X86" s="64"/>
    </row>
    <row r="87" spans="2:24" outlineLevel="1" x14ac:dyDescent="0.25">
      <c r="B87" s="64"/>
      <c r="C87" s="64"/>
      <c r="D87" s="118">
        <v>80</v>
      </c>
      <c r="E87" s="7">
        <f>Model!D84</f>
        <v>0.60605446545283337</v>
      </c>
      <c r="F87" s="72" t="str">
        <f>'Teller 1'!F87</f>
        <v>Open</v>
      </c>
      <c r="G87" s="75">
        <f ca="1">COUNT($H$8:H86)-COUNTIF($J$8:J86,"&lt;"&amp;TEXT(E87,"General"))</f>
        <v>0</v>
      </c>
      <c r="H87" s="7" t="str">
        <f ca="1">IF(Model!J84=$C$4,MAXA(E87,MAX($J$8:J86)),"")</f>
        <v/>
      </c>
      <c r="I87" s="7" t="str">
        <f ca="1">IF(Model!J84=$C$4,_xll.CB.Normal(INDEX(Summary!$C$5:$E$12,7,'Teller 3'!$C$5),(INDEX(Summary!$C$5:$E$12,8,'Teller 3'!$C$5)),0),"")</f>
        <v/>
      </c>
      <c r="J87" s="7" t="str">
        <f t="shared" ca="1" si="5"/>
        <v/>
      </c>
      <c r="K87" s="76" t="str">
        <f t="shared" ca="1" si="6"/>
        <v/>
      </c>
      <c r="L87" s="73">
        <f t="shared" si="7"/>
        <v>0</v>
      </c>
      <c r="M87" s="73">
        <f t="shared" si="8"/>
        <v>0</v>
      </c>
      <c r="N87" s="73">
        <f t="shared" si="9"/>
        <v>0</v>
      </c>
      <c r="O87" s="64"/>
      <c r="P87" s="64"/>
      <c r="Q87" s="64"/>
      <c r="R87" s="64"/>
      <c r="S87" s="64"/>
      <c r="T87" s="64"/>
      <c r="U87" s="64"/>
      <c r="V87" s="64"/>
      <c r="W87" s="64"/>
      <c r="X87" s="64"/>
    </row>
    <row r="88" spans="2:24" outlineLevel="1" x14ac:dyDescent="0.25">
      <c r="B88" s="64"/>
      <c r="C88" s="64"/>
      <c r="D88" s="118">
        <v>81</v>
      </c>
      <c r="E88" s="7">
        <f>Model!D85</f>
        <v>0.60894257870516644</v>
      </c>
      <c r="F88" s="72" t="str">
        <f>'Teller 1'!F88</f>
        <v>Open</v>
      </c>
      <c r="G88" s="75">
        <f ca="1">COUNT($H$8:H87)-COUNTIF($J$8:J87,"&lt;"&amp;TEXT(E88,"General"))</f>
        <v>0</v>
      </c>
      <c r="H88" s="7" t="str">
        <f ca="1">IF(Model!J85=$C$4,MAXA(E88,MAX($J$8:J87)),"")</f>
        <v/>
      </c>
      <c r="I88" s="7" t="str">
        <f ca="1">IF(Model!J85=$C$4,_xll.CB.Normal(INDEX(Summary!$C$5:$E$12,7,'Teller 3'!$C$5),(INDEX(Summary!$C$5:$E$12,8,'Teller 3'!$C$5)),0),"")</f>
        <v/>
      </c>
      <c r="J88" s="7" t="str">
        <f t="shared" ca="1" si="5"/>
        <v/>
      </c>
      <c r="K88" s="76" t="str">
        <f t="shared" ca="1" si="6"/>
        <v/>
      </c>
      <c r="L88" s="73">
        <f t="shared" si="7"/>
        <v>0</v>
      </c>
      <c r="M88" s="73">
        <f t="shared" si="8"/>
        <v>0</v>
      </c>
      <c r="N88" s="73">
        <f t="shared" si="9"/>
        <v>0</v>
      </c>
      <c r="O88" s="64"/>
      <c r="P88" s="64"/>
      <c r="Q88" s="64"/>
      <c r="R88" s="64"/>
      <c r="S88" s="64"/>
      <c r="T88" s="64"/>
      <c r="U88" s="64"/>
      <c r="V88" s="64"/>
      <c r="W88" s="64"/>
      <c r="X88" s="64"/>
    </row>
    <row r="89" spans="2:24" outlineLevel="1" x14ac:dyDescent="0.25">
      <c r="B89" s="64"/>
      <c r="C89" s="64"/>
      <c r="D89" s="118">
        <v>82</v>
      </c>
      <c r="E89" s="7">
        <f>Model!D86</f>
        <v>0.61183069195749951</v>
      </c>
      <c r="F89" s="72" t="str">
        <f>'Teller 1'!F89</f>
        <v>Open</v>
      </c>
      <c r="G89" s="75">
        <f ca="1">COUNT($H$8:H88)-COUNTIF($J$8:J88,"&lt;"&amp;TEXT(E89,"General"))</f>
        <v>0</v>
      </c>
      <c r="H89" s="7">
        <f ca="1">IF(Model!J86=$C$4,MAXA(E89,MAX($J$8:J88)),"")</f>
        <v>0.61183069195749951</v>
      </c>
      <c r="I89" s="7">
        <f ca="1">IF(Model!J86=$C$4,_xll.CB.Normal(INDEX(Summary!$C$5:$E$12,7,'Teller 3'!$C$5),(INDEX(Summary!$C$5:$E$12,8,'Teller 3'!$C$5)),0),"")</f>
        <v>7.6872253646685876E-3</v>
      </c>
      <c r="J89" s="7">
        <f t="shared" ca="1" si="5"/>
        <v>0.6195179173221681</v>
      </c>
      <c r="K89" s="76">
        <f t="shared" ca="1" si="6"/>
        <v>0</v>
      </c>
      <c r="L89" s="73">
        <f t="shared" si="7"/>
        <v>0</v>
      </c>
      <c r="M89" s="73">
        <f t="shared" si="8"/>
        <v>0</v>
      </c>
      <c r="N89" s="73">
        <f t="shared" si="9"/>
        <v>0</v>
      </c>
      <c r="O89" s="64"/>
      <c r="P89" s="64"/>
      <c r="Q89" s="64"/>
      <c r="R89" s="64"/>
      <c r="S89" s="64"/>
      <c r="T89" s="64"/>
      <c r="U89" s="64"/>
      <c r="V89" s="64"/>
      <c r="W89" s="64"/>
      <c r="X89" s="64"/>
    </row>
    <row r="90" spans="2:24" outlineLevel="1" x14ac:dyDescent="0.25">
      <c r="B90" s="64"/>
      <c r="C90" s="64"/>
      <c r="D90" s="118">
        <v>83</v>
      </c>
      <c r="E90" s="7">
        <f>Model!D87</f>
        <v>0.61471880520983258</v>
      </c>
      <c r="F90" s="72" t="str">
        <f>'Teller 1'!F90</f>
        <v>Open</v>
      </c>
      <c r="G90" s="75">
        <f ca="1">COUNT($H$8:H89)-COUNTIF($J$8:J89,"&lt;"&amp;TEXT(E90,"General"))</f>
        <v>1</v>
      </c>
      <c r="H90" s="7" t="str">
        <f ca="1">IF(Model!J87=$C$4,MAXA(E90,MAX($J$8:J89)),"")</f>
        <v/>
      </c>
      <c r="I90" s="7" t="str">
        <f ca="1">IF(Model!J87=$C$4,_xll.CB.Normal(INDEX(Summary!$C$5:$E$12,7,'Teller 3'!$C$5),(INDEX(Summary!$C$5:$E$12,8,'Teller 3'!$C$5)),0),"")</f>
        <v/>
      </c>
      <c r="J90" s="7" t="str">
        <f t="shared" ca="1" si="5"/>
        <v/>
      </c>
      <c r="K90" s="76" t="str">
        <f t="shared" ca="1" si="6"/>
        <v/>
      </c>
      <c r="L90" s="73">
        <f t="shared" si="7"/>
        <v>0</v>
      </c>
      <c r="M90" s="73">
        <f t="shared" si="8"/>
        <v>0</v>
      </c>
      <c r="N90" s="73">
        <f t="shared" si="9"/>
        <v>0</v>
      </c>
      <c r="O90" s="64"/>
      <c r="P90" s="64"/>
      <c r="Q90" s="64"/>
      <c r="R90" s="64"/>
      <c r="S90" s="64"/>
      <c r="T90" s="64"/>
      <c r="U90" s="64"/>
      <c r="V90" s="64"/>
      <c r="W90" s="64"/>
      <c r="X90" s="64"/>
    </row>
    <row r="91" spans="2:24" outlineLevel="1" x14ac:dyDescent="0.25">
      <c r="B91" s="64"/>
      <c r="C91" s="64"/>
      <c r="D91" s="118">
        <v>84</v>
      </c>
      <c r="E91" s="7">
        <f>Model!D88</f>
        <v>0.61760691846216564</v>
      </c>
      <c r="F91" s="72" t="str">
        <f>'Teller 1'!F91</f>
        <v>Open</v>
      </c>
      <c r="G91" s="75">
        <f ca="1">COUNT($H$8:H90)-COUNTIF($J$8:J90,"&lt;"&amp;TEXT(E91,"General"))</f>
        <v>1</v>
      </c>
      <c r="H91" s="7" t="str">
        <f ca="1">IF(Model!J88=$C$4,MAXA(E91,MAX($J$8:J90)),"")</f>
        <v/>
      </c>
      <c r="I91" s="7" t="str">
        <f ca="1">IF(Model!J88=$C$4,_xll.CB.Normal(INDEX(Summary!$C$5:$E$12,7,'Teller 3'!$C$5),(INDEX(Summary!$C$5:$E$12,8,'Teller 3'!$C$5)),0),"")</f>
        <v/>
      </c>
      <c r="J91" s="7" t="str">
        <f t="shared" ca="1" si="5"/>
        <v/>
      </c>
      <c r="K91" s="76" t="str">
        <f t="shared" ca="1" si="6"/>
        <v/>
      </c>
      <c r="L91" s="73">
        <f t="shared" si="7"/>
        <v>0</v>
      </c>
      <c r="M91" s="73">
        <f t="shared" si="8"/>
        <v>0</v>
      </c>
      <c r="N91" s="73">
        <f t="shared" si="9"/>
        <v>0</v>
      </c>
      <c r="O91" s="64"/>
      <c r="P91" s="64"/>
      <c r="Q91" s="64"/>
      <c r="R91" s="64"/>
      <c r="S91" s="64"/>
      <c r="T91" s="64"/>
      <c r="U91" s="64"/>
      <c r="V91" s="64"/>
      <c r="W91" s="64"/>
      <c r="X91" s="64"/>
    </row>
    <row r="92" spans="2:24" outlineLevel="1" x14ac:dyDescent="0.25">
      <c r="B92" s="64"/>
      <c r="C92" s="64"/>
      <c r="D92" s="118">
        <v>85</v>
      </c>
      <c r="E92" s="7">
        <f>Model!D89</f>
        <v>0.62049503171449871</v>
      </c>
      <c r="F92" s="72" t="str">
        <f>'Teller 1'!F92</f>
        <v>Open</v>
      </c>
      <c r="G92" s="75">
        <f ca="1">COUNT($H$8:H91)-COUNTIF($J$8:J91,"&lt;"&amp;TEXT(E92,"General"))</f>
        <v>0</v>
      </c>
      <c r="H92" s="7" t="str">
        <f ca="1">IF(Model!J89=$C$4,MAXA(E92,MAX($J$8:J91)),"")</f>
        <v/>
      </c>
      <c r="I92" s="7" t="str">
        <f ca="1">IF(Model!J89=$C$4,_xll.CB.Normal(INDEX(Summary!$C$5:$E$12,7,'Teller 3'!$C$5),(INDEX(Summary!$C$5:$E$12,8,'Teller 3'!$C$5)),0),"")</f>
        <v/>
      </c>
      <c r="J92" s="7" t="str">
        <f t="shared" ca="1" si="5"/>
        <v/>
      </c>
      <c r="K92" s="76" t="str">
        <f t="shared" ca="1" si="6"/>
        <v/>
      </c>
      <c r="L92" s="73">
        <f t="shared" si="7"/>
        <v>0</v>
      </c>
      <c r="M92" s="73">
        <f t="shared" si="8"/>
        <v>0</v>
      </c>
      <c r="N92" s="73">
        <f t="shared" si="9"/>
        <v>0</v>
      </c>
      <c r="O92" s="64"/>
      <c r="P92" s="64"/>
      <c r="Q92" s="64"/>
      <c r="R92" s="64"/>
      <c r="S92" s="64"/>
      <c r="T92" s="64"/>
      <c r="U92" s="64"/>
      <c r="V92" s="64"/>
      <c r="W92" s="64"/>
      <c r="X92" s="64"/>
    </row>
    <row r="93" spans="2:24" outlineLevel="1" x14ac:dyDescent="0.25">
      <c r="B93" s="64"/>
      <c r="C93" s="64"/>
      <c r="D93" s="118">
        <v>86</v>
      </c>
      <c r="E93" s="7">
        <f>Model!D90</f>
        <v>0.62338314496683178</v>
      </c>
      <c r="F93" s="72" t="str">
        <f>'Teller 1'!F93</f>
        <v>Open</v>
      </c>
      <c r="G93" s="75">
        <f ca="1">COUNT($H$8:H92)-COUNTIF($J$8:J92,"&lt;"&amp;TEXT(E93,"General"))</f>
        <v>0</v>
      </c>
      <c r="H93" s="7" t="str">
        <f ca="1">IF(Model!J90=$C$4,MAXA(E93,MAX($J$8:J92)),"")</f>
        <v/>
      </c>
      <c r="I93" s="7" t="str">
        <f ca="1">IF(Model!J90=$C$4,_xll.CB.Normal(INDEX(Summary!$C$5:$E$12,7,'Teller 3'!$C$5),(INDEX(Summary!$C$5:$E$12,8,'Teller 3'!$C$5)),0),"")</f>
        <v/>
      </c>
      <c r="J93" s="7" t="str">
        <f t="shared" ca="1" si="5"/>
        <v/>
      </c>
      <c r="K93" s="76" t="str">
        <f t="shared" ca="1" si="6"/>
        <v/>
      </c>
      <c r="L93" s="73">
        <f t="shared" si="7"/>
        <v>0</v>
      </c>
      <c r="M93" s="73">
        <f t="shared" si="8"/>
        <v>0</v>
      </c>
      <c r="N93" s="73">
        <f t="shared" si="9"/>
        <v>0</v>
      </c>
      <c r="O93" s="64"/>
      <c r="P93" s="64"/>
      <c r="Q93" s="64"/>
      <c r="R93" s="64"/>
      <c r="S93" s="64"/>
      <c r="T93" s="64"/>
      <c r="U93" s="64"/>
      <c r="V93" s="64"/>
      <c r="W93" s="64"/>
      <c r="X93" s="64"/>
    </row>
    <row r="94" spans="2:24" outlineLevel="1" x14ac:dyDescent="0.25">
      <c r="B94" s="64"/>
      <c r="C94" s="64"/>
      <c r="D94" s="118">
        <v>87</v>
      </c>
      <c r="E94" s="7">
        <f>Model!D91</f>
        <v>0.62627125821916485</v>
      </c>
      <c r="F94" s="72" t="str">
        <f>'Teller 1'!F94</f>
        <v>Open</v>
      </c>
      <c r="G94" s="75">
        <f ca="1">COUNT($H$8:H93)-COUNTIF($J$8:J93,"&lt;"&amp;TEXT(E94,"General"))</f>
        <v>0</v>
      </c>
      <c r="H94" s="7" t="str">
        <f ca="1">IF(Model!J91=$C$4,MAXA(E94,MAX($J$8:J93)),"")</f>
        <v/>
      </c>
      <c r="I94" s="7" t="str">
        <f ca="1">IF(Model!J91=$C$4,_xll.CB.Normal(INDEX(Summary!$C$5:$E$12,7,'Teller 3'!$C$5),(INDEX(Summary!$C$5:$E$12,8,'Teller 3'!$C$5)),0),"")</f>
        <v/>
      </c>
      <c r="J94" s="7" t="str">
        <f t="shared" ca="1" si="5"/>
        <v/>
      </c>
      <c r="K94" s="76" t="str">
        <f t="shared" ca="1" si="6"/>
        <v/>
      </c>
      <c r="L94" s="73">
        <f t="shared" si="7"/>
        <v>0</v>
      </c>
      <c r="M94" s="73">
        <f t="shared" si="8"/>
        <v>0</v>
      </c>
      <c r="N94" s="73">
        <f t="shared" si="9"/>
        <v>0</v>
      </c>
      <c r="O94" s="64"/>
      <c r="P94" s="64"/>
      <c r="Q94" s="64"/>
      <c r="R94" s="64"/>
      <c r="S94" s="64"/>
      <c r="T94" s="64"/>
      <c r="U94" s="64"/>
      <c r="V94" s="64"/>
      <c r="W94" s="64"/>
      <c r="X94" s="64"/>
    </row>
    <row r="95" spans="2:24" outlineLevel="1" x14ac:dyDescent="0.25">
      <c r="B95" s="64"/>
      <c r="C95" s="64"/>
      <c r="D95" s="118">
        <v>88</v>
      </c>
      <c r="E95" s="7">
        <f>Model!D92</f>
        <v>0.62915937147149792</v>
      </c>
      <c r="F95" s="72" t="str">
        <f>'Teller 1'!F95</f>
        <v>Open</v>
      </c>
      <c r="G95" s="75">
        <f ca="1">COUNT($H$8:H94)-COUNTIF($J$8:J94,"&lt;"&amp;TEXT(E95,"General"))</f>
        <v>0</v>
      </c>
      <c r="H95" s="7" t="str">
        <f ca="1">IF(Model!J92=$C$4,MAXA(E95,MAX($J$8:J94)),"")</f>
        <v/>
      </c>
      <c r="I95" s="7" t="str">
        <f ca="1">IF(Model!J92=$C$4,_xll.CB.Normal(INDEX(Summary!$C$5:$E$12,7,'Teller 3'!$C$5),(INDEX(Summary!$C$5:$E$12,8,'Teller 3'!$C$5)),0),"")</f>
        <v/>
      </c>
      <c r="J95" s="7" t="str">
        <f t="shared" ca="1" si="5"/>
        <v/>
      </c>
      <c r="K95" s="76" t="str">
        <f t="shared" ca="1" si="6"/>
        <v/>
      </c>
      <c r="L95" s="73">
        <f t="shared" si="7"/>
        <v>0</v>
      </c>
      <c r="M95" s="73">
        <f t="shared" si="8"/>
        <v>0</v>
      </c>
      <c r="N95" s="73">
        <f t="shared" si="9"/>
        <v>0</v>
      </c>
      <c r="O95" s="64"/>
      <c r="P95" s="64"/>
      <c r="Q95" s="64"/>
      <c r="R95" s="64"/>
      <c r="S95" s="64"/>
      <c r="T95" s="64"/>
      <c r="U95" s="64"/>
      <c r="V95" s="64"/>
      <c r="W95" s="64"/>
      <c r="X95" s="64"/>
    </row>
    <row r="96" spans="2:24" outlineLevel="1" x14ac:dyDescent="0.25">
      <c r="B96" s="64"/>
      <c r="C96" s="64"/>
      <c r="D96" s="118">
        <v>89</v>
      </c>
      <c r="E96" s="7">
        <f>Model!D93</f>
        <v>0.63204748472383099</v>
      </c>
      <c r="F96" s="72" t="str">
        <f>'Teller 1'!F96</f>
        <v>Open</v>
      </c>
      <c r="G96" s="75">
        <f ca="1">COUNT($H$8:H95)-COUNTIF($J$8:J95,"&lt;"&amp;TEXT(E96,"General"))</f>
        <v>0</v>
      </c>
      <c r="H96" s="7" t="str">
        <f ca="1">IF(Model!J93=$C$4,MAXA(E96,MAX($J$8:J95)),"")</f>
        <v/>
      </c>
      <c r="I96" s="7" t="str">
        <f ca="1">IF(Model!J93=$C$4,_xll.CB.Normal(INDEX(Summary!$C$5:$E$12,7,'Teller 3'!$C$5),(INDEX(Summary!$C$5:$E$12,8,'Teller 3'!$C$5)),0),"")</f>
        <v/>
      </c>
      <c r="J96" s="7" t="str">
        <f t="shared" ca="1" si="5"/>
        <v/>
      </c>
      <c r="K96" s="76" t="str">
        <f t="shared" ca="1" si="6"/>
        <v/>
      </c>
      <c r="L96" s="73">
        <f t="shared" si="7"/>
        <v>0</v>
      </c>
      <c r="M96" s="73">
        <f t="shared" si="8"/>
        <v>0</v>
      </c>
      <c r="N96" s="73">
        <f t="shared" si="9"/>
        <v>0</v>
      </c>
      <c r="O96" s="64"/>
      <c r="P96" s="64"/>
      <c r="Q96" s="64"/>
      <c r="R96" s="64"/>
      <c r="S96" s="64"/>
      <c r="T96" s="64"/>
      <c r="U96" s="64"/>
      <c r="V96" s="64"/>
      <c r="W96" s="64"/>
      <c r="X96" s="64"/>
    </row>
    <row r="97" spans="2:24" outlineLevel="1" x14ac:dyDescent="0.25">
      <c r="B97" s="64"/>
      <c r="C97" s="64"/>
      <c r="D97" s="118">
        <v>90</v>
      </c>
      <c r="E97" s="7">
        <f>Model!D94</f>
        <v>0.63493559797616406</v>
      </c>
      <c r="F97" s="72" t="str">
        <f>'Teller 1'!F97</f>
        <v>Open</v>
      </c>
      <c r="G97" s="75">
        <f ca="1">COUNT($H$8:H96)-COUNTIF($J$8:J96,"&lt;"&amp;TEXT(E97,"General"))</f>
        <v>0</v>
      </c>
      <c r="H97" s="7" t="str">
        <f ca="1">IF(Model!J94=$C$4,MAXA(E97,MAX($J$8:J96)),"")</f>
        <v/>
      </c>
      <c r="I97" s="7" t="str">
        <f ca="1">IF(Model!J94=$C$4,_xll.CB.Normal(INDEX(Summary!$C$5:$E$12,7,'Teller 3'!$C$5),(INDEX(Summary!$C$5:$E$12,8,'Teller 3'!$C$5)),0),"")</f>
        <v/>
      </c>
      <c r="J97" s="7" t="str">
        <f t="shared" ca="1" si="5"/>
        <v/>
      </c>
      <c r="K97" s="76" t="str">
        <f t="shared" ca="1" si="6"/>
        <v/>
      </c>
      <c r="L97" s="73">
        <f t="shared" si="7"/>
        <v>0</v>
      </c>
      <c r="M97" s="73">
        <f t="shared" si="8"/>
        <v>0</v>
      </c>
      <c r="N97" s="73">
        <f t="shared" si="9"/>
        <v>0</v>
      </c>
      <c r="O97" s="64"/>
      <c r="P97" s="64"/>
      <c r="Q97" s="64"/>
      <c r="R97" s="64"/>
      <c r="S97" s="64"/>
      <c r="T97" s="64"/>
      <c r="U97" s="64"/>
      <c r="V97" s="64"/>
      <c r="W97" s="64"/>
      <c r="X97" s="64"/>
    </row>
    <row r="98" spans="2:24" outlineLevel="1" x14ac:dyDescent="0.25">
      <c r="B98" s="64"/>
      <c r="C98" s="64"/>
      <c r="D98" s="118">
        <v>91</v>
      </c>
      <c r="E98" s="7">
        <f>Model!D95</f>
        <v>0.63782371122849713</v>
      </c>
      <c r="F98" s="72" t="str">
        <f>'Teller 1'!F98</f>
        <v>Open</v>
      </c>
      <c r="G98" s="75">
        <f ca="1">COUNT($H$8:H97)-COUNTIF($J$8:J97,"&lt;"&amp;TEXT(E98,"General"))</f>
        <v>0</v>
      </c>
      <c r="H98" s="7" t="str">
        <f ca="1">IF(Model!J95=$C$4,MAXA(E98,MAX($J$8:J97)),"")</f>
        <v/>
      </c>
      <c r="I98" s="7" t="str">
        <f ca="1">IF(Model!J95=$C$4,_xll.CB.Normal(INDEX(Summary!$C$5:$E$12,7,'Teller 3'!$C$5),(INDEX(Summary!$C$5:$E$12,8,'Teller 3'!$C$5)),0),"")</f>
        <v/>
      </c>
      <c r="J98" s="7" t="str">
        <f t="shared" ca="1" si="5"/>
        <v/>
      </c>
      <c r="K98" s="76" t="str">
        <f t="shared" ca="1" si="6"/>
        <v/>
      </c>
      <c r="L98" s="73">
        <f t="shared" si="7"/>
        <v>0</v>
      </c>
      <c r="M98" s="73">
        <f t="shared" si="8"/>
        <v>0</v>
      </c>
      <c r="N98" s="73">
        <f t="shared" si="9"/>
        <v>0</v>
      </c>
      <c r="O98" s="64"/>
      <c r="P98" s="64"/>
      <c r="Q98" s="64"/>
      <c r="R98" s="64"/>
      <c r="S98" s="64"/>
      <c r="T98" s="64"/>
      <c r="U98" s="64"/>
      <c r="V98" s="64"/>
      <c r="W98" s="64"/>
      <c r="X98" s="64"/>
    </row>
    <row r="99" spans="2:24" outlineLevel="1" x14ac:dyDescent="0.25">
      <c r="B99" s="64"/>
      <c r="C99" s="64"/>
      <c r="D99" s="118">
        <v>92</v>
      </c>
      <c r="E99" s="7">
        <f>Model!D96</f>
        <v>0.64071182448083019</v>
      </c>
      <c r="F99" s="72" t="str">
        <f>'Teller 1'!F99</f>
        <v>Open</v>
      </c>
      <c r="G99" s="75">
        <f ca="1">COUNT($H$8:H98)-COUNTIF($J$8:J98,"&lt;"&amp;TEXT(E99,"General"))</f>
        <v>0</v>
      </c>
      <c r="H99" s="7" t="str">
        <f ca="1">IF(Model!J96=$C$4,MAXA(E99,MAX($J$8:J98)),"")</f>
        <v/>
      </c>
      <c r="I99" s="7" t="str">
        <f ca="1">IF(Model!J96=$C$4,_xll.CB.Normal(INDEX(Summary!$C$5:$E$12,7,'Teller 3'!$C$5),(INDEX(Summary!$C$5:$E$12,8,'Teller 3'!$C$5)),0),"")</f>
        <v/>
      </c>
      <c r="J99" s="7" t="str">
        <f t="shared" ca="1" si="5"/>
        <v/>
      </c>
      <c r="K99" s="76" t="str">
        <f t="shared" ca="1" si="6"/>
        <v/>
      </c>
      <c r="L99" s="73">
        <f t="shared" si="7"/>
        <v>0</v>
      </c>
      <c r="M99" s="73">
        <f t="shared" si="8"/>
        <v>0</v>
      </c>
      <c r="N99" s="73">
        <f t="shared" si="9"/>
        <v>0</v>
      </c>
      <c r="O99" s="64"/>
      <c r="P99" s="64"/>
      <c r="Q99" s="64"/>
      <c r="R99" s="64"/>
      <c r="S99" s="64"/>
      <c r="T99" s="64"/>
      <c r="U99" s="64"/>
      <c r="V99" s="64"/>
      <c r="W99" s="64"/>
      <c r="X99" s="64"/>
    </row>
    <row r="100" spans="2:24" outlineLevel="1" x14ac:dyDescent="0.25">
      <c r="B100" s="64"/>
      <c r="C100" s="64"/>
      <c r="D100" s="118">
        <v>93</v>
      </c>
      <c r="E100" s="7">
        <f>Model!D97</f>
        <v>0.64359993773316326</v>
      </c>
      <c r="F100" s="72" t="str">
        <f>'Teller 1'!F100</f>
        <v>Open</v>
      </c>
      <c r="G100" s="75">
        <f ca="1">COUNT($H$8:H99)-COUNTIF($J$8:J99,"&lt;"&amp;TEXT(E100,"General"))</f>
        <v>0</v>
      </c>
      <c r="H100" s="7" t="str">
        <f ca="1">IF(Model!J97=$C$4,MAXA(E100,MAX($J$8:J99)),"")</f>
        <v/>
      </c>
      <c r="I100" s="7" t="str">
        <f ca="1">IF(Model!J97=$C$4,_xll.CB.Normal(INDEX(Summary!$C$5:$E$12,7,'Teller 3'!$C$5),(INDEX(Summary!$C$5:$E$12,8,'Teller 3'!$C$5)),0),"")</f>
        <v/>
      </c>
      <c r="J100" s="7" t="str">
        <f t="shared" ca="1" si="5"/>
        <v/>
      </c>
      <c r="K100" s="76" t="str">
        <f t="shared" ca="1" si="6"/>
        <v/>
      </c>
      <c r="L100" s="73">
        <f t="shared" si="7"/>
        <v>0</v>
      </c>
      <c r="M100" s="73">
        <f t="shared" si="8"/>
        <v>0</v>
      </c>
      <c r="N100" s="73">
        <f t="shared" si="9"/>
        <v>0</v>
      </c>
      <c r="O100" s="64"/>
      <c r="P100" s="64"/>
      <c r="Q100" s="64"/>
      <c r="R100" s="64"/>
      <c r="S100" s="64"/>
      <c r="T100" s="64"/>
      <c r="U100" s="64"/>
      <c r="V100" s="64"/>
      <c r="W100" s="64"/>
      <c r="X100" s="64"/>
    </row>
    <row r="101" spans="2:24" outlineLevel="1" x14ac:dyDescent="0.25">
      <c r="B101" s="64"/>
      <c r="C101" s="64"/>
      <c r="D101" s="118">
        <v>94</v>
      </c>
      <c r="E101" s="7">
        <f>Model!D98</f>
        <v>0.64648805098549633</v>
      </c>
      <c r="F101" s="72" t="str">
        <f>'Teller 1'!F101</f>
        <v>Open</v>
      </c>
      <c r="G101" s="75">
        <f ca="1">COUNT($H$8:H100)-COUNTIF($J$8:J100,"&lt;"&amp;TEXT(E101,"General"))</f>
        <v>0</v>
      </c>
      <c r="H101" s="7" t="str">
        <f ca="1">IF(Model!J98=$C$4,MAXA(E101,MAX($J$8:J100)),"")</f>
        <v/>
      </c>
      <c r="I101" s="7" t="str">
        <f ca="1">IF(Model!J98=$C$4,_xll.CB.Normal(INDEX(Summary!$C$5:$E$12,7,'Teller 3'!$C$5),(INDEX(Summary!$C$5:$E$12,8,'Teller 3'!$C$5)),0),"")</f>
        <v/>
      </c>
      <c r="J101" s="7" t="str">
        <f t="shared" ca="1" si="5"/>
        <v/>
      </c>
      <c r="K101" s="76" t="str">
        <f t="shared" ca="1" si="6"/>
        <v/>
      </c>
      <c r="L101" s="73">
        <f t="shared" si="7"/>
        <v>0</v>
      </c>
      <c r="M101" s="73">
        <f t="shared" si="8"/>
        <v>0</v>
      </c>
      <c r="N101" s="73">
        <f t="shared" si="9"/>
        <v>0</v>
      </c>
      <c r="O101" s="64"/>
      <c r="P101" s="64"/>
      <c r="Q101" s="64"/>
      <c r="R101" s="64"/>
      <c r="S101" s="64"/>
      <c r="T101" s="64"/>
      <c r="U101" s="64"/>
      <c r="V101" s="64"/>
      <c r="W101" s="64"/>
      <c r="X101" s="64"/>
    </row>
    <row r="102" spans="2:24" outlineLevel="1" x14ac:dyDescent="0.25">
      <c r="B102" s="64"/>
      <c r="C102" s="64"/>
      <c r="D102" s="118">
        <v>95</v>
      </c>
      <c r="E102" s="7">
        <f>Model!D99</f>
        <v>0.6493761642378294</v>
      </c>
      <c r="F102" s="72" t="str">
        <f>'Teller 1'!F102</f>
        <v>Open</v>
      </c>
      <c r="G102" s="75">
        <f ca="1">COUNT($H$8:H101)-COUNTIF($J$8:J101,"&lt;"&amp;TEXT(E102,"General"))</f>
        <v>0</v>
      </c>
      <c r="H102" s="7" t="str">
        <f ca="1">IF(Model!J99=$C$4,MAXA(E102,MAX($J$8:J101)),"")</f>
        <v/>
      </c>
      <c r="I102" s="7" t="str">
        <f ca="1">IF(Model!J99=$C$4,_xll.CB.Normal(INDEX(Summary!$C$5:$E$12,7,'Teller 3'!$C$5),(INDEX(Summary!$C$5:$E$12,8,'Teller 3'!$C$5)),0),"")</f>
        <v/>
      </c>
      <c r="J102" s="7" t="str">
        <f t="shared" ca="1" si="5"/>
        <v/>
      </c>
      <c r="K102" s="76" t="str">
        <f t="shared" ca="1" si="6"/>
        <v/>
      </c>
      <c r="L102" s="73">
        <f t="shared" si="7"/>
        <v>0</v>
      </c>
      <c r="M102" s="73">
        <f t="shared" si="8"/>
        <v>0</v>
      </c>
      <c r="N102" s="73">
        <f t="shared" si="9"/>
        <v>0</v>
      </c>
      <c r="O102" s="64"/>
      <c r="P102" s="64"/>
      <c r="Q102" s="64"/>
      <c r="R102" s="64"/>
      <c r="S102" s="64"/>
      <c r="T102" s="64"/>
      <c r="U102" s="64"/>
      <c r="V102" s="64"/>
      <c r="W102" s="64"/>
      <c r="X102" s="64"/>
    </row>
    <row r="103" spans="2:24" outlineLevel="1" x14ac:dyDescent="0.25">
      <c r="B103" s="64"/>
      <c r="C103" s="64"/>
      <c r="D103" s="118">
        <v>96</v>
      </c>
      <c r="E103" s="7">
        <f>Model!D100</f>
        <v>0.65226427749016247</v>
      </c>
      <c r="F103" s="72" t="str">
        <f>'Teller 1'!F103</f>
        <v>Open</v>
      </c>
      <c r="G103" s="75">
        <f ca="1">COUNT($H$8:H102)-COUNTIF($J$8:J102,"&lt;"&amp;TEXT(E103,"General"))</f>
        <v>0</v>
      </c>
      <c r="H103" s="7" t="str">
        <f ca="1">IF(Model!J100=$C$4,MAXA(E103,MAX($J$8:J102)),"")</f>
        <v/>
      </c>
      <c r="I103" s="7" t="str">
        <f ca="1">IF(Model!J100=$C$4,_xll.CB.Normal(INDEX(Summary!$C$5:$E$12,7,'Teller 3'!$C$5),(INDEX(Summary!$C$5:$E$12,8,'Teller 3'!$C$5)),0),"")</f>
        <v/>
      </c>
      <c r="J103" s="7" t="str">
        <f t="shared" ca="1" si="5"/>
        <v/>
      </c>
      <c r="K103" s="76" t="str">
        <f t="shared" ca="1" si="6"/>
        <v/>
      </c>
      <c r="L103" s="73">
        <f t="shared" si="7"/>
        <v>0</v>
      </c>
      <c r="M103" s="73">
        <f t="shared" si="8"/>
        <v>0</v>
      </c>
      <c r="N103" s="73">
        <f t="shared" si="9"/>
        <v>0</v>
      </c>
      <c r="O103" s="64"/>
      <c r="P103" s="64"/>
      <c r="Q103" s="64"/>
      <c r="R103" s="64"/>
      <c r="S103" s="64"/>
      <c r="T103" s="64"/>
      <c r="U103" s="64"/>
      <c r="V103" s="64"/>
      <c r="W103" s="64"/>
      <c r="X103" s="64"/>
    </row>
    <row r="104" spans="2:24" outlineLevel="1" x14ac:dyDescent="0.25">
      <c r="B104" s="64"/>
      <c r="C104" s="64"/>
      <c r="D104" s="118">
        <v>97</v>
      </c>
      <c r="E104" s="7">
        <f>Model!D101</f>
        <v>0.65515239074249554</v>
      </c>
      <c r="F104" s="72" t="str">
        <f>'Teller 1'!F104</f>
        <v>Open</v>
      </c>
      <c r="G104" s="75">
        <f ca="1">COUNT($H$8:H103)-COUNTIF($J$8:J103,"&lt;"&amp;TEXT(E104,"General"))</f>
        <v>0</v>
      </c>
      <c r="H104" s="7" t="str">
        <f ca="1">IF(Model!J101=$C$4,MAXA(E104,MAX($J$8:J103)),"")</f>
        <v/>
      </c>
      <c r="I104" s="7" t="str">
        <f ca="1">IF(Model!J101=$C$4,_xll.CB.Normal(INDEX(Summary!$C$5:$E$12,7,'Teller 3'!$C$5),(INDEX(Summary!$C$5:$E$12,8,'Teller 3'!$C$5)),0),"")</f>
        <v/>
      </c>
      <c r="J104" s="7" t="str">
        <f t="shared" ca="1" si="5"/>
        <v/>
      </c>
      <c r="K104" s="76" t="str">
        <f t="shared" ca="1" si="6"/>
        <v/>
      </c>
      <c r="L104" s="73">
        <f t="shared" si="7"/>
        <v>0</v>
      </c>
      <c r="M104" s="73">
        <f t="shared" si="8"/>
        <v>0</v>
      </c>
      <c r="N104" s="73">
        <f t="shared" si="9"/>
        <v>0</v>
      </c>
      <c r="O104" s="64"/>
      <c r="P104" s="64"/>
      <c r="Q104" s="64"/>
      <c r="R104" s="64"/>
      <c r="S104" s="64"/>
      <c r="T104" s="64"/>
      <c r="U104" s="64"/>
      <c r="V104" s="64"/>
      <c r="W104" s="64"/>
      <c r="X104" s="64"/>
    </row>
    <row r="105" spans="2:24" outlineLevel="1" x14ac:dyDescent="0.25">
      <c r="B105" s="64"/>
      <c r="C105" s="64"/>
      <c r="D105" s="118">
        <v>98</v>
      </c>
      <c r="E105" s="7">
        <f>Model!D102</f>
        <v>0.65804050399482861</v>
      </c>
      <c r="F105" s="72" t="str">
        <f>'Teller 1'!F105</f>
        <v>Open</v>
      </c>
      <c r="G105" s="75">
        <f ca="1">COUNT($H$8:H104)-COUNTIF($J$8:J104,"&lt;"&amp;TEXT(E105,"General"))</f>
        <v>0</v>
      </c>
      <c r="H105" s="7" t="str">
        <f ca="1">IF(Model!J102=$C$4,MAXA(E105,MAX($J$8:J104)),"")</f>
        <v/>
      </c>
      <c r="I105" s="7" t="str">
        <f ca="1">IF(Model!J102=$C$4,_xll.CB.Normal(INDEX(Summary!$C$5:$E$12,7,'Teller 3'!$C$5),(INDEX(Summary!$C$5:$E$12,8,'Teller 3'!$C$5)),0),"")</f>
        <v/>
      </c>
      <c r="J105" s="7" t="str">
        <f t="shared" ca="1" si="5"/>
        <v/>
      </c>
      <c r="K105" s="76" t="str">
        <f t="shared" ca="1" si="6"/>
        <v/>
      </c>
      <c r="L105" s="73">
        <f t="shared" si="7"/>
        <v>0</v>
      </c>
      <c r="M105" s="73">
        <f t="shared" si="8"/>
        <v>0</v>
      </c>
      <c r="N105" s="73">
        <f t="shared" si="9"/>
        <v>0</v>
      </c>
      <c r="O105" s="64"/>
      <c r="P105" s="64"/>
      <c r="Q105" s="64"/>
      <c r="R105" s="64"/>
      <c r="S105" s="64"/>
      <c r="T105" s="64"/>
      <c r="U105" s="64"/>
      <c r="V105" s="64"/>
      <c r="W105" s="64"/>
      <c r="X105" s="64"/>
    </row>
    <row r="106" spans="2:24" outlineLevel="1" x14ac:dyDescent="0.25">
      <c r="B106" s="64"/>
      <c r="C106" s="64"/>
      <c r="D106" s="118">
        <v>99</v>
      </c>
      <c r="E106" s="7">
        <f>Model!D103</f>
        <v>0.66092861724716168</v>
      </c>
      <c r="F106" s="72" t="str">
        <f>'Teller 1'!F106</f>
        <v>Open</v>
      </c>
      <c r="G106" s="75">
        <f ca="1">COUNT($H$8:H105)-COUNTIF($J$8:J105,"&lt;"&amp;TEXT(E106,"General"))</f>
        <v>0</v>
      </c>
      <c r="H106" s="7" t="str">
        <f ca="1">IF(Model!J103=$C$4,MAXA(E106,MAX($J$8:J105)),"")</f>
        <v/>
      </c>
      <c r="I106" s="7" t="str">
        <f ca="1">IF(Model!J103=$C$4,_xll.CB.Normal(INDEX(Summary!$C$5:$E$12,7,'Teller 3'!$C$5),(INDEX(Summary!$C$5:$E$12,8,'Teller 3'!$C$5)),0),"")</f>
        <v/>
      </c>
      <c r="J106" s="7" t="str">
        <f t="shared" ca="1" si="5"/>
        <v/>
      </c>
      <c r="K106" s="76" t="str">
        <f t="shared" ca="1" si="6"/>
        <v/>
      </c>
      <c r="L106" s="73">
        <f t="shared" si="7"/>
        <v>0</v>
      </c>
      <c r="M106" s="73">
        <f t="shared" si="8"/>
        <v>0</v>
      </c>
      <c r="N106" s="73">
        <f t="shared" si="9"/>
        <v>0</v>
      </c>
      <c r="O106" s="64"/>
      <c r="P106" s="64"/>
      <c r="Q106" s="64"/>
      <c r="R106" s="64"/>
      <c r="S106" s="64"/>
      <c r="T106" s="64"/>
      <c r="U106" s="64"/>
      <c r="V106" s="64"/>
      <c r="W106" s="64"/>
      <c r="X106" s="64"/>
    </row>
    <row r="107" spans="2:24" outlineLevel="1" x14ac:dyDescent="0.25">
      <c r="B107" s="64"/>
      <c r="C107" s="64"/>
      <c r="D107" s="118">
        <v>100</v>
      </c>
      <c r="E107" s="7">
        <f>Model!D104</f>
        <v>0.66381673049949474</v>
      </c>
      <c r="F107" s="72" t="str">
        <f>'Teller 1'!F107</f>
        <v>Open</v>
      </c>
      <c r="G107" s="75">
        <f ca="1">COUNT($H$8:H106)-COUNTIF($J$8:J106,"&lt;"&amp;TEXT(E107,"General"))</f>
        <v>0</v>
      </c>
      <c r="H107" s="7" t="str">
        <f ca="1">IF(Model!J104=$C$4,MAXA(E107,MAX($J$8:J106)),"")</f>
        <v/>
      </c>
      <c r="I107" s="7" t="str">
        <f ca="1">IF(Model!J104=$C$4,_xll.CB.Normal(INDEX(Summary!$C$5:$E$12,7,'Teller 3'!$C$5),(INDEX(Summary!$C$5:$E$12,8,'Teller 3'!$C$5)),0),"")</f>
        <v/>
      </c>
      <c r="J107" s="7" t="str">
        <f t="shared" ca="1" si="5"/>
        <v/>
      </c>
      <c r="K107" s="76" t="str">
        <f t="shared" ca="1" si="6"/>
        <v/>
      </c>
      <c r="L107" s="73">
        <f t="shared" si="7"/>
        <v>0</v>
      </c>
      <c r="M107" s="73">
        <f t="shared" si="8"/>
        <v>0</v>
      </c>
      <c r="N107" s="73">
        <f t="shared" si="9"/>
        <v>0</v>
      </c>
      <c r="O107" s="64"/>
      <c r="P107" s="64"/>
      <c r="Q107" s="64"/>
      <c r="R107" s="64"/>
      <c r="S107" s="64"/>
      <c r="T107" s="64"/>
      <c r="U107" s="64"/>
      <c r="V107" s="64"/>
      <c r="W107" s="64"/>
      <c r="X107" s="64"/>
    </row>
    <row r="108" spans="2:24" outlineLevel="1" x14ac:dyDescent="0.25">
      <c r="B108" s="64"/>
      <c r="C108" s="64"/>
      <c r="D108" s="118">
        <v>101</v>
      </c>
      <c r="E108" s="7">
        <f>Model!D105</f>
        <v>0.66670484375182781</v>
      </c>
      <c r="F108" s="72" t="str">
        <f>'Teller 1'!F108</f>
        <v>Open</v>
      </c>
      <c r="G108" s="75">
        <f ca="1">COUNT($H$8:H107)-COUNTIF($J$8:J107,"&lt;"&amp;TEXT(E108,"General"))</f>
        <v>0</v>
      </c>
      <c r="H108" s="7" t="str">
        <f ca="1">IF(Model!J105=$C$4,MAXA(E108,MAX($J$8:J107)),"")</f>
        <v/>
      </c>
      <c r="I108" s="7" t="str">
        <f ca="1">IF(Model!J105=$C$4,_xll.CB.Normal(INDEX(Summary!$C$5:$E$12,7,'Teller 3'!$C$5),(INDEX(Summary!$C$5:$E$12,8,'Teller 3'!$C$5)),0),"")</f>
        <v/>
      </c>
      <c r="J108" s="7" t="str">
        <f t="shared" ca="1" si="5"/>
        <v/>
      </c>
      <c r="K108" s="76" t="str">
        <f t="shared" ca="1" si="6"/>
        <v/>
      </c>
      <c r="L108" s="73">
        <f t="shared" si="7"/>
        <v>0</v>
      </c>
      <c r="M108" s="73">
        <f t="shared" si="8"/>
        <v>0</v>
      </c>
      <c r="N108" s="73">
        <f t="shared" si="9"/>
        <v>0</v>
      </c>
      <c r="O108" s="64"/>
      <c r="P108" s="64"/>
      <c r="Q108" s="64"/>
      <c r="R108" s="64"/>
      <c r="S108" s="64"/>
      <c r="T108" s="64"/>
      <c r="U108" s="64"/>
      <c r="V108" s="64"/>
      <c r="W108" s="64"/>
      <c r="X108" s="64"/>
    </row>
    <row r="109" spans="2:24" outlineLevel="1" x14ac:dyDescent="0.25">
      <c r="B109" s="64"/>
      <c r="C109" s="64"/>
      <c r="D109" s="118">
        <v>102</v>
      </c>
      <c r="E109" s="7">
        <f>Model!D106</f>
        <v>0.66959295700416088</v>
      </c>
      <c r="F109" s="72" t="str">
        <f>'Teller 1'!F109</f>
        <v>Open</v>
      </c>
      <c r="G109" s="75">
        <f ca="1">COUNT($H$8:H108)-COUNTIF($J$8:J108,"&lt;"&amp;TEXT(E109,"General"))</f>
        <v>0</v>
      </c>
      <c r="H109" s="7" t="str">
        <f ca="1">IF(Model!J106=$C$4,MAXA(E109,MAX($J$8:J108)),"")</f>
        <v/>
      </c>
      <c r="I109" s="7" t="str">
        <f ca="1">IF(Model!J106=$C$4,_xll.CB.Normal(INDEX(Summary!$C$5:$E$12,7,'Teller 3'!$C$5),(INDEX(Summary!$C$5:$E$12,8,'Teller 3'!$C$5)),0),"")</f>
        <v/>
      </c>
      <c r="J109" s="7" t="str">
        <f t="shared" ca="1" si="5"/>
        <v/>
      </c>
      <c r="K109" s="76" t="str">
        <f t="shared" ca="1" si="6"/>
        <v/>
      </c>
      <c r="L109" s="73">
        <f t="shared" si="7"/>
        <v>0</v>
      </c>
      <c r="M109" s="73">
        <f t="shared" si="8"/>
        <v>0</v>
      </c>
      <c r="N109" s="73">
        <f t="shared" si="9"/>
        <v>0</v>
      </c>
      <c r="O109" s="64"/>
      <c r="P109" s="64"/>
      <c r="Q109" s="64"/>
      <c r="R109" s="64"/>
      <c r="S109" s="64"/>
      <c r="T109" s="64"/>
      <c r="U109" s="64"/>
      <c r="V109" s="64"/>
      <c r="W109" s="64"/>
      <c r="X109" s="64"/>
    </row>
    <row r="110" spans="2:24" outlineLevel="1" x14ac:dyDescent="0.25">
      <c r="B110" s="64"/>
      <c r="C110" s="64"/>
      <c r="D110" s="118">
        <v>103</v>
      </c>
      <c r="E110" s="7">
        <f>Model!D107</f>
        <v>0.67248107025649395</v>
      </c>
      <c r="F110" s="72" t="str">
        <f>'Teller 1'!F110</f>
        <v>Open</v>
      </c>
      <c r="G110" s="75">
        <f ca="1">COUNT($H$8:H109)-COUNTIF($J$8:J109,"&lt;"&amp;TEXT(E110,"General"))</f>
        <v>0</v>
      </c>
      <c r="H110" s="7" t="str">
        <f ca="1">IF(Model!J107=$C$4,MAXA(E110,MAX($J$8:J109)),"")</f>
        <v/>
      </c>
      <c r="I110" s="7" t="str">
        <f ca="1">IF(Model!J107=$C$4,_xll.CB.Normal(INDEX(Summary!$C$5:$E$12,7,'Teller 3'!$C$5),(INDEX(Summary!$C$5:$E$12,8,'Teller 3'!$C$5)),0),"")</f>
        <v/>
      </c>
      <c r="J110" s="7" t="str">
        <f t="shared" ca="1" si="5"/>
        <v/>
      </c>
      <c r="K110" s="76" t="str">
        <f t="shared" ca="1" si="6"/>
        <v/>
      </c>
      <c r="L110" s="73">
        <f t="shared" si="7"/>
        <v>0</v>
      </c>
      <c r="M110" s="73">
        <f t="shared" si="8"/>
        <v>0</v>
      </c>
      <c r="N110" s="73">
        <f t="shared" si="9"/>
        <v>0</v>
      </c>
      <c r="O110" s="64"/>
      <c r="P110" s="64"/>
      <c r="Q110" s="64"/>
      <c r="R110" s="64"/>
      <c r="S110" s="64"/>
      <c r="T110" s="64"/>
      <c r="U110" s="64"/>
      <c r="V110" s="64"/>
      <c r="W110" s="64"/>
      <c r="X110" s="64"/>
    </row>
    <row r="111" spans="2:24" outlineLevel="1" x14ac:dyDescent="0.25">
      <c r="B111" s="64"/>
      <c r="C111" s="64"/>
      <c r="D111" s="118">
        <v>104</v>
      </c>
      <c r="E111" s="7">
        <f>Model!D108</f>
        <v>0.67536918350882702</v>
      </c>
      <c r="F111" s="72" t="str">
        <f>'Teller 1'!F111</f>
        <v>Open</v>
      </c>
      <c r="G111" s="75">
        <f ca="1">COUNT($H$8:H110)-COUNTIF($J$8:J110,"&lt;"&amp;TEXT(E111,"General"))</f>
        <v>0</v>
      </c>
      <c r="H111" s="7" t="str">
        <f ca="1">IF(Model!J108=$C$4,MAXA(E111,MAX($J$8:J110)),"")</f>
        <v/>
      </c>
      <c r="I111" s="7" t="str">
        <f ca="1">IF(Model!J108=$C$4,_xll.CB.Normal(INDEX(Summary!$C$5:$E$12,7,'Teller 3'!$C$5),(INDEX(Summary!$C$5:$E$12,8,'Teller 3'!$C$5)),0),"")</f>
        <v/>
      </c>
      <c r="J111" s="7" t="str">
        <f t="shared" ca="1" si="5"/>
        <v/>
      </c>
      <c r="K111" s="76" t="str">
        <f t="shared" ca="1" si="6"/>
        <v/>
      </c>
      <c r="L111" s="73">
        <f t="shared" si="7"/>
        <v>0</v>
      </c>
      <c r="M111" s="73">
        <f t="shared" si="8"/>
        <v>0</v>
      </c>
      <c r="N111" s="73">
        <f t="shared" si="9"/>
        <v>0</v>
      </c>
      <c r="O111" s="64"/>
      <c r="P111" s="64"/>
      <c r="Q111" s="64"/>
      <c r="R111" s="64"/>
      <c r="S111" s="64"/>
      <c r="T111" s="64"/>
      <c r="U111" s="64"/>
      <c r="V111" s="64"/>
      <c r="W111" s="64"/>
      <c r="X111" s="64"/>
    </row>
    <row r="112" spans="2:24" outlineLevel="1" x14ac:dyDescent="0.25">
      <c r="B112" s="64"/>
      <c r="C112" s="64"/>
      <c r="D112" s="118">
        <v>105</v>
      </c>
      <c r="E112" s="7">
        <f>Model!D109</f>
        <v>0.67825729676116009</v>
      </c>
      <c r="F112" s="72" t="str">
        <f>'Teller 1'!F112</f>
        <v>Open</v>
      </c>
      <c r="G112" s="75">
        <f ca="1">COUNT($H$8:H111)-COUNTIF($J$8:J111,"&lt;"&amp;TEXT(E112,"General"))</f>
        <v>0</v>
      </c>
      <c r="H112" s="7" t="str">
        <f ca="1">IF(Model!J109=$C$4,MAXA(E112,MAX($J$8:J111)),"")</f>
        <v/>
      </c>
      <c r="I112" s="7" t="str">
        <f ca="1">IF(Model!J109=$C$4,_xll.CB.Normal(INDEX(Summary!$C$5:$E$12,7,'Teller 3'!$C$5),(INDEX(Summary!$C$5:$E$12,8,'Teller 3'!$C$5)),0),"")</f>
        <v/>
      </c>
      <c r="J112" s="7" t="str">
        <f t="shared" ca="1" si="5"/>
        <v/>
      </c>
      <c r="K112" s="76" t="str">
        <f t="shared" ca="1" si="6"/>
        <v/>
      </c>
      <c r="L112" s="73">
        <f t="shared" si="7"/>
        <v>0</v>
      </c>
      <c r="M112" s="73">
        <f t="shared" si="8"/>
        <v>0</v>
      </c>
      <c r="N112" s="73">
        <f t="shared" si="9"/>
        <v>0</v>
      </c>
      <c r="O112" s="64"/>
      <c r="P112" s="64"/>
      <c r="Q112" s="64"/>
      <c r="R112" s="64"/>
      <c r="S112" s="64"/>
      <c r="T112" s="64"/>
      <c r="U112" s="64"/>
      <c r="V112" s="64"/>
      <c r="W112" s="64"/>
      <c r="X112" s="64"/>
    </row>
    <row r="113" spans="2:24" outlineLevel="1" x14ac:dyDescent="0.25">
      <c r="B113" s="64"/>
      <c r="C113" s="64"/>
      <c r="D113" s="118">
        <v>106</v>
      </c>
      <c r="E113" s="7">
        <f>Model!D110</f>
        <v>0.68114541001349316</v>
      </c>
      <c r="F113" s="72" t="str">
        <f>'Teller 1'!F113</f>
        <v>Open</v>
      </c>
      <c r="G113" s="75">
        <f ca="1">COUNT($H$8:H112)-COUNTIF($J$8:J112,"&lt;"&amp;TEXT(E113,"General"))</f>
        <v>0</v>
      </c>
      <c r="H113" s="7" t="str">
        <f ca="1">IF(Model!J110=$C$4,MAXA(E113,MAX($J$8:J112)),"")</f>
        <v/>
      </c>
      <c r="I113" s="7" t="str">
        <f ca="1">IF(Model!J110=$C$4,_xll.CB.Normal(INDEX(Summary!$C$5:$E$12,7,'Teller 3'!$C$5),(INDEX(Summary!$C$5:$E$12,8,'Teller 3'!$C$5)),0),"")</f>
        <v/>
      </c>
      <c r="J113" s="7" t="str">
        <f t="shared" ca="1" si="5"/>
        <v/>
      </c>
      <c r="K113" s="76" t="str">
        <f t="shared" ca="1" si="6"/>
        <v/>
      </c>
      <c r="L113" s="73">
        <f t="shared" si="7"/>
        <v>0</v>
      </c>
      <c r="M113" s="73">
        <f t="shared" si="8"/>
        <v>0</v>
      </c>
      <c r="N113" s="73">
        <f t="shared" si="9"/>
        <v>0</v>
      </c>
      <c r="O113" s="64"/>
      <c r="P113" s="64"/>
      <c r="Q113" s="64"/>
      <c r="R113" s="64"/>
      <c r="S113" s="64"/>
      <c r="T113" s="64"/>
      <c r="U113" s="64"/>
      <c r="V113" s="64"/>
      <c r="W113" s="64"/>
      <c r="X113" s="64"/>
    </row>
    <row r="114" spans="2:24" outlineLevel="1" x14ac:dyDescent="0.25">
      <c r="B114" s="64"/>
      <c r="C114" s="64"/>
      <c r="D114" s="118">
        <v>107</v>
      </c>
      <c r="E114" s="7">
        <f>Model!D111</f>
        <v>0.68403352326582623</v>
      </c>
      <c r="F114" s="72" t="str">
        <f>'Teller 1'!F114</f>
        <v>Open</v>
      </c>
      <c r="G114" s="75">
        <f ca="1">COUNT($H$8:H113)-COUNTIF($J$8:J113,"&lt;"&amp;TEXT(E114,"General"))</f>
        <v>0</v>
      </c>
      <c r="H114" s="7" t="str">
        <f ca="1">IF(Model!J111=$C$4,MAXA(E114,MAX($J$8:J113)),"")</f>
        <v/>
      </c>
      <c r="I114" s="7" t="str">
        <f ca="1">IF(Model!J111=$C$4,_xll.CB.Normal(INDEX(Summary!$C$5:$E$12,7,'Teller 3'!$C$5),(INDEX(Summary!$C$5:$E$12,8,'Teller 3'!$C$5)),0),"")</f>
        <v/>
      </c>
      <c r="J114" s="7" t="str">
        <f t="shared" ca="1" si="5"/>
        <v/>
      </c>
      <c r="K114" s="76" t="str">
        <f t="shared" ca="1" si="6"/>
        <v/>
      </c>
      <c r="L114" s="73">
        <f t="shared" si="7"/>
        <v>0</v>
      </c>
      <c r="M114" s="73">
        <f t="shared" si="8"/>
        <v>0</v>
      </c>
      <c r="N114" s="73">
        <f t="shared" si="9"/>
        <v>0</v>
      </c>
      <c r="O114" s="64"/>
      <c r="P114" s="64"/>
      <c r="Q114" s="64"/>
      <c r="R114" s="64"/>
      <c r="S114" s="64"/>
      <c r="T114" s="64"/>
      <c r="U114" s="64"/>
      <c r="V114" s="64"/>
      <c r="W114" s="64"/>
      <c r="X114" s="64"/>
    </row>
    <row r="115" spans="2:24" outlineLevel="1" x14ac:dyDescent="0.25">
      <c r="B115" s="64"/>
      <c r="C115" s="64"/>
      <c r="D115" s="118">
        <v>108</v>
      </c>
      <c r="E115" s="7">
        <f>Model!D112</f>
        <v>0.6869216365181593</v>
      </c>
      <c r="F115" s="72" t="str">
        <f>'Teller 1'!F115</f>
        <v>Open</v>
      </c>
      <c r="G115" s="75">
        <f ca="1">COUNT($H$8:H114)-COUNTIF($J$8:J114,"&lt;"&amp;TEXT(E115,"General"))</f>
        <v>0</v>
      </c>
      <c r="H115" s="7" t="str">
        <f ca="1">IF(Model!J112=$C$4,MAXA(E115,MAX($J$8:J114)),"")</f>
        <v/>
      </c>
      <c r="I115" s="7" t="str">
        <f ca="1">IF(Model!J112=$C$4,_xll.CB.Normal(INDEX(Summary!$C$5:$E$12,7,'Teller 3'!$C$5),(INDEX(Summary!$C$5:$E$12,8,'Teller 3'!$C$5)),0),"")</f>
        <v/>
      </c>
      <c r="J115" s="7" t="str">
        <f t="shared" ca="1" si="5"/>
        <v/>
      </c>
      <c r="K115" s="76" t="str">
        <f t="shared" ca="1" si="6"/>
        <v/>
      </c>
      <c r="L115" s="73">
        <f t="shared" si="7"/>
        <v>0</v>
      </c>
      <c r="M115" s="73">
        <f t="shared" si="8"/>
        <v>0</v>
      </c>
      <c r="N115" s="73">
        <f t="shared" si="9"/>
        <v>0</v>
      </c>
      <c r="O115" s="64"/>
      <c r="P115" s="64"/>
      <c r="Q115" s="64"/>
      <c r="R115" s="64"/>
      <c r="S115" s="64"/>
      <c r="T115" s="64"/>
      <c r="U115" s="64"/>
      <c r="V115" s="64"/>
      <c r="W115" s="64"/>
      <c r="X115" s="64"/>
    </row>
    <row r="116" spans="2:24" outlineLevel="1" x14ac:dyDescent="0.25">
      <c r="B116" s="64"/>
      <c r="C116" s="64"/>
      <c r="D116" s="118">
        <v>109</v>
      </c>
      <c r="E116" s="7">
        <f>Model!D113</f>
        <v>0.68980974977049236</v>
      </c>
      <c r="F116" s="72" t="str">
        <f>'Teller 1'!F116</f>
        <v>Open</v>
      </c>
      <c r="G116" s="75">
        <f ca="1">COUNT($H$8:H115)-COUNTIF($J$8:J115,"&lt;"&amp;TEXT(E116,"General"))</f>
        <v>0</v>
      </c>
      <c r="H116" s="7" t="str">
        <f ca="1">IF(Model!J113=$C$4,MAXA(E116,MAX($J$8:J115)),"")</f>
        <v/>
      </c>
      <c r="I116" s="7" t="str">
        <f ca="1">IF(Model!J113=$C$4,_xll.CB.Normal(INDEX(Summary!$C$5:$E$12,7,'Teller 3'!$C$5),(INDEX(Summary!$C$5:$E$12,8,'Teller 3'!$C$5)),0),"")</f>
        <v/>
      </c>
      <c r="J116" s="7" t="str">
        <f t="shared" ca="1" si="5"/>
        <v/>
      </c>
      <c r="K116" s="76" t="str">
        <f t="shared" ca="1" si="6"/>
        <v/>
      </c>
      <c r="L116" s="73">
        <f t="shared" si="7"/>
        <v>0</v>
      </c>
      <c r="M116" s="73">
        <f t="shared" si="8"/>
        <v>0</v>
      </c>
      <c r="N116" s="73">
        <f t="shared" si="9"/>
        <v>0</v>
      </c>
      <c r="O116" s="64"/>
      <c r="P116" s="64"/>
      <c r="Q116" s="64"/>
      <c r="R116" s="64"/>
      <c r="S116" s="64"/>
      <c r="T116" s="64"/>
      <c r="U116" s="64"/>
      <c r="V116" s="64"/>
      <c r="W116" s="64"/>
      <c r="X116" s="64"/>
    </row>
    <row r="117" spans="2:24" outlineLevel="1" x14ac:dyDescent="0.25">
      <c r="B117" s="64"/>
      <c r="C117" s="64"/>
      <c r="D117" s="118">
        <v>110</v>
      </c>
      <c r="E117" s="7">
        <f>Model!D114</f>
        <v>0.69269786302282543</v>
      </c>
      <c r="F117" s="72" t="str">
        <f>'Teller 1'!F117</f>
        <v>Open</v>
      </c>
      <c r="G117" s="75">
        <f ca="1">COUNT($H$8:H116)-COUNTIF($J$8:J116,"&lt;"&amp;TEXT(E117,"General"))</f>
        <v>0</v>
      </c>
      <c r="H117" s="7" t="str">
        <f ca="1">IF(Model!J114=$C$4,MAXA(E117,MAX($J$8:J116)),"")</f>
        <v/>
      </c>
      <c r="I117" s="7" t="str">
        <f ca="1">IF(Model!J114=$C$4,_xll.CB.Normal(INDEX(Summary!$C$5:$E$12,7,'Teller 3'!$C$5),(INDEX(Summary!$C$5:$E$12,8,'Teller 3'!$C$5)),0),"")</f>
        <v/>
      </c>
      <c r="J117" s="7" t="str">
        <f t="shared" ca="1" si="5"/>
        <v/>
      </c>
      <c r="K117" s="76" t="str">
        <f t="shared" ca="1" si="6"/>
        <v/>
      </c>
      <c r="L117" s="73">
        <f t="shared" si="7"/>
        <v>0</v>
      </c>
      <c r="M117" s="73">
        <f t="shared" si="8"/>
        <v>0</v>
      </c>
      <c r="N117" s="73">
        <f t="shared" si="9"/>
        <v>0</v>
      </c>
      <c r="O117" s="64"/>
      <c r="P117" s="64"/>
      <c r="Q117" s="64"/>
      <c r="R117" s="64"/>
      <c r="S117" s="64"/>
      <c r="T117" s="64"/>
      <c r="U117" s="64"/>
      <c r="V117" s="64"/>
      <c r="W117" s="64"/>
      <c r="X117" s="64"/>
    </row>
    <row r="118" spans="2:24" outlineLevel="1" x14ac:dyDescent="0.25">
      <c r="B118" s="64"/>
      <c r="C118" s="64"/>
      <c r="D118" s="118">
        <v>111</v>
      </c>
      <c r="E118" s="7">
        <f>Model!D115</f>
        <v>0.6955859762751585</v>
      </c>
      <c r="F118" s="72" t="str">
        <f>'Teller 1'!F118</f>
        <v>Open</v>
      </c>
      <c r="G118" s="75">
        <f ca="1">COUNT($H$8:H117)-COUNTIF($J$8:J117,"&lt;"&amp;TEXT(E118,"General"))</f>
        <v>0</v>
      </c>
      <c r="H118" s="7">
        <f ca="1">IF(Model!J115=$C$4,MAXA(E118,MAX($J$8:J117)),"")</f>
        <v>0.6955859762751585</v>
      </c>
      <c r="I118" s="7">
        <f ca="1">IF(Model!J115=$C$4,_xll.CB.Normal(INDEX(Summary!$C$5:$E$12,7,'Teller 3'!$C$5),(INDEX(Summary!$C$5:$E$12,8,'Teller 3'!$C$5)),0),"")</f>
        <v>4.1559077231195047E-3</v>
      </c>
      <c r="J118" s="7">
        <f t="shared" ca="1" si="5"/>
        <v>0.69974188399827797</v>
      </c>
      <c r="K118" s="76">
        <f t="shared" ca="1" si="6"/>
        <v>0</v>
      </c>
      <c r="L118" s="73">
        <f t="shared" si="7"/>
        <v>0</v>
      </c>
      <c r="M118" s="73">
        <f t="shared" si="8"/>
        <v>0</v>
      </c>
      <c r="N118" s="73">
        <f t="shared" si="9"/>
        <v>0</v>
      </c>
      <c r="O118" s="64"/>
      <c r="P118" s="64"/>
      <c r="Q118" s="64"/>
      <c r="R118" s="64"/>
      <c r="S118" s="64"/>
      <c r="T118" s="64"/>
      <c r="U118" s="64"/>
      <c r="V118" s="64"/>
      <c r="W118" s="64"/>
      <c r="X118" s="64"/>
    </row>
    <row r="119" spans="2:24" outlineLevel="1" x14ac:dyDescent="0.25">
      <c r="B119" s="64"/>
      <c r="C119" s="64"/>
      <c r="D119" s="118">
        <v>112</v>
      </c>
      <c r="E119" s="7">
        <f>Model!D116</f>
        <v>0.69847408952749157</v>
      </c>
      <c r="F119" s="72" t="str">
        <f>'Teller 1'!F119</f>
        <v>Open</v>
      </c>
      <c r="G119" s="75">
        <f ca="1">COUNT($H$8:H118)-COUNTIF($J$8:J118,"&lt;"&amp;TEXT(E119,"General"))</f>
        <v>1</v>
      </c>
      <c r="H119" s="7" t="str">
        <f ca="1">IF(Model!J116=$C$4,MAXA(E119,MAX($J$8:J118)),"")</f>
        <v/>
      </c>
      <c r="I119" s="7" t="str">
        <f ca="1">IF(Model!J116=$C$4,_xll.CB.Normal(INDEX(Summary!$C$5:$E$12,7,'Teller 3'!$C$5),(INDEX(Summary!$C$5:$E$12,8,'Teller 3'!$C$5)),0),"")</f>
        <v/>
      </c>
      <c r="J119" s="7" t="str">
        <f t="shared" ca="1" si="5"/>
        <v/>
      </c>
      <c r="K119" s="76" t="str">
        <f t="shared" ca="1" si="6"/>
        <v/>
      </c>
      <c r="L119" s="73">
        <f t="shared" si="7"/>
        <v>0</v>
      </c>
      <c r="M119" s="73">
        <f t="shared" si="8"/>
        <v>0</v>
      </c>
      <c r="N119" s="73">
        <f t="shared" si="9"/>
        <v>0</v>
      </c>
      <c r="O119" s="64"/>
      <c r="P119" s="64"/>
      <c r="Q119" s="64"/>
      <c r="R119" s="64"/>
      <c r="S119" s="64"/>
      <c r="T119" s="64"/>
      <c r="U119" s="64"/>
      <c r="V119" s="64"/>
      <c r="W119" s="64"/>
      <c r="X119" s="64"/>
    </row>
    <row r="120" spans="2:24" outlineLevel="1" x14ac:dyDescent="0.25">
      <c r="B120" s="64"/>
      <c r="C120" s="64"/>
      <c r="D120" s="118">
        <v>113</v>
      </c>
      <c r="E120" s="7">
        <f>Model!D117</f>
        <v>0.70136220277982464</v>
      </c>
      <c r="F120" s="72" t="str">
        <f>'Teller 1'!F120</f>
        <v>Open</v>
      </c>
      <c r="G120" s="75">
        <f ca="1">COUNT($H$8:H119)-COUNTIF($J$8:J119,"&lt;"&amp;TEXT(E120,"General"))</f>
        <v>0</v>
      </c>
      <c r="H120" s="7" t="str">
        <f ca="1">IF(Model!J117=$C$4,MAXA(E120,MAX($J$8:J119)),"")</f>
        <v/>
      </c>
      <c r="I120" s="7" t="str">
        <f ca="1">IF(Model!J117=$C$4,_xll.CB.Normal(INDEX(Summary!$C$5:$E$12,7,'Teller 3'!$C$5),(INDEX(Summary!$C$5:$E$12,8,'Teller 3'!$C$5)),0),"")</f>
        <v/>
      </c>
      <c r="J120" s="7" t="str">
        <f t="shared" ca="1" si="5"/>
        <v/>
      </c>
      <c r="K120" s="76" t="str">
        <f t="shared" ca="1" si="6"/>
        <v/>
      </c>
      <c r="L120" s="73">
        <f t="shared" si="7"/>
        <v>0</v>
      </c>
      <c r="M120" s="73">
        <f t="shared" si="8"/>
        <v>0</v>
      </c>
      <c r="N120" s="73">
        <f t="shared" si="9"/>
        <v>0</v>
      </c>
      <c r="O120" s="64"/>
      <c r="P120" s="64"/>
      <c r="Q120" s="64"/>
      <c r="R120" s="64"/>
      <c r="S120" s="64"/>
      <c r="T120" s="64"/>
      <c r="U120" s="64"/>
      <c r="V120" s="64"/>
      <c r="W120" s="64"/>
      <c r="X120" s="64"/>
    </row>
    <row r="121" spans="2:24" outlineLevel="1" x14ac:dyDescent="0.25">
      <c r="B121" s="64"/>
      <c r="C121" s="64"/>
      <c r="D121" s="118">
        <v>114</v>
      </c>
      <c r="E121" s="7">
        <f>Model!D118</f>
        <v>0.70425031603215771</v>
      </c>
      <c r="F121" s="72" t="str">
        <f>'Teller 1'!F121</f>
        <v>Open</v>
      </c>
      <c r="G121" s="75">
        <f ca="1">COUNT($H$8:H120)-COUNTIF($J$8:J120,"&lt;"&amp;TEXT(E121,"General"))</f>
        <v>0</v>
      </c>
      <c r="H121" s="7" t="str">
        <f ca="1">IF(Model!J118=$C$4,MAXA(E121,MAX($J$8:J120)),"")</f>
        <v/>
      </c>
      <c r="I121" s="7" t="str">
        <f ca="1">IF(Model!J118=$C$4,_xll.CB.Normal(INDEX(Summary!$C$5:$E$12,7,'Teller 3'!$C$5),(INDEX(Summary!$C$5:$E$12,8,'Teller 3'!$C$5)),0),"")</f>
        <v/>
      </c>
      <c r="J121" s="7" t="str">
        <f t="shared" ca="1" si="5"/>
        <v/>
      </c>
      <c r="K121" s="76" t="str">
        <f t="shared" ca="1" si="6"/>
        <v/>
      </c>
      <c r="L121" s="73">
        <f t="shared" si="7"/>
        <v>0</v>
      </c>
      <c r="M121" s="73">
        <f t="shared" si="8"/>
        <v>0</v>
      </c>
      <c r="N121" s="73">
        <f t="shared" si="9"/>
        <v>0</v>
      </c>
      <c r="O121" s="64"/>
      <c r="P121" s="64"/>
      <c r="Q121" s="64"/>
      <c r="R121" s="64"/>
      <c r="S121" s="64"/>
      <c r="T121" s="64"/>
      <c r="U121" s="64"/>
      <c r="V121" s="64"/>
      <c r="W121" s="64"/>
      <c r="X121" s="64"/>
    </row>
    <row r="122" spans="2:24" outlineLevel="1" x14ac:dyDescent="0.25">
      <c r="B122" s="64"/>
      <c r="C122" s="64"/>
      <c r="D122" s="118">
        <v>115</v>
      </c>
      <c r="E122" s="7">
        <f>Model!D119</f>
        <v>0.70713842928449078</v>
      </c>
      <c r="F122" s="72" t="str">
        <f>'Teller 1'!F122</f>
        <v>Open</v>
      </c>
      <c r="G122" s="75">
        <f ca="1">COUNT($H$8:H121)-COUNTIF($J$8:J121,"&lt;"&amp;TEXT(E122,"General"))</f>
        <v>0</v>
      </c>
      <c r="H122" s="7" t="str">
        <f ca="1">IF(Model!J119=$C$4,MAXA(E122,MAX($J$8:J121)),"")</f>
        <v/>
      </c>
      <c r="I122" s="7" t="str">
        <f ca="1">IF(Model!J119=$C$4,_xll.CB.Normal(INDEX(Summary!$C$5:$E$12,7,'Teller 3'!$C$5),(INDEX(Summary!$C$5:$E$12,8,'Teller 3'!$C$5)),0),"")</f>
        <v/>
      </c>
      <c r="J122" s="7" t="str">
        <f t="shared" ca="1" si="5"/>
        <v/>
      </c>
      <c r="K122" s="76" t="str">
        <f t="shared" ca="1" si="6"/>
        <v/>
      </c>
      <c r="L122" s="73">
        <f t="shared" si="7"/>
        <v>0</v>
      </c>
      <c r="M122" s="73">
        <f t="shared" si="8"/>
        <v>0</v>
      </c>
      <c r="N122" s="73">
        <f t="shared" si="9"/>
        <v>0</v>
      </c>
      <c r="O122" s="64"/>
      <c r="P122" s="64"/>
      <c r="Q122" s="64"/>
      <c r="R122" s="64"/>
      <c r="S122" s="64"/>
      <c r="T122" s="64"/>
      <c r="U122" s="64"/>
      <c r="V122" s="64"/>
      <c r="W122" s="64"/>
      <c r="X122" s="64"/>
    </row>
    <row r="123" spans="2:24" outlineLevel="1" x14ac:dyDescent="0.25">
      <c r="B123" s="64"/>
      <c r="C123" s="64"/>
      <c r="D123" s="118">
        <v>116</v>
      </c>
      <c r="E123" s="7" t="str">
        <f>Model!D120</f>
        <v>Closed</v>
      </c>
      <c r="F123" s="72" t="str">
        <f>'Teller 1'!F123</f>
        <v>Open</v>
      </c>
      <c r="G123" s="75">
        <f ca="1">COUNT($H$8:H122)-COUNTIF($J$8:J122,"&lt;"&amp;TEXT(E123,"General"))</f>
        <v>-106</v>
      </c>
      <c r="H123" s="7" t="str">
        <f>IF(Model!J120=$C$4,MAXA(E123,MAX($J$8:J122)),"")</f>
        <v/>
      </c>
      <c r="I123" s="7" t="str">
        <f>IF(Model!J120=$C$4,_xll.CB.Normal(INDEX(Summary!$C$5:$E$12,7,'Teller 3'!$C$5),(INDEX(Summary!$C$5:$E$12,8,'Teller 3'!$C$5)),0),"")</f>
        <v/>
      </c>
      <c r="J123" s="7" t="str">
        <f t="shared" si="5"/>
        <v/>
      </c>
      <c r="K123" s="76" t="str">
        <f t="shared" si="6"/>
        <v/>
      </c>
      <c r="L123" s="73">
        <f t="shared" si="7"/>
        <v>0</v>
      </c>
      <c r="M123" s="73">
        <f t="shared" si="8"/>
        <v>0</v>
      </c>
      <c r="N123" s="73">
        <f t="shared" si="9"/>
        <v>0</v>
      </c>
      <c r="O123" s="64"/>
      <c r="P123" s="64"/>
      <c r="Q123" s="64"/>
      <c r="R123" s="64"/>
      <c r="S123" s="64"/>
      <c r="T123" s="64"/>
      <c r="U123" s="64"/>
      <c r="V123" s="64"/>
      <c r="W123" s="64"/>
      <c r="X123" s="64"/>
    </row>
    <row r="124" spans="2:24" outlineLevel="1" x14ac:dyDescent="0.25">
      <c r="B124" s="64"/>
      <c r="C124" s="64"/>
      <c r="D124" s="118">
        <v>117</v>
      </c>
      <c r="E124" s="7" t="str">
        <f>Model!D121</f>
        <v>Closed</v>
      </c>
      <c r="F124" s="72" t="str">
        <f>'Teller 1'!F124</f>
        <v>Open</v>
      </c>
      <c r="G124" s="75">
        <f ca="1">COUNT($H$8:H123)-COUNTIF($J$8:J123,"&lt;"&amp;TEXT(E124,"General"))</f>
        <v>-107</v>
      </c>
      <c r="H124" s="7" t="str">
        <f>IF(Model!J121=$C$4,MAXA(E124,MAX($J$8:J123)),"")</f>
        <v/>
      </c>
      <c r="I124" s="7" t="str">
        <f>IF(Model!J121=$C$4,_xll.CB.Normal(INDEX(Summary!$C$5:$E$12,7,'Teller 3'!$C$5),(INDEX(Summary!$C$5:$E$12,8,'Teller 3'!$C$5)),0),"")</f>
        <v/>
      </c>
      <c r="J124" s="7" t="str">
        <f t="shared" si="5"/>
        <v/>
      </c>
      <c r="K124" s="76" t="str">
        <f t="shared" si="6"/>
        <v/>
      </c>
      <c r="L124" s="73">
        <f t="shared" si="7"/>
        <v>0</v>
      </c>
      <c r="M124" s="73">
        <f t="shared" si="8"/>
        <v>0</v>
      </c>
      <c r="N124" s="73">
        <f t="shared" si="9"/>
        <v>0</v>
      </c>
      <c r="O124" s="64"/>
      <c r="P124" s="64"/>
      <c r="Q124" s="64"/>
      <c r="R124" s="64"/>
      <c r="S124" s="64"/>
      <c r="T124" s="64"/>
      <c r="U124" s="64"/>
      <c r="V124" s="64"/>
      <c r="W124" s="64"/>
      <c r="X124" s="64"/>
    </row>
    <row r="125" spans="2:24" outlineLevel="1" x14ac:dyDescent="0.25">
      <c r="B125" s="64"/>
      <c r="C125" s="64"/>
      <c r="D125" s="118">
        <v>118</v>
      </c>
      <c r="E125" s="7" t="str">
        <f>Model!D122</f>
        <v>Closed</v>
      </c>
      <c r="F125" s="72" t="str">
        <f>'Teller 1'!F125</f>
        <v>Open</v>
      </c>
      <c r="G125" s="75">
        <f ca="1">COUNT($H$8:H124)-COUNTIF($J$8:J124,"&lt;"&amp;TEXT(E125,"General"))</f>
        <v>-108</v>
      </c>
      <c r="H125" s="7" t="str">
        <f>IF(Model!J122=$C$4,MAXA(E125,MAX($J$8:J124)),"")</f>
        <v/>
      </c>
      <c r="I125" s="7" t="str">
        <f>IF(Model!J122=$C$4,_xll.CB.Normal(INDEX(Summary!$C$5:$E$12,7,'Teller 3'!$C$5),(INDEX(Summary!$C$5:$E$12,8,'Teller 3'!$C$5)),0),"")</f>
        <v/>
      </c>
      <c r="J125" s="7" t="str">
        <f t="shared" si="5"/>
        <v/>
      </c>
      <c r="K125" s="76" t="str">
        <f t="shared" si="6"/>
        <v/>
      </c>
      <c r="L125" s="73">
        <f t="shared" si="7"/>
        <v>0</v>
      </c>
      <c r="M125" s="73">
        <f t="shared" si="8"/>
        <v>0</v>
      </c>
      <c r="N125" s="73">
        <f t="shared" si="9"/>
        <v>0</v>
      </c>
      <c r="O125" s="64"/>
      <c r="P125" s="64"/>
      <c r="Q125" s="64"/>
      <c r="R125" s="64"/>
      <c r="S125" s="64"/>
      <c r="T125" s="64"/>
      <c r="U125" s="64"/>
      <c r="V125" s="64"/>
      <c r="W125" s="64"/>
      <c r="X125" s="64"/>
    </row>
    <row r="126" spans="2:24" outlineLevel="1" x14ac:dyDescent="0.25">
      <c r="B126" s="64"/>
      <c r="C126" s="64"/>
      <c r="D126" s="118">
        <v>119</v>
      </c>
      <c r="E126" s="7" t="str">
        <f>Model!D123</f>
        <v>Closed</v>
      </c>
      <c r="F126" s="72" t="str">
        <f>'Teller 1'!F126</f>
        <v>Open</v>
      </c>
      <c r="G126" s="75">
        <f ca="1">COUNT($H$8:H125)-COUNTIF($J$8:J125,"&lt;"&amp;TEXT(E126,"General"))</f>
        <v>-109</v>
      </c>
      <c r="H126" s="7" t="str">
        <f>IF(Model!J123=$C$4,MAXA(E126,MAX($J$8:J125)),"")</f>
        <v/>
      </c>
      <c r="I126" s="7" t="str">
        <f>IF(Model!J123=$C$4,_xll.CB.Normal(INDEX(Summary!$C$5:$E$12,7,'Teller 3'!$C$5),(INDEX(Summary!$C$5:$E$12,8,'Teller 3'!$C$5)),0),"")</f>
        <v/>
      </c>
      <c r="J126" s="7" t="str">
        <f t="shared" si="5"/>
        <v/>
      </c>
      <c r="K126" s="76" t="str">
        <f t="shared" si="6"/>
        <v/>
      </c>
      <c r="L126" s="73">
        <f t="shared" si="7"/>
        <v>0</v>
      </c>
      <c r="M126" s="73">
        <f t="shared" si="8"/>
        <v>0</v>
      </c>
      <c r="N126" s="73">
        <f t="shared" si="9"/>
        <v>0</v>
      </c>
      <c r="O126" s="64"/>
      <c r="P126" s="64"/>
      <c r="Q126" s="64"/>
      <c r="R126" s="64"/>
      <c r="S126" s="64"/>
      <c r="T126" s="64"/>
      <c r="U126" s="64"/>
      <c r="V126" s="64"/>
      <c r="W126" s="64"/>
      <c r="X126" s="64"/>
    </row>
    <row r="127" spans="2:24" outlineLevel="1" x14ac:dyDescent="0.25">
      <c r="B127" s="64"/>
      <c r="C127" s="64"/>
      <c r="D127" s="118">
        <v>120</v>
      </c>
      <c r="E127" s="7" t="str">
        <f>Model!D124</f>
        <v>Closed</v>
      </c>
      <c r="F127" s="72" t="str">
        <f>'Teller 1'!F127</f>
        <v>Open</v>
      </c>
      <c r="G127" s="75">
        <f ca="1">COUNT($H$8:H126)-COUNTIF($J$8:J126,"&lt;"&amp;TEXT(E127,"General"))</f>
        <v>-110</v>
      </c>
      <c r="H127" s="7" t="str">
        <f>IF(Model!J124=$C$4,MAXA(E127,MAX($J$8:J126)),"")</f>
        <v/>
      </c>
      <c r="I127" s="7" t="str">
        <f>IF(Model!J124=$C$4,_xll.CB.Normal(INDEX(Summary!$C$5:$E$12,7,'Teller 3'!$C$5),(INDEX(Summary!$C$5:$E$12,8,'Teller 3'!$C$5)),0),"")</f>
        <v/>
      </c>
      <c r="J127" s="7" t="str">
        <f t="shared" si="5"/>
        <v/>
      </c>
      <c r="K127" s="76" t="str">
        <f t="shared" si="6"/>
        <v/>
      </c>
      <c r="L127" s="73">
        <f t="shared" si="7"/>
        <v>0</v>
      </c>
      <c r="M127" s="73">
        <f t="shared" si="8"/>
        <v>0</v>
      </c>
      <c r="N127" s="73">
        <f t="shared" si="9"/>
        <v>0</v>
      </c>
      <c r="O127" s="64"/>
      <c r="P127" s="64"/>
      <c r="Q127" s="64"/>
      <c r="R127" s="64"/>
      <c r="S127" s="64"/>
      <c r="T127" s="64"/>
      <c r="U127" s="64"/>
      <c r="V127" s="64"/>
      <c r="W127" s="64"/>
      <c r="X127" s="64"/>
    </row>
    <row r="128" spans="2:24" outlineLevel="1" x14ac:dyDescent="0.25">
      <c r="B128" s="64"/>
      <c r="C128" s="64"/>
      <c r="D128" s="118">
        <v>121</v>
      </c>
      <c r="E128" s="7" t="str">
        <f>Model!D125</f>
        <v>Closed</v>
      </c>
      <c r="F128" s="72" t="str">
        <f>'Teller 1'!F128</f>
        <v>Open</v>
      </c>
      <c r="G128" s="75">
        <f ca="1">COUNT($H$8:H127)-COUNTIF($J$8:J127,"&lt;"&amp;TEXT(E128,"General"))</f>
        <v>-111</v>
      </c>
      <c r="H128" s="7" t="str">
        <f>IF(Model!J125=$C$4,MAXA(E128,MAX($J$8:J127)),"")</f>
        <v/>
      </c>
      <c r="I128" s="7" t="str">
        <f>IF(Model!J125=$C$4,_xll.CB.Normal(INDEX(Summary!$C$5:$E$12,7,'Teller 3'!$C$5),(INDEX(Summary!$C$5:$E$12,8,'Teller 3'!$C$5)),0),"")</f>
        <v/>
      </c>
      <c r="J128" s="7" t="str">
        <f t="shared" si="5"/>
        <v/>
      </c>
      <c r="K128" s="76" t="str">
        <f t="shared" si="6"/>
        <v/>
      </c>
      <c r="L128" s="73">
        <f t="shared" si="7"/>
        <v>0</v>
      </c>
      <c r="M128" s="73">
        <f t="shared" si="8"/>
        <v>0</v>
      </c>
      <c r="N128" s="73">
        <f t="shared" si="9"/>
        <v>0</v>
      </c>
      <c r="O128" s="64"/>
      <c r="P128" s="64"/>
      <c r="Q128" s="64"/>
      <c r="R128" s="64"/>
      <c r="S128" s="64"/>
      <c r="T128" s="64"/>
      <c r="U128" s="64"/>
      <c r="V128" s="64"/>
      <c r="W128" s="64"/>
      <c r="X128" s="64"/>
    </row>
    <row r="129" spans="2:24" outlineLevel="1" x14ac:dyDescent="0.25">
      <c r="B129" s="64"/>
      <c r="C129" s="64"/>
      <c r="D129" s="118">
        <v>122</v>
      </c>
      <c r="E129" s="7" t="str">
        <f>Model!D126</f>
        <v>Closed</v>
      </c>
      <c r="F129" s="72" t="str">
        <f>'Teller 1'!F129</f>
        <v>Open</v>
      </c>
      <c r="G129" s="75">
        <f ca="1">COUNT($H$8:H128)-COUNTIF($J$8:J128,"&lt;"&amp;TEXT(E129,"General"))</f>
        <v>-112</v>
      </c>
      <c r="H129" s="7" t="str">
        <f>IF(Model!J126=$C$4,MAXA(E129,MAX($J$8:J128)),"")</f>
        <v/>
      </c>
      <c r="I129" s="7" t="str">
        <f>IF(Model!J126=$C$4,_xll.CB.Normal(INDEX(Summary!$C$5:$E$12,7,'Teller 3'!$C$5),(INDEX(Summary!$C$5:$E$12,8,'Teller 3'!$C$5)),0),"")</f>
        <v/>
      </c>
      <c r="J129" s="7" t="str">
        <f t="shared" si="5"/>
        <v/>
      </c>
      <c r="K129" s="76" t="str">
        <f t="shared" si="6"/>
        <v/>
      </c>
      <c r="L129" s="73">
        <f t="shared" si="7"/>
        <v>0</v>
      </c>
      <c r="M129" s="73">
        <f t="shared" si="8"/>
        <v>0</v>
      </c>
      <c r="N129" s="73">
        <f t="shared" si="9"/>
        <v>0</v>
      </c>
      <c r="O129" s="64"/>
      <c r="P129" s="64"/>
      <c r="Q129" s="64"/>
      <c r="R129" s="64"/>
      <c r="S129" s="64"/>
      <c r="T129" s="64"/>
      <c r="U129" s="64"/>
      <c r="V129" s="64"/>
      <c r="W129" s="64"/>
      <c r="X129" s="64"/>
    </row>
    <row r="130" spans="2:24" outlineLevel="1" x14ac:dyDescent="0.25">
      <c r="B130" s="64"/>
      <c r="C130" s="64"/>
      <c r="D130" s="118">
        <v>123</v>
      </c>
      <c r="E130" s="7" t="str">
        <f>Model!D127</f>
        <v>Closed</v>
      </c>
      <c r="F130" s="72" t="str">
        <f>'Teller 1'!F130</f>
        <v>Open</v>
      </c>
      <c r="G130" s="75">
        <f ca="1">COUNT($H$8:H129)-COUNTIF($J$8:J129,"&lt;"&amp;TEXT(E130,"General"))</f>
        <v>-113</v>
      </c>
      <c r="H130" s="7" t="str">
        <f>IF(Model!J127=$C$4,MAXA(E130,MAX($J$8:J129)),"")</f>
        <v/>
      </c>
      <c r="I130" s="7" t="str">
        <f>IF(Model!J127=$C$4,_xll.CB.Normal(INDEX(Summary!$C$5:$E$12,7,'Teller 3'!$C$5),(INDEX(Summary!$C$5:$E$12,8,'Teller 3'!$C$5)),0),"")</f>
        <v/>
      </c>
      <c r="J130" s="7" t="str">
        <f t="shared" si="5"/>
        <v/>
      </c>
      <c r="K130" s="76" t="str">
        <f t="shared" si="6"/>
        <v/>
      </c>
      <c r="L130" s="73">
        <f t="shared" si="7"/>
        <v>0</v>
      </c>
      <c r="M130" s="73">
        <f t="shared" si="8"/>
        <v>0</v>
      </c>
      <c r="N130" s="73">
        <f t="shared" si="9"/>
        <v>0</v>
      </c>
      <c r="O130" s="64"/>
      <c r="P130" s="64"/>
      <c r="Q130" s="64"/>
      <c r="R130" s="64"/>
      <c r="S130" s="64"/>
      <c r="T130" s="64"/>
      <c r="U130" s="64"/>
      <c r="V130" s="64"/>
      <c r="W130" s="64"/>
      <c r="X130" s="64"/>
    </row>
    <row r="131" spans="2:24" outlineLevel="1" x14ac:dyDescent="0.25">
      <c r="B131" s="64"/>
      <c r="C131" s="64"/>
      <c r="D131" s="118">
        <v>124</v>
      </c>
      <c r="E131" s="7" t="str">
        <f>Model!D128</f>
        <v>Closed</v>
      </c>
      <c r="F131" s="72" t="str">
        <f>'Teller 1'!F131</f>
        <v>Open</v>
      </c>
      <c r="G131" s="75">
        <f ca="1">COUNT($H$8:H130)-COUNTIF($J$8:J130,"&lt;"&amp;TEXT(E131,"General"))</f>
        <v>-114</v>
      </c>
      <c r="H131" s="7" t="str">
        <f>IF(Model!J128=$C$4,MAXA(E131,MAX($J$8:J130)),"")</f>
        <v/>
      </c>
      <c r="I131" s="7" t="str">
        <f>IF(Model!J128=$C$4,_xll.CB.Normal(INDEX(Summary!$C$5:$E$12,7,'Teller 3'!$C$5),(INDEX(Summary!$C$5:$E$12,8,'Teller 3'!$C$5)),0),"")</f>
        <v/>
      </c>
      <c r="J131" s="7" t="str">
        <f t="shared" si="5"/>
        <v/>
      </c>
      <c r="K131" s="76" t="str">
        <f t="shared" si="6"/>
        <v/>
      </c>
      <c r="L131" s="73">
        <f t="shared" si="7"/>
        <v>0</v>
      </c>
      <c r="M131" s="73">
        <f t="shared" si="8"/>
        <v>0</v>
      </c>
      <c r="N131" s="73">
        <f t="shared" si="9"/>
        <v>0</v>
      </c>
      <c r="O131" s="64"/>
      <c r="P131" s="64"/>
      <c r="Q131" s="64"/>
      <c r="R131" s="64"/>
      <c r="S131" s="64"/>
      <c r="T131" s="64"/>
      <c r="U131" s="64"/>
      <c r="V131" s="64"/>
      <c r="W131" s="64"/>
      <c r="X131" s="64"/>
    </row>
    <row r="132" spans="2:24" outlineLevel="1" x14ac:dyDescent="0.25">
      <c r="B132" s="64"/>
      <c r="C132" s="64"/>
      <c r="D132" s="118">
        <v>125</v>
      </c>
      <c r="E132" s="7" t="str">
        <f>Model!D129</f>
        <v>Closed</v>
      </c>
      <c r="F132" s="72" t="str">
        <f>'Teller 1'!F132</f>
        <v>Open</v>
      </c>
      <c r="G132" s="75">
        <f ca="1">COUNT($H$8:H131)-COUNTIF($J$8:J131,"&lt;"&amp;TEXT(E132,"General"))</f>
        <v>-115</v>
      </c>
      <c r="H132" s="7" t="str">
        <f>IF(Model!J129=$C$4,MAXA(E132,MAX($J$8:J131)),"")</f>
        <v/>
      </c>
      <c r="I132" s="7" t="str">
        <f>IF(Model!J129=$C$4,_xll.CB.Normal(INDEX(Summary!$C$5:$E$12,7,'Teller 3'!$C$5),(INDEX(Summary!$C$5:$E$12,8,'Teller 3'!$C$5)),0),"")</f>
        <v/>
      </c>
      <c r="J132" s="7" t="str">
        <f t="shared" si="5"/>
        <v/>
      </c>
      <c r="K132" s="76" t="str">
        <f t="shared" si="6"/>
        <v/>
      </c>
      <c r="L132" s="73">
        <f t="shared" si="7"/>
        <v>0</v>
      </c>
      <c r="M132" s="73">
        <f t="shared" si="8"/>
        <v>0</v>
      </c>
      <c r="N132" s="73">
        <f t="shared" si="9"/>
        <v>0</v>
      </c>
      <c r="O132" s="64"/>
      <c r="P132" s="64"/>
      <c r="Q132" s="64"/>
      <c r="R132" s="64"/>
      <c r="S132" s="64"/>
      <c r="T132" s="64"/>
      <c r="U132" s="64"/>
      <c r="V132" s="64"/>
      <c r="W132" s="64"/>
      <c r="X132" s="64"/>
    </row>
    <row r="133" spans="2:24" outlineLevel="1" x14ac:dyDescent="0.25">
      <c r="B133" s="64"/>
      <c r="C133" s="64"/>
      <c r="D133" s="118">
        <v>126</v>
      </c>
      <c r="E133" s="7" t="str">
        <f>Model!D130</f>
        <v>Closed</v>
      </c>
      <c r="F133" s="72" t="str">
        <f>'Teller 1'!F133</f>
        <v>Open</v>
      </c>
      <c r="G133" s="75">
        <f ca="1">COUNT($H$8:H132)-COUNTIF($J$8:J132,"&lt;"&amp;TEXT(E133,"General"))</f>
        <v>-116</v>
      </c>
      <c r="H133" s="7" t="str">
        <f>IF(Model!J130=$C$4,MAXA(E133,MAX($J$8:J132)),"")</f>
        <v/>
      </c>
      <c r="I133" s="7" t="str">
        <f>IF(Model!J130=$C$4,_xll.CB.Normal(INDEX(Summary!$C$5:$E$12,7,'Teller 3'!$C$5),(INDEX(Summary!$C$5:$E$12,8,'Teller 3'!$C$5)),0),"")</f>
        <v/>
      </c>
      <c r="J133" s="7" t="str">
        <f t="shared" si="5"/>
        <v/>
      </c>
      <c r="K133" s="76" t="str">
        <f t="shared" si="6"/>
        <v/>
      </c>
      <c r="L133" s="73">
        <f t="shared" si="7"/>
        <v>0</v>
      </c>
      <c r="M133" s="73">
        <f t="shared" si="8"/>
        <v>0</v>
      </c>
      <c r="N133" s="73">
        <f t="shared" si="9"/>
        <v>0</v>
      </c>
      <c r="O133" s="64"/>
      <c r="P133" s="64"/>
      <c r="Q133" s="64"/>
      <c r="R133" s="64"/>
      <c r="S133" s="64"/>
      <c r="T133" s="64"/>
      <c r="U133" s="64"/>
      <c r="V133" s="64"/>
      <c r="W133" s="64"/>
      <c r="X133" s="64"/>
    </row>
    <row r="134" spans="2:24" outlineLevel="1" x14ac:dyDescent="0.25">
      <c r="B134" s="64"/>
      <c r="C134" s="64"/>
      <c r="D134" s="118">
        <v>127</v>
      </c>
      <c r="E134" s="7" t="str">
        <f>Model!D131</f>
        <v>Closed</v>
      </c>
      <c r="F134" s="72" t="str">
        <f>'Teller 1'!F134</f>
        <v>Open</v>
      </c>
      <c r="G134" s="75">
        <f ca="1">COUNT($H$8:H133)-COUNTIF($J$8:J133,"&lt;"&amp;TEXT(E134,"General"))</f>
        <v>-117</v>
      </c>
      <c r="H134" s="7" t="str">
        <f>IF(Model!J131=$C$4,MAXA(E134,MAX($J$8:J133)),"")</f>
        <v/>
      </c>
      <c r="I134" s="7" t="str">
        <f>IF(Model!J131=$C$4,_xll.CB.Normal(INDEX(Summary!$C$5:$E$12,7,'Teller 3'!$C$5),(INDEX(Summary!$C$5:$E$12,8,'Teller 3'!$C$5)),0),"")</f>
        <v/>
      </c>
      <c r="J134" s="7" t="str">
        <f t="shared" si="5"/>
        <v/>
      </c>
      <c r="K134" s="76" t="str">
        <f t="shared" si="6"/>
        <v/>
      </c>
      <c r="L134" s="73">
        <f t="shared" si="7"/>
        <v>0</v>
      </c>
      <c r="M134" s="73">
        <f t="shared" si="8"/>
        <v>0</v>
      </c>
      <c r="N134" s="73">
        <f t="shared" si="9"/>
        <v>0</v>
      </c>
      <c r="O134" s="64"/>
      <c r="P134" s="64"/>
      <c r="Q134" s="64"/>
      <c r="R134" s="64"/>
      <c r="S134" s="64"/>
      <c r="T134" s="64"/>
      <c r="U134" s="64"/>
      <c r="V134" s="64"/>
      <c r="W134" s="64"/>
      <c r="X134" s="64"/>
    </row>
    <row r="135" spans="2:24" outlineLevel="1" x14ac:dyDescent="0.25">
      <c r="B135" s="64"/>
      <c r="C135" s="64"/>
      <c r="D135" s="118">
        <v>128</v>
      </c>
      <c r="E135" s="7" t="str">
        <f>Model!D132</f>
        <v>Closed</v>
      </c>
      <c r="F135" s="72" t="str">
        <f>'Teller 1'!F135</f>
        <v>Open</v>
      </c>
      <c r="G135" s="75">
        <f ca="1">COUNT($H$8:H134)-COUNTIF($J$8:J134,"&lt;"&amp;TEXT(E135,"General"))</f>
        <v>-118</v>
      </c>
      <c r="H135" s="7" t="str">
        <f>IF(Model!J132=$C$4,MAXA(E135,MAX($J$8:J134)),"")</f>
        <v/>
      </c>
      <c r="I135" s="7" t="str">
        <f>IF(Model!J132=$C$4,_xll.CB.Normal(INDEX(Summary!$C$5:$E$12,7,'Teller 3'!$C$5),(INDEX(Summary!$C$5:$E$12,8,'Teller 3'!$C$5)),0),"")</f>
        <v/>
      </c>
      <c r="J135" s="7" t="str">
        <f t="shared" si="5"/>
        <v/>
      </c>
      <c r="K135" s="76" t="str">
        <f t="shared" si="6"/>
        <v/>
      </c>
      <c r="L135" s="73">
        <f t="shared" si="7"/>
        <v>0</v>
      </c>
      <c r="M135" s="73">
        <f t="shared" si="8"/>
        <v>0</v>
      </c>
      <c r="N135" s="73">
        <f t="shared" si="9"/>
        <v>0</v>
      </c>
      <c r="O135" s="64"/>
      <c r="P135" s="64"/>
      <c r="Q135" s="64"/>
      <c r="R135" s="64"/>
      <c r="S135" s="64"/>
      <c r="T135" s="64"/>
      <c r="U135" s="64"/>
      <c r="V135" s="64"/>
      <c r="W135" s="64"/>
      <c r="X135" s="64"/>
    </row>
    <row r="136" spans="2:24" outlineLevel="1" x14ac:dyDescent="0.25">
      <c r="B136" s="64"/>
      <c r="C136" s="64"/>
      <c r="D136" s="118">
        <v>129</v>
      </c>
      <c r="E136" s="7" t="str">
        <f>Model!D133</f>
        <v>Closed</v>
      </c>
      <c r="F136" s="72" t="str">
        <f>'Teller 1'!F136</f>
        <v>Open</v>
      </c>
      <c r="G136" s="75">
        <f ca="1">COUNT($H$8:H135)-COUNTIF($J$8:J135,"&lt;"&amp;TEXT(E136,"General"))</f>
        <v>-119</v>
      </c>
      <c r="H136" s="7" t="str">
        <f>IF(Model!J133=$C$4,MAXA(E136,MAX($J$8:J135)),"")</f>
        <v/>
      </c>
      <c r="I136" s="7" t="str">
        <f>IF(Model!J133=$C$4,_xll.CB.Normal(INDEX(Summary!$C$5:$E$12,7,'Teller 3'!$C$5),(INDEX(Summary!$C$5:$E$12,8,'Teller 3'!$C$5)),0),"")</f>
        <v/>
      </c>
      <c r="J136" s="7" t="str">
        <f t="shared" ref="J136:J199" si="10">IF(H136,H136+I136,"")</f>
        <v/>
      </c>
      <c r="K136" s="76" t="str">
        <f t="shared" ref="K136:K199" si="11">IF(H136,H136-E136,"")</f>
        <v/>
      </c>
      <c r="L136" s="73">
        <f t="shared" ref="L136:L199" si="12">$C$12</f>
        <v>0</v>
      </c>
      <c r="M136" s="73">
        <f t="shared" ref="M136:M199" si="13">$C$13</f>
        <v>0</v>
      </c>
      <c r="N136" s="73">
        <f t="shared" ref="N136:N199" si="14">$C$14</f>
        <v>0</v>
      </c>
      <c r="O136" s="64"/>
      <c r="P136" s="64"/>
      <c r="Q136" s="64"/>
      <c r="R136" s="64"/>
      <c r="S136" s="64"/>
      <c r="T136" s="64"/>
      <c r="U136" s="64"/>
      <c r="V136" s="64"/>
      <c r="W136" s="64"/>
      <c r="X136" s="64"/>
    </row>
    <row r="137" spans="2:24" outlineLevel="1" x14ac:dyDescent="0.25">
      <c r="B137" s="64"/>
      <c r="C137" s="64"/>
      <c r="D137" s="118">
        <v>130</v>
      </c>
      <c r="E137" s="7" t="str">
        <f>Model!D134</f>
        <v>Closed</v>
      </c>
      <c r="F137" s="72" t="str">
        <f>'Teller 1'!F137</f>
        <v>Open</v>
      </c>
      <c r="G137" s="75">
        <f ca="1">COUNT($H$8:H136)-COUNTIF($J$8:J136,"&lt;"&amp;TEXT(E137,"General"))</f>
        <v>-120</v>
      </c>
      <c r="H137" s="7" t="str">
        <f>IF(Model!J134=$C$4,MAXA(E137,MAX($J$8:J136)),"")</f>
        <v/>
      </c>
      <c r="I137" s="7" t="str">
        <f>IF(Model!J134=$C$4,_xll.CB.Normal(INDEX(Summary!$C$5:$E$12,7,'Teller 3'!$C$5),(INDEX(Summary!$C$5:$E$12,8,'Teller 3'!$C$5)),0),"")</f>
        <v/>
      </c>
      <c r="J137" s="7" t="str">
        <f t="shared" si="10"/>
        <v/>
      </c>
      <c r="K137" s="76" t="str">
        <f t="shared" si="11"/>
        <v/>
      </c>
      <c r="L137" s="73">
        <f t="shared" si="12"/>
        <v>0</v>
      </c>
      <c r="M137" s="73">
        <f t="shared" si="13"/>
        <v>0</v>
      </c>
      <c r="N137" s="73">
        <f t="shared" si="14"/>
        <v>0</v>
      </c>
      <c r="O137" s="64"/>
      <c r="P137" s="64"/>
      <c r="Q137" s="64"/>
      <c r="R137" s="64"/>
      <c r="S137" s="64"/>
      <c r="T137" s="64"/>
      <c r="U137" s="64"/>
      <c r="V137" s="64"/>
      <c r="W137" s="64"/>
      <c r="X137" s="64"/>
    </row>
    <row r="138" spans="2:24" outlineLevel="1" x14ac:dyDescent="0.25">
      <c r="B138" s="64"/>
      <c r="C138" s="64"/>
      <c r="D138" s="118">
        <v>131</v>
      </c>
      <c r="E138" s="7" t="str">
        <f>Model!D135</f>
        <v>Closed</v>
      </c>
      <c r="F138" s="72" t="str">
        <f>'Teller 1'!F138</f>
        <v>Open</v>
      </c>
      <c r="G138" s="75">
        <f ca="1">COUNT($H$8:H137)-COUNTIF($J$8:J137,"&lt;"&amp;TEXT(E138,"General"))</f>
        <v>-121</v>
      </c>
      <c r="H138" s="7" t="str">
        <f>IF(Model!J135=$C$4,MAXA(E138,MAX($J$8:J137)),"")</f>
        <v/>
      </c>
      <c r="I138" s="7" t="str">
        <f>IF(Model!J135=$C$4,_xll.CB.Normal(INDEX(Summary!$C$5:$E$12,7,'Teller 3'!$C$5),(INDEX(Summary!$C$5:$E$12,8,'Teller 3'!$C$5)),0),"")</f>
        <v/>
      </c>
      <c r="J138" s="7" t="str">
        <f t="shared" si="10"/>
        <v/>
      </c>
      <c r="K138" s="76" t="str">
        <f t="shared" si="11"/>
        <v/>
      </c>
      <c r="L138" s="73">
        <f t="shared" si="12"/>
        <v>0</v>
      </c>
      <c r="M138" s="73">
        <f t="shared" si="13"/>
        <v>0</v>
      </c>
      <c r="N138" s="73">
        <f t="shared" si="14"/>
        <v>0</v>
      </c>
      <c r="O138" s="64"/>
      <c r="P138" s="64"/>
      <c r="Q138" s="64"/>
      <c r="R138" s="64"/>
      <c r="S138" s="64"/>
      <c r="T138" s="64"/>
      <c r="U138" s="64"/>
      <c r="V138" s="64"/>
      <c r="W138" s="64"/>
      <c r="X138" s="64"/>
    </row>
    <row r="139" spans="2:24" outlineLevel="1" x14ac:dyDescent="0.25">
      <c r="B139" s="64"/>
      <c r="C139" s="64"/>
      <c r="D139" s="118">
        <v>132</v>
      </c>
      <c r="E139" s="7" t="str">
        <f>Model!D136</f>
        <v>Closed</v>
      </c>
      <c r="F139" s="72" t="str">
        <f>'Teller 1'!F139</f>
        <v>Open</v>
      </c>
      <c r="G139" s="75">
        <f ca="1">COUNT($H$8:H138)-COUNTIF($J$8:J138,"&lt;"&amp;TEXT(E139,"General"))</f>
        <v>-122</v>
      </c>
      <c r="H139" s="7" t="str">
        <f>IF(Model!J136=$C$4,MAXA(E139,MAX($J$8:J138)),"")</f>
        <v/>
      </c>
      <c r="I139" s="7" t="str">
        <f>IF(Model!J136=$C$4,_xll.CB.Normal(INDEX(Summary!$C$5:$E$12,7,'Teller 3'!$C$5),(INDEX(Summary!$C$5:$E$12,8,'Teller 3'!$C$5)),0),"")</f>
        <v/>
      </c>
      <c r="J139" s="7" t="str">
        <f t="shared" si="10"/>
        <v/>
      </c>
      <c r="K139" s="76" t="str">
        <f t="shared" si="11"/>
        <v/>
      </c>
      <c r="L139" s="73">
        <f t="shared" si="12"/>
        <v>0</v>
      </c>
      <c r="M139" s="73">
        <f t="shared" si="13"/>
        <v>0</v>
      </c>
      <c r="N139" s="73">
        <f t="shared" si="14"/>
        <v>0</v>
      </c>
      <c r="O139" s="64"/>
      <c r="P139" s="64"/>
      <c r="Q139" s="64"/>
      <c r="R139" s="64"/>
      <c r="S139" s="64"/>
      <c r="T139" s="64"/>
      <c r="U139" s="64"/>
      <c r="V139" s="64"/>
      <c r="W139" s="64"/>
      <c r="X139" s="64"/>
    </row>
    <row r="140" spans="2:24" outlineLevel="1" x14ac:dyDescent="0.25">
      <c r="B140" s="64"/>
      <c r="C140" s="64"/>
      <c r="D140" s="118">
        <v>133</v>
      </c>
      <c r="E140" s="7" t="str">
        <f>Model!D137</f>
        <v>Closed</v>
      </c>
      <c r="F140" s="72" t="str">
        <f>'Teller 1'!F140</f>
        <v>Open</v>
      </c>
      <c r="G140" s="75">
        <f ca="1">COUNT($H$8:H139)-COUNTIF($J$8:J139,"&lt;"&amp;TEXT(E140,"General"))</f>
        <v>-123</v>
      </c>
      <c r="H140" s="7" t="str">
        <f>IF(Model!J137=$C$4,MAXA(E140,MAX($J$8:J139)),"")</f>
        <v/>
      </c>
      <c r="I140" s="7" t="str">
        <f>IF(Model!J137=$C$4,_xll.CB.Normal(INDEX(Summary!$C$5:$E$12,7,'Teller 3'!$C$5),(INDEX(Summary!$C$5:$E$12,8,'Teller 3'!$C$5)),0),"")</f>
        <v/>
      </c>
      <c r="J140" s="7" t="str">
        <f t="shared" si="10"/>
        <v/>
      </c>
      <c r="K140" s="76" t="str">
        <f t="shared" si="11"/>
        <v/>
      </c>
      <c r="L140" s="73">
        <f t="shared" si="12"/>
        <v>0</v>
      </c>
      <c r="M140" s="73">
        <f t="shared" si="13"/>
        <v>0</v>
      </c>
      <c r="N140" s="73">
        <f t="shared" si="14"/>
        <v>0</v>
      </c>
      <c r="O140" s="64"/>
      <c r="P140" s="64"/>
      <c r="Q140" s="64"/>
      <c r="R140" s="64"/>
      <c r="S140" s="64"/>
      <c r="T140" s="64"/>
      <c r="U140" s="64"/>
      <c r="V140" s="64"/>
      <c r="W140" s="64"/>
      <c r="X140" s="64"/>
    </row>
    <row r="141" spans="2:24" outlineLevel="1" x14ac:dyDescent="0.25">
      <c r="B141" s="64"/>
      <c r="C141" s="64"/>
      <c r="D141" s="118">
        <v>134</v>
      </c>
      <c r="E141" s="7" t="str">
        <f>Model!D138</f>
        <v>Closed</v>
      </c>
      <c r="F141" s="72" t="str">
        <f>'Teller 1'!F141</f>
        <v>Open</v>
      </c>
      <c r="G141" s="75">
        <f ca="1">COUNT($H$8:H140)-COUNTIF($J$8:J140,"&lt;"&amp;TEXT(E141,"General"))</f>
        <v>-124</v>
      </c>
      <c r="H141" s="7" t="str">
        <f>IF(Model!J138=$C$4,MAXA(E141,MAX($J$8:J140)),"")</f>
        <v/>
      </c>
      <c r="I141" s="7" t="str">
        <f>IF(Model!J138=$C$4,_xll.CB.Normal(INDEX(Summary!$C$5:$E$12,7,'Teller 3'!$C$5),(INDEX(Summary!$C$5:$E$12,8,'Teller 3'!$C$5)),0),"")</f>
        <v/>
      </c>
      <c r="J141" s="7" t="str">
        <f t="shared" si="10"/>
        <v/>
      </c>
      <c r="K141" s="76" t="str">
        <f t="shared" si="11"/>
        <v/>
      </c>
      <c r="L141" s="73">
        <f t="shared" si="12"/>
        <v>0</v>
      </c>
      <c r="M141" s="73">
        <f t="shared" si="13"/>
        <v>0</v>
      </c>
      <c r="N141" s="73">
        <f t="shared" si="14"/>
        <v>0</v>
      </c>
      <c r="O141" s="64"/>
      <c r="P141" s="64"/>
      <c r="Q141" s="64"/>
      <c r="R141" s="64"/>
      <c r="S141" s="64"/>
      <c r="T141" s="64"/>
      <c r="U141" s="64"/>
      <c r="V141" s="64"/>
      <c r="W141" s="64"/>
      <c r="X141" s="64"/>
    </row>
    <row r="142" spans="2:24" outlineLevel="1" x14ac:dyDescent="0.25">
      <c r="B142" s="64"/>
      <c r="C142" s="64"/>
      <c r="D142" s="118">
        <v>135</v>
      </c>
      <c r="E142" s="7" t="str">
        <f>Model!D139</f>
        <v>Closed</v>
      </c>
      <c r="F142" s="72" t="str">
        <f>'Teller 1'!F142</f>
        <v>Open</v>
      </c>
      <c r="G142" s="75">
        <f ca="1">COUNT($H$8:H141)-COUNTIF($J$8:J141,"&lt;"&amp;TEXT(E142,"General"))</f>
        <v>-125</v>
      </c>
      <c r="H142" s="7" t="str">
        <f>IF(Model!J139=$C$4,MAXA(E142,MAX($J$8:J141)),"")</f>
        <v/>
      </c>
      <c r="I142" s="7" t="str">
        <f>IF(Model!J139=$C$4,_xll.CB.Normal(INDEX(Summary!$C$5:$E$12,7,'Teller 3'!$C$5),(INDEX(Summary!$C$5:$E$12,8,'Teller 3'!$C$5)),0),"")</f>
        <v/>
      </c>
      <c r="J142" s="7" t="str">
        <f t="shared" si="10"/>
        <v/>
      </c>
      <c r="K142" s="76" t="str">
        <f t="shared" si="11"/>
        <v/>
      </c>
      <c r="L142" s="73">
        <f t="shared" si="12"/>
        <v>0</v>
      </c>
      <c r="M142" s="73">
        <f t="shared" si="13"/>
        <v>0</v>
      </c>
      <c r="N142" s="73">
        <f t="shared" si="14"/>
        <v>0</v>
      </c>
      <c r="O142" s="64"/>
      <c r="P142" s="64"/>
      <c r="Q142" s="64"/>
      <c r="R142" s="64"/>
      <c r="S142" s="64"/>
      <c r="T142" s="64"/>
      <c r="U142" s="64"/>
      <c r="V142" s="64"/>
      <c r="W142" s="64"/>
      <c r="X142" s="64"/>
    </row>
    <row r="143" spans="2:24" outlineLevel="1" x14ac:dyDescent="0.25">
      <c r="B143" s="64"/>
      <c r="C143" s="64"/>
      <c r="D143" s="118">
        <v>136</v>
      </c>
      <c r="E143" s="7" t="str">
        <f>Model!D140</f>
        <v>Closed</v>
      </c>
      <c r="F143" s="72" t="str">
        <f>'Teller 1'!F143</f>
        <v>Open</v>
      </c>
      <c r="G143" s="75">
        <f ca="1">COUNT($H$8:H142)-COUNTIF($J$8:J142,"&lt;"&amp;TEXT(E143,"General"))</f>
        <v>-126</v>
      </c>
      <c r="H143" s="7" t="str">
        <f>IF(Model!J140=$C$4,MAXA(E143,MAX($J$8:J142)),"")</f>
        <v/>
      </c>
      <c r="I143" s="7" t="str">
        <f>IF(Model!J140=$C$4,_xll.CB.Normal(INDEX(Summary!$C$5:$E$12,7,'Teller 3'!$C$5),(INDEX(Summary!$C$5:$E$12,8,'Teller 3'!$C$5)),0),"")</f>
        <v/>
      </c>
      <c r="J143" s="7" t="str">
        <f t="shared" si="10"/>
        <v/>
      </c>
      <c r="K143" s="76" t="str">
        <f t="shared" si="11"/>
        <v/>
      </c>
      <c r="L143" s="73">
        <f t="shared" si="12"/>
        <v>0</v>
      </c>
      <c r="M143" s="73">
        <f t="shared" si="13"/>
        <v>0</v>
      </c>
      <c r="N143" s="73">
        <f t="shared" si="14"/>
        <v>0</v>
      </c>
      <c r="O143" s="64"/>
      <c r="P143" s="64"/>
      <c r="Q143" s="64"/>
      <c r="R143" s="64"/>
      <c r="S143" s="64"/>
      <c r="T143" s="64"/>
      <c r="U143" s="64"/>
      <c r="V143" s="64"/>
      <c r="W143" s="64"/>
      <c r="X143" s="64"/>
    </row>
    <row r="144" spans="2:24" outlineLevel="1" x14ac:dyDescent="0.25">
      <c r="B144" s="64"/>
      <c r="C144" s="64"/>
      <c r="D144" s="118">
        <v>137</v>
      </c>
      <c r="E144" s="7" t="str">
        <f>Model!D141</f>
        <v>Closed</v>
      </c>
      <c r="F144" s="72" t="str">
        <f>'Teller 1'!F144</f>
        <v>Open</v>
      </c>
      <c r="G144" s="75">
        <f ca="1">COUNT($H$8:H143)-COUNTIF($J$8:J143,"&lt;"&amp;TEXT(E144,"General"))</f>
        <v>-127</v>
      </c>
      <c r="H144" s="7" t="str">
        <f>IF(Model!J141=$C$4,MAXA(E144,MAX($J$8:J143)),"")</f>
        <v/>
      </c>
      <c r="I144" s="7" t="str">
        <f>IF(Model!J141=$C$4,_xll.CB.Normal(INDEX(Summary!$C$5:$E$12,7,'Teller 3'!$C$5),(INDEX(Summary!$C$5:$E$12,8,'Teller 3'!$C$5)),0),"")</f>
        <v/>
      </c>
      <c r="J144" s="7" t="str">
        <f t="shared" si="10"/>
        <v/>
      </c>
      <c r="K144" s="76" t="str">
        <f t="shared" si="11"/>
        <v/>
      </c>
      <c r="L144" s="73">
        <f t="shared" si="12"/>
        <v>0</v>
      </c>
      <c r="M144" s="73">
        <f t="shared" si="13"/>
        <v>0</v>
      </c>
      <c r="N144" s="73">
        <f t="shared" si="14"/>
        <v>0</v>
      </c>
      <c r="O144" s="64"/>
      <c r="P144" s="64"/>
      <c r="Q144" s="64"/>
      <c r="R144" s="64"/>
      <c r="S144" s="64"/>
      <c r="T144" s="64"/>
      <c r="U144" s="64"/>
      <c r="V144" s="64"/>
      <c r="W144" s="64"/>
      <c r="X144" s="64"/>
    </row>
    <row r="145" spans="2:24" outlineLevel="1" x14ac:dyDescent="0.25">
      <c r="B145" s="64"/>
      <c r="C145" s="64"/>
      <c r="D145" s="118">
        <v>138</v>
      </c>
      <c r="E145" s="7" t="str">
        <f>Model!D142</f>
        <v>Closed</v>
      </c>
      <c r="F145" s="72" t="str">
        <f>'Teller 1'!F145</f>
        <v>Open</v>
      </c>
      <c r="G145" s="75">
        <f ca="1">COUNT($H$8:H144)-COUNTIF($J$8:J144,"&lt;"&amp;TEXT(E145,"General"))</f>
        <v>-128</v>
      </c>
      <c r="H145" s="7" t="str">
        <f>IF(Model!J142=$C$4,MAXA(E145,MAX($J$8:J144)),"")</f>
        <v/>
      </c>
      <c r="I145" s="7" t="str">
        <f>IF(Model!J142=$C$4,_xll.CB.Normal(INDEX(Summary!$C$5:$E$12,7,'Teller 3'!$C$5),(INDEX(Summary!$C$5:$E$12,8,'Teller 3'!$C$5)),0),"")</f>
        <v/>
      </c>
      <c r="J145" s="7" t="str">
        <f t="shared" si="10"/>
        <v/>
      </c>
      <c r="K145" s="76" t="str">
        <f t="shared" si="11"/>
        <v/>
      </c>
      <c r="L145" s="73">
        <f t="shared" si="12"/>
        <v>0</v>
      </c>
      <c r="M145" s="73">
        <f t="shared" si="13"/>
        <v>0</v>
      </c>
      <c r="N145" s="73">
        <f t="shared" si="14"/>
        <v>0</v>
      </c>
      <c r="O145" s="64"/>
      <c r="P145" s="64"/>
      <c r="Q145" s="64"/>
      <c r="R145" s="64"/>
      <c r="S145" s="64"/>
      <c r="T145" s="64"/>
      <c r="U145" s="64"/>
      <c r="V145" s="64"/>
      <c r="W145" s="64"/>
      <c r="X145" s="64"/>
    </row>
    <row r="146" spans="2:24" outlineLevel="1" x14ac:dyDescent="0.25">
      <c r="B146" s="64"/>
      <c r="C146" s="64"/>
      <c r="D146" s="118">
        <v>139</v>
      </c>
      <c r="E146" s="7" t="str">
        <f>Model!D143</f>
        <v>Closed</v>
      </c>
      <c r="F146" s="72" t="str">
        <f>'Teller 1'!F146</f>
        <v>Open</v>
      </c>
      <c r="G146" s="75">
        <f ca="1">COUNT($H$8:H145)-COUNTIF($J$8:J145,"&lt;"&amp;TEXT(E146,"General"))</f>
        <v>-129</v>
      </c>
      <c r="H146" s="7" t="str">
        <f>IF(Model!J143=$C$4,MAXA(E146,MAX($J$8:J145)),"")</f>
        <v/>
      </c>
      <c r="I146" s="7" t="str">
        <f>IF(Model!J143=$C$4,_xll.CB.Normal(INDEX(Summary!$C$5:$E$12,7,'Teller 3'!$C$5),(INDEX(Summary!$C$5:$E$12,8,'Teller 3'!$C$5)),0),"")</f>
        <v/>
      </c>
      <c r="J146" s="7" t="str">
        <f t="shared" si="10"/>
        <v/>
      </c>
      <c r="K146" s="76" t="str">
        <f t="shared" si="11"/>
        <v/>
      </c>
      <c r="L146" s="73">
        <f t="shared" si="12"/>
        <v>0</v>
      </c>
      <c r="M146" s="73">
        <f t="shared" si="13"/>
        <v>0</v>
      </c>
      <c r="N146" s="73">
        <f t="shared" si="14"/>
        <v>0</v>
      </c>
      <c r="O146" s="64"/>
      <c r="P146" s="64"/>
      <c r="Q146" s="64"/>
      <c r="R146" s="64"/>
      <c r="S146" s="64"/>
      <c r="T146" s="64"/>
      <c r="U146" s="64"/>
      <c r="V146" s="64"/>
      <c r="W146" s="64"/>
      <c r="X146" s="64"/>
    </row>
    <row r="147" spans="2:24" outlineLevel="1" x14ac:dyDescent="0.25">
      <c r="B147" s="64"/>
      <c r="C147" s="64"/>
      <c r="D147" s="118">
        <v>140</v>
      </c>
      <c r="E147" s="7" t="str">
        <f>Model!D144</f>
        <v>Closed</v>
      </c>
      <c r="F147" s="72" t="str">
        <f>'Teller 1'!F147</f>
        <v>Open</v>
      </c>
      <c r="G147" s="75">
        <f ca="1">COUNT($H$8:H146)-COUNTIF($J$8:J146,"&lt;"&amp;TEXT(E147,"General"))</f>
        <v>-130</v>
      </c>
      <c r="H147" s="7" t="str">
        <f>IF(Model!J144=$C$4,MAXA(E147,MAX($J$8:J146)),"")</f>
        <v/>
      </c>
      <c r="I147" s="7" t="str">
        <f>IF(Model!J144=$C$4,_xll.CB.Normal(INDEX(Summary!$C$5:$E$12,7,'Teller 3'!$C$5),(INDEX(Summary!$C$5:$E$12,8,'Teller 3'!$C$5)),0),"")</f>
        <v/>
      </c>
      <c r="J147" s="7" t="str">
        <f t="shared" si="10"/>
        <v/>
      </c>
      <c r="K147" s="76" t="str">
        <f t="shared" si="11"/>
        <v/>
      </c>
      <c r="L147" s="73">
        <f t="shared" si="12"/>
        <v>0</v>
      </c>
      <c r="M147" s="73">
        <f t="shared" si="13"/>
        <v>0</v>
      </c>
      <c r="N147" s="73">
        <f t="shared" si="14"/>
        <v>0</v>
      </c>
      <c r="O147" s="64"/>
      <c r="P147" s="64"/>
      <c r="Q147" s="64"/>
      <c r="R147" s="64"/>
      <c r="S147" s="64"/>
      <c r="T147" s="64"/>
      <c r="U147" s="64"/>
      <c r="V147" s="64"/>
      <c r="W147" s="64"/>
      <c r="X147" s="64"/>
    </row>
    <row r="148" spans="2:24" outlineLevel="1" x14ac:dyDescent="0.25">
      <c r="B148" s="64"/>
      <c r="C148" s="64"/>
      <c r="D148" s="118">
        <v>141</v>
      </c>
      <c r="E148" s="7" t="str">
        <f>Model!D145</f>
        <v>Closed</v>
      </c>
      <c r="F148" s="72" t="str">
        <f>'Teller 1'!F148</f>
        <v>Open</v>
      </c>
      <c r="G148" s="75">
        <f ca="1">COUNT($H$8:H147)-COUNTIF($J$8:J147,"&lt;"&amp;TEXT(E148,"General"))</f>
        <v>-131</v>
      </c>
      <c r="H148" s="7" t="str">
        <f>IF(Model!J145=$C$4,MAXA(E148,MAX($J$8:J147)),"")</f>
        <v/>
      </c>
      <c r="I148" s="7" t="str">
        <f>IF(Model!J145=$C$4,_xll.CB.Normal(INDEX(Summary!$C$5:$E$12,7,'Teller 3'!$C$5),(INDEX(Summary!$C$5:$E$12,8,'Teller 3'!$C$5)),0),"")</f>
        <v/>
      </c>
      <c r="J148" s="7" t="str">
        <f t="shared" si="10"/>
        <v/>
      </c>
      <c r="K148" s="76" t="str">
        <f t="shared" si="11"/>
        <v/>
      </c>
      <c r="L148" s="73">
        <f t="shared" si="12"/>
        <v>0</v>
      </c>
      <c r="M148" s="73">
        <f t="shared" si="13"/>
        <v>0</v>
      </c>
      <c r="N148" s="73">
        <f t="shared" si="14"/>
        <v>0</v>
      </c>
      <c r="O148" s="64"/>
      <c r="P148" s="64"/>
      <c r="Q148" s="64"/>
      <c r="R148" s="64"/>
      <c r="S148" s="64"/>
      <c r="T148" s="64"/>
      <c r="U148" s="64"/>
      <c r="V148" s="64"/>
      <c r="W148" s="64"/>
      <c r="X148" s="64"/>
    </row>
    <row r="149" spans="2:24" outlineLevel="1" x14ac:dyDescent="0.25">
      <c r="B149" s="64"/>
      <c r="C149" s="64"/>
      <c r="D149" s="118">
        <v>142</v>
      </c>
      <c r="E149" s="7" t="str">
        <f>Model!D146</f>
        <v>Closed</v>
      </c>
      <c r="F149" s="72" t="str">
        <f>'Teller 1'!F149</f>
        <v>Open</v>
      </c>
      <c r="G149" s="75">
        <f ca="1">COUNT($H$8:H148)-COUNTIF($J$8:J148,"&lt;"&amp;TEXT(E149,"General"))</f>
        <v>-132</v>
      </c>
      <c r="H149" s="7" t="str">
        <f>IF(Model!J146=$C$4,MAXA(E149,MAX($J$8:J148)),"")</f>
        <v/>
      </c>
      <c r="I149" s="7" t="str">
        <f>IF(Model!J146=$C$4,_xll.CB.Normal(INDEX(Summary!$C$5:$E$12,7,'Teller 3'!$C$5),(INDEX(Summary!$C$5:$E$12,8,'Teller 3'!$C$5)),0),"")</f>
        <v/>
      </c>
      <c r="J149" s="7" t="str">
        <f t="shared" si="10"/>
        <v/>
      </c>
      <c r="K149" s="76" t="str">
        <f t="shared" si="11"/>
        <v/>
      </c>
      <c r="L149" s="73">
        <f t="shared" si="12"/>
        <v>0</v>
      </c>
      <c r="M149" s="73">
        <f t="shared" si="13"/>
        <v>0</v>
      </c>
      <c r="N149" s="73">
        <f t="shared" si="14"/>
        <v>0</v>
      </c>
      <c r="O149" s="64"/>
      <c r="P149" s="64"/>
      <c r="Q149" s="64"/>
      <c r="R149" s="64"/>
      <c r="S149" s="64"/>
      <c r="T149" s="64"/>
      <c r="U149" s="64"/>
      <c r="V149" s="64"/>
      <c r="W149" s="64"/>
      <c r="X149" s="64"/>
    </row>
    <row r="150" spans="2:24" outlineLevel="1" x14ac:dyDescent="0.25">
      <c r="B150" s="64"/>
      <c r="C150" s="64"/>
      <c r="D150" s="118">
        <v>143</v>
      </c>
      <c r="E150" s="7" t="str">
        <f>Model!D147</f>
        <v>Closed</v>
      </c>
      <c r="F150" s="72" t="str">
        <f>'Teller 1'!F150</f>
        <v>Open</v>
      </c>
      <c r="G150" s="75">
        <f ca="1">COUNT($H$8:H149)-COUNTIF($J$8:J149,"&lt;"&amp;TEXT(E150,"General"))</f>
        <v>-133</v>
      </c>
      <c r="H150" s="7" t="str">
        <f>IF(Model!J147=$C$4,MAXA(E150,MAX($J$8:J149)),"")</f>
        <v/>
      </c>
      <c r="I150" s="7" t="str">
        <f>IF(Model!J147=$C$4,_xll.CB.Normal(INDEX(Summary!$C$5:$E$12,7,'Teller 3'!$C$5),(INDEX(Summary!$C$5:$E$12,8,'Teller 3'!$C$5)),0),"")</f>
        <v/>
      </c>
      <c r="J150" s="7" t="str">
        <f t="shared" si="10"/>
        <v/>
      </c>
      <c r="K150" s="76" t="str">
        <f t="shared" si="11"/>
        <v/>
      </c>
      <c r="L150" s="73">
        <f t="shared" si="12"/>
        <v>0</v>
      </c>
      <c r="M150" s="73">
        <f t="shared" si="13"/>
        <v>0</v>
      </c>
      <c r="N150" s="73">
        <f t="shared" si="14"/>
        <v>0</v>
      </c>
      <c r="O150" s="64"/>
      <c r="P150" s="64"/>
      <c r="Q150" s="64"/>
      <c r="R150" s="64"/>
      <c r="S150" s="64"/>
      <c r="T150" s="64"/>
      <c r="U150" s="64"/>
      <c r="V150" s="64"/>
      <c r="W150" s="64"/>
      <c r="X150" s="64"/>
    </row>
    <row r="151" spans="2:24" outlineLevel="1" x14ac:dyDescent="0.25">
      <c r="B151" s="64"/>
      <c r="C151" s="64"/>
      <c r="D151" s="118">
        <v>144</v>
      </c>
      <c r="E151" s="7" t="str">
        <f>Model!D148</f>
        <v>Closed</v>
      </c>
      <c r="F151" s="72" t="str">
        <f>'Teller 1'!F151</f>
        <v>Open</v>
      </c>
      <c r="G151" s="75">
        <f ca="1">COUNT($H$8:H150)-COUNTIF($J$8:J150,"&lt;"&amp;TEXT(E151,"General"))</f>
        <v>-134</v>
      </c>
      <c r="H151" s="7" t="str">
        <f>IF(Model!J148=$C$4,MAXA(E151,MAX($J$8:J150)),"")</f>
        <v/>
      </c>
      <c r="I151" s="7" t="str">
        <f>IF(Model!J148=$C$4,_xll.CB.Normal(INDEX(Summary!$C$5:$E$12,7,'Teller 3'!$C$5),(INDEX(Summary!$C$5:$E$12,8,'Teller 3'!$C$5)),0),"")</f>
        <v/>
      </c>
      <c r="J151" s="7" t="str">
        <f t="shared" si="10"/>
        <v/>
      </c>
      <c r="K151" s="76" t="str">
        <f t="shared" si="11"/>
        <v/>
      </c>
      <c r="L151" s="73">
        <f t="shared" si="12"/>
        <v>0</v>
      </c>
      <c r="M151" s="73">
        <f t="shared" si="13"/>
        <v>0</v>
      </c>
      <c r="N151" s="73">
        <f t="shared" si="14"/>
        <v>0</v>
      </c>
      <c r="O151" s="64"/>
      <c r="P151" s="64"/>
      <c r="Q151" s="64"/>
      <c r="R151" s="64"/>
      <c r="S151" s="64"/>
      <c r="T151" s="64"/>
      <c r="U151" s="64"/>
      <c r="V151" s="64"/>
      <c r="W151" s="64"/>
      <c r="X151" s="64"/>
    </row>
    <row r="152" spans="2:24" outlineLevel="1" x14ac:dyDescent="0.25">
      <c r="B152" s="64"/>
      <c r="C152" s="64"/>
      <c r="D152" s="118">
        <v>145</v>
      </c>
      <c r="E152" s="7" t="str">
        <f>Model!D149</f>
        <v>Closed</v>
      </c>
      <c r="F152" s="72" t="str">
        <f>'Teller 1'!F152</f>
        <v>Open</v>
      </c>
      <c r="G152" s="75">
        <f ca="1">COUNT($H$8:H151)-COUNTIF($J$8:J151,"&lt;"&amp;TEXT(E152,"General"))</f>
        <v>-135</v>
      </c>
      <c r="H152" s="7" t="str">
        <f>IF(Model!J149=$C$4,MAXA(E152,MAX($J$8:J151)),"")</f>
        <v/>
      </c>
      <c r="I152" s="7" t="str">
        <f>IF(Model!J149=$C$4,_xll.CB.Normal(INDEX(Summary!$C$5:$E$12,7,'Teller 3'!$C$5),(INDEX(Summary!$C$5:$E$12,8,'Teller 3'!$C$5)),0),"")</f>
        <v/>
      </c>
      <c r="J152" s="7" t="str">
        <f t="shared" si="10"/>
        <v/>
      </c>
      <c r="K152" s="76" t="str">
        <f t="shared" si="11"/>
        <v/>
      </c>
      <c r="L152" s="73">
        <f t="shared" si="12"/>
        <v>0</v>
      </c>
      <c r="M152" s="73">
        <f t="shared" si="13"/>
        <v>0</v>
      </c>
      <c r="N152" s="73">
        <f t="shared" si="14"/>
        <v>0</v>
      </c>
      <c r="O152" s="64"/>
      <c r="P152" s="64"/>
      <c r="Q152" s="64"/>
      <c r="R152" s="64"/>
      <c r="S152" s="64"/>
      <c r="T152" s="64"/>
      <c r="U152" s="64"/>
      <c r="V152" s="64"/>
      <c r="W152" s="64"/>
      <c r="X152" s="64"/>
    </row>
    <row r="153" spans="2:24" outlineLevel="1" x14ac:dyDescent="0.25">
      <c r="B153" s="64"/>
      <c r="C153" s="64"/>
      <c r="D153" s="118">
        <v>146</v>
      </c>
      <c r="E153" s="7" t="str">
        <f>Model!D150</f>
        <v>Closed</v>
      </c>
      <c r="F153" s="72" t="str">
        <f>'Teller 1'!F153</f>
        <v>Open</v>
      </c>
      <c r="G153" s="75">
        <f ca="1">COUNT($H$8:H152)-COUNTIF($J$8:J152,"&lt;"&amp;TEXT(E153,"General"))</f>
        <v>-136</v>
      </c>
      <c r="H153" s="7" t="str">
        <f>IF(Model!J150=$C$4,MAXA(E153,MAX($J$8:J152)),"")</f>
        <v/>
      </c>
      <c r="I153" s="7" t="str">
        <f>IF(Model!J150=$C$4,_xll.CB.Normal(INDEX(Summary!$C$5:$E$12,7,'Teller 3'!$C$5),(INDEX(Summary!$C$5:$E$12,8,'Teller 3'!$C$5)),0),"")</f>
        <v/>
      </c>
      <c r="J153" s="7" t="str">
        <f t="shared" si="10"/>
        <v/>
      </c>
      <c r="K153" s="76" t="str">
        <f t="shared" si="11"/>
        <v/>
      </c>
      <c r="L153" s="73">
        <f t="shared" si="12"/>
        <v>0</v>
      </c>
      <c r="M153" s="73">
        <f t="shared" si="13"/>
        <v>0</v>
      </c>
      <c r="N153" s="73">
        <f t="shared" si="14"/>
        <v>0</v>
      </c>
      <c r="O153" s="64"/>
      <c r="P153" s="64"/>
      <c r="Q153" s="64"/>
      <c r="R153" s="64"/>
      <c r="S153" s="64"/>
      <c r="T153" s="64"/>
      <c r="U153" s="64"/>
      <c r="V153" s="64"/>
      <c r="W153" s="64"/>
      <c r="X153" s="64"/>
    </row>
    <row r="154" spans="2:24" outlineLevel="1" x14ac:dyDescent="0.25">
      <c r="B154" s="64"/>
      <c r="C154" s="64"/>
      <c r="D154" s="118">
        <v>147</v>
      </c>
      <c r="E154" s="7" t="str">
        <f>Model!D151</f>
        <v>Closed</v>
      </c>
      <c r="F154" s="72" t="str">
        <f>'Teller 1'!F154</f>
        <v>Open</v>
      </c>
      <c r="G154" s="75">
        <f ca="1">COUNT($H$8:H153)-COUNTIF($J$8:J153,"&lt;"&amp;TEXT(E154,"General"))</f>
        <v>-137</v>
      </c>
      <c r="H154" s="7" t="str">
        <f>IF(Model!J151=$C$4,MAXA(E154,MAX($J$8:J153)),"")</f>
        <v/>
      </c>
      <c r="I154" s="7" t="str">
        <f>IF(Model!J151=$C$4,_xll.CB.Normal(INDEX(Summary!$C$5:$E$12,7,'Teller 3'!$C$5),(INDEX(Summary!$C$5:$E$12,8,'Teller 3'!$C$5)),0),"")</f>
        <v/>
      </c>
      <c r="J154" s="7" t="str">
        <f t="shared" si="10"/>
        <v/>
      </c>
      <c r="K154" s="76" t="str">
        <f t="shared" si="11"/>
        <v/>
      </c>
      <c r="L154" s="73">
        <f t="shared" si="12"/>
        <v>0</v>
      </c>
      <c r="M154" s="73">
        <f t="shared" si="13"/>
        <v>0</v>
      </c>
      <c r="N154" s="73">
        <f t="shared" si="14"/>
        <v>0</v>
      </c>
      <c r="O154" s="64"/>
      <c r="P154" s="64"/>
      <c r="Q154" s="64"/>
      <c r="R154" s="64"/>
      <c r="S154" s="64"/>
      <c r="T154" s="64"/>
      <c r="U154" s="64"/>
      <c r="V154" s="64"/>
      <c r="W154" s="64"/>
      <c r="X154" s="64"/>
    </row>
    <row r="155" spans="2:24" outlineLevel="1" x14ac:dyDescent="0.25">
      <c r="B155" s="64"/>
      <c r="C155" s="64"/>
      <c r="D155" s="118">
        <v>148</v>
      </c>
      <c r="E155" s="7" t="str">
        <f>Model!D152</f>
        <v>Closed</v>
      </c>
      <c r="F155" s="72" t="str">
        <f>'Teller 1'!F155</f>
        <v>Open</v>
      </c>
      <c r="G155" s="75">
        <f ca="1">COUNT($H$8:H154)-COUNTIF($J$8:J154,"&lt;"&amp;TEXT(E155,"General"))</f>
        <v>-138</v>
      </c>
      <c r="H155" s="7" t="str">
        <f>IF(Model!J152=$C$4,MAXA(E155,MAX($J$8:J154)),"")</f>
        <v/>
      </c>
      <c r="I155" s="7" t="str">
        <f>IF(Model!J152=$C$4,_xll.CB.Normal(INDEX(Summary!$C$5:$E$12,7,'Teller 3'!$C$5),(INDEX(Summary!$C$5:$E$12,8,'Teller 3'!$C$5)),0),"")</f>
        <v/>
      </c>
      <c r="J155" s="7" t="str">
        <f t="shared" si="10"/>
        <v/>
      </c>
      <c r="K155" s="76" t="str">
        <f t="shared" si="11"/>
        <v/>
      </c>
      <c r="L155" s="73">
        <f t="shared" si="12"/>
        <v>0</v>
      </c>
      <c r="M155" s="73">
        <f t="shared" si="13"/>
        <v>0</v>
      </c>
      <c r="N155" s="73">
        <f t="shared" si="14"/>
        <v>0</v>
      </c>
      <c r="O155" s="64"/>
      <c r="P155" s="64"/>
      <c r="Q155" s="64"/>
      <c r="R155" s="64"/>
      <c r="S155" s="64"/>
      <c r="T155" s="64"/>
      <c r="U155" s="64"/>
      <c r="V155" s="64"/>
      <c r="W155" s="64"/>
      <c r="X155" s="64"/>
    </row>
    <row r="156" spans="2:24" outlineLevel="1" x14ac:dyDescent="0.25">
      <c r="B156" s="64"/>
      <c r="C156" s="64"/>
      <c r="D156" s="118">
        <v>149</v>
      </c>
      <c r="E156" s="7" t="str">
        <f>Model!D153</f>
        <v>Closed</v>
      </c>
      <c r="F156" s="72" t="str">
        <f>'Teller 1'!F156</f>
        <v>Open</v>
      </c>
      <c r="G156" s="75">
        <f ca="1">COUNT($H$8:H155)-COUNTIF($J$8:J155,"&lt;"&amp;TEXT(E156,"General"))</f>
        <v>-139</v>
      </c>
      <c r="H156" s="7" t="str">
        <f>IF(Model!J153=$C$4,MAXA(E156,MAX($J$8:J155)),"")</f>
        <v/>
      </c>
      <c r="I156" s="7" t="str">
        <f>IF(Model!J153=$C$4,_xll.CB.Normal(INDEX(Summary!$C$5:$E$12,7,'Teller 3'!$C$5),(INDEX(Summary!$C$5:$E$12,8,'Teller 3'!$C$5)),0),"")</f>
        <v/>
      </c>
      <c r="J156" s="7" t="str">
        <f t="shared" si="10"/>
        <v/>
      </c>
      <c r="K156" s="76" t="str">
        <f t="shared" si="11"/>
        <v/>
      </c>
      <c r="L156" s="73">
        <f t="shared" si="12"/>
        <v>0</v>
      </c>
      <c r="M156" s="73">
        <f t="shared" si="13"/>
        <v>0</v>
      </c>
      <c r="N156" s="73">
        <f t="shared" si="14"/>
        <v>0</v>
      </c>
      <c r="O156" s="64"/>
      <c r="P156" s="64"/>
      <c r="Q156" s="64"/>
      <c r="R156" s="64"/>
      <c r="S156" s="64"/>
      <c r="T156" s="64"/>
      <c r="U156" s="64"/>
      <c r="V156" s="64"/>
      <c r="W156" s="64"/>
      <c r="X156" s="64"/>
    </row>
    <row r="157" spans="2:24" outlineLevel="1" x14ac:dyDescent="0.25">
      <c r="B157" s="64"/>
      <c r="C157" s="64"/>
      <c r="D157" s="118">
        <v>150</v>
      </c>
      <c r="E157" s="7" t="str">
        <f>Model!D154</f>
        <v>Closed</v>
      </c>
      <c r="F157" s="72" t="str">
        <f>'Teller 1'!F157</f>
        <v>Open</v>
      </c>
      <c r="G157" s="75">
        <f ca="1">COUNT($H$8:H156)-COUNTIF($J$8:J156,"&lt;"&amp;TEXT(E157,"General"))</f>
        <v>-140</v>
      </c>
      <c r="H157" s="7" t="str">
        <f>IF(Model!J154=$C$4,MAXA(E157,MAX($J$8:J156)),"")</f>
        <v/>
      </c>
      <c r="I157" s="7" t="str">
        <f>IF(Model!J154=$C$4,_xll.CB.Normal(INDEX(Summary!$C$5:$E$12,7,'Teller 3'!$C$5),(INDEX(Summary!$C$5:$E$12,8,'Teller 3'!$C$5)),0),"")</f>
        <v/>
      </c>
      <c r="J157" s="7" t="str">
        <f t="shared" si="10"/>
        <v/>
      </c>
      <c r="K157" s="76" t="str">
        <f t="shared" si="11"/>
        <v/>
      </c>
      <c r="L157" s="73">
        <f t="shared" si="12"/>
        <v>0</v>
      </c>
      <c r="M157" s="73">
        <f t="shared" si="13"/>
        <v>0</v>
      </c>
      <c r="N157" s="73">
        <f t="shared" si="14"/>
        <v>0</v>
      </c>
      <c r="O157" s="64"/>
      <c r="P157" s="64"/>
      <c r="Q157" s="64"/>
      <c r="R157" s="64"/>
      <c r="S157" s="64"/>
      <c r="T157" s="64"/>
      <c r="U157" s="64"/>
      <c r="V157" s="64"/>
      <c r="W157" s="64"/>
      <c r="X157" s="64"/>
    </row>
    <row r="158" spans="2:24" outlineLevel="1" x14ac:dyDescent="0.25">
      <c r="B158" s="64"/>
      <c r="C158" s="64"/>
      <c r="D158" s="118">
        <v>151</v>
      </c>
      <c r="E158" s="7" t="str">
        <f>Model!D155</f>
        <v>Closed</v>
      </c>
      <c r="F158" s="72" t="str">
        <f>'Teller 1'!F158</f>
        <v>Open</v>
      </c>
      <c r="G158" s="75">
        <f ca="1">COUNT($H$8:H157)-COUNTIF($J$8:J157,"&lt;"&amp;TEXT(E158,"General"))</f>
        <v>-141</v>
      </c>
      <c r="H158" s="7" t="str">
        <f>IF(Model!J155=$C$4,MAXA(E158,MAX($J$8:J157)),"")</f>
        <v/>
      </c>
      <c r="I158" s="7" t="str">
        <f>IF(Model!J155=$C$4,_xll.CB.Normal(INDEX(Summary!$C$5:$E$12,7,'Teller 3'!$C$5),(INDEX(Summary!$C$5:$E$12,8,'Teller 3'!$C$5)),0),"")</f>
        <v/>
      </c>
      <c r="J158" s="7" t="str">
        <f t="shared" si="10"/>
        <v/>
      </c>
      <c r="K158" s="76" t="str">
        <f t="shared" si="11"/>
        <v/>
      </c>
      <c r="L158" s="73">
        <f t="shared" si="12"/>
        <v>0</v>
      </c>
      <c r="M158" s="73">
        <f t="shared" si="13"/>
        <v>0</v>
      </c>
      <c r="N158" s="73">
        <f t="shared" si="14"/>
        <v>0</v>
      </c>
      <c r="O158" s="64"/>
      <c r="P158" s="64"/>
      <c r="Q158" s="64"/>
      <c r="R158" s="64"/>
      <c r="S158" s="64"/>
      <c r="T158" s="64"/>
      <c r="U158" s="64"/>
      <c r="V158" s="64"/>
      <c r="W158" s="64"/>
      <c r="X158" s="64"/>
    </row>
    <row r="159" spans="2:24" outlineLevel="1" x14ac:dyDescent="0.25">
      <c r="B159" s="64"/>
      <c r="C159" s="64"/>
      <c r="D159" s="118">
        <v>152</v>
      </c>
      <c r="E159" s="7" t="str">
        <f>Model!D156</f>
        <v>Closed</v>
      </c>
      <c r="F159" s="72" t="str">
        <f>'Teller 1'!F159</f>
        <v>Open</v>
      </c>
      <c r="G159" s="75">
        <f ca="1">COUNT($H$8:H158)-COUNTIF($J$8:J158,"&lt;"&amp;TEXT(E159,"General"))</f>
        <v>-142</v>
      </c>
      <c r="H159" s="7" t="str">
        <f>IF(Model!J156=$C$4,MAXA(E159,MAX($J$8:J158)),"")</f>
        <v/>
      </c>
      <c r="I159" s="7" t="str">
        <f>IF(Model!J156=$C$4,_xll.CB.Normal(INDEX(Summary!$C$5:$E$12,7,'Teller 3'!$C$5),(INDEX(Summary!$C$5:$E$12,8,'Teller 3'!$C$5)),0),"")</f>
        <v/>
      </c>
      <c r="J159" s="7" t="str">
        <f t="shared" si="10"/>
        <v/>
      </c>
      <c r="K159" s="76" t="str">
        <f t="shared" si="11"/>
        <v/>
      </c>
      <c r="L159" s="73">
        <f t="shared" si="12"/>
        <v>0</v>
      </c>
      <c r="M159" s="73">
        <f t="shared" si="13"/>
        <v>0</v>
      </c>
      <c r="N159" s="73">
        <f t="shared" si="14"/>
        <v>0</v>
      </c>
      <c r="O159" s="64"/>
      <c r="P159" s="64"/>
      <c r="Q159" s="64"/>
      <c r="R159" s="64"/>
      <c r="S159" s="64"/>
      <c r="T159" s="64"/>
      <c r="U159" s="64"/>
      <c r="V159" s="64"/>
      <c r="W159" s="64"/>
      <c r="X159" s="64"/>
    </row>
    <row r="160" spans="2:24" outlineLevel="1" x14ac:dyDescent="0.25">
      <c r="B160" s="64"/>
      <c r="C160" s="64"/>
      <c r="D160" s="118">
        <v>153</v>
      </c>
      <c r="E160" s="7" t="str">
        <f>Model!D157</f>
        <v>Closed</v>
      </c>
      <c r="F160" s="72" t="str">
        <f>'Teller 1'!F160</f>
        <v>Open</v>
      </c>
      <c r="G160" s="75">
        <f ca="1">COUNT($H$8:H159)-COUNTIF($J$8:J159,"&lt;"&amp;TEXT(E160,"General"))</f>
        <v>-143</v>
      </c>
      <c r="H160" s="7" t="str">
        <f>IF(Model!J157=$C$4,MAXA(E160,MAX($J$8:J159)),"")</f>
        <v/>
      </c>
      <c r="I160" s="7" t="str">
        <f>IF(Model!J157=$C$4,_xll.CB.Normal(INDEX(Summary!$C$5:$E$12,7,'Teller 3'!$C$5),(INDEX(Summary!$C$5:$E$12,8,'Teller 3'!$C$5)),0),"")</f>
        <v/>
      </c>
      <c r="J160" s="7" t="str">
        <f t="shared" si="10"/>
        <v/>
      </c>
      <c r="K160" s="76" t="str">
        <f t="shared" si="11"/>
        <v/>
      </c>
      <c r="L160" s="73">
        <f t="shared" si="12"/>
        <v>0</v>
      </c>
      <c r="M160" s="73">
        <f t="shared" si="13"/>
        <v>0</v>
      </c>
      <c r="N160" s="73">
        <f t="shared" si="14"/>
        <v>0</v>
      </c>
      <c r="O160" s="64"/>
      <c r="P160" s="64"/>
      <c r="Q160" s="64"/>
      <c r="R160" s="64"/>
      <c r="S160" s="64"/>
      <c r="T160" s="64"/>
      <c r="U160" s="64"/>
      <c r="V160" s="64"/>
      <c r="W160" s="64"/>
      <c r="X160" s="64"/>
    </row>
    <row r="161" spans="2:24" outlineLevel="1" x14ac:dyDescent="0.25">
      <c r="B161" s="64"/>
      <c r="C161" s="64"/>
      <c r="D161" s="118">
        <v>154</v>
      </c>
      <c r="E161" s="7" t="str">
        <f>Model!D158</f>
        <v>Closed</v>
      </c>
      <c r="F161" s="72" t="str">
        <f>'Teller 1'!F161</f>
        <v>Open</v>
      </c>
      <c r="G161" s="75">
        <f ca="1">COUNT($H$8:H160)-COUNTIF($J$8:J160,"&lt;"&amp;TEXT(E161,"General"))</f>
        <v>-144</v>
      </c>
      <c r="H161" s="7" t="str">
        <f>IF(Model!J158=$C$4,MAXA(E161,MAX($J$8:J160)),"")</f>
        <v/>
      </c>
      <c r="I161" s="7" t="str">
        <f>IF(Model!J158=$C$4,_xll.CB.Normal(INDEX(Summary!$C$5:$E$12,7,'Teller 3'!$C$5),(INDEX(Summary!$C$5:$E$12,8,'Teller 3'!$C$5)),0),"")</f>
        <v/>
      </c>
      <c r="J161" s="7" t="str">
        <f t="shared" si="10"/>
        <v/>
      </c>
      <c r="K161" s="76" t="str">
        <f t="shared" si="11"/>
        <v/>
      </c>
      <c r="L161" s="73">
        <f t="shared" si="12"/>
        <v>0</v>
      </c>
      <c r="M161" s="73">
        <f t="shared" si="13"/>
        <v>0</v>
      </c>
      <c r="N161" s="73">
        <f t="shared" si="14"/>
        <v>0</v>
      </c>
      <c r="O161" s="64"/>
      <c r="P161" s="64"/>
      <c r="Q161" s="64"/>
      <c r="R161" s="64"/>
      <c r="S161" s="64"/>
      <c r="T161" s="64"/>
      <c r="U161" s="64"/>
      <c r="V161" s="64"/>
      <c r="W161" s="64"/>
      <c r="X161" s="64"/>
    </row>
    <row r="162" spans="2:24" outlineLevel="1" x14ac:dyDescent="0.25">
      <c r="B162" s="64"/>
      <c r="C162" s="64"/>
      <c r="D162" s="118">
        <v>155</v>
      </c>
      <c r="E162" s="7" t="str">
        <f>Model!D159</f>
        <v>Closed</v>
      </c>
      <c r="F162" s="72" t="str">
        <f>'Teller 1'!F162</f>
        <v>Open</v>
      </c>
      <c r="G162" s="75">
        <f ca="1">COUNT($H$8:H161)-COUNTIF($J$8:J161,"&lt;"&amp;TEXT(E162,"General"))</f>
        <v>-145</v>
      </c>
      <c r="H162" s="7" t="str">
        <f>IF(Model!J159=$C$4,MAXA(E162,MAX($J$8:J161)),"")</f>
        <v/>
      </c>
      <c r="I162" s="7" t="str">
        <f>IF(Model!J159=$C$4,_xll.CB.Normal(INDEX(Summary!$C$5:$E$12,7,'Teller 3'!$C$5),(INDEX(Summary!$C$5:$E$12,8,'Teller 3'!$C$5)),0),"")</f>
        <v/>
      </c>
      <c r="J162" s="7" t="str">
        <f t="shared" si="10"/>
        <v/>
      </c>
      <c r="K162" s="76" t="str">
        <f t="shared" si="11"/>
        <v/>
      </c>
      <c r="L162" s="73">
        <f t="shared" si="12"/>
        <v>0</v>
      </c>
      <c r="M162" s="73">
        <f t="shared" si="13"/>
        <v>0</v>
      </c>
      <c r="N162" s="73">
        <f t="shared" si="14"/>
        <v>0</v>
      </c>
      <c r="O162" s="64"/>
      <c r="P162" s="64"/>
      <c r="Q162" s="64"/>
      <c r="R162" s="64"/>
      <c r="S162" s="64"/>
      <c r="T162" s="64"/>
      <c r="U162" s="64"/>
      <c r="V162" s="64"/>
      <c r="W162" s="64"/>
      <c r="X162" s="64"/>
    </row>
    <row r="163" spans="2:24" outlineLevel="1" x14ac:dyDescent="0.25">
      <c r="B163" s="64"/>
      <c r="C163" s="64"/>
      <c r="D163" s="118">
        <v>156</v>
      </c>
      <c r="E163" s="7" t="str">
        <f>Model!D160</f>
        <v>Closed</v>
      </c>
      <c r="F163" s="72" t="str">
        <f>'Teller 1'!F163</f>
        <v>Open</v>
      </c>
      <c r="G163" s="75">
        <f ca="1">COUNT($H$8:H162)-COUNTIF($J$8:J162,"&lt;"&amp;TEXT(E163,"General"))</f>
        <v>-146</v>
      </c>
      <c r="H163" s="7" t="str">
        <f>IF(Model!J160=$C$4,MAXA(E163,MAX($J$8:J162)),"")</f>
        <v/>
      </c>
      <c r="I163" s="7" t="str">
        <f>IF(Model!J160=$C$4,_xll.CB.Normal(INDEX(Summary!$C$5:$E$12,7,'Teller 3'!$C$5),(INDEX(Summary!$C$5:$E$12,8,'Teller 3'!$C$5)),0),"")</f>
        <v/>
      </c>
      <c r="J163" s="7" t="str">
        <f t="shared" si="10"/>
        <v/>
      </c>
      <c r="K163" s="76" t="str">
        <f t="shared" si="11"/>
        <v/>
      </c>
      <c r="L163" s="73">
        <f t="shared" si="12"/>
        <v>0</v>
      </c>
      <c r="M163" s="73">
        <f t="shared" si="13"/>
        <v>0</v>
      </c>
      <c r="N163" s="73">
        <f t="shared" si="14"/>
        <v>0</v>
      </c>
      <c r="O163" s="64"/>
      <c r="P163" s="64"/>
      <c r="Q163" s="64"/>
      <c r="R163" s="64"/>
      <c r="S163" s="64"/>
      <c r="T163" s="64"/>
      <c r="U163" s="64"/>
      <c r="V163" s="64"/>
      <c r="W163" s="64"/>
      <c r="X163" s="64"/>
    </row>
    <row r="164" spans="2:24" outlineLevel="1" x14ac:dyDescent="0.25">
      <c r="B164" s="64"/>
      <c r="C164" s="64"/>
      <c r="D164" s="118">
        <v>157</v>
      </c>
      <c r="E164" s="7" t="str">
        <f>Model!D161</f>
        <v>Closed</v>
      </c>
      <c r="F164" s="72" t="str">
        <f>'Teller 1'!F164</f>
        <v>Open</v>
      </c>
      <c r="G164" s="75">
        <f ca="1">COUNT($H$8:H163)-COUNTIF($J$8:J163,"&lt;"&amp;TEXT(E164,"General"))</f>
        <v>-147</v>
      </c>
      <c r="H164" s="7" t="str">
        <f>IF(Model!J161=$C$4,MAXA(E164,MAX($J$8:J163)),"")</f>
        <v/>
      </c>
      <c r="I164" s="7" t="str">
        <f>IF(Model!J161=$C$4,_xll.CB.Normal(INDEX(Summary!$C$5:$E$12,7,'Teller 3'!$C$5),(INDEX(Summary!$C$5:$E$12,8,'Teller 3'!$C$5)),0),"")</f>
        <v/>
      </c>
      <c r="J164" s="7" t="str">
        <f t="shared" si="10"/>
        <v/>
      </c>
      <c r="K164" s="76" t="str">
        <f t="shared" si="11"/>
        <v/>
      </c>
      <c r="L164" s="73">
        <f t="shared" si="12"/>
        <v>0</v>
      </c>
      <c r="M164" s="73">
        <f t="shared" si="13"/>
        <v>0</v>
      </c>
      <c r="N164" s="73">
        <f t="shared" si="14"/>
        <v>0</v>
      </c>
      <c r="O164" s="64"/>
      <c r="P164" s="64"/>
      <c r="Q164" s="64"/>
      <c r="R164" s="64"/>
      <c r="S164" s="64"/>
      <c r="T164" s="64"/>
      <c r="U164" s="64"/>
      <c r="V164" s="64"/>
      <c r="W164" s="64"/>
      <c r="X164" s="64"/>
    </row>
    <row r="165" spans="2:24" outlineLevel="1" x14ac:dyDescent="0.25">
      <c r="B165" s="64"/>
      <c r="C165" s="64"/>
      <c r="D165" s="118">
        <v>158</v>
      </c>
      <c r="E165" s="7" t="str">
        <f>Model!D162</f>
        <v>Closed</v>
      </c>
      <c r="F165" s="72" t="str">
        <f>'Teller 1'!F165</f>
        <v>Open</v>
      </c>
      <c r="G165" s="75">
        <f ca="1">COUNT($H$8:H164)-COUNTIF($J$8:J164,"&lt;"&amp;TEXT(E165,"General"))</f>
        <v>-148</v>
      </c>
      <c r="H165" s="7" t="str">
        <f>IF(Model!J162=$C$4,MAXA(E165,MAX($J$8:J164)),"")</f>
        <v/>
      </c>
      <c r="I165" s="7" t="str">
        <f>IF(Model!J162=$C$4,_xll.CB.Normal(INDEX(Summary!$C$5:$E$12,7,'Teller 3'!$C$5),(INDEX(Summary!$C$5:$E$12,8,'Teller 3'!$C$5)),0),"")</f>
        <v/>
      </c>
      <c r="J165" s="7" t="str">
        <f t="shared" si="10"/>
        <v/>
      </c>
      <c r="K165" s="76" t="str">
        <f t="shared" si="11"/>
        <v/>
      </c>
      <c r="L165" s="73">
        <f t="shared" si="12"/>
        <v>0</v>
      </c>
      <c r="M165" s="73">
        <f t="shared" si="13"/>
        <v>0</v>
      </c>
      <c r="N165" s="73">
        <f t="shared" si="14"/>
        <v>0</v>
      </c>
      <c r="O165" s="64"/>
      <c r="P165" s="64"/>
      <c r="Q165" s="64"/>
      <c r="R165" s="64"/>
      <c r="S165" s="64"/>
      <c r="T165" s="64"/>
      <c r="U165" s="64"/>
      <c r="V165" s="64"/>
      <c r="W165" s="64"/>
      <c r="X165" s="64"/>
    </row>
    <row r="166" spans="2:24" outlineLevel="1" x14ac:dyDescent="0.25">
      <c r="B166" s="64"/>
      <c r="C166" s="64"/>
      <c r="D166" s="118">
        <v>159</v>
      </c>
      <c r="E166" s="7" t="str">
        <f>Model!D163</f>
        <v>Closed</v>
      </c>
      <c r="F166" s="72" t="str">
        <f>'Teller 1'!F166</f>
        <v>Open</v>
      </c>
      <c r="G166" s="75">
        <f ca="1">COUNT($H$8:H165)-COUNTIF($J$8:J165,"&lt;"&amp;TEXT(E166,"General"))</f>
        <v>-149</v>
      </c>
      <c r="H166" s="7" t="str">
        <f>IF(Model!J163=$C$4,MAXA(E166,MAX($J$8:J165)),"")</f>
        <v/>
      </c>
      <c r="I166" s="7" t="str">
        <f>IF(Model!J163=$C$4,_xll.CB.Normal(INDEX(Summary!$C$5:$E$12,7,'Teller 3'!$C$5),(INDEX(Summary!$C$5:$E$12,8,'Teller 3'!$C$5)),0),"")</f>
        <v/>
      </c>
      <c r="J166" s="7" t="str">
        <f t="shared" si="10"/>
        <v/>
      </c>
      <c r="K166" s="76" t="str">
        <f t="shared" si="11"/>
        <v/>
      </c>
      <c r="L166" s="73">
        <f t="shared" si="12"/>
        <v>0</v>
      </c>
      <c r="M166" s="73">
        <f t="shared" si="13"/>
        <v>0</v>
      </c>
      <c r="N166" s="73">
        <f t="shared" si="14"/>
        <v>0</v>
      </c>
      <c r="O166" s="64"/>
      <c r="P166" s="64"/>
      <c r="Q166" s="64"/>
      <c r="R166" s="64"/>
      <c r="S166" s="64"/>
      <c r="T166" s="64"/>
      <c r="U166" s="64"/>
      <c r="V166" s="64"/>
      <c r="W166" s="64"/>
      <c r="X166" s="64"/>
    </row>
    <row r="167" spans="2:24" outlineLevel="1" x14ac:dyDescent="0.25">
      <c r="B167" s="64"/>
      <c r="C167" s="64"/>
      <c r="D167" s="118">
        <v>160</v>
      </c>
      <c r="E167" s="7" t="str">
        <f>Model!D164</f>
        <v>Closed</v>
      </c>
      <c r="F167" s="72" t="str">
        <f>'Teller 1'!F167</f>
        <v>Open</v>
      </c>
      <c r="G167" s="75">
        <f ca="1">COUNT($H$8:H166)-COUNTIF($J$8:J166,"&lt;"&amp;TEXT(E167,"General"))</f>
        <v>-150</v>
      </c>
      <c r="H167" s="7" t="str">
        <f>IF(Model!J164=$C$4,MAXA(E167,MAX($J$8:J166)),"")</f>
        <v/>
      </c>
      <c r="I167" s="7" t="str">
        <f>IF(Model!J164=$C$4,_xll.CB.Normal(INDEX(Summary!$C$5:$E$12,7,'Teller 3'!$C$5),(INDEX(Summary!$C$5:$E$12,8,'Teller 3'!$C$5)),0),"")</f>
        <v/>
      </c>
      <c r="J167" s="7" t="str">
        <f t="shared" si="10"/>
        <v/>
      </c>
      <c r="K167" s="76" t="str">
        <f t="shared" si="11"/>
        <v/>
      </c>
      <c r="L167" s="73">
        <f t="shared" si="12"/>
        <v>0</v>
      </c>
      <c r="M167" s="73">
        <f t="shared" si="13"/>
        <v>0</v>
      </c>
      <c r="N167" s="73">
        <f t="shared" si="14"/>
        <v>0</v>
      </c>
      <c r="O167" s="64"/>
      <c r="P167" s="64"/>
      <c r="Q167" s="64"/>
      <c r="R167" s="64"/>
      <c r="S167" s="64"/>
      <c r="T167" s="64"/>
      <c r="U167" s="64"/>
      <c r="V167" s="64"/>
      <c r="W167" s="64"/>
      <c r="X167" s="64"/>
    </row>
    <row r="168" spans="2:24" outlineLevel="1" x14ac:dyDescent="0.25">
      <c r="B168" s="64"/>
      <c r="C168" s="64"/>
      <c r="D168" s="118">
        <v>161</v>
      </c>
      <c r="E168" s="7" t="str">
        <f>Model!D165</f>
        <v>Closed</v>
      </c>
      <c r="F168" s="72" t="str">
        <f>'Teller 1'!F168</f>
        <v>Open</v>
      </c>
      <c r="G168" s="75">
        <f ca="1">COUNT($H$8:H167)-COUNTIF($J$8:J167,"&lt;"&amp;TEXT(E168,"General"))</f>
        <v>-151</v>
      </c>
      <c r="H168" s="7" t="str">
        <f>IF(Model!J165=$C$4,MAXA(E168,MAX($J$8:J167)),"")</f>
        <v/>
      </c>
      <c r="I168" s="7" t="str">
        <f>IF(Model!J165=$C$4,_xll.CB.Normal(INDEX(Summary!$C$5:$E$12,7,'Teller 3'!$C$5),(INDEX(Summary!$C$5:$E$12,8,'Teller 3'!$C$5)),0),"")</f>
        <v/>
      </c>
      <c r="J168" s="7" t="str">
        <f t="shared" si="10"/>
        <v/>
      </c>
      <c r="K168" s="76" t="str">
        <f t="shared" si="11"/>
        <v/>
      </c>
      <c r="L168" s="73">
        <f t="shared" si="12"/>
        <v>0</v>
      </c>
      <c r="M168" s="73">
        <f t="shared" si="13"/>
        <v>0</v>
      </c>
      <c r="N168" s="73">
        <f t="shared" si="14"/>
        <v>0</v>
      </c>
      <c r="O168" s="64"/>
      <c r="P168" s="64"/>
      <c r="Q168" s="64"/>
      <c r="R168" s="64"/>
      <c r="S168" s="64"/>
      <c r="T168" s="64"/>
      <c r="U168" s="64"/>
      <c r="V168" s="64"/>
      <c r="W168" s="64"/>
      <c r="X168" s="64"/>
    </row>
    <row r="169" spans="2:24" outlineLevel="1" x14ac:dyDescent="0.25">
      <c r="B169" s="64"/>
      <c r="C169" s="64"/>
      <c r="D169" s="118">
        <v>162</v>
      </c>
      <c r="E169" s="7" t="str">
        <f>Model!D166</f>
        <v>Closed</v>
      </c>
      <c r="F169" s="72" t="str">
        <f>'Teller 1'!F169</f>
        <v>Open</v>
      </c>
      <c r="G169" s="75">
        <f ca="1">COUNT($H$8:H168)-COUNTIF($J$8:J168,"&lt;"&amp;TEXT(E169,"General"))</f>
        <v>-152</v>
      </c>
      <c r="H169" s="7" t="str">
        <f>IF(Model!J166=$C$4,MAXA(E169,MAX($J$8:J168)),"")</f>
        <v/>
      </c>
      <c r="I169" s="7" t="str">
        <f>IF(Model!J166=$C$4,_xll.CB.Normal(INDEX(Summary!$C$5:$E$12,7,'Teller 3'!$C$5),(INDEX(Summary!$C$5:$E$12,8,'Teller 3'!$C$5)),0),"")</f>
        <v/>
      </c>
      <c r="J169" s="7" t="str">
        <f t="shared" si="10"/>
        <v/>
      </c>
      <c r="K169" s="76" t="str">
        <f t="shared" si="11"/>
        <v/>
      </c>
      <c r="L169" s="73">
        <f t="shared" si="12"/>
        <v>0</v>
      </c>
      <c r="M169" s="73">
        <f t="shared" si="13"/>
        <v>0</v>
      </c>
      <c r="N169" s="73">
        <f t="shared" si="14"/>
        <v>0</v>
      </c>
      <c r="O169" s="64"/>
      <c r="P169" s="64"/>
      <c r="Q169" s="64"/>
      <c r="R169" s="64"/>
      <c r="S169" s="64"/>
      <c r="T169" s="64"/>
      <c r="U169" s="64"/>
      <c r="V169" s="64"/>
      <c r="W169" s="64"/>
      <c r="X169" s="64"/>
    </row>
    <row r="170" spans="2:24" outlineLevel="1" x14ac:dyDescent="0.25">
      <c r="B170" s="64"/>
      <c r="C170" s="64"/>
      <c r="D170" s="118">
        <v>163</v>
      </c>
      <c r="E170" s="7" t="str">
        <f>Model!D167</f>
        <v>Closed</v>
      </c>
      <c r="F170" s="72" t="str">
        <f>'Teller 1'!F170</f>
        <v>Open</v>
      </c>
      <c r="G170" s="75">
        <f ca="1">COUNT($H$8:H169)-COUNTIF($J$8:J169,"&lt;"&amp;TEXT(E170,"General"))</f>
        <v>-153</v>
      </c>
      <c r="H170" s="7" t="str">
        <f>IF(Model!J167=$C$4,MAXA(E170,MAX($J$8:J169)),"")</f>
        <v/>
      </c>
      <c r="I170" s="7" t="str">
        <f>IF(Model!J167=$C$4,_xll.CB.Normal(INDEX(Summary!$C$5:$E$12,7,'Teller 3'!$C$5),(INDEX(Summary!$C$5:$E$12,8,'Teller 3'!$C$5)),0),"")</f>
        <v/>
      </c>
      <c r="J170" s="7" t="str">
        <f t="shared" si="10"/>
        <v/>
      </c>
      <c r="K170" s="76" t="str">
        <f t="shared" si="11"/>
        <v/>
      </c>
      <c r="L170" s="73">
        <f t="shared" si="12"/>
        <v>0</v>
      </c>
      <c r="M170" s="73">
        <f t="shared" si="13"/>
        <v>0</v>
      </c>
      <c r="N170" s="73">
        <f t="shared" si="14"/>
        <v>0</v>
      </c>
      <c r="O170" s="64"/>
      <c r="P170" s="64"/>
      <c r="Q170" s="64"/>
      <c r="R170" s="64"/>
      <c r="S170" s="64"/>
      <c r="T170" s="64"/>
      <c r="U170" s="64"/>
      <c r="V170" s="64"/>
      <c r="W170" s="64"/>
      <c r="X170" s="64"/>
    </row>
    <row r="171" spans="2:24" outlineLevel="1" x14ac:dyDescent="0.25">
      <c r="B171" s="64"/>
      <c r="C171" s="64"/>
      <c r="D171" s="118">
        <v>164</v>
      </c>
      <c r="E171" s="7" t="str">
        <f>Model!D168</f>
        <v>Closed</v>
      </c>
      <c r="F171" s="72" t="str">
        <f>'Teller 1'!F171</f>
        <v>Open</v>
      </c>
      <c r="G171" s="75">
        <f ca="1">COUNT($H$8:H170)-COUNTIF($J$8:J170,"&lt;"&amp;TEXT(E171,"General"))</f>
        <v>-154</v>
      </c>
      <c r="H171" s="7" t="str">
        <f>IF(Model!J168=$C$4,MAXA(E171,MAX($J$8:J170)),"")</f>
        <v/>
      </c>
      <c r="I171" s="7" t="str">
        <f>IF(Model!J168=$C$4,_xll.CB.Normal(INDEX(Summary!$C$5:$E$12,7,'Teller 3'!$C$5),(INDEX(Summary!$C$5:$E$12,8,'Teller 3'!$C$5)),0),"")</f>
        <v/>
      </c>
      <c r="J171" s="7" t="str">
        <f t="shared" si="10"/>
        <v/>
      </c>
      <c r="K171" s="76" t="str">
        <f t="shared" si="11"/>
        <v/>
      </c>
      <c r="L171" s="73">
        <f t="shared" si="12"/>
        <v>0</v>
      </c>
      <c r="M171" s="73">
        <f t="shared" si="13"/>
        <v>0</v>
      </c>
      <c r="N171" s="73">
        <f t="shared" si="14"/>
        <v>0</v>
      </c>
      <c r="O171" s="64"/>
      <c r="P171" s="64"/>
      <c r="Q171" s="64"/>
      <c r="R171" s="64"/>
      <c r="S171" s="64"/>
      <c r="T171" s="64"/>
      <c r="U171" s="64"/>
      <c r="V171" s="64"/>
      <c r="W171" s="64"/>
      <c r="X171" s="64"/>
    </row>
    <row r="172" spans="2:24" outlineLevel="1" x14ac:dyDescent="0.25">
      <c r="B172" s="64"/>
      <c r="C172" s="64"/>
      <c r="D172" s="118">
        <v>165</v>
      </c>
      <c r="E172" s="7" t="str">
        <f>Model!D169</f>
        <v>Closed</v>
      </c>
      <c r="F172" s="72" t="str">
        <f>'Teller 1'!F172</f>
        <v>Open</v>
      </c>
      <c r="G172" s="75">
        <f ca="1">COUNT($H$8:H171)-COUNTIF($J$8:J171,"&lt;"&amp;TEXT(E172,"General"))</f>
        <v>-155</v>
      </c>
      <c r="H172" s="7" t="str">
        <f>IF(Model!J169=$C$4,MAXA(E172,MAX($J$8:J171)),"")</f>
        <v/>
      </c>
      <c r="I172" s="7" t="str">
        <f>IF(Model!J169=$C$4,_xll.CB.Normal(INDEX(Summary!$C$5:$E$12,7,'Teller 3'!$C$5),(INDEX(Summary!$C$5:$E$12,8,'Teller 3'!$C$5)),0),"")</f>
        <v/>
      </c>
      <c r="J172" s="7" t="str">
        <f t="shared" si="10"/>
        <v/>
      </c>
      <c r="K172" s="76" t="str">
        <f t="shared" si="11"/>
        <v/>
      </c>
      <c r="L172" s="73">
        <f t="shared" si="12"/>
        <v>0</v>
      </c>
      <c r="M172" s="73">
        <f t="shared" si="13"/>
        <v>0</v>
      </c>
      <c r="N172" s="73">
        <f t="shared" si="14"/>
        <v>0</v>
      </c>
      <c r="O172" s="64"/>
      <c r="P172" s="64"/>
      <c r="Q172" s="64"/>
      <c r="R172" s="64"/>
      <c r="S172" s="64"/>
      <c r="T172" s="64"/>
      <c r="U172" s="64"/>
      <c r="V172" s="64"/>
      <c r="W172" s="64"/>
      <c r="X172" s="64"/>
    </row>
    <row r="173" spans="2:24" outlineLevel="1" x14ac:dyDescent="0.25">
      <c r="B173" s="64"/>
      <c r="C173" s="64"/>
      <c r="D173" s="118">
        <v>166</v>
      </c>
      <c r="E173" s="7" t="str">
        <f>Model!D170</f>
        <v>Closed</v>
      </c>
      <c r="F173" s="72" t="str">
        <f>'Teller 1'!F173</f>
        <v>Open</v>
      </c>
      <c r="G173" s="75">
        <f ca="1">COUNT($H$8:H172)-COUNTIF($J$8:J172,"&lt;"&amp;TEXT(E173,"General"))</f>
        <v>-156</v>
      </c>
      <c r="H173" s="7" t="str">
        <f>IF(Model!J170=$C$4,MAXA(E173,MAX($J$8:J172)),"")</f>
        <v/>
      </c>
      <c r="I173" s="7" t="str">
        <f>IF(Model!J170=$C$4,_xll.CB.Normal(INDEX(Summary!$C$5:$E$12,7,'Teller 3'!$C$5),(INDEX(Summary!$C$5:$E$12,8,'Teller 3'!$C$5)),0),"")</f>
        <v/>
      </c>
      <c r="J173" s="7" t="str">
        <f t="shared" si="10"/>
        <v/>
      </c>
      <c r="K173" s="76" t="str">
        <f t="shared" si="11"/>
        <v/>
      </c>
      <c r="L173" s="73">
        <f t="shared" si="12"/>
        <v>0</v>
      </c>
      <c r="M173" s="73">
        <f t="shared" si="13"/>
        <v>0</v>
      </c>
      <c r="N173" s="73">
        <f t="shared" si="14"/>
        <v>0</v>
      </c>
      <c r="O173" s="64"/>
      <c r="P173" s="64"/>
      <c r="Q173" s="64"/>
      <c r="R173" s="64"/>
      <c r="S173" s="64"/>
      <c r="T173" s="64"/>
      <c r="U173" s="64"/>
      <c r="V173" s="64"/>
      <c r="W173" s="64"/>
      <c r="X173" s="64"/>
    </row>
    <row r="174" spans="2:24" outlineLevel="1" x14ac:dyDescent="0.25">
      <c r="B174" s="64"/>
      <c r="C174" s="64"/>
      <c r="D174" s="118">
        <v>167</v>
      </c>
      <c r="E174" s="7" t="str">
        <f>Model!D171</f>
        <v>Closed</v>
      </c>
      <c r="F174" s="72" t="str">
        <f>'Teller 1'!F174</f>
        <v>Open</v>
      </c>
      <c r="G174" s="75">
        <f ca="1">COUNT($H$8:H173)-COUNTIF($J$8:J173,"&lt;"&amp;TEXT(E174,"General"))</f>
        <v>-157</v>
      </c>
      <c r="H174" s="7" t="str">
        <f>IF(Model!J171=$C$4,MAXA(E174,MAX($J$8:J173)),"")</f>
        <v/>
      </c>
      <c r="I174" s="7" t="str">
        <f>IF(Model!J171=$C$4,_xll.CB.Normal(INDEX(Summary!$C$5:$E$12,7,'Teller 3'!$C$5),(INDEX(Summary!$C$5:$E$12,8,'Teller 3'!$C$5)),0),"")</f>
        <v/>
      </c>
      <c r="J174" s="7" t="str">
        <f t="shared" si="10"/>
        <v/>
      </c>
      <c r="K174" s="76" t="str">
        <f t="shared" si="11"/>
        <v/>
      </c>
      <c r="L174" s="73">
        <f t="shared" si="12"/>
        <v>0</v>
      </c>
      <c r="M174" s="73">
        <f t="shared" si="13"/>
        <v>0</v>
      </c>
      <c r="N174" s="73">
        <f t="shared" si="14"/>
        <v>0</v>
      </c>
      <c r="O174" s="64"/>
      <c r="P174" s="64"/>
      <c r="Q174" s="64"/>
      <c r="R174" s="64"/>
      <c r="S174" s="64"/>
      <c r="T174" s="64"/>
      <c r="U174" s="64"/>
      <c r="V174" s="64"/>
      <c r="W174" s="64"/>
      <c r="X174" s="64"/>
    </row>
    <row r="175" spans="2:24" outlineLevel="1" x14ac:dyDescent="0.25">
      <c r="B175" s="64"/>
      <c r="C175" s="64"/>
      <c r="D175" s="118">
        <v>168</v>
      </c>
      <c r="E175" s="7" t="str">
        <f>Model!D172</f>
        <v>Closed</v>
      </c>
      <c r="F175" s="72" t="str">
        <f>'Teller 1'!F175</f>
        <v>Open</v>
      </c>
      <c r="G175" s="75">
        <f ca="1">COUNT($H$8:H174)-COUNTIF($J$8:J174,"&lt;"&amp;TEXT(E175,"General"))</f>
        <v>-158</v>
      </c>
      <c r="H175" s="7" t="str">
        <f>IF(Model!J172=$C$4,MAXA(E175,MAX($J$8:J174)),"")</f>
        <v/>
      </c>
      <c r="I175" s="7" t="str">
        <f>IF(Model!J172=$C$4,_xll.CB.Normal(INDEX(Summary!$C$5:$E$12,7,'Teller 3'!$C$5),(INDEX(Summary!$C$5:$E$12,8,'Teller 3'!$C$5)),0),"")</f>
        <v/>
      </c>
      <c r="J175" s="7" t="str">
        <f t="shared" si="10"/>
        <v/>
      </c>
      <c r="K175" s="76" t="str">
        <f t="shared" si="11"/>
        <v/>
      </c>
      <c r="L175" s="73">
        <f t="shared" si="12"/>
        <v>0</v>
      </c>
      <c r="M175" s="73">
        <f t="shared" si="13"/>
        <v>0</v>
      </c>
      <c r="N175" s="73">
        <f t="shared" si="14"/>
        <v>0</v>
      </c>
      <c r="O175" s="64"/>
      <c r="P175" s="64"/>
      <c r="Q175" s="64"/>
      <c r="R175" s="64"/>
      <c r="S175" s="64"/>
      <c r="T175" s="64"/>
      <c r="U175" s="64"/>
      <c r="V175" s="64"/>
      <c r="W175" s="64"/>
      <c r="X175" s="64"/>
    </row>
    <row r="176" spans="2:24" outlineLevel="1" x14ac:dyDescent="0.25">
      <c r="B176" s="64"/>
      <c r="C176" s="64"/>
      <c r="D176" s="118">
        <v>169</v>
      </c>
      <c r="E176" s="7" t="str">
        <f>Model!D173</f>
        <v>Closed</v>
      </c>
      <c r="F176" s="72" t="str">
        <f>'Teller 1'!F176</f>
        <v>Open</v>
      </c>
      <c r="G176" s="75">
        <f ca="1">COUNT($H$8:H175)-COUNTIF($J$8:J175,"&lt;"&amp;TEXT(E176,"General"))</f>
        <v>-159</v>
      </c>
      <c r="H176" s="7" t="str">
        <f>IF(Model!J173=$C$4,MAXA(E176,MAX($J$8:J175)),"")</f>
        <v/>
      </c>
      <c r="I176" s="7" t="str">
        <f>IF(Model!J173=$C$4,_xll.CB.Normal(INDEX(Summary!$C$5:$E$12,7,'Teller 3'!$C$5),(INDEX(Summary!$C$5:$E$12,8,'Teller 3'!$C$5)),0),"")</f>
        <v/>
      </c>
      <c r="J176" s="7" t="str">
        <f t="shared" si="10"/>
        <v/>
      </c>
      <c r="K176" s="76" t="str">
        <f t="shared" si="11"/>
        <v/>
      </c>
      <c r="L176" s="73">
        <f t="shared" si="12"/>
        <v>0</v>
      </c>
      <c r="M176" s="73">
        <f t="shared" si="13"/>
        <v>0</v>
      </c>
      <c r="N176" s="73">
        <f t="shared" si="14"/>
        <v>0</v>
      </c>
      <c r="O176" s="64"/>
      <c r="P176" s="64"/>
      <c r="Q176" s="64"/>
      <c r="R176" s="64"/>
      <c r="S176" s="64"/>
      <c r="T176" s="64"/>
      <c r="U176" s="64"/>
      <c r="V176" s="64"/>
      <c r="W176" s="64"/>
      <c r="X176" s="64"/>
    </row>
    <row r="177" spans="2:24" outlineLevel="1" x14ac:dyDescent="0.25">
      <c r="B177" s="64"/>
      <c r="C177" s="64"/>
      <c r="D177" s="118">
        <v>170</v>
      </c>
      <c r="E177" s="7" t="str">
        <f>Model!D174</f>
        <v>Closed</v>
      </c>
      <c r="F177" s="72" t="str">
        <f>'Teller 1'!F177</f>
        <v>Open</v>
      </c>
      <c r="G177" s="75">
        <f ca="1">COUNT($H$8:H176)-COUNTIF($J$8:J176,"&lt;"&amp;TEXT(E177,"General"))</f>
        <v>-160</v>
      </c>
      <c r="H177" s="7" t="str">
        <f>IF(Model!J174=$C$4,MAXA(E177,MAX($J$8:J176)),"")</f>
        <v/>
      </c>
      <c r="I177" s="7" t="str">
        <f>IF(Model!J174=$C$4,_xll.CB.Normal(INDEX(Summary!$C$5:$E$12,7,'Teller 3'!$C$5),(INDEX(Summary!$C$5:$E$12,8,'Teller 3'!$C$5)),0),"")</f>
        <v/>
      </c>
      <c r="J177" s="7" t="str">
        <f t="shared" si="10"/>
        <v/>
      </c>
      <c r="K177" s="76" t="str">
        <f t="shared" si="11"/>
        <v/>
      </c>
      <c r="L177" s="73">
        <f t="shared" si="12"/>
        <v>0</v>
      </c>
      <c r="M177" s="73">
        <f t="shared" si="13"/>
        <v>0</v>
      </c>
      <c r="N177" s="73">
        <f t="shared" si="14"/>
        <v>0</v>
      </c>
      <c r="O177" s="64"/>
      <c r="P177" s="64"/>
      <c r="Q177" s="64"/>
      <c r="R177" s="64"/>
      <c r="S177" s="64"/>
      <c r="T177" s="64"/>
      <c r="U177" s="64"/>
      <c r="V177" s="64"/>
      <c r="W177" s="64"/>
      <c r="X177" s="64"/>
    </row>
    <row r="178" spans="2:24" outlineLevel="1" x14ac:dyDescent="0.25">
      <c r="B178" s="64"/>
      <c r="C178" s="64"/>
      <c r="D178" s="118">
        <v>171</v>
      </c>
      <c r="E178" s="7" t="str">
        <f>Model!D175</f>
        <v>Closed</v>
      </c>
      <c r="F178" s="72" t="str">
        <f>'Teller 1'!F178</f>
        <v>Open</v>
      </c>
      <c r="G178" s="75">
        <f ca="1">COUNT($H$8:H177)-COUNTIF($J$8:J177,"&lt;"&amp;TEXT(E178,"General"))</f>
        <v>-161</v>
      </c>
      <c r="H178" s="7" t="str">
        <f>IF(Model!J175=$C$4,MAXA(E178,MAX($J$8:J177)),"")</f>
        <v/>
      </c>
      <c r="I178" s="7" t="str">
        <f>IF(Model!J175=$C$4,_xll.CB.Normal(INDEX(Summary!$C$5:$E$12,7,'Teller 3'!$C$5),(INDEX(Summary!$C$5:$E$12,8,'Teller 3'!$C$5)),0),"")</f>
        <v/>
      </c>
      <c r="J178" s="7" t="str">
        <f t="shared" si="10"/>
        <v/>
      </c>
      <c r="K178" s="76" t="str">
        <f t="shared" si="11"/>
        <v/>
      </c>
      <c r="L178" s="73">
        <f t="shared" si="12"/>
        <v>0</v>
      </c>
      <c r="M178" s="73">
        <f t="shared" si="13"/>
        <v>0</v>
      </c>
      <c r="N178" s="73">
        <f t="shared" si="14"/>
        <v>0</v>
      </c>
      <c r="O178" s="64"/>
      <c r="P178" s="64"/>
      <c r="Q178" s="64"/>
      <c r="R178" s="64"/>
      <c r="S178" s="64"/>
      <c r="T178" s="64"/>
      <c r="U178" s="64"/>
      <c r="V178" s="64"/>
      <c r="W178" s="64"/>
      <c r="X178" s="64"/>
    </row>
    <row r="179" spans="2:24" outlineLevel="1" x14ac:dyDescent="0.25">
      <c r="B179" s="64"/>
      <c r="C179" s="64"/>
      <c r="D179" s="118">
        <v>172</v>
      </c>
      <c r="E179" s="7" t="str">
        <f>Model!D176</f>
        <v>Closed</v>
      </c>
      <c r="F179" s="72" t="str">
        <f>'Teller 1'!F179</f>
        <v>Open</v>
      </c>
      <c r="G179" s="75">
        <f ca="1">COUNT($H$8:H178)-COUNTIF($J$8:J178,"&lt;"&amp;TEXT(E179,"General"))</f>
        <v>-162</v>
      </c>
      <c r="H179" s="7" t="str">
        <f>IF(Model!J176=$C$4,MAXA(E179,MAX($J$8:J178)),"")</f>
        <v/>
      </c>
      <c r="I179" s="7" t="str">
        <f>IF(Model!J176=$C$4,_xll.CB.Normal(INDEX(Summary!$C$5:$E$12,7,'Teller 3'!$C$5),(INDEX(Summary!$C$5:$E$12,8,'Teller 3'!$C$5)),0),"")</f>
        <v/>
      </c>
      <c r="J179" s="7" t="str">
        <f t="shared" si="10"/>
        <v/>
      </c>
      <c r="K179" s="76" t="str">
        <f t="shared" si="11"/>
        <v/>
      </c>
      <c r="L179" s="73">
        <f t="shared" si="12"/>
        <v>0</v>
      </c>
      <c r="M179" s="73">
        <f t="shared" si="13"/>
        <v>0</v>
      </c>
      <c r="N179" s="73">
        <f t="shared" si="14"/>
        <v>0</v>
      </c>
      <c r="O179" s="64"/>
      <c r="P179" s="64"/>
      <c r="Q179" s="64"/>
      <c r="R179" s="64"/>
      <c r="S179" s="64"/>
      <c r="T179" s="64"/>
      <c r="U179" s="64"/>
      <c r="V179" s="64"/>
      <c r="W179" s="64"/>
      <c r="X179" s="64"/>
    </row>
    <row r="180" spans="2:24" outlineLevel="1" x14ac:dyDescent="0.25">
      <c r="B180" s="64"/>
      <c r="C180" s="64"/>
      <c r="D180" s="118">
        <v>173</v>
      </c>
      <c r="E180" s="7" t="str">
        <f>Model!D177</f>
        <v>Closed</v>
      </c>
      <c r="F180" s="72" t="str">
        <f>'Teller 1'!F180</f>
        <v>Open</v>
      </c>
      <c r="G180" s="75">
        <f ca="1">COUNT($H$8:H179)-COUNTIF($J$8:J179,"&lt;"&amp;TEXT(E180,"General"))</f>
        <v>-163</v>
      </c>
      <c r="H180" s="7" t="str">
        <f>IF(Model!J177=$C$4,MAXA(E180,MAX($J$8:J179)),"")</f>
        <v/>
      </c>
      <c r="I180" s="7" t="str">
        <f>IF(Model!J177=$C$4,_xll.CB.Normal(INDEX(Summary!$C$5:$E$12,7,'Teller 3'!$C$5),(INDEX(Summary!$C$5:$E$12,8,'Teller 3'!$C$5)),0),"")</f>
        <v/>
      </c>
      <c r="J180" s="7" t="str">
        <f t="shared" si="10"/>
        <v/>
      </c>
      <c r="K180" s="76" t="str">
        <f t="shared" si="11"/>
        <v/>
      </c>
      <c r="L180" s="73">
        <f t="shared" si="12"/>
        <v>0</v>
      </c>
      <c r="M180" s="73">
        <f t="shared" si="13"/>
        <v>0</v>
      </c>
      <c r="N180" s="73">
        <f t="shared" si="14"/>
        <v>0</v>
      </c>
      <c r="O180" s="64"/>
      <c r="P180" s="64"/>
      <c r="Q180" s="64"/>
      <c r="R180" s="64"/>
      <c r="S180" s="64"/>
      <c r="T180" s="64"/>
      <c r="U180" s="64"/>
      <c r="V180" s="64"/>
      <c r="W180" s="64"/>
      <c r="X180" s="64"/>
    </row>
    <row r="181" spans="2:24" outlineLevel="1" x14ac:dyDescent="0.25">
      <c r="B181" s="64"/>
      <c r="C181" s="64"/>
      <c r="D181" s="118">
        <v>174</v>
      </c>
      <c r="E181" s="7" t="str">
        <f>Model!D178</f>
        <v>Closed</v>
      </c>
      <c r="F181" s="72" t="str">
        <f>'Teller 1'!F181</f>
        <v>Open</v>
      </c>
      <c r="G181" s="75">
        <f ca="1">COUNT($H$8:H180)-COUNTIF($J$8:J180,"&lt;"&amp;TEXT(E181,"General"))</f>
        <v>-164</v>
      </c>
      <c r="H181" s="7" t="str">
        <f>IF(Model!J178=$C$4,MAXA(E181,MAX($J$8:J180)),"")</f>
        <v/>
      </c>
      <c r="I181" s="7" t="str">
        <f>IF(Model!J178=$C$4,_xll.CB.Normal(INDEX(Summary!$C$5:$E$12,7,'Teller 3'!$C$5),(INDEX(Summary!$C$5:$E$12,8,'Teller 3'!$C$5)),0),"")</f>
        <v/>
      </c>
      <c r="J181" s="7" t="str">
        <f t="shared" si="10"/>
        <v/>
      </c>
      <c r="K181" s="76" t="str">
        <f t="shared" si="11"/>
        <v/>
      </c>
      <c r="L181" s="73">
        <f t="shared" si="12"/>
        <v>0</v>
      </c>
      <c r="M181" s="73">
        <f t="shared" si="13"/>
        <v>0</v>
      </c>
      <c r="N181" s="73">
        <f t="shared" si="14"/>
        <v>0</v>
      </c>
      <c r="O181" s="64"/>
      <c r="P181" s="64"/>
      <c r="Q181" s="64"/>
      <c r="R181" s="64"/>
      <c r="S181" s="64"/>
      <c r="T181" s="64"/>
      <c r="U181" s="64"/>
      <c r="V181" s="64"/>
      <c r="W181" s="64"/>
      <c r="X181" s="64"/>
    </row>
    <row r="182" spans="2:24" outlineLevel="1" x14ac:dyDescent="0.25">
      <c r="B182" s="64"/>
      <c r="C182" s="64"/>
      <c r="D182" s="118">
        <v>175</v>
      </c>
      <c r="E182" s="7" t="str">
        <f>Model!D179</f>
        <v>Closed</v>
      </c>
      <c r="F182" s="72" t="str">
        <f>'Teller 1'!F182</f>
        <v>Open</v>
      </c>
      <c r="G182" s="75">
        <f ca="1">COUNT($H$8:H181)-COUNTIF($J$8:J181,"&lt;"&amp;TEXT(E182,"General"))</f>
        <v>-165</v>
      </c>
      <c r="H182" s="7" t="str">
        <f>IF(Model!J179=$C$4,MAXA(E182,MAX($J$8:J181)),"")</f>
        <v/>
      </c>
      <c r="I182" s="7" t="str">
        <f>IF(Model!J179=$C$4,_xll.CB.Normal(INDEX(Summary!$C$5:$E$12,7,'Teller 3'!$C$5),(INDEX(Summary!$C$5:$E$12,8,'Teller 3'!$C$5)),0),"")</f>
        <v/>
      </c>
      <c r="J182" s="7" t="str">
        <f t="shared" si="10"/>
        <v/>
      </c>
      <c r="K182" s="76" t="str">
        <f t="shared" si="11"/>
        <v/>
      </c>
      <c r="L182" s="73">
        <f t="shared" si="12"/>
        <v>0</v>
      </c>
      <c r="M182" s="73">
        <f t="shared" si="13"/>
        <v>0</v>
      </c>
      <c r="N182" s="73">
        <f t="shared" si="14"/>
        <v>0</v>
      </c>
      <c r="O182" s="64"/>
      <c r="P182" s="64"/>
      <c r="Q182" s="64"/>
      <c r="R182" s="64"/>
      <c r="S182" s="64"/>
      <c r="T182" s="64"/>
      <c r="U182" s="64"/>
      <c r="V182" s="64"/>
      <c r="W182" s="64"/>
      <c r="X182" s="64"/>
    </row>
    <row r="183" spans="2:24" outlineLevel="1" x14ac:dyDescent="0.25">
      <c r="B183" s="64"/>
      <c r="C183" s="64"/>
      <c r="D183" s="118">
        <v>176</v>
      </c>
      <c r="E183" s="7" t="str">
        <f>Model!D180</f>
        <v>Closed</v>
      </c>
      <c r="F183" s="72" t="str">
        <f>'Teller 1'!F183</f>
        <v>Open</v>
      </c>
      <c r="G183" s="75">
        <f ca="1">COUNT($H$8:H182)-COUNTIF($J$8:J182,"&lt;"&amp;TEXT(E183,"General"))</f>
        <v>-166</v>
      </c>
      <c r="H183" s="7" t="str">
        <f>IF(Model!J180=$C$4,MAXA(E183,MAX($J$8:J182)),"")</f>
        <v/>
      </c>
      <c r="I183" s="7" t="str">
        <f>IF(Model!J180=$C$4,_xll.CB.Normal(INDEX(Summary!$C$5:$E$12,7,'Teller 3'!$C$5),(INDEX(Summary!$C$5:$E$12,8,'Teller 3'!$C$5)),0),"")</f>
        <v/>
      </c>
      <c r="J183" s="7" t="str">
        <f t="shared" si="10"/>
        <v/>
      </c>
      <c r="K183" s="76" t="str">
        <f t="shared" si="11"/>
        <v/>
      </c>
      <c r="L183" s="73">
        <f t="shared" si="12"/>
        <v>0</v>
      </c>
      <c r="M183" s="73">
        <f t="shared" si="13"/>
        <v>0</v>
      </c>
      <c r="N183" s="73">
        <f t="shared" si="14"/>
        <v>0</v>
      </c>
      <c r="O183" s="64"/>
      <c r="P183" s="64"/>
      <c r="Q183" s="64"/>
      <c r="R183" s="64"/>
      <c r="S183" s="64"/>
      <c r="T183" s="64"/>
      <c r="U183" s="64"/>
      <c r="V183" s="64"/>
      <c r="W183" s="64"/>
      <c r="X183" s="64"/>
    </row>
    <row r="184" spans="2:24" outlineLevel="1" x14ac:dyDescent="0.25">
      <c r="B184" s="64"/>
      <c r="C184" s="64"/>
      <c r="D184" s="118">
        <v>177</v>
      </c>
      <c r="E184" s="7" t="str">
        <f>Model!D181</f>
        <v>Closed</v>
      </c>
      <c r="F184" s="72" t="str">
        <f>'Teller 1'!F184</f>
        <v>Open</v>
      </c>
      <c r="G184" s="75">
        <f ca="1">COUNT($H$8:H183)-COUNTIF($J$8:J183,"&lt;"&amp;TEXT(E184,"General"))</f>
        <v>-167</v>
      </c>
      <c r="H184" s="7" t="str">
        <f>IF(Model!J181=$C$4,MAXA(E184,MAX($J$8:J183)),"")</f>
        <v/>
      </c>
      <c r="I184" s="7" t="str">
        <f>IF(Model!J181=$C$4,_xll.CB.Normal(INDEX(Summary!$C$5:$E$12,7,'Teller 3'!$C$5),(INDEX(Summary!$C$5:$E$12,8,'Teller 3'!$C$5)),0),"")</f>
        <v/>
      </c>
      <c r="J184" s="7" t="str">
        <f t="shared" si="10"/>
        <v/>
      </c>
      <c r="K184" s="76" t="str">
        <f t="shared" si="11"/>
        <v/>
      </c>
      <c r="L184" s="73">
        <f t="shared" si="12"/>
        <v>0</v>
      </c>
      <c r="M184" s="73">
        <f t="shared" si="13"/>
        <v>0</v>
      </c>
      <c r="N184" s="73">
        <f t="shared" si="14"/>
        <v>0</v>
      </c>
      <c r="O184" s="64"/>
      <c r="P184" s="64"/>
      <c r="Q184" s="64"/>
      <c r="R184" s="64"/>
      <c r="S184" s="64"/>
      <c r="T184" s="64"/>
      <c r="U184" s="64"/>
      <c r="V184" s="64"/>
      <c r="W184" s="64"/>
      <c r="X184" s="64"/>
    </row>
    <row r="185" spans="2:24" outlineLevel="1" x14ac:dyDescent="0.25">
      <c r="B185" s="64"/>
      <c r="C185" s="64"/>
      <c r="D185" s="118">
        <v>178</v>
      </c>
      <c r="E185" s="7" t="str">
        <f>Model!D182</f>
        <v>Closed</v>
      </c>
      <c r="F185" s="72" t="str">
        <f>'Teller 1'!F185</f>
        <v>Open</v>
      </c>
      <c r="G185" s="75">
        <f ca="1">COUNT($H$8:H184)-COUNTIF($J$8:J184,"&lt;"&amp;TEXT(E185,"General"))</f>
        <v>-168</v>
      </c>
      <c r="H185" s="7" t="str">
        <f>IF(Model!J182=$C$4,MAXA(E185,MAX($J$8:J184)),"")</f>
        <v/>
      </c>
      <c r="I185" s="7" t="str">
        <f>IF(Model!J182=$C$4,_xll.CB.Normal(INDEX(Summary!$C$5:$E$12,7,'Teller 3'!$C$5),(INDEX(Summary!$C$5:$E$12,8,'Teller 3'!$C$5)),0),"")</f>
        <v/>
      </c>
      <c r="J185" s="7" t="str">
        <f t="shared" si="10"/>
        <v/>
      </c>
      <c r="K185" s="76" t="str">
        <f t="shared" si="11"/>
        <v/>
      </c>
      <c r="L185" s="73">
        <f t="shared" si="12"/>
        <v>0</v>
      </c>
      <c r="M185" s="73">
        <f t="shared" si="13"/>
        <v>0</v>
      </c>
      <c r="N185" s="73">
        <f t="shared" si="14"/>
        <v>0</v>
      </c>
      <c r="O185" s="64"/>
      <c r="P185" s="64"/>
      <c r="Q185" s="64"/>
      <c r="R185" s="64"/>
      <c r="S185" s="64"/>
      <c r="T185" s="64"/>
      <c r="U185" s="64"/>
      <c r="V185" s="64"/>
      <c r="W185" s="64"/>
      <c r="X185" s="64"/>
    </row>
    <row r="186" spans="2:24" outlineLevel="1" x14ac:dyDescent="0.25">
      <c r="B186" s="64"/>
      <c r="C186" s="64"/>
      <c r="D186" s="118">
        <v>179</v>
      </c>
      <c r="E186" s="7" t="str">
        <f>Model!D183</f>
        <v>Closed</v>
      </c>
      <c r="F186" s="72" t="str">
        <f>'Teller 1'!F186</f>
        <v>Open</v>
      </c>
      <c r="G186" s="75">
        <f ca="1">COUNT($H$8:H185)-COUNTIF($J$8:J185,"&lt;"&amp;TEXT(E186,"General"))</f>
        <v>-169</v>
      </c>
      <c r="H186" s="7" t="str">
        <f>IF(Model!J183=$C$4,MAXA(E186,MAX($J$8:J185)),"")</f>
        <v/>
      </c>
      <c r="I186" s="7" t="str">
        <f>IF(Model!J183=$C$4,_xll.CB.Normal(INDEX(Summary!$C$5:$E$12,7,'Teller 3'!$C$5),(INDEX(Summary!$C$5:$E$12,8,'Teller 3'!$C$5)),0),"")</f>
        <v/>
      </c>
      <c r="J186" s="7" t="str">
        <f t="shared" si="10"/>
        <v/>
      </c>
      <c r="K186" s="76" t="str">
        <f t="shared" si="11"/>
        <v/>
      </c>
      <c r="L186" s="73">
        <f t="shared" si="12"/>
        <v>0</v>
      </c>
      <c r="M186" s="73">
        <f t="shared" si="13"/>
        <v>0</v>
      </c>
      <c r="N186" s="73">
        <f t="shared" si="14"/>
        <v>0</v>
      </c>
      <c r="O186" s="64"/>
      <c r="P186" s="64"/>
      <c r="Q186" s="64"/>
      <c r="R186" s="64"/>
      <c r="S186" s="64"/>
      <c r="T186" s="64"/>
      <c r="U186" s="64"/>
      <c r="V186" s="64"/>
      <c r="W186" s="64"/>
      <c r="X186" s="64"/>
    </row>
    <row r="187" spans="2:24" outlineLevel="1" x14ac:dyDescent="0.25">
      <c r="B187" s="64"/>
      <c r="C187" s="64"/>
      <c r="D187" s="118">
        <v>180</v>
      </c>
      <c r="E187" s="7" t="str">
        <f>Model!D184</f>
        <v>Closed</v>
      </c>
      <c r="F187" s="72" t="str">
        <f>'Teller 1'!F187</f>
        <v>Open</v>
      </c>
      <c r="G187" s="75">
        <f ca="1">COUNT($H$8:H186)-COUNTIF($J$8:J186,"&lt;"&amp;TEXT(E187,"General"))</f>
        <v>-170</v>
      </c>
      <c r="H187" s="7" t="str">
        <f>IF(Model!J184=$C$4,MAXA(E187,MAX($J$8:J186)),"")</f>
        <v/>
      </c>
      <c r="I187" s="7" t="str">
        <f>IF(Model!J184=$C$4,_xll.CB.Normal(INDEX(Summary!$C$5:$E$12,7,'Teller 3'!$C$5),(INDEX(Summary!$C$5:$E$12,8,'Teller 3'!$C$5)),0),"")</f>
        <v/>
      </c>
      <c r="J187" s="7" t="str">
        <f t="shared" si="10"/>
        <v/>
      </c>
      <c r="K187" s="76" t="str">
        <f t="shared" si="11"/>
        <v/>
      </c>
      <c r="L187" s="73">
        <f t="shared" si="12"/>
        <v>0</v>
      </c>
      <c r="M187" s="73">
        <f t="shared" si="13"/>
        <v>0</v>
      </c>
      <c r="N187" s="73">
        <f t="shared" si="14"/>
        <v>0</v>
      </c>
      <c r="O187" s="64"/>
      <c r="P187" s="64"/>
      <c r="Q187" s="64"/>
      <c r="R187" s="64"/>
      <c r="S187" s="64"/>
      <c r="T187" s="64"/>
      <c r="U187" s="64"/>
      <c r="V187" s="64"/>
      <c r="W187" s="64"/>
      <c r="X187" s="64"/>
    </row>
    <row r="188" spans="2:24" outlineLevel="1" x14ac:dyDescent="0.25">
      <c r="B188" s="64"/>
      <c r="C188" s="64"/>
      <c r="D188" s="118">
        <v>181</v>
      </c>
      <c r="E188" s="7" t="str">
        <f>Model!D185</f>
        <v>Closed</v>
      </c>
      <c r="F188" s="72" t="str">
        <f>'Teller 1'!F188</f>
        <v>Open</v>
      </c>
      <c r="G188" s="75">
        <f ca="1">COUNT($H$8:H187)-COUNTIF($J$8:J187,"&lt;"&amp;TEXT(E188,"General"))</f>
        <v>-171</v>
      </c>
      <c r="H188" s="7" t="str">
        <f>IF(Model!J185=$C$4,MAXA(E188,MAX($J$8:J187)),"")</f>
        <v/>
      </c>
      <c r="I188" s="7" t="str">
        <f>IF(Model!J185=$C$4,_xll.CB.Normal(INDEX(Summary!$C$5:$E$12,7,'Teller 3'!$C$5),(INDEX(Summary!$C$5:$E$12,8,'Teller 3'!$C$5)),0),"")</f>
        <v/>
      </c>
      <c r="J188" s="7" t="str">
        <f t="shared" si="10"/>
        <v/>
      </c>
      <c r="K188" s="76" t="str">
        <f t="shared" si="11"/>
        <v/>
      </c>
      <c r="L188" s="73">
        <f t="shared" si="12"/>
        <v>0</v>
      </c>
      <c r="M188" s="73">
        <f t="shared" si="13"/>
        <v>0</v>
      </c>
      <c r="N188" s="73">
        <f t="shared" si="14"/>
        <v>0</v>
      </c>
      <c r="O188" s="64"/>
      <c r="P188" s="64"/>
      <c r="Q188" s="64"/>
      <c r="R188" s="64"/>
      <c r="S188" s="64"/>
      <c r="T188" s="64"/>
      <c r="U188" s="64"/>
      <c r="V188" s="64"/>
      <c r="W188" s="64"/>
      <c r="X188" s="64"/>
    </row>
    <row r="189" spans="2:24" outlineLevel="1" x14ac:dyDescent="0.25">
      <c r="B189" s="64"/>
      <c r="C189" s="64"/>
      <c r="D189" s="118">
        <v>182</v>
      </c>
      <c r="E189" s="7" t="str">
        <f>Model!D186</f>
        <v>Closed</v>
      </c>
      <c r="F189" s="72" t="str">
        <f>'Teller 1'!F189</f>
        <v>Open</v>
      </c>
      <c r="G189" s="75">
        <f ca="1">COUNT($H$8:H188)-COUNTIF($J$8:J188,"&lt;"&amp;TEXT(E189,"General"))</f>
        <v>-172</v>
      </c>
      <c r="H189" s="7" t="str">
        <f>IF(Model!J186=$C$4,MAXA(E189,MAX($J$8:J188)),"")</f>
        <v/>
      </c>
      <c r="I189" s="7" t="str">
        <f>IF(Model!J186=$C$4,_xll.CB.Normal(INDEX(Summary!$C$5:$E$12,7,'Teller 3'!$C$5),(INDEX(Summary!$C$5:$E$12,8,'Teller 3'!$C$5)),0),"")</f>
        <v/>
      </c>
      <c r="J189" s="7" t="str">
        <f t="shared" si="10"/>
        <v/>
      </c>
      <c r="K189" s="76" t="str">
        <f t="shared" si="11"/>
        <v/>
      </c>
      <c r="L189" s="73">
        <f t="shared" si="12"/>
        <v>0</v>
      </c>
      <c r="M189" s="73">
        <f t="shared" si="13"/>
        <v>0</v>
      </c>
      <c r="N189" s="73">
        <f t="shared" si="14"/>
        <v>0</v>
      </c>
      <c r="O189" s="64"/>
      <c r="P189" s="64"/>
      <c r="Q189" s="64"/>
      <c r="R189" s="64"/>
      <c r="S189" s="64"/>
      <c r="T189" s="64"/>
      <c r="U189" s="64"/>
      <c r="V189" s="64"/>
      <c r="W189" s="64"/>
      <c r="X189" s="64"/>
    </row>
    <row r="190" spans="2:24" outlineLevel="1" x14ac:dyDescent="0.25">
      <c r="B190" s="64"/>
      <c r="C190" s="64"/>
      <c r="D190" s="118">
        <v>183</v>
      </c>
      <c r="E190" s="7" t="str">
        <f>Model!D187</f>
        <v>Closed</v>
      </c>
      <c r="F190" s="72" t="str">
        <f>'Teller 1'!F190</f>
        <v>Open</v>
      </c>
      <c r="G190" s="75">
        <f ca="1">COUNT($H$8:H189)-COUNTIF($J$8:J189,"&lt;"&amp;TEXT(E190,"General"))</f>
        <v>-173</v>
      </c>
      <c r="H190" s="7" t="str">
        <f>IF(Model!J187=$C$4,MAXA(E190,MAX($J$8:J189)),"")</f>
        <v/>
      </c>
      <c r="I190" s="7" t="str">
        <f>IF(Model!J187=$C$4,_xll.CB.Normal(INDEX(Summary!$C$5:$E$12,7,'Teller 3'!$C$5),(INDEX(Summary!$C$5:$E$12,8,'Teller 3'!$C$5)),0),"")</f>
        <v/>
      </c>
      <c r="J190" s="7" t="str">
        <f t="shared" si="10"/>
        <v/>
      </c>
      <c r="K190" s="76" t="str">
        <f t="shared" si="11"/>
        <v/>
      </c>
      <c r="L190" s="73">
        <f t="shared" si="12"/>
        <v>0</v>
      </c>
      <c r="M190" s="73">
        <f t="shared" si="13"/>
        <v>0</v>
      </c>
      <c r="N190" s="73">
        <f t="shared" si="14"/>
        <v>0</v>
      </c>
      <c r="O190" s="64"/>
      <c r="P190" s="64"/>
      <c r="Q190" s="64"/>
      <c r="R190" s="64"/>
      <c r="S190" s="64"/>
      <c r="T190" s="64"/>
      <c r="U190" s="64"/>
      <c r="V190" s="64"/>
      <c r="W190" s="64"/>
      <c r="X190" s="64"/>
    </row>
    <row r="191" spans="2:24" outlineLevel="1" x14ac:dyDescent="0.25">
      <c r="B191" s="64"/>
      <c r="C191" s="64"/>
      <c r="D191" s="118">
        <v>184</v>
      </c>
      <c r="E191" s="7" t="str">
        <f>Model!D188</f>
        <v>Closed</v>
      </c>
      <c r="F191" s="72" t="str">
        <f>'Teller 1'!F191</f>
        <v>Open</v>
      </c>
      <c r="G191" s="75">
        <f ca="1">COUNT($H$8:H190)-COUNTIF($J$8:J190,"&lt;"&amp;TEXT(E191,"General"))</f>
        <v>-174</v>
      </c>
      <c r="H191" s="7" t="str">
        <f>IF(Model!J188=$C$4,MAXA(E191,MAX($J$8:J190)),"")</f>
        <v/>
      </c>
      <c r="I191" s="7" t="str">
        <f>IF(Model!J188=$C$4,_xll.CB.Normal(INDEX(Summary!$C$5:$E$12,7,'Teller 3'!$C$5),(INDEX(Summary!$C$5:$E$12,8,'Teller 3'!$C$5)),0),"")</f>
        <v/>
      </c>
      <c r="J191" s="7" t="str">
        <f t="shared" si="10"/>
        <v/>
      </c>
      <c r="K191" s="76" t="str">
        <f t="shared" si="11"/>
        <v/>
      </c>
      <c r="L191" s="73">
        <f t="shared" si="12"/>
        <v>0</v>
      </c>
      <c r="M191" s="73">
        <f t="shared" si="13"/>
        <v>0</v>
      </c>
      <c r="N191" s="73">
        <f t="shared" si="14"/>
        <v>0</v>
      </c>
      <c r="O191" s="64"/>
      <c r="P191" s="64"/>
      <c r="Q191" s="64"/>
      <c r="R191" s="64"/>
      <c r="S191" s="64"/>
      <c r="T191" s="64"/>
      <c r="U191" s="64"/>
      <c r="V191" s="64"/>
      <c r="W191" s="64"/>
      <c r="X191" s="64"/>
    </row>
    <row r="192" spans="2:24" outlineLevel="1" x14ac:dyDescent="0.25">
      <c r="B192" s="64"/>
      <c r="C192" s="64"/>
      <c r="D192" s="118">
        <v>185</v>
      </c>
      <c r="E192" s="7" t="str">
        <f>Model!D189</f>
        <v>Closed</v>
      </c>
      <c r="F192" s="72" t="str">
        <f>'Teller 1'!F192</f>
        <v>Open</v>
      </c>
      <c r="G192" s="75">
        <f ca="1">COUNT($H$8:H191)-COUNTIF($J$8:J191,"&lt;"&amp;TEXT(E192,"General"))</f>
        <v>-175</v>
      </c>
      <c r="H192" s="7" t="str">
        <f>IF(Model!J189=$C$4,MAXA(E192,MAX($J$8:J191)),"")</f>
        <v/>
      </c>
      <c r="I192" s="7" t="str">
        <f>IF(Model!J189=$C$4,_xll.CB.Normal(INDEX(Summary!$C$5:$E$12,7,'Teller 3'!$C$5),(INDEX(Summary!$C$5:$E$12,8,'Teller 3'!$C$5)),0),"")</f>
        <v/>
      </c>
      <c r="J192" s="7" t="str">
        <f t="shared" si="10"/>
        <v/>
      </c>
      <c r="K192" s="76" t="str">
        <f t="shared" si="11"/>
        <v/>
      </c>
      <c r="L192" s="73">
        <f t="shared" si="12"/>
        <v>0</v>
      </c>
      <c r="M192" s="73">
        <f t="shared" si="13"/>
        <v>0</v>
      </c>
      <c r="N192" s="73">
        <f t="shared" si="14"/>
        <v>0</v>
      </c>
      <c r="O192" s="64"/>
      <c r="P192" s="64"/>
      <c r="Q192" s="64"/>
      <c r="R192" s="64"/>
      <c r="S192" s="64"/>
      <c r="T192" s="64"/>
      <c r="U192" s="64"/>
      <c r="V192" s="64"/>
      <c r="W192" s="64"/>
      <c r="X192" s="64"/>
    </row>
    <row r="193" spans="2:24" outlineLevel="1" x14ac:dyDescent="0.25">
      <c r="B193" s="64"/>
      <c r="C193" s="64"/>
      <c r="D193" s="118">
        <v>186</v>
      </c>
      <c r="E193" s="7" t="str">
        <f>Model!D190</f>
        <v>Closed</v>
      </c>
      <c r="F193" s="72" t="str">
        <f>'Teller 1'!F193</f>
        <v>Open</v>
      </c>
      <c r="G193" s="75">
        <f ca="1">COUNT($H$8:H192)-COUNTIF($J$8:J192,"&lt;"&amp;TEXT(E193,"General"))</f>
        <v>-176</v>
      </c>
      <c r="H193" s="7" t="str">
        <f>IF(Model!J190=$C$4,MAXA(E193,MAX($J$8:J192)),"")</f>
        <v/>
      </c>
      <c r="I193" s="7" t="str">
        <f>IF(Model!J190=$C$4,_xll.CB.Normal(INDEX(Summary!$C$5:$E$12,7,'Teller 3'!$C$5),(INDEX(Summary!$C$5:$E$12,8,'Teller 3'!$C$5)),0),"")</f>
        <v/>
      </c>
      <c r="J193" s="7" t="str">
        <f t="shared" si="10"/>
        <v/>
      </c>
      <c r="K193" s="76" t="str">
        <f t="shared" si="11"/>
        <v/>
      </c>
      <c r="L193" s="73">
        <f t="shared" si="12"/>
        <v>0</v>
      </c>
      <c r="M193" s="73">
        <f t="shared" si="13"/>
        <v>0</v>
      </c>
      <c r="N193" s="73">
        <f t="shared" si="14"/>
        <v>0</v>
      </c>
      <c r="O193" s="64"/>
      <c r="P193" s="64"/>
      <c r="Q193" s="64"/>
      <c r="R193" s="64"/>
      <c r="S193" s="64"/>
      <c r="T193" s="64"/>
      <c r="U193" s="64"/>
      <c r="V193" s="64"/>
      <c r="W193" s="64"/>
      <c r="X193" s="64"/>
    </row>
    <row r="194" spans="2:24" outlineLevel="1" x14ac:dyDescent="0.25">
      <c r="B194" s="64"/>
      <c r="C194" s="64"/>
      <c r="D194" s="118">
        <v>187</v>
      </c>
      <c r="E194" s="7" t="str">
        <f>Model!D191</f>
        <v>Closed</v>
      </c>
      <c r="F194" s="72" t="str">
        <f>'Teller 1'!F194</f>
        <v>Open</v>
      </c>
      <c r="G194" s="75">
        <f ca="1">COUNT($H$8:H193)-COUNTIF($J$8:J193,"&lt;"&amp;TEXT(E194,"General"))</f>
        <v>-177</v>
      </c>
      <c r="H194" s="7" t="str">
        <f>IF(Model!J191=$C$4,MAXA(E194,MAX($J$8:J193)),"")</f>
        <v/>
      </c>
      <c r="I194" s="7" t="str">
        <f>IF(Model!J191=$C$4,_xll.CB.Normal(INDEX(Summary!$C$5:$E$12,7,'Teller 3'!$C$5),(INDEX(Summary!$C$5:$E$12,8,'Teller 3'!$C$5)),0),"")</f>
        <v/>
      </c>
      <c r="J194" s="7" t="str">
        <f t="shared" si="10"/>
        <v/>
      </c>
      <c r="K194" s="76" t="str">
        <f t="shared" si="11"/>
        <v/>
      </c>
      <c r="L194" s="73">
        <f t="shared" si="12"/>
        <v>0</v>
      </c>
      <c r="M194" s="73">
        <f t="shared" si="13"/>
        <v>0</v>
      </c>
      <c r="N194" s="73">
        <f t="shared" si="14"/>
        <v>0</v>
      </c>
      <c r="O194" s="64"/>
      <c r="P194" s="64"/>
      <c r="Q194" s="64"/>
      <c r="R194" s="64"/>
      <c r="S194" s="64"/>
      <c r="T194" s="64"/>
      <c r="U194" s="64"/>
      <c r="V194" s="64"/>
      <c r="W194" s="64"/>
      <c r="X194" s="64"/>
    </row>
    <row r="195" spans="2:24" outlineLevel="1" x14ac:dyDescent="0.25">
      <c r="B195" s="64"/>
      <c r="C195" s="64"/>
      <c r="D195" s="118">
        <v>188</v>
      </c>
      <c r="E195" s="7" t="str">
        <f>Model!D192</f>
        <v>Closed</v>
      </c>
      <c r="F195" s="72" t="str">
        <f>'Teller 1'!F195</f>
        <v>Open</v>
      </c>
      <c r="G195" s="75">
        <f ca="1">COUNT($H$8:H194)-COUNTIF($J$8:J194,"&lt;"&amp;TEXT(E195,"General"))</f>
        <v>-178</v>
      </c>
      <c r="H195" s="7" t="str">
        <f>IF(Model!J192=$C$4,MAXA(E195,MAX($J$8:J194)),"")</f>
        <v/>
      </c>
      <c r="I195" s="7" t="str">
        <f>IF(Model!J192=$C$4,_xll.CB.Normal(INDEX(Summary!$C$5:$E$12,7,'Teller 3'!$C$5),(INDEX(Summary!$C$5:$E$12,8,'Teller 3'!$C$5)),0),"")</f>
        <v/>
      </c>
      <c r="J195" s="7" t="str">
        <f t="shared" si="10"/>
        <v/>
      </c>
      <c r="K195" s="76" t="str">
        <f t="shared" si="11"/>
        <v/>
      </c>
      <c r="L195" s="73">
        <f t="shared" si="12"/>
        <v>0</v>
      </c>
      <c r="M195" s="73">
        <f t="shared" si="13"/>
        <v>0</v>
      </c>
      <c r="N195" s="73">
        <f t="shared" si="14"/>
        <v>0</v>
      </c>
      <c r="O195" s="64"/>
      <c r="P195" s="64"/>
      <c r="Q195" s="64"/>
      <c r="R195" s="64"/>
      <c r="S195" s="64"/>
      <c r="T195" s="64"/>
      <c r="U195" s="64"/>
      <c r="V195" s="64"/>
      <c r="W195" s="64"/>
      <c r="X195" s="64"/>
    </row>
    <row r="196" spans="2:24" outlineLevel="1" x14ac:dyDescent="0.25">
      <c r="B196" s="64"/>
      <c r="C196" s="64"/>
      <c r="D196" s="118">
        <v>189</v>
      </c>
      <c r="E196" s="7" t="str">
        <f>Model!D193</f>
        <v>Closed</v>
      </c>
      <c r="F196" s="72" t="str">
        <f>'Teller 1'!F196</f>
        <v>Open</v>
      </c>
      <c r="G196" s="75">
        <f ca="1">COUNT($H$8:H195)-COUNTIF($J$8:J195,"&lt;"&amp;TEXT(E196,"General"))</f>
        <v>-179</v>
      </c>
      <c r="H196" s="7" t="str">
        <f>IF(Model!J193=$C$4,MAXA(E196,MAX($J$8:J195)),"")</f>
        <v/>
      </c>
      <c r="I196" s="7" t="str">
        <f>IF(Model!J193=$C$4,_xll.CB.Normal(INDEX(Summary!$C$5:$E$12,7,'Teller 3'!$C$5),(INDEX(Summary!$C$5:$E$12,8,'Teller 3'!$C$5)),0),"")</f>
        <v/>
      </c>
      <c r="J196" s="7" t="str">
        <f t="shared" si="10"/>
        <v/>
      </c>
      <c r="K196" s="76" t="str">
        <f t="shared" si="11"/>
        <v/>
      </c>
      <c r="L196" s="73">
        <f t="shared" si="12"/>
        <v>0</v>
      </c>
      <c r="M196" s="73">
        <f t="shared" si="13"/>
        <v>0</v>
      </c>
      <c r="N196" s="73">
        <f t="shared" si="14"/>
        <v>0</v>
      </c>
      <c r="O196" s="64"/>
      <c r="P196" s="64"/>
      <c r="Q196" s="64"/>
      <c r="R196" s="64"/>
      <c r="S196" s="64"/>
      <c r="T196" s="64"/>
      <c r="U196" s="64"/>
      <c r="V196" s="64"/>
      <c r="W196" s="64"/>
      <c r="X196" s="64"/>
    </row>
    <row r="197" spans="2:24" outlineLevel="1" x14ac:dyDescent="0.25">
      <c r="B197" s="64"/>
      <c r="C197" s="64"/>
      <c r="D197" s="118">
        <v>190</v>
      </c>
      <c r="E197" s="7" t="str">
        <f>Model!D194</f>
        <v>Closed</v>
      </c>
      <c r="F197" s="72" t="str">
        <f>'Teller 1'!F197</f>
        <v>Open</v>
      </c>
      <c r="G197" s="75">
        <f ca="1">COUNT($H$8:H196)-COUNTIF($J$8:J196,"&lt;"&amp;TEXT(E197,"General"))</f>
        <v>-180</v>
      </c>
      <c r="H197" s="7" t="str">
        <f>IF(Model!J194=$C$4,MAXA(E197,MAX($J$8:J196)),"")</f>
        <v/>
      </c>
      <c r="I197" s="7" t="str">
        <f>IF(Model!J194=$C$4,_xll.CB.Normal(INDEX(Summary!$C$5:$E$12,7,'Teller 3'!$C$5),(INDEX(Summary!$C$5:$E$12,8,'Teller 3'!$C$5)),0),"")</f>
        <v/>
      </c>
      <c r="J197" s="7" t="str">
        <f t="shared" si="10"/>
        <v/>
      </c>
      <c r="K197" s="76" t="str">
        <f t="shared" si="11"/>
        <v/>
      </c>
      <c r="L197" s="73">
        <f t="shared" si="12"/>
        <v>0</v>
      </c>
      <c r="M197" s="73">
        <f t="shared" si="13"/>
        <v>0</v>
      </c>
      <c r="N197" s="73">
        <f t="shared" si="14"/>
        <v>0</v>
      </c>
      <c r="O197" s="64"/>
      <c r="P197" s="64"/>
      <c r="Q197" s="64"/>
      <c r="R197" s="64"/>
      <c r="S197" s="64"/>
      <c r="T197" s="64"/>
      <c r="U197" s="64"/>
      <c r="V197" s="64"/>
      <c r="W197" s="64"/>
      <c r="X197" s="64"/>
    </row>
    <row r="198" spans="2:24" outlineLevel="1" x14ac:dyDescent="0.25">
      <c r="B198" s="64"/>
      <c r="C198" s="64"/>
      <c r="D198" s="118">
        <v>191</v>
      </c>
      <c r="E198" s="7" t="str">
        <f>Model!D195</f>
        <v>Closed</v>
      </c>
      <c r="F198" s="72" t="str">
        <f>'Teller 1'!F198</f>
        <v>Open</v>
      </c>
      <c r="G198" s="75">
        <f ca="1">COUNT($H$8:H197)-COUNTIF($J$8:J197,"&lt;"&amp;TEXT(E198,"General"))</f>
        <v>-181</v>
      </c>
      <c r="H198" s="7" t="str">
        <f>IF(Model!J195=$C$4,MAXA(E198,MAX($J$8:J197)),"")</f>
        <v/>
      </c>
      <c r="I198" s="7" t="str">
        <f>IF(Model!J195=$C$4,_xll.CB.Normal(INDEX(Summary!$C$5:$E$12,7,'Teller 3'!$C$5),(INDEX(Summary!$C$5:$E$12,8,'Teller 3'!$C$5)),0),"")</f>
        <v/>
      </c>
      <c r="J198" s="7" t="str">
        <f t="shared" si="10"/>
        <v/>
      </c>
      <c r="K198" s="76" t="str">
        <f t="shared" si="11"/>
        <v/>
      </c>
      <c r="L198" s="73">
        <f t="shared" si="12"/>
        <v>0</v>
      </c>
      <c r="M198" s="73">
        <f t="shared" si="13"/>
        <v>0</v>
      </c>
      <c r="N198" s="73">
        <f t="shared" si="14"/>
        <v>0</v>
      </c>
      <c r="O198" s="64"/>
      <c r="P198" s="64"/>
      <c r="Q198" s="64"/>
      <c r="R198" s="64"/>
      <c r="S198" s="64"/>
      <c r="T198" s="64"/>
      <c r="U198" s="64"/>
      <c r="V198" s="64"/>
      <c r="W198" s="64"/>
      <c r="X198" s="64"/>
    </row>
    <row r="199" spans="2:24" outlineLevel="1" x14ac:dyDescent="0.25">
      <c r="B199" s="64"/>
      <c r="C199" s="64"/>
      <c r="D199" s="118">
        <v>192</v>
      </c>
      <c r="E199" s="7" t="str">
        <f>Model!D196</f>
        <v>Closed</v>
      </c>
      <c r="F199" s="72" t="str">
        <f>'Teller 1'!F199</f>
        <v>Open</v>
      </c>
      <c r="G199" s="75">
        <f ca="1">COUNT($H$8:H198)-COUNTIF($J$8:J198,"&lt;"&amp;TEXT(E199,"General"))</f>
        <v>-182</v>
      </c>
      <c r="H199" s="7" t="str">
        <f>IF(Model!J196=$C$4,MAXA(E199,MAX($J$8:J198)),"")</f>
        <v/>
      </c>
      <c r="I199" s="7" t="str">
        <f>IF(Model!J196=$C$4,_xll.CB.Normal(INDEX(Summary!$C$5:$E$12,7,'Teller 3'!$C$5),(INDEX(Summary!$C$5:$E$12,8,'Teller 3'!$C$5)),0),"")</f>
        <v/>
      </c>
      <c r="J199" s="7" t="str">
        <f t="shared" si="10"/>
        <v/>
      </c>
      <c r="K199" s="76" t="str">
        <f t="shared" si="11"/>
        <v/>
      </c>
      <c r="L199" s="73">
        <f t="shared" si="12"/>
        <v>0</v>
      </c>
      <c r="M199" s="73">
        <f t="shared" si="13"/>
        <v>0</v>
      </c>
      <c r="N199" s="73">
        <f t="shared" si="14"/>
        <v>0</v>
      </c>
      <c r="O199" s="64"/>
      <c r="P199" s="64"/>
      <c r="Q199" s="64"/>
      <c r="R199" s="64"/>
      <c r="S199" s="64"/>
      <c r="T199" s="64"/>
      <c r="U199" s="64"/>
      <c r="V199" s="64"/>
      <c r="W199" s="64"/>
      <c r="X199" s="64"/>
    </row>
    <row r="200" spans="2:24" outlineLevel="1" x14ac:dyDescent="0.25">
      <c r="B200" s="64"/>
      <c r="C200" s="64"/>
      <c r="D200" s="118">
        <v>193</v>
      </c>
      <c r="E200" s="7" t="str">
        <f>Model!D197</f>
        <v>Closed</v>
      </c>
      <c r="F200" s="72" t="str">
        <f>'Teller 1'!F200</f>
        <v>Open</v>
      </c>
      <c r="G200" s="75">
        <f ca="1">COUNT($H$8:H199)-COUNTIF($J$8:J199,"&lt;"&amp;TEXT(E200,"General"))</f>
        <v>-183</v>
      </c>
      <c r="H200" s="7" t="str">
        <f>IF(Model!J197=$C$4,MAXA(E200,MAX($J$8:J199)),"")</f>
        <v/>
      </c>
      <c r="I200" s="7" t="str">
        <f>IF(Model!J197=$C$4,_xll.CB.Normal(INDEX(Summary!$C$5:$E$12,7,'Teller 3'!$C$5),(INDEX(Summary!$C$5:$E$12,8,'Teller 3'!$C$5)),0),"")</f>
        <v/>
      </c>
      <c r="J200" s="7" t="str">
        <f t="shared" ref="J200:J207" si="15">IF(H200,H200+I200,"")</f>
        <v/>
      </c>
      <c r="K200" s="76" t="str">
        <f t="shared" ref="K200:K207" si="16">IF(H200,H200-E200,"")</f>
        <v/>
      </c>
      <c r="L200" s="73">
        <f t="shared" ref="L200:L207" si="17">$C$12</f>
        <v>0</v>
      </c>
      <c r="M200" s="73">
        <f t="shared" ref="M200:M207" si="18">$C$13</f>
        <v>0</v>
      </c>
      <c r="N200" s="73">
        <f t="shared" ref="N200:N207" si="19">$C$14</f>
        <v>0</v>
      </c>
      <c r="O200" s="64"/>
      <c r="P200" s="64"/>
      <c r="Q200" s="64"/>
      <c r="R200" s="64"/>
      <c r="S200" s="64"/>
      <c r="T200" s="64"/>
      <c r="U200" s="64"/>
      <c r="V200" s="64"/>
      <c r="W200" s="64"/>
      <c r="X200" s="64"/>
    </row>
    <row r="201" spans="2:24" outlineLevel="1" x14ac:dyDescent="0.25">
      <c r="B201" s="64"/>
      <c r="C201" s="64"/>
      <c r="D201" s="118">
        <v>194</v>
      </c>
      <c r="E201" s="7" t="str">
        <f>Model!D198</f>
        <v>Closed</v>
      </c>
      <c r="F201" s="72" t="str">
        <f>'Teller 1'!F201</f>
        <v>Open</v>
      </c>
      <c r="G201" s="75">
        <f ca="1">COUNT($H$8:H200)-COUNTIF($J$8:J200,"&lt;"&amp;TEXT(E201,"General"))</f>
        <v>-184</v>
      </c>
      <c r="H201" s="7" t="str">
        <f>IF(Model!J198=$C$4,MAXA(E201,MAX($J$8:J200)),"")</f>
        <v/>
      </c>
      <c r="I201" s="7" t="str">
        <f>IF(Model!J198=$C$4,_xll.CB.Normal(INDEX(Summary!$C$5:$E$12,7,'Teller 3'!$C$5),(INDEX(Summary!$C$5:$E$12,8,'Teller 3'!$C$5)),0),"")</f>
        <v/>
      </c>
      <c r="J201" s="7" t="str">
        <f t="shared" si="15"/>
        <v/>
      </c>
      <c r="K201" s="76" t="str">
        <f t="shared" si="16"/>
        <v/>
      </c>
      <c r="L201" s="73">
        <f t="shared" si="17"/>
        <v>0</v>
      </c>
      <c r="M201" s="73">
        <f t="shared" si="18"/>
        <v>0</v>
      </c>
      <c r="N201" s="73">
        <f t="shared" si="19"/>
        <v>0</v>
      </c>
      <c r="O201" s="64"/>
      <c r="P201" s="64"/>
      <c r="Q201" s="64"/>
      <c r="R201" s="64"/>
      <c r="S201" s="64"/>
      <c r="T201" s="64"/>
      <c r="U201" s="64"/>
      <c r="V201" s="64"/>
      <c r="W201" s="64"/>
      <c r="X201" s="64"/>
    </row>
    <row r="202" spans="2:24" outlineLevel="1" x14ac:dyDescent="0.25">
      <c r="B202" s="64"/>
      <c r="C202" s="64"/>
      <c r="D202" s="118">
        <v>195</v>
      </c>
      <c r="E202" s="7" t="str">
        <f>Model!D199</f>
        <v>Closed</v>
      </c>
      <c r="F202" s="72" t="str">
        <f>'Teller 1'!F202</f>
        <v>Open</v>
      </c>
      <c r="G202" s="75">
        <f ca="1">COUNT($H$8:H201)-COUNTIF($J$8:J201,"&lt;"&amp;TEXT(E202,"General"))</f>
        <v>-185</v>
      </c>
      <c r="H202" s="7" t="str">
        <f>IF(Model!J199=$C$4,MAXA(E202,MAX($J$8:J201)),"")</f>
        <v/>
      </c>
      <c r="I202" s="7" t="str">
        <f>IF(Model!J199=$C$4,_xll.CB.Normal(INDEX(Summary!$C$5:$E$12,7,'Teller 3'!$C$5),(INDEX(Summary!$C$5:$E$12,8,'Teller 3'!$C$5)),0),"")</f>
        <v/>
      </c>
      <c r="J202" s="7" t="str">
        <f t="shared" si="15"/>
        <v/>
      </c>
      <c r="K202" s="76" t="str">
        <f t="shared" si="16"/>
        <v/>
      </c>
      <c r="L202" s="73">
        <f t="shared" si="17"/>
        <v>0</v>
      </c>
      <c r="M202" s="73">
        <f t="shared" si="18"/>
        <v>0</v>
      </c>
      <c r="N202" s="73">
        <f t="shared" si="19"/>
        <v>0</v>
      </c>
      <c r="O202" s="64"/>
      <c r="P202" s="64"/>
      <c r="Q202" s="64"/>
      <c r="R202" s="64"/>
      <c r="S202" s="64"/>
      <c r="T202" s="64"/>
      <c r="U202" s="64"/>
      <c r="V202" s="64"/>
      <c r="W202" s="64"/>
      <c r="X202" s="64"/>
    </row>
    <row r="203" spans="2:24" outlineLevel="1" x14ac:dyDescent="0.25">
      <c r="B203" s="64"/>
      <c r="C203" s="64"/>
      <c r="D203" s="118">
        <v>196</v>
      </c>
      <c r="E203" s="7" t="str">
        <f>Model!D200</f>
        <v>Closed</v>
      </c>
      <c r="F203" s="72" t="str">
        <f>'Teller 1'!F203</f>
        <v>Open</v>
      </c>
      <c r="G203" s="75">
        <f ca="1">COUNT($H$8:H202)-COUNTIF($J$8:J202,"&lt;"&amp;TEXT(E203,"General"))</f>
        <v>-186</v>
      </c>
      <c r="H203" s="7" t="str">
        <f>IF(Model!J200=$C$4,MAXA(E203,MAX($J$8:J202)),"")</f>
        <v/>
      </c>
      <c r="I203" s="7" t="str">
        <f>IF(Model!J200=$C$4,_xll.CB.Normal(INDEX(Summary!$C$5:$E$12,7,'Teller 3'!$C$5),(INDEX(Summary!$C$5:$E$12,8,'Teller 3'!$C$5)),0),"")</f>
        <v/>
      </c>
      <c r="J203" s="7" t="str">
        <f t="shared" si="15"/>
        <v/>
      </c>
      <c r="K203" s="76" t="str">
        <f t="shared" si="16"/>
        <v/>
      </c>
      <c r="L203" s="73">
        <f t="shared" si="17"/>
        <v>0</v>
      </c>
      <c r="M203" s="73">
        <f t="shared" si="18"/>
        <v>0</v>
      </c>
      <c r="N203" s="73">
        <f t="shared" si="19"/>
        <v>0</v>
      </c>
      <c r="O203" s="64"/>
      <c r="P203" s="64"/>
      <c r="Q203" s="64"/>
      <c r="R203" s="64"/>
      <c r="S203" s="64"/>
      <c r="T203" s="64"/>
      <c r="U203" s="64"/>
      <c r="V203" s="64"/>
      <c r="W203" s="64"/>
      <c r="X203" s="64"/>
    </row>
    <row r="204" spans="2:24" outlineLevel="1" x14ac:dyDescent="0.25">
      <c r="B204" s="64"/>
      <c r="C204" s="64"/>
      <c r="D204" s="118">
        <v>197</v>
      </c>
      <c r="E204" s="7" t="str">
        <f>Model!D201</f>
        <v>Closed</v>
      </c>
      <c r="F204" s="72" t="str">
        <f>'Teller 1'!F204</f>
        <v>Open</v>
      </c>
      <c r="G204" s="75">
        <f ca="1">COUNT($H$8:H203)-COUNTIF($J$8:J203,"&lt;"&amp;TEXT(E204,"General"))</f>
        <v>-187</v>
      </c>
      <c r="H204" s="7" t="str">
        <f>IF(Model!J201=$C$4,MAXA(E204,MAX($J$8:J203)),"")</f>
        <v/>
      </c>
      <c r="I204" s="7" t="str">
        <f>IF(Model!J201=$C$4,_xll.CB.Normal(INDEX(Summary!$C$5:$E$12,7,'Teller 3'!$C$5),(INDEX(Summary!$C$5:$E$12,8,'Teller 3'!$C$5)),0),"")</f>
        <v/>
      </c>
      <c r="J204" s="7" t="str">
        <f t="shared" si="15"/>
        <v/>
      </c>
      <c r="K204" s="76" t="str">
        <f t="shared" si="16"/>
        <v/>
      </c>
      <c r="L204" s="73">
        <f t="shared" si="17"/>
        <v>0</v>
      </c>
      <c r="M204" s="73">
        <f t="shared" si="18"/>
        <v>0</v>
      </c>
      <c r="N204" s="73">
        <f t="shared" si="19"/>
        <v>0</v>
      </c>
      <c r="O204" s="64"/>
      <c r="P204" s="64"/>
      <c r="Q204" s="64"/>
      <c r="R204" s="64"/>
      <c r="S204" s="64"/>
      <c r="T204" s="64"/>
      <c r="U204" s="64"/>
      <c r="V204" s="64"/>
      <c r="W204" s="64"/>
      <c r="X204" s="64"/>
    </row>
    <row r="205" spans="2:24" outlineLevel="1" x14ac:dyDescent="0.25">
      <c r="B205" s="64"/>
      <c r="C205" s="64"/>
      <c r="D205" s="118">
        <v>198</v>
      </c>
      <c r="E205" s="7" t="str">
        <f>Model!D202</f>
        <v>Closed</v>
      </c>
      <c r="F205" s="72" t="str">
        <f>'Teller 1'!F205</f>
        <v>Open</v>
      </c>
      <c r="G205" s="75">
        <f ca="1">COUNT($H$8:H204)-COUNTIF($J$8:J204,"&lt;"&amp;TEXT(E205,"General"))</f>
        <v>-188</v>
      </c>
      <c r="H205" s="7" t="str">
        <f>IF(Model!J202=$C$4,MAXA(E205,MAX($J$8:J204)),"")</f>
        <v/>
      </c>
      <c r="I205" s="7" t="str">
        <f>IF(Model!J202=$C$4,_xll.CB.Normal(INDEX(Summary!$C$5:$E$12,7,'Teller 3'!$C$5),(INDEX(Summary!$C$5:$E$12,8,'Teller 3'!$C$5)),0),"")</f>
        <v/>
      </c>
      <c r="J205" s="7" t="str">
        <f t="shared" si="15"/>
        <v/>
      </c>
      <c r="K205" s="76" t="str">
        <f t="shared" si="16"/>
        <v/>
      </c>
      <c r="L205" s="73">
        <f t="shared" si="17"/>
        <v>0</v>
      </c>
      <c r="M205" s="73">
        <f t="shared" si="18"/>
        <v>0</v>
      </c>
      <c r="N205" s="73">
        <f t="shared" si="19"/>
        <v>0</v>
      </c>
      <c r="O205" s="64"/>
      <c r="P205" s="64"/>
      <c r="Q205" s="64"/>
      <c r="R205" s="64"/>
      <c r="S205" s="64"/>
      <c r="T205" s="64"/>
      <c r="U205" s="64"/>
      <c r="V205" s="64"/>
      <c r="W205" s="64"/>
      <c r="X205" s="64"/>
    </row>
    <row r="206" spans="2:24" outlineLevel="1" x14ac:dyDescent="0.25">
      <c r="B206" s="64"/>
      <c r="C206" s="64"/>
      <c r="D206" s="118">
        <v>199</v>
      </c>
      <c r="E206" s="7" t="str">
        <f>Model!D203</f>
        <v>Closed</v>
      </c>
      <c r="F206" s="72" t="str">
        <f>'Teller 1'!F206</f>
        <v>Open</v>
      </c>
      <c r="G206" s="75">
        <f ca="1">COUNT($H$8:H205)-COUNTIF($J$8:J205,"&lt;"&amp;TEXT(E206,"General"))</f>
        <v>-189</v>
      </c>
      <c r="H206" s="7" t="str">
        <f>IF(Model!J203=$C$4,MAXA(E206,MAX($J$8:J205)),"")</f>
        <v/>
      </c>
      <c r="I206" s="7" t="str">
        <f>IF(Model!J203=$C$4,_xll.CB.Normal(INDEX(Summary!$C$5:$E$12,7,'Teller 3'!$C$5),(INDEX(Summary!$C$5:$E$12,8,'Teller 3'!$C$5)),0),"")</f>
        <v/>
      </c>
      <c r="J206" s="7" t="str">
        <f t="shared" si="15"/>
        <v/>
      </c>
      <c r="K206" s="76" t="str">
        <f t="shared" si="16"/>
        <v/>
      </c>
      <c r="L206" s="73">
        <f t="shared" si="17"/>
        <v>0</v>
      </c>
      <c r="M206" s="73">
        <f t="shared" si="18"/>
        <v>0</v>
      </c>
      <c r="N206" s="73">
        <f t="shared" si="19"/>
        <v>0</v>
      </c>
      <c r="O206" s="64"/>
      <c r="P206" s="64"/>
      <c r="Q206" s="64"/>
      <c r="R206" s="64"/>
      <c r="S206" s="64"/>
      <c r="T206" s="64"/>
      <c r="U206" s="64"/>
      <c r="V206" s="64"/>
      <c r="W206" s="64"/>
      <c r="X206" s="64"/>
    </row>
    <row r="207" spans="2:24" outlineLevel="1" x14ac:dyDescent="0.25">
      <c r="B207" s="64"/>
      <c r="C207" s="64"/>
      <c r="D207" s="118">
        <v>200</v>
      </c>
      <c r="E207" s="7" t="str">
        <f>Model!D204</f>
        <v>Closed</v>
      </c>
      <c r="F207" s="72" t="str">
        <f>'Teller 1'!F207</f>
        <v>Open</v>
      </c>
      <c r="G207" s="75">
        <f ca="1">COUNT($H$8:H206)-COUNTIF($J$8:J206,"&lt;"&amp;TEXT(E207,"General"))</f>
        <v>-190</v>
      </c>
      <c r="H207" s="7" t="str">
        <f>IF(Model!J204=$C$4,MAXA(E207,MAX($J$8:J206)),"")</f>
        <v/>
      </c>
      <c r="I207" s="7" t="str">
        <f>IF(Model!J204=$C$4,_xll.CB.Normal(INDEX(Summary!$C$5:$E$12,7,'Teller 3'!$C$5),(INDEX(Summary!$C$5:$E$12,8,'Teller 3'!$C$5)),0),"")</f>
        <v/>
      </c>
      <c r="J207" s="7" t="str">
        <f t="shared" si="15"/>
        <v/>
      </c>
      <c r="K207" s="76" t="str">
        <f t="shared" si="16"/>
        <v/>
      </c>
      <c r="L207" s="73">
        <f t="shared" si="17"/>
        <v>0</v>
      </c>
      <c r="M207" s="73">
        <f t="shared" si="18"/>
        <v>0</v>
      </c>
      <c r="N207" s="73">
        <f t="shared" si="19"/>
        <v>0</v>
      </c>
      <c r="O207" s="64"/>
      <c r="P207" s="64"/>
      <c r="Q207" s="64"/>
      <c r="R207" s="64"/>
      <c r="S207" s="64"/>
      <c r="T207" s="64"/>
      <c r="U207" s="64"/>
      <c r="V207" s="64"/>
      <c r="W207" s="64"/>
      <c r="X207" s="64"/>
    </row>
    <row r="208" spans="2:24" x14ac:dyDescent="0.25">
      <c r="B208" s="64"/>
      <c r="C208" s="64"/>
      <c r="D208" s="8"/>
      <c r="E208" s="8"/>
      <c r="F208" s="8"/>
      <c r="G208" s="8"/>
      <c r="H208" s="8"/>
      <c r="I208" s="64"/>
      <c r="J208" s="8"/>
      <c r="K208" s="64"/>
      <c r="L208" s="64"/>
      <c r="M208" s="64"/>
      <c r="N208" s="64"/>
      <c r="O208" s="64"/>
      <c r="P208" s="64"/>
      <c r="Q208" s="64"/>
      <c r="R208" s="64"/>
      <c r="S208" s="64"/>
      <c r="T208" s="64"/>
      <c r="U208" s="64"/>
      <c r="V208" s="64"/>
      <c r="W208" s="64"/>
      <c r="X208" s="64"/>
    </row>
    <row r="209" spans="2:24" x14ac:dyDescent="0.25">
      <c r="B209" s="64"/>
      <c r="C209" s="64"/>
      <c r="D209" s="8"/>
      <c r="E209" s="8"/>
      <c r="F209" s="8"/>
      <c r="G209" s="8"/>
      <c r="H209" s="8"/>
      <c r="I209" s="64"/>
      <c r="J209" s="8"/>
      <c r="K209" s="64"/>
      <c r="L209" s="64"/>
      <c r="M209" s="64"/>
      <c r="N209" s="64"/>
      <c r="O209" s="64"/>
      <c r="P209" s="64"/>
      <c r="Q209" s="64"/>
      <c r="R209" s="64"/>
      <c r="S209" s="64"/>
      <c r="T209" s="64"/>
      <c r="U209" s="64"/>
      <c r="V209" s="64"/>
      <c r="W209" s="64"/>
      <c r="X209" s="64"/>
    </row>
    <row r="210" spans="2:24" x14ac:dyDescent="0.25">
      <c r="B210" s="64"/>
      <c r="C210" s="64"/>
      <c r="D210" s="8"/>
      <c r="E210" s="8"/>
      <c r="F210" s="8"/>
      <c r="G210" s="8"/>
      <c r="H210" s="8"/>
      <c r="I210" s="64"/>
      <c r="J210" s="8"/>
      <c r="K210" s="64"/>
      <c r="L210" s="64"/>
      <c r="M210" s="64"/>
      <c r="N210" s="64"/>
      <c r="O210" s="64"/>
      <c r="P210" s="64"/>
      <c r="Q210" s="64"/>
      <c r="R210" s="64"/>
      <c r="S210" s="64"/>
      <c r="T210" s="64"/>
      <c r="U210" s="64"/>
      <c r="V210" s="64"/>
      <c r="W210" s="64"/>
      <c r="X210" s="64"/>
    </row>
    <row r="211" spans="2:24" x14ac:dyDescent="0.25">
      <c r="B211" s="64"/>
      <c r="C211" s="64"/>
      <c r="D211" s="8"/>
      <c r="E211" s="8"/>
      <c r="F211" s="8"/>
      <c r="G211" s="8"/>
      <c r="H211" s="8"/>
      <c r="I211" s="64"/>
      <c r="J211" s="8"/>
      <c r="K211" s="64"/>
      <c r="L211" s="64"/>
      <c r="M211" s="64"/>
      <c r="N211" s="64"/>
      <c r="O211" s="64"/>
      <c r="P211" s="64"/>
      <c r="Q211" s="64"/>
      <c r="R211" s="64"/>
      <c r="S211" s="64"/>
      <c r="T211" s="64"/>
      <c r="U211" s="64"/>
      <c r="V211" s="64"/>
      <c r="W211" s="64"/>
      <c r="X211" s="64"/>
    </row>
    <row r="212" spans="2:24" x14ac:dyDescent="0.25">
      <c r="B212" s="64"/>
      <c r="C212" s="64"/>
      <c r="D212" s="8"/>
      <c r="E212" s="8"/>
      <c r="F212" s="8"/>
      <c r="G212" s="8"/>
      <c r="H212" s="8"/>
      <c r="I212" s="64"/>
      <c r="J212" s="8"/>
      <c r="K212" s="64"/>
      <c r="L212" s="64"/>
      <c r="M212" s="64"/>
      <c r="N212" s="64"/>
      <c r="O212" s="64"/>
      <c r="P212" s="64"/>
      <c r="Q212" s="64"/>
      <c r="R212" s="64"/>
      <c r="S212" s="64"/>
      <c r="T212" s="64"/>
      <c r="U212" s="64"/>
      <c r="V212" s="64"/>
      <c r="W212" s="64"/>
      <c r="X212" s="64"/>
    </row>
    <row r="213" spans="2:24" x14ac:dyDescent="0.25">
      <c r="B213" s="64"/>
      <c r="C213" s="64"/>
      <c r="D213" s="8"/>
      <c r="E213" s="8"/>
      <c r="F213" s="8"/>
      <c r="G213" s="8"/>
      <c r="H213" s="8"/>
      <c r="I213" s="64"/>
      <c r="J213" s="8"/>
      <c r="K213" s="64"/>
      <c r="L213" s="64"/>
      <c r="M213" s="64"/>
      <c r="N213" s="64"/>
      <c r="O213" s="64"/>
      <c r="P213" s="64"/>
      <c r="Q213" s="64"/>
      <c r="R213" s="64"/>
      <c r="S213" s="64"/>
      <c r="T213" s="64"/>
      <c r="U213" s="64"/>
      <c r="V213" s="64"/>
      <c r="W213" s="64"/>
      <c r="X213" s="64"/>
    </row>
    <row r="214" spans="2:24" x14ac:dyDescent="0.25">
      <c r="B214" s="64"/>
      <c r="C214" s="64"/>
      <c r="D214" s="8"/>
      <c r="E214" s="8"/>
      <c r="F214" s="8"/>
      <c r="G214" s="8"/>
      <c r="H214" s="8"/>
      <c r="I214" s="64"/>
      <c r="J214" s="8"/>
      <c r="K214" s="64"/>
      <c r="L214" s="64"/>
      <c r="M214" s="64"/>
      <c r="N214" s="64"/>
      <c r="O214" s="64"/>
      <c r="P214" s="64"/>
      <c r="Q214" s="64"/>
      <c r="R214" s="64"/>
      <c r="S214" s="64"/>
      <c r="T214" s="64"/>
      <c r="U214" s="64"/>
      <c r="V214" s="64"/>
      <c r="W214" s="64"/>
      <c r="X214" s="64"/>
    </row>
    <row r="215" spans="2:24" x14ac:dyDescent="0.25">
      <c r="B215" s="64"/>
      <c r="C215" s="64"/>
      <c r="D215" s="8"/>
      <c r="E215" s="8"/>
      <c r="F215" s="8"/>
      <c r="G215" s="8"/>
      <c r="H215" s="8"/>
      <c r="I215" s="64"/>
      <c r="J215" s="8"/>
      <c r="K215" s="64"/>
      <c r="L215" s="64"/>
      <c r="M215" s="64"/>
      <c r="N215" s="64"/>
      <c r="O215" s="64"/>
      <c r="P215" s="64"/>
      <c r="Q215" s="64"/>
      <c r="R215" s="64"/>
      <c r="S215" s="64"/>
      <c r="T215" s="64"/>
      <c r="U215" s="64"/>
      <c r="V215" s="64"/>
      <c r="W215" s="64"/>
      <c r="X215" s="64"/>
    </row>
    <row r="216" spans="2:24" x14ac:dyDescent="0.25">
      <c r="B216" s="64"/>
      <c r="C216" s="64"/>
      <c r="D216" s="8"/>
      <c r="E216" s="8"/>
      <c r="F216" s="8"/>
      <c r="G216" s="8"/>
      <c r="H216" s="8"/>
      <c r="I216" s="64"/>
      <c r="J216" s="8"/>
      <c r="K216" s="64"/>
      <c r="L216" s="64"/>
      <c r="M216" s="64"/>
      <c r="N216" s="64"/>
      <c r="O216" s="64"/>
      <c r="P216" s="64"/>
      <c r="Q216" s="64"/>
      <c r="R216" s="64"/>
      <c r="S216" s="64"/>
      <c r="T216" s="64"/>
      <c r="U216" s="64"/>
      <c r="V216" s="64"/>
      <c r="W216" s="64"/>
      <c r="X216" s="64"/>
    </row>
    <row r="217" spans="2:24" x14ac:dyDescent="0.25">
      <c r="B217" s="64"/>
      <c r="C217" s="64"/>
      <c r="D217" s="8"/>
      <c r="E217" s="8"/>
      <c r="F217" s="8"/>
      <c r="G217" s="8"/>
      <c r="H217" s="8"/>
      <c r="I217" s="64"/>
      <c r="J217" s="8"/>
      <c r="K217" s="64"/>
      <c r="L217" s="64"/>
      <c r="M217" s="64"/>
      <c r="N217" s="64"/>
      <c r="O217" s="64"/>
      <c r="P217" s="64"/>
      <c r="Q217" s="64"/>
      <c r="R217" s="64"/>
      <c r="S217" s="64"/>
      <c r="T217" s="64"/>
      <c r="U217" s="64"/>
      <c r="V217" s="64"/>
      <c r="W217" s="64"/>
      <c r="X217" s="64"/>
    </row>
    <row r="218" spans="2:24" x14ac:dyDescent="0.25">
      <c r="B218" s="64"/>
      <c r="C218" s="64"/>
      <c r="D218" s="8"/>
      <c r="E218" s="8"/>
      <c r="F218" s="8"/>
      <c r="G218" s="8"/>
      <c r="H218" s="8"/>
      <c r="I218" s="64"/>
      <c r="J218" s="8"/>
      <c r="K218" s="64"/>
      <c r="L218" s="64"/>
      <c r="M218" s="64"/>
      <c r="N218" s="64"/>
      <c r="O218" s="64"/>
      <c r="P218" s="64"/>
      <c r="Q218" s="64"/>
      <c r="R218" s="64"/>
      <c r="S218" s="64"/>
      <c r="T218" s="64"/>
      <c r="U218" s="64"/>
      <c r="V218" s="64"/>
      <c r="W218" s="64"/>
      <c r="X218" s="64"/>
    </row>
    <row r="219" spans="2:24" x14ac:dyDescent="0.25">
      <c r="B219" s="64"/>
      <c r="C219" s="64"/>
      <c r="D219" s="8"/>
      <c r="E219" s="8"/>
      <c r="F219" s="8"/>
      <c r="G219" s="8"/>
      <c r="H219" s="8"/>
      <c r="I219" s="64"/>
      <c r="J219" s="8"/>
      <c r="K219" s="64"/>
      <c r="L219" s="64"/>
      <c r="M219" s="64"/>
      <c r="N219" s="64"/>
      <c r="O219" s="64"/>
      <c r="P219" s="64"/>
      <c r="Q219" s="64"/>
      <c r="R219" s="64"/>
      <c r="S219" s="64"/>
      <c r="T219" s="64"/>
      <c r="U219" s="64"/>
      <c r="V219" s="64"/>
      <c r="W219" s="64"/>
      <c r="X219" s="64"/>
    </row>
    <row r="220" spans="2:24" x14ac:dyDescent="0.25">
      <c r="B220" s="64"/>
      <c r="C220" s="64"/>
      <c r="D220" s="8"/>
      <c r="E220" s="8"/>
      <c r="F220" s="8"/>
      <c r="G220" s="8"/>
      <c r="H220" s="8"/>
      <c r="I220" s="64"/>
      <c r="J220" s="8"/>
      <c r="K220" s="64"/>
      <c r="L220" s="64"/>
      <c r="M220" s="64"/>
      <c r="N220" s="64"/>
      <c r="O220" s="64"/>
      <c r="P220" s="64"/>
      <c r="Q220" s="64"/>
      <c r="R220" s="64"/>
      <c r="S220" s="64"/>
      <c r="T220" s="64"/>
      <c r="U220" s="64"/>
      <c r="V220" s="64"/>
      <c r="W220" s="64"/>
      <c r="X220" s="64"/>
    </row>
    <row r="221" spans="2:24" x14ac:dyDescent="0.25">
      <c r="B221" s="64"/>
      <c r="C221" s="64"/>
      <c r="D221" s="8"/>
      <c r="E221" s="8"/>
      <c r="F221" s="8"/>
      <c r="G221" s="8"/>
      <c r="H221" s="8"/>
      <c r="I221" s="64"/>
      <c r="J221" s="8"/>
      <c r="K221" s="64"/>
      <c r="L221" s="64"/>
      <c r="M221" s="64"/>
      <c r="N221" s="64"/>
      <c r="O221" s="64"/>
      <c r="P221" s="64"/>
      <c r="Q221" s="64"/>
      <c r="R221" s="64"/>
      <c r="S221" s="64"/>
      <c r="T221" s="64"/>
      <c r="U221" s="64"/>
      <c r="V221" s="64"/>
      <c r="W221" s="64"/>
      <c r="X221" s="64"/>
    </row>
    <row r="222" spans="2:24" x14ac:dyDescent="0.25">
      <c r="B222" s="64"/>
      <c r="C222" s="64"/>
      <c r="D222" s="8"/>
      <c r="E222" s="8"/>
      <c r="F222" s="8"/>
      <c r="G222" s="8"/>
      <c r="H222" s="8"/>
      <c r="I222" s="64"/>
      <c r="J222" s="8"/>
      <c r="K222" s="64"/>
      <c r="L222" s="64"/>
      <c r="M222" s="64"/>
      <c r="N222" s="64"/>
      <c r="O222" s="64"/>
      <c r="P222" s="64"/>
      <c r="Q222" s="64"/>
      <c r="R222" s="64"/>
      <c r="S222" s="64"/>
      <c r="T222" s="64"/>
      <c r="U222" s="64"/>
      <c r="V222" s="64"/>
      <c r="W222" s="64"/>
      <c r="X222" s="64"/>
    </row>
    <row r="223" spans="2:24" x14ac:dyDescent="0.25">
      <c r="B223" s="64"/>
      <c r="C223" s="64"/>
      <c r="D223" s="8"/>
      <c r="E223" s="8"/>
      <c r="F223" s="8"/>
      <c r="G223" s="8"/>
      <c r="H223" s="8"/>
      <c r="I223" s="64"/>
      <c r="J223" s="8"/>
      <c r="K223" s="64"/>
      <c r="L223" s="64"/>
      <c r="M223" s="64"/>
      <c r="N223" s="64"/>
      <c r="O223" s="64"/>
      <c r="P223" s="64"/>
      <c r="Q223" s="64"/>
      <c r="R223" s="64"/>
      <c r="S223" s="64"/>
      <c r="T223" s="64"/>
      <c r="U223" s="64"/>
      <c r="V223" s="64"/>
      <c r="W223" s="64"/>
      <c r="X223" s="64"/>
    </row>
    <row r="224" spans="2:24" x14ac:dyDescent="0.25">
      <c r="B224" s="64"/>
      <c r="C224" s="64"/>
      <c r="D224" s="8"/>
      <c r="E224" s="8"/>
      <c r="F224" s="8"/>
      <c r="G224" s="8"/>
      <c r="H224" s="8"/>
      <c r="I224" s="64"/>
      <c r="J224" s="8"/>
      <c r="K224" s="64"/>
      <c r="L224" s="64"/>
      <c r="M224" s="64"/>
      <c r="N224" s="64"/>
      <c r="O224" s="64"/>
      <c r="P224" s="64"/>
      <c r="Q224" s="64"/>
      <c r="R224" s="64"/>
      <c r="S224" s="64"/>
      <c r="T224" s="64"/>
      <c r="U224" s="64"/>
      <c r="V224" s="64"/>
      <c r="W224" s="64"/>
      <c r="X224" s="64"/>
    </row>
    <row r="225" spans="2:24" x14ac:dyDescent="0.25">
      <c r="B225" s="64"/>
      <c r="C225" s="64"/>
      <c r="D225" s="8"/>
      <c r="E225" s="8"/>
      <c r="F225" s="8"/>
      <c r="G225" s="8"/>
      <c r="H225" s="8"/>
      <c r="I225" s="64"/>
      <c r="J225" s="8"/>
      <c r="K225" s="64"/>
      <c r="L225" s="64"/>
      <c r="M225" s="64"/>
      <c r="N225" s="64"/>
      <c r="O225" s="64"/>
      <c r="P225" s="64"/>
      <c r="Q225" s="64"/>
      <c r="R225" s="64"/>
      <c r="S225" s="64"/>
      <c r="T225" s="64"/>
      <c r="U225" s="64"/>
      <c r="V225" s="64"/>
      <c r="W225" s="64"/>
      <c r="X225" s="64"/>
    </row>
    <row r="226" spans="2:24" x14ac:dyDescent="0.25">
      <c r="B226" s="64"/>
      <c r="C226" s="64"/>
      <c r="D226" s="8"/>
      <c r="E226" s="8"/>
      <c r="F226" s="8"/>
      <c r="G226" s="8"/>
      <c r="H226" s="8"/>
      <c r="I226" s="64"/>
      <c r="J226" s="8"/>
      <c r="K226" s="64"/>
      <c r="L226" s="64"/>
      <c r="M226" s="64"/>
      <c r="N226" s="64"/>
      <c r="O226" s="64"/>
      <c r="P226" s="64"/>
      <c r="Q226" s="64"/>
      <c r="R226" s="64"/>
      <c r="S226" s="64"/>
      <c r="T226" s="64"/>
      <c r="U226" s="64"/>
      <c r="V226" s="64"/>
      <c r="W226" s="64"/>
      <c r="X226" s="64"/>
    </row>
    <row r="227" spans="2:24" x14ac:dyDescent="0.25">
      <c r="B227" s="64"/>
      <c r="C227" s="64"/>
      <c r="D227" s="8"/>
      <c r="E227" s="8"/>
      <c r="F227" s="8"/>
      <c r="G227" s="8"/>
      <c r="H227" s="8"/>
      <c r="I227" s="64"/>
      <c r="J227" s="8"/>
      <c r="K227" s="64"/>
      <c r="L227" s="64"/>
      <c r="M227" s="64"/>
      <c r="N227" s="64"/>
      <c r="O227" s="64"/>
      <c r="P227" s="64"/>
      <c r="Q227" s="64"/>
      <c r="R227" s="64"/>
      <c r="S227" s="64"/>
      <c r="T227" s="64"/>
      <c r="U227" s="64"/>
      <c r="V227" s="64"/>
      <c r="W227" s="64"/>
      <c r="X227" s="64"/>
    </row>
    <row r="228" spans="2:24" x14ac:dyDescent="0.25">
      <c r="B228" s="64"/>
      <c r="C228" s="64"/>
      <c r="D228" s="8"/>
      <c r="E228" s="8"/>
      <c r="F228" s="8"/>
      <c r="G228" s="8"/>
      <c r="H228" s="8"/>
      <c r="I228" s="64"/>
      <c r="J228" s="8"/>
      <c r="K228" s="64"/>
      <c r="L228" s="64"/>
      <c r="M228" s="64"/>
      <c r="N228" s="64"/>
      <c r="O228" s="64"/>
      <c r="P228" s="64"/>
      <c r="Q228" s="64"/>
      <c r="R228" s="64"/>
      <c r="S228" s="64"/>
      <c r="T228" s="64"/>
      <c r="U228" s="64"/>
      <c r="V228" s="64"/>
      <c r="W228" s="64"/>
      <c r="X228" s="64"/>
    </row>
    <row r="229" spans="2:24" x14ac:dyDescent="0.25">
      <c r="B229" s="64"/>
      <c r="C229" s="64"/>
      <c r="D229" s="8"/>
      <c r="E229" s="8"/>
      <c r="F229" s="8"/>
      <c r="G229" s="8"/>
      <c r="H229" s="8"/>
      <c r="I229" s="64"/>
      <c r="J229" s="8"/>
      <c r="K229" s="64"/>
      <c r="L229" s="64"/>
      <c r="M229" s="64"/>
      <c r="N229" s="64"/>
      <c r="O229" s="64"/>
      <c r="P229" s="64"/>
      <c r="Q229" s="64"/>
      <c r="R229" s="64"/>
      <c r="S229" s="64"/>
      <c r="T229" s="64"/>
      <c r="U229" s="64"/>
      <c r="V229" s="64"/>
      <c r="W229" s="64"/>
      <c r="X229" s="64"/>
    </row>
    <row r="230" spans="2:24" x14ac:dyDescent="0.25">
      <c r="B230" s="64"/>
      <c r="C230" s="64"/>
      <c r="D230" s="8"/>
      <c r="E230" s="8"/>
      <c r="F230" s="8"/>
      <c r="G230" s="8"/>
      <c r="H230" s="8"/>
      <c r="I230" s="64"/>
      <c r="J230" s="8"/>
      <c r="K230" s="64"/>
      <c r="L230" s="64"/>
      <c r="M230" s="64"/>
      <c r="N230" s="64"/>
      <c r="O230" s="64"/>
      <c r="P230" s="64"/>
      <c r="Q230" s="64"/>
      <c r="R230" s="64"/>
      <c r="S230" s="64"/>
      <c r="T230" s="64"/>
      <c r="U230" s="64"/>
      <c r="V230" s="64"/>
      <c r="W230" s="64"/>
      <c r="X230" s="64"/>
    </row>
    <row r="231" spans="2:24" x14ac:dyDescent="0.25">
      <c r="B231" s="64"/>
      <c r="C231" s="64"/>
      <c r="D231" s="8"/>
      <c r="E231" s="8"/>
      <c r="F231" s="8"/>
      <c r="G231" s="8"/>
      <c r="H231" s="8"/>
      <c r="I231" s="64"/>
      <c r="J231" s="8"/>
      <c r="K231" s="64"/>
      <c r="L231" s="64"/>
      <c r="M231" s="64"/>
      <c r="N231" s="64"/>
      <c r="O231" s="64"/>
      <c r="P231" s="64"/>
      <c r="Q231" s="64"/>
      <c r="R231" s="64"/>
      <c r="S231" s="64"/>
      <c r="T231" s="64"/>
      <c r="U231" s="64"/>
      <c r="V231" s="64"/>
      <c r="W231" s="64"/>
      <c r="X231" s="64"/>
    </row>
    <row r="232" spans="2:24" x14ac:dyDescent="0.25">
      <c r="B232" s="64"/>
      <c r="C232" s="64"/>
      <c r="D232" s="8"/>
      <c r="E232" s="8"/>
      <c r="F232" s="8"/>
      <c r="G232" s="8"/>
      <c r="H232" s="8"/>
      <c r="I232" s="64"/>
      <c r="J232" s="8"/>
      <c r="K232" s="64"/>
      <c r="L232" s="64"/>
      <c r="M232" s="64"/>
      <c r="N232" s="64"/>
      <c r="O232" s="64"/>
      <c r="P232" s="64"/>
      <c r="Q232" s="64"/>
    </row>
    <row r="233" spans="2:24" x14ac:dyDescent="0.25">
      <c r="B233" s="64"/>
      <c r="C233" s="64"/>
      <c r="D233" s="8"/>
      <c r="E233" s="8"/>
      <c r="F233" s="8"/>
      <c r="G233" s="8"/>
      <c r="H233" s="8"/>
      <c r="I233" s="64"/>
      <c r="J233" s="8"/>
      <c r="K233" s="64"/>
      <c r="L233" s="64"/>
      <c r="M233" s="64"/>
      <c r="N233" s="64"/>
      <c r="O233" s="64"/>
      <c r="P233" s="64"/>
      <c r="Q233" s="64"/>
    </row>
    <row r="234" spans="2:24" x14ac:dyDescent="0.25">
      <c r="B234" s="64"/>
      <c r="C234" s="64"/>
      <c r="D234" s="8"/>
      <c r="E234" s="8"/>
      <c r="F234" s="8"/>
      <c r="G234" s="8"/>
      <c r="H234" s="8"/>
      <c r="I234" s="64"/>
      <c r="J234" s="8"/>
      <c r="K234" s="64"/>
      <c r="L234" s="64"/>
      <c r="M234" s="64"/>
      <c r="N234" s="64"/>
      <c r="O234" s="64"/>
      <c r="P234" s="64"/>
      <c r="Q234" s="64"/>
    </row>
    <row r="235" spans="2:24" x14ac:dyDescent="0.25">
      <c r="B235" s="64"/>
      <c r="C235" s="64"/>
      <c r="D235" s="8"/>
      <c r="E235" s="8"/>
      <c r="F235" s="8"/>
      <c r="G235" s="8"/>
      <c r="H235" s="8"/>
      <c r="I235" s="64"/>
      <c r="J235" s="8"/>
      <c r="K235" s="64"/>
      <c r="L235" s="64"/>
      <c r="M235" s="64"/>
      <c r="N235" s="64"/>
      <c r="O235" s="64"/>
      <c r="P235" s="64"/>
      <c r="Q235" s="64"/>
    </row>
    <row r="236" spans="2:24" x14ac:dyDescent="0.25">
      <c r="B236" s="64"/>
      <c r="C236" s="64"/>
      <c r="D236" s="8"/>
      <c r="E236" s="8"/>
      <c r="F236" s="8"/>
      <c r="G236" s="8"/>
      <c r="H236" s="8"/>
      <c r="I236" s="64"/>
      <c r="J236" s="8"/>
      <c r="K236" s="64"/>
      <c r="L236" s="64"/>
      <c r="M236" s="64"/>
      <c r="N236" s="64"/>
      <c r="O236" s="64"/>
      <c r="P236" s="64"/>
      <c r="Q236" s="64"/>
    </row>
    <row r="237" spans="2:24" x14ac:dyDescent="0.25">
      <c r="B237" s="64"/>
      <c r="C237" s="64"/>
      <c r="D237" s="8"/>
      <c r="E237" s="8"/>
      <c r="F237" s="8"/>
      <c r="G237" s="8"/>
      <c r="H237" s="8"/>
      <c r="I237" s="64"/>
      <c r="J237" s="8"/>
      <c r="K237" s="64"/>
      <c r="L237" s="64"/>
      <c r="M237" s="64"/>
      <c r="N237" s="64"/>
      <c r="O237" s="64"/>
      <c r="P237" s="64"/>
      <c r="Q237" s="64"/>
    </row>
    <row r="238" spans="2:24" x14ac:dyDescent="0.25">
      <c r="B238" s="64"/>
      <c r="C238" s="64"/>
      <c r="D238" s="8"/>
      <c r="E238" s="8"/>
      <c r="F238" s="8"/>
      <c r="G238" s="8"/>
      <c r="H238" s="8"/>
      <c r="I238" s="64"/>
      <c r="J238" s="8"/>
      <c r="K238" s="64"/>
      <c r="L238" s="64"/>
      <c r="M238" s="64"/>
      <c r="N238" s="64"/>
      <c r="O238" s="64"/>
      <c r="P238" s="64"/>
      <c r="Q238" s="64"/>
    </row>
    <row r="239" spans="2:24" x14ac:dyDescent="0.25">
      <c r="B239" s="64"/>
      <c r="C239" s="64"/>
      <c r="D239" s="8"/>
      <c r="E239" s="8"/>
      <c r="F239" s="8"/>
      <c r="G239" s="8"/>
      <c r="H239" s="8"/>
      <c r="I239" s="64"/>
      <c r="J239" s="8"/>
      <c r="K239" s="64"/>
      <c r="L239" s="64"/>
      <c r="M239" s="64"/>
      <c r="N239" s="64"/>
      <c r="O239" s="64"/>
      <c r="P239" s="64"/>
      <c r="Q239" s="64"/>
    </row>
    <row r="240" spans="2:24" x14ac:dyDescent="0.25">
      <c r="B240" s="64"/>
      <c r="C240" s="64"/>
      <c r="D240" s="8"/>
      <c r="E240" s="8"/>
      <c r="F240" s="8"/>
      <c r="G240" s="8"/>
      <c r="H240" s="8"/>
      <c r="I240" s="64"/>
      <c r="J240" s="8"/>
      <c r="K240" s="64"/>
      <c r="L240" s="64"/>
      <c r="M240" s="64"/>
      <c r="N240" s="64"/>
      <c r="O240" s="64"/>
      <c r="P240" s="64"/>
      <c r="Q240" s="64"/>
    </row>
    <row r="241" spans="2:17" x14ac:dyDescent="0.25">
      <c r="B241" s="64"/>
      <c r="C241" s="64"/>
      <c r="D241" s="8"/>
      <c r="E241" s="8"/>
      <c r="F241" s="8"/>
      <c r="G241" s="8"/>
      <c r="H241" s="8"/>
      <c r="I241" s="64"/>
      <c r="J241" s="8"/>
      <c r="K241" s="64"/>
      <c r="L241" s="64"/>
      <c r="M241" s="64"/>
      <c r="N241" s="64"/>
      <c r="O241" s="64"/>
      <c r="P241" s="64"/>
      <c r="Q241" s="64"/>
    </row>
    <row r="242" spans="2:17" x14ac:dyDescent="0.25">
      <c r="B242" s="64"/>
      <c r="C242" s="64"/>
      <c r="D242" s="8"/>
      <c r="E242" s="8"/>
      <c r="F242" s="8"/>
      <c r="G242" s="8"/>
      <c r="H242" s="8"/>
      <c r="I242" s="64"/>
      <c r="J242" s="8"/>
      <c r="K242" s="64"/>
      <c r="L242" s="64"/>
      <c r="M242" s="64"/>
      <c r="N242" s="64"/>
      <c r="O242" s="64"/>
      <c r="P242" s="64"/>
      <c r="Q242" s="64"/>
    </row>
    <row r="243" spans="2:17" x14ac:dyDescent="0.25">
      <c r="B243" s="64"/>
      <c r="C243" s="64"/>
      <c r="D243" s="8"/>
      <c r="E243" s="8"/>
      <c r="F243" s="8"/>
      <c r="G243" s="8"/>
      <c r="H243" s="8"/>
      <c r="I243" s="64"/>
      <c r="J243" s="8"/>
      <c r="K243" s="64"/>
      <c r="L243" s="64"/>
      <c r="M243" s="64"/>
      <c r="N243" s="64"/>
      <c r="O243" s="64"/>
      <c r="P243" s="64"/>
      <c r="Q243" s="64"/>
    </row>
    <row r="244" spans="2:17" x14ac:dyDescent="0.25">
      <c r="B244" s="64"/>
      <c r="C244" s="64"/>
      <c r="D244" s="8"/>
      <c r="E244" s="8"/>
      <c r="F244" s="8"/>
      <c r="G244" s="8"/>
      <c r="H244" s="8"/>
      <c r="I244" s="64"/>
      <c r="J244" s="8"/>
      <c r="K244" s="64"/>
      <c r="L244" s="64"/>
      <c r="M244" s="64"/>
      <c r="N244" s="64"/>
      <c r="O244" s="64"/>
      <c r="P244" s="64"/>
      <c r="Q244" s="64"/>
    </row>
    <row r="245" spans="2:17" x14ac:dyDescent="0.25">
      <c r="B245" s="64"/>
      <c r="C245" s="64"/>
      <c r="D245" s="8"/>
      <c r="E245" s="8"/>
      <c r="F245" s="8"/>
      <c r="G245" s="8"/>
      <c r="H245" s="8"/>
      <c r="I245" s="64"/>
      <c r="J245" s="8"/>
      <c r="K245" s="64"/>
      <c r="L245" s="64"/>
      <c r="M245" s="64"/>
      <c r="N245" s="64"/>
      <c r="O245" s="64"/>
      <c r="P245" s="64"/>
      <c r="Q245" s="64"/>
    </row>
    <row r="246" spans="2:17" x14ac:dyDescent="0.25">
      <c r="B246" s="64"/>
      <c r="C246" s="64"/>
      <c r="D246" s="8"/>
      <c r="E246" s="8"/>
      <c r="F246" s="8"/>
      <c r="G246" s="8"/>
      <c r="H246" s="8"/>
      <c r="I246" s="64"/>
      <c r="J246" s="8"/>
      <c r="K246" s="64"/>
      <c r="L246" s="64"/>
      <c r="M246" s="64"/>
      <c r="N246" s="64"/>
      <c r="O246" s="64"/>
      <c r="P246" s="64"/>
      <c r="Q246" s="64"/>
    </row>
    <row r="247" spans="2:17" x14ac:dyDescent="0.25">
      <c r="B247" s="64"/>
      <c r="C247" s="64"/>
      <c r="D247" s="8"/>
      <c r="E247" s="8"/>
      <c r="F247" s="8"/>
      <c r="G247" s="8"/>
      <c r="H247" s="8"/>
      <c r="I247" s="64"/>
      <c r="J247" s="8"/>
      <c r="K247" s="64"/>
      <c r="L247" s="64"/>
      <c r="M247" s="64"/>
      <c r="N247" s="64"/>
      <c r="O247" s="64"/>
      <c r="P247" s="64"/>
      <c r="Q247" s="64"/>
    </row>
    <row r="248" spans="2:17" x14ac:dyDescent="0.25">
      <c r="B248" s="64"/>
      <c r="C248" s="64"/>
      <c r="D248" s="8"/>
      <c r="E248" s="8"/>
      <c r="F248" s="8"/>
      <c r="G248" s="8"/>
      <c r="H248" s="8"/>
      <c r="I248" s="64"/>
      <c r="J248" s="8"/>
      <c r="K248" s="64"/>
      <c r="L248" s="64"/>
      <c r="M248" s="64"/>
      <c r="N248" s="64"/>
      <c r="O248" s="64"/>
      <c r="P248" s="64"/>
      <c r="Q248" s="64"/>
    </row>
    <row r="249" spans="2:17" x14ac:dyDescent="0.25">
      <c r="B249" s="64"/>
      <c r="C249" s="64"/>
      <c r="D249" s="8"/>
      <c r="E249" s="8"/>
      <c r="F249" s="8"/>
      <c r="G249" s="8"/>
      <c r="H249" s="8"/>
      <c r="I249" s="64"/>
      <c r="J249" s="8"/>
      <c r="K249" s="64"/>
      <c r="L249" s="64"/>
      <c r="M249" s="64"/>
      <c r="N249" s="64"/>
      <c r="O249" s="64"/>
      <c r="P249" s="64"/>
      <c r="Q249" s="64"/>
    </row>
    <row r="250" spans="2:17" x14ac:dyDescent="0.25">
      <c r="B250" s="64"/>
      <c r="C250" s="64"/>
      <c r="D250" s="8"/>
      <c r="E250" s="8"/>
      <c r="F250" s="8"/>
      <c r="G250" s="8"/>
      <c r="H250" s="8"/>
      <c r="I250" s="64"/>
      <c r="J250" s="8"/>
      <c r="K250" s="64"/>
      <c r="L250" s="64"/>
      <c r="M250" s="64"/>
      <c r="N250" s="64"/>
      <c r="O250" s="64"/>
      <c r="P250" s="64"/>
      <c r="Q250" s="64"/>
    </row>
    <row r="251" spans="2:17" x14ac:dyDescent="0.25">
      <c r="B251" s="64"/>
      <c r="C251" s="64"/>
      <c r="D251" s="8"/>
      <c r="E251" s="8"/>
      <c r="F251" s="8"/>
      <c r="G251" s="8"/>
      <c r="H251" s="8"/>
      <c r="I251" s="64"/>
      <c r="J251" s="8"/>
      <c r="K251" s="64"/>
      <c r="L251" s="64"/>
      <c r="M251" s="64"/>
      <c r="N251" s="64"/>
      <c r="O251" s="64"/>
      <c r="P251" s="64"/>
      <c r="Q251" s="64"/>
    </row>
    <row r="252" spans="2:17" x14ac:dyDescent="0.25">
      <c r="B252" s="64"/>
      <c r="C252" s="64"/>
      <c r="D252" s="8"/>
      <c r="E252" s="8"/>
      <c r="F252" s="8"/>
      <c r="G252" s="8"/>
      <c r="H252" s="8"/>
      <c r="I252" s="64"/>
      <c r="J252" s="8"/>
      <c r="K252" s="64"/>
      <c r="L252" s="64"/>
      <c r="M252" s="64"/>
      <c r="N252" s="64"/>
      <c r="O252" s="64"/>
      <c r="P252" s="64"/>
      <c r="Q252" s="64"/>
    </row>
    <row r="253" spans="2:17" x14ac:dyDescent="0.25">
      <c r="B253" s="64"/>
      <c r="C253" s="64"/>
      <c r="D253" s="8"/>
      <c r="E253" s="8"/>
      <c r="F253" s="8"/>
      <c r="G253" s="8"/>
      <c r="H253" s="8"/>
      <c r="I253" s="64"/>
      <c r="J253" s="8"/>
      <c r="K253" s="64"/>
      <c r="L253" s="64"/>
      <c r="M253" s="64"/>
      <c r="N253" s="64"/>
      <c r="O253" s="64"/>
      <c r="P253" s="64"/>
      <c r="Q253" s="64"/>
    </row>
    <row r="254" spans="2:17" x14ac:dyDescent="0.25">
      <c r="B254" s="64"/>
      <c r="C254" s="64"/>
      <c r="D254" s="8"/>
      <c r="E254" s="8"/>
      <c r="F254" s="8"/>
      <c r="G254" s="8"/>
      <c r="H254" s="8"/>
      <c r="I254" s="64"/>
      <c r="J254" s="8"/>
      <c r="K254" s="64"/>
      <c r="L254" s="64"/>
      <c r="M254" s="64"/>
      <c r="N254" s="64"/>
      <c r="O254" s="64"/>
      <c r="P254" s="64"/>
      <c r="Q254" s="64"/>
    </row>
    <row r="255" spans="2:17" x14ac:dyDescent="0.25">
      <c r="B255" s="64"/>
      <c r="C255" s="64"/>
      <c r="D255" s="8"/>
      <c r="E255" s="8"/>
      <c r="F255" s="8"/>
      <c r="G255" s="8"/>
      <c r="H255" s="8"/>
      <c r="I255" s="64"/>
      <c r="J255" s="8"/>
      <c r="K255" s="64"/>
      <c r="L255" s="64"/>
      <c r="M255" s="64"/>
      <c r="N255" s="64"/>
      <c r="O255" s="64"/>
      <c r="P255" s="64"/>
      <c r="Q255" s="64"/>
    </row>
    <row r="256" spans="2:17" x14ac:dyDescent="0.25">
      <c r="B256" s="64"/>
      <c r="C256" s="64"/>
      <c r="D256" s="8"/>
      <c r="E256" s="8"/>
      <c r="F256" s="8"/>
      <c r="G256" s="8"/>
      <c r="H256" s="8"/>
      <c r="I256" s="64"/>
      <c r="J256" s="8"/>
      <c r="K256" s="64"/>
      <c r="L256" s="64"/>
      <c r="M256" s="64"/>
      <c r="N256" s="64"/>
      <c r="O256" s="64"/>
      <c r="P256" s="64"/>
      <c r="Q256" s="64"/>
    </row>
    <row r="257" spans="2:17" x14ac:dyDescent="0.25">
      <c r="B257" s="64"/>
      <c r="C257" s="64"/>
      <c r="D257" s="8"/>
      <c r="E257" s="8"/>
      <c r="F257" s="8"/>
      <c r="G257" s="8"/>
      <c r="H257" s="8"/>
      <c r="I257" s="64"/>
      <c r="J257" s="8"/>
      <c r="K257" s="64"/>
      <c r="L257" s="64"/>
      <c r="M257" s="64"/>
      <c r="N257" s="64"/>
      <c r="O257" s="64"/>
      <c r="P257" s="64"/>
      <c r="Q257" s="64"/>
    </row>
    <row r="258" spans="2:17" x14ac:dyDescent="0.25">
      <c r="B258" s="64"/>
      <c r="C258" s="64"/>
      <c r="D258" s="8"/>
      <c r="E258" s="8"/>
      <c r="F258" s="8"/>
      <c r="G258" s="8"/>
      <c r="H258" s="8"/>
      <c r="I258" s="64"/>
      <c r="J258" s="8"/>
      <c r="K258" s="64"/>
      <c r="L258" s="64"/>
      <c r="M258" s="64"/>
      <c r="N258" s="64"/>
      <c r="O258" s="64"/>
      <c r="P258" s="64"/>
      <c r="Q258" s="64"/>
    </row>
    <row r="259" spans="2:17" x14ac:dyDescent="0.25">
      <c r="B259" s="64"/>
      <c r="C259" s="64"/>
      <c r="D259" s="8"/>
      <c r="E259" s="8"/>
      <c r="F259" s="8"/>
      <c r="G259" s="8"/>
      <c r="H259" s="8"/>
      <c r="I259" s="64"/>
      <c r="J259" s="8"/>
      <c r="K259" s="64"/>
      <c r="L259" s="64"/>
      <c r="M259" s="64"/>
      <c r="N259" s="64"/>
      <c r="O259" s="64"/>
      <c r="P259" s="64"/>
      <c r="Q259" s="64"/>
    </row>
    <row r="260" spans="2:17" x14ac:dyDescent="0.25">
      <c r="B260" s="64"/>
      <c r="C260" s="64"/>
      <c r="D260" s="8"/>
      <c r="E260" s="8"/>
      <c r="F260" s="8"/>
      <c r="G260" s="8"/>
      <c r="H260" s="8"/>
      <c r="I260" s="64"/>
      <c r="J260" s="8"/>
      <c r="K260" s="64"/>
      <c r="L260" s="64"/>
      <c r="M260" s="64"/>
      <c r="N260" s="64"/>
      <c r="O260" s="64"/>
      <c r="P260" s="64"/>
      <c r="Q260" s="64"/>
    </row>
    <row r="261" spans="2:17" x14ac:dyDescent="0.25">
      <c r="B261" s="64"/>
      <c r="C261" s="64"/>
      <c r="D261" s="8"/>
      <c r="E261" s="8"/>
      <c r="F261" s="8"/>
      <c r="G261" s="8"/>
      <c r="H261" s="8"/>
      <c r="I261" s="64"/>
      <c r="J261" s="8"/>
      <c r="K261" s="64"/>
      <c r="L261" s="64"/>
      <c r="M261" s="64"/>
      <c r="N261" s="64"/>
      <c r="O261" s="64"/>
      <c r="P261" s="64"/>
      <c r="Q261" s="64"/>
    </row>
    <row r="262" spans="2:17" x14ac:dyDescent="0.25">
      <c r="B262" s="64"/>
      <c r="C262" s="64"/>
      <c r="D262" s="8"/>
      <c r="E262" s="8"/>
      <c r="F262" s="8"/>
      <c r="G262" s="8"/>
      <c r="H262" s="8"/>
      <c r="I262" s="64"/>
      <c r="J262" s="8"/>
      <c r="K262" s="64"/>
      <c r="L262" s="64"/>
      <c r="M262" s="64"/>
      <c r="N262" s="64"/>
      <c r="O262" s="64"/>
      <c r="P262" s="64"/>
      <c r="Q262" s="64"/>
    </row>
    <row r="263" spans="2:17" x14ac:dyDescent="0.25">
      <c r="B263" s="64"/>
      <c r="C263" s="64"/>
      <c r="D263" s="8"/>
      <c r="E263" s="8"/>
      <c r="F263" s="8"/>
      <c r="G263" s="8"/>
      <c r="H263" s="8"/>
      <c r="I263" s="64"/>
      <c r="J263" s="8"/>
      <c r="K263" s="64"/>
      <c r="L263" s="64"/>
      <c r="M263" s="64"/>
      <c r="N263" s="64"/>
      <c r="O263" s="64"/>
      <c r="P263" s="64"/>
      <c r="Q263" s="64"/>
    </row>
    <row r="264" spans="2:17" x14ac:dyDescent="0.25">
      <c r="B264" s="64"/>
      <c r="C264" s="64"/>
      <c r="D264" s="8"/>
      <c r="E264" s="8"/>
      <c r="F264" s="8"/>
      <c r="G264" s="8"/>
      <c r="H264" s="8"/>
      <c r="I264" s="64"/>
      <c r="J264" s="8"/>
      <c r="K264" s="64"/>
      <c r="L264" s="64"/>
      <c r="M264" s="64"/>
      <c r="N264" s="64"/>
      <c r="O264" s="64"/>
      <c r="P264" s="64"/>
      <c r="Q264" s="64"/>
    </row>
    <row r="265" spans="2:17" x14ac:dyDescent="0.25">
      <c r="B265" s="64"/>
      <c r="C265" s="64"/>
      <c r="D265" s="8"/>
      <c r="E265" s="8"/>
      <c r="F265" s="8"/>
      <c r="G265" s="8"/>
      <c r="H265" s="8"/>
      <c r="I265" s="64"/>
      <c r="J265" s="8"/>
      <c r="K265" s="64"/>
      <c r="L265" s="64"/>
      <c r="M265" s="64"/>
      <c r="N265" s="64"/>
      <c r="O265" s="64"/>
      <c r="P265" s="64"/>
      <c r="Q265" s="64"/>
    </row>
    <row r="266" spans="2:17" x14ac:dyDescent="0.25">
      <c r="B266" s="64"/>
      <c r="C266" s="64"/>
      <c r="D266" s="8"/>
      <c r="E266" s="8"/>
      <c r="F266" s="8"/>
      <c r="G266" s="8"/>
      <c r="H266" s="8"/>
      <c r="I266" s="64"/>
      <c r="J266" s="8"/>
      <c r="K266" s="64"/>
      <c r="L266" s="64"/>
      <c r="M266" s="64"/>
      <c r="N266" s="64"/>
      <c r="O266" s="64"/>
      <c r="P266" s="64"/>
      <c r="Q266" s="64"/>
    </row>
    <row r="267" spans="2:17" x14ac:dyDescent="0.25">
      <c r="B267" s="64"/>
      <c r="C267" s="64"/>
      <c r="D267" s="8"/>
      <c r="E267" s="8"/>
      <c r="F267" s="8"/>
      <c r="G267" s="8"/>
      <c r="H267" s="8"/>
      <c r="I267" s="64"/>
      <c r="J267" s="8"/>
      <c r="K267" s="64"/>
      <c r="L267" s="64"/>
      <c r="M267" s="64"/>
      <c r="N267" s="64"/>
      <c r="O267" s="64"/>
      <c r="P267" s="64"/>
      <c r="Q267" s="64"/>
    </row>
    <row r="268" spans="2:17" x14ac:dyDescent="0.25">
      <c r="B268" s="64"/>
      <c r="C268" s="64"/>
      <c r="D268" s="8"/>
      <c r="E268" s="8"/>
      <c r="F268" s="8"/>
      <c r="G268" s="8"/>
      <c r="H268" s="8"/>
      <c r="I268" s="64"/>
      <c r="J268" s="8"/>
      <c r="K268" s="64"/>
      <c r="L268" s="64"/>
      <c r="M268" s="64"/>
      <c r="N268" s="64"/>
      <c r="O268" s="64"/>
      <c r="P268" s="64"/>
      <c r="Q268" s="64"/>
    </row>
    <row r="269" spans="2:17" x14ac:dyDescent="0.25">
      <c r="B269" s="64"/>
      <c r="C269" s="64"/>
      <c r="D269" s="8"/>
      <c r="E269" s="8"/>
      <c r="F269" s="8"/>
      <c r="G269" s="8"/>
      <c r="H269" s="8"/>
      <c r="I269" s="64"/>
      <c r="J269" s="8"/>
      <c r="K269" s="64"/>
      <c r="L269" s="64"/>
      <c r="M269" s="64"/>
      <c r="N269" s="64"/>
      <c r="O269" s="64"/>
      <c r="P269" s="64"/>
      <c r="Q269" s="64"/>
    </row>
    <row r="270" spans="2:17" x14ac:dyDescent="0.25">
      <c r="B270" s="64"/>
      <c r="C270" s="64"/>
      <c r="D270" s="8"/>
      <c r="E270" s="8"/>
      <c r="F270" s="8"/>
      <c r="G270" s="8"/>
      <c r="H270" s="8"/>
      <c r="I270" s="64"/>
      <c r="J270" s="8"/>
      <c r="K270" s="64"/>
      <c r="L270" s="64"/>
      <c r="M270" s="64"/>
      <c r="N270" s="64"/>
      <c r="O270" s="64"/>
      <c r="P270" s="64"/>
      <c r="Q270" s="64"/>
    </row>
    <row r="271" spans="2:17" x14ac:dyDescent="0.25">
      <c r="B271" s="64"/>
      <c r="C271" s="64"/>
      <c r="D271" s="8"/>
      <c r="E271" s="8"/>
      <c r="F271" s="8"/>
      <c r="G271" s="8"/>
      <c r="H271" s="8"/>
      <c r="I271" s="64"/>
      <c r="J271" s="8"/>
      <c r="K271" s="64"/>
      <c r="L271" s="64"/>
      <c r="M271" s="64"/>
      <c r="N271" s="64"/>
      <c r="O271" s="64"/>
      <c r="P271" s="64"/>
      <c r="Q271" s="64"/>
    </row>
    <row r="272" spans="2:17" x14ac:dyDescent="0.25">
      <c r="B272" s="64"/>
      <c r="C272" s="64"/>
      <c r="D272" s="8"/>
      <c r="E272" s="8"/>
      <c r="F272" s="8"/>
      <c r="G272" s="8"/>
      <c r="H272" s="8"/>
      <c r="I272" s="64"/>
      <c r="J272" s="8"/>
      <c r="K272" s="64"/>
      <c r="L272" s="64"/>
      <c r="M272" s="64"/>
      <c r="N272" s="64"/>
      <c r="O272" s="64"/>
      <c r="P272" s="64"/>
      <c r="Q272" s="64"/>
    </row>
    <row r="273" spans="2:17" x14ac:dyDescent="0.25">
      <c r="B273" s="64"/>
      <c r="C273" s="64"/>
      <c r="D273" s="8"/>
      <c r="E273" s="8"/>
      <c r="F273" s="8"/>
      <c r="G273" s="8"/>
      <c r="H273" s="8"/>
      <c r="I273" s="64"/>
      <c r="J273" s="8"/>
      <c r="K273" s="64"/>
      <c r="L273" s="64"/>
      <c r="M273" s="64"/>
      <c r="N273" s="64"/>
      <c r="O273" s="64"/>
      <c r="P273" s="64"/>
      <c r="Q273" s="64"/>
    </row>
    <row r="274" spans="2:17" x14ac:dyDescent="0.25">
      <c r="B274" s="64"/>
      <c r="C274" s="64"/>
      <c r="D274" s="8"/>
      <c r="E274" s="8"/>
      <c r="F274" s="8"/>
      <c r="G274" s="8"/>
      <c r="H274" s="8"/>
      <c r="I274" s="64"/>
      <c r="J274" s="8"/>
      <c r="K274" s="64"/>
      <c r="L274" s="64"/>
      <c r="M274" s="64"/>
      <c r="N274" s="64"/>
      <c r="O274" s="64"/>
      <c r="P274" s="64"/>
      <c r="Q274" s="64"/>
    </row>
    <row r="275" spans="2:17" x14ac:dyDescent="0.25">
      <c r="B275" s="64"/>
      <c r="C275" s="64"/>
      <c r="D275" s="8"/>
      <c r="E275" s="8"/>
      <c r="F275" s="8"/>
      <c r="G275" s="8"/>
      <c r="H275" s="8"/>
      <c r="I275" s="64"/>
      <c r="J275" s="8"/>
      <c r="K275" s="64"/>
      <c r="L275" s="64"/>
      <c r="M275" s="64"/>
      <c r="N275" s="64"/>
      <c r="O275" s="64"/>
      <c r="P275" s="64"/>
      <c r="Q275" s="64"/>
    </row>
    <row r="276" spans="2:17" x14ac:dyDescent="0.25">
      <c r="B276" s="64"/>
      <c r="C276" s="64"/>
      <c r="D276" s="8"/>
      <c r="E276" s="8"/>
      <c r="F276" s="8"/>
      <c r="G276" s="8"/>
      <c r="H276" s="8"/>
      <c r="I276" s="64"/>
      <c r="J276" s="8"/>
      <c r="K276" s="64"/>
      <c r="L276" s="64"/>
      <c r="M276" s="64"/>
      <c r="N276" s="64"/>
      <c r="O276" s="64"/>
      <c r="P276" s="64"/>
      <c r="Q276" s="64"/>
    </row>
    <row r="277" spans="2:17" x14ac:dyDescent="0.25">
      <c r="B277" s="64"/>
      <c r="C277" s="64"/>
      <c r="D277" s="8"/>
      <c r="E277" s="8"/>
      <c r="F277" s="8"/>
      <c r="G277" s="8"/>
      <c r="H277" s="8"/>
      <c r="I277" s="64"/>
      <c r="J277" s="8"/>
      <c r="K277" s="64"/>
      <c r="L277" s="64"/>
      <c r="M277" s="64"/>
      <c r="N277" s="64"/>
      <c r="O277" s="64"/>
      <c r="P277" s="64"/>
      <c r="Q277" s="64"/>
    </row>
    <row r="278" spans="2:17" x14ac:dyDescent="0.25">
      <c r="B278" s="64"/>
      <c r="C278" s="64"/>
      <c r="D278" s="8"/>
      <c r="E278" s="8"/>
      <c r="F278" s="8"/>
      <c r="G278" s="8"/>
      <c r="H278" s="8"/>
      <c r="I278" s="64"/>
      <c r="J278" s="8"/>
      <c r="K278" s="64"/>
      <c r="L278" s="64"/>
      <c r="M278" s="64"/>
      <c r="N278" s="64"/>
      <c r="O278" s="64"/>
      <c r="P278" s="64"/>
      <c r="Q278" s="64"/>
    </row>
    <row r="279" spans="2:17" x14ac:dyDescent="0.25">
      <c r="B279" s="64"/>
      <c r="C279" s="64"/>
      <c r="D279" s="8"/>
      <c r="E279" s="8"/>
      <c r="F279" s="8"/>
      <c r="G279" s="8"/>
      <c r="H279" s="8"/>
      <c r="I279" s="64"/>
      <c r="J279" s="8"/>
      <c r="K279" s="64"/>
      <c r="L279" s="64"/>
      <c r="M279" s="64"/>
      <c r="N279" s="64"/>
      <c r="O279" s="64"/>
      <c r="P279" s="64"/>
      <c r="Q279" s="64"/>
    </row>
    <row r="280" spans="2:17" x14ac:dyDescent="0.25">
      <c r="B280" s="64"/>
      <c r="C280" s="64"/>
      <c r="D280" s="8"/>
      <c r="E280" s="8"/>
      <c r="F280" s="8"/>
      <c r="G280" s="8"/>
      <c r="H280" s="8"/>
      <c r="I280" s="64"/>
      <c r="J280" s="8"/>
      <c r="K280" s="64"/>
      <c r="L280" s="64"/>
      <c r="M280" s="64"/>
      <c r="N280" s="64"/>
      <c r="O280" s="64"/>
      <c r="P280" s="64"/>
      <c r="Q280" s="64"/>
    </row>
    <row r="281" spans="2:17" x14ac:dyDescent="0.25">
      <c r="B281" s="64"/>
      <c r="C281" s="64"/>
      <c r="D281" s="8"/>
      <c r="E281" s="8"/>
      <c r="F281" s="8"/>
      <c r="G281" s="8"/>
      <c r="H281" s="8"/>
      <c r="I281" s="64"/>
      <c r="J281" s="8"/>
      <c r="K281" s="64"/>
      <c r="L281" s="64"/>
      <c r="M281" s="64"/>
      <c r="N281" s="64"/>
      <c r="O281" s="64"/>
      <c r="P281" s="64"/>
      <c r="Q281" s="64"/>
    </row>
    <row r="282" spans="2:17" x14ac:dyDescent="0.25">
      <c r="B282" s="64"/>
      <c r="C282" s="64"/>
      <c r="D282" s="8"/>
      <c r="E282" s="8"/>
      <c r="F282" s="8"/>
      <c r="G282" s="8"/>
      <c r="H282" s="8"/>
      <c r="I282" s="64"/>
      <c r="J282" s="8"/>
      <c r="K282" s="64"/>
      <c r="L282" s="64"/>
      <c r="M282" s="64"/>
      <c r="N282" s="64"/>
      <c r="O282" s="64"/>
      <c r="P282" s="64"/>
      <c r="Q282" s="64"/>
    </row>
    <row r="283" spans="2:17" x14ac:dyDescent="0.25">
      <c r="B283" s="64"/>
      <c r="C283" s="64"/>
      <c r="D283" s="8"/>
      <c r="E283" s="8"/>
      <c r="F283" s="8"/>
      <c r="G283" s="8"/>
      <c r="H283" s="8"/>
      <c r="I283" s="64"/>
      <c r="J283" s="8"/>
      <c r="K283" s="64"/>
      <c r="L283" s="64"/>
      <c r="M283" s="64"/>
      <c r="N283" s="64"/>
      <c r="O283" s="64"/>
      <c r="P283" s="64"/>
      <c r="Q283" s="64"/>
    </row>
    <row r="284" spans="2:17" x14ac:dyDescent="0.25">
      <c r="B284" s="64"/>
      <c r="C284" s="64"/>
      <c r="D284" s="8"/>
      <c r="E284" s="8"/>
      <c r="F284" s="8"/>
      <c r="G284" s="8"/>
      <c r="H284" s="8"/>
      <c r="I284" s="64"/>
      <c r="J284" s="8"/>
      <c r="K284" s="64"/>
      <c r="L284" s="64"/>
      <c r="M284" s="64"/>
      <c r="N284" s="64"/>
      <c r="O284" s="64"/>
      <c r="P284" s="64"/>
      <c r="Q284" s="64"/>
    </row>
    <row r="285" spans="2:17" x14ac:dyDescent="0.25">
      <c r="B285" s="64"/>
      <c r="C285" s="64"/>
      <c r="D285" s="8"/>
      <c r="E285" s="8"/>
      <c r="F285" s="8"/>
      <c r="G285" s="8"/>
      <c r="H285" s="8"/>
      <c r="I285" s="64"/>
      <c r="J285" s="8"/>
      <c r="K285" s="64"/>
      <c r="L285" s="64"/>
      <c r="M285" s="64"/>
      <c r="N285" s="64"/>
      <c r="O285" s="64"/>
      <c r="P285" s="64"/>
      <c r="Q285" s="64"/>
    </row>
    <row r="286" spans="2:17" x14ac:dyDescent="0.25">
      <c r="B286" s="64"/>
      <c r="C286" s="64"/>
      <c r="D286" s="8"/>
      <c r="E286" s="8"/>
      <c r="F286" s="8"/>
      <c r="G286" s="8"/>
      <c r="H286" s="8"/>
      <c r="I286" s="64"/>
      <c r="J286" s="8"/>
      <c r="K286" s="64"/>
      <c r="L286" s="64"/>
      <c r="M286" s="64"/>
      <c r="N286" s="64"/>
      <c r="O286" s="64"/>
      <c r="P286" s="64"/>
      <c r="Q286" s="64"/>
    </row>
    <row r="287" spans="2:17" x14ac:dyDescent="0.25">
      <c r="B287" s="64"/>
      <c r="C287" s="64"/>
      <c r="D287" s="8"/>
      <c r="E287" s="8"/>
      <c r="F287" s="8"/>
      <c r="G287" s="8"/>
      <c r="H287" s="8"/>
      <c r="I287" s="64"/>
      <c r="J287" s="8"/>
      <c r="K287" s="64"/>
      <c r="L287" s="64"/>
      <c r="M287" s="64"/>
      <c r="N287" s="64"/>
      <c r="O287" s="64"/>
      <c r="P287" s="64"/>
      <c r="Q287" s="64"/>
    </row>
    <row r="288" spans="2:17" x14ac:dyDescent="0.25">
      <c r="B288" s="64"/>
      <c r="C288" s="64"/>
      <c r="D288" s="8"/>
      <c r="E288" s="8"/>
      <c r="F288" s="8"/>
      <c r="G288" s="8"/>
      <c r="H288" s="8"/>
      <c r="I288" s="64"/>
      <c r="J288" s="8"/>
      <c r="K288" s="64"/>
      <c r="L288" s="64"/>
      <c r="M288" s="64"/>
      <c r="N288" s="64"/>
      <c r="O288" s="64"/>
      <c r="P288" s="64"/>
      <c r="Q288" s="64"/>
    </row>
    <row r="289" spans="2:17" x14ac:dyDescent="0.25">
      <c r="B289" s="64"/>
      <c r="C289" s="64"/>
      <c r="D289" s="8"/>
      <c r="E289" s="8"/>
      <c r="F289" s="8"/>
      <c r="G289" s="8"/>
      <c r="H289" s="8"/>
      <c r="I289" s="64"/>
      <c r="J289" s="8"/>
      <c r="K289" s="64"/>
      <c r="L289" s="64"/>
      <c r="M289" s="64"/>
      <c r="N289" s="64"/>
      <c r="O289" s="64"/>
      <c r="P289" s="64"/>
      <c r="Q289" s="64"/>
    </row>
    <row r="290" spans="2:17" x14ac:dyDescent="0.25">
      <c r="B290" s="64"/>
      <c r="C290" s="64"/>
      <c r="D290" s="8"/>
      <c r="E290" s="8"/>
      <c r="F290" s="8"/>
      <c r="G290" s="8"/>
      <c r="H290" s="8"/>
      <c r="I290" s="64"/>
      <c r="J290" s="8"/>
      <c r="K290" s="64"/>
      <c r="L290" s="64"/>
      <c r="M290" s="64"/>
      <c r="N290" s="64"/>
      <c r="O290" s="64"/>
      <c r="P290" s="64"/>
      <c r="Q290" s="64"/>
    </row>
    <row r="291" spans="2:17" x14ac:dyDescent="0.25">
      <c r="B291" s="64"/>
      <c r="C291" s="64"/>
      <c r="D291" s="8"/>
      <c r="E291" s="8"/>
      <c r="F291" s="8"/>
      <c r="G291" s="8"/>
      <c r="H291" s="8"/>
      <c r="I291" s="64"/>
      <c r="J291" s="8"/>
      <c r="K291" s="64"/>
      <c r="L291" s="64"/>
      <c r="M291" s="64"/>
      <c r="N291" s="64"/>
      <c r="O291" s="64"/>
      <c r="P291" s="64"/>
      <c r="Q291" s="64"/>
    </row>
    <row r="292" spans="2:17" x14ac:dyDescent="0.25">
      <c r="B292" s="64"/>
      <c r="C292" s="64"/>
      <c r="D292" s="8"/>
      <c r="E292" s="8"/>
      <c r="F292" s="8"/>
      <c r="G292" s="8"/>
      <c r="H292" s="8"/>
      <c r="I292" s="64"/>
      <c r="J292" s="8"/>
      <c r="K292" s="64"/>
      <c r="L292" s="64"/>
      <c r="M292" s="64"/>
      <c r="N292" s="64"/>
      <c r="O292" s="64"/>
      <c r="P292" s="64"/>
      <c r="Q292" s="64"/>
    </row>
    <row r="293" spans="2:17" x14ac:dyDescent="0.25">
      <c r="B293" s="64"/>
      <c r="C293" s="64"/>
      <c r="D293" s="8"/>
      <c r="E293" s="8"/>
      <c r="F293" s="8"/>
      <c r="G293" s="8"/>
      <c r="H293" s="8"/>
      <c r="I293" s="64"/>
      <c r="J293" s="8"/>
      <c r="K293" s="64"/>
      <c r="L293" s="64"/>
      <c r="M293" s="64"/>
      <c r="N293" s="64"/>
      <c r="O293" s="64"/>
      <c r="P293" s="64"/>
      <c r="Q293" s="64"/>
    </row>
    <row r="294" spans="2:17" x14ac:dyDescent="0.25">
      <c r="B294" s="64"/>
      <c r="C294" s="64"/>
      <c r="D294" s="8"/>
      <c r="E294" s="8"/>
      <c r="F294" s="8"/>
      <c r="G294" s="8"/>
      <c r="H294" s="8"/>
      <c r="I294" s="64"/>
      <c r="J294" s="8"/>
      <c r="K294" s="64"/>
      <c r="L294" s="64"/>
      <c r="M294" s="64"/>
      <c r="N294" s="64"/>
      <c r="O294" s="64"/>
      <c r="P294" s="64"/>
      <c r="Q294" s="64"/>
    </row>
    <row r="295" spans="2:17" x14ac:dyDescent="0.25">
      <c r="B295" s="64"/>
      <c r="C295" s="64"/>
      <c r="D295" s="8"/>
      <c r="E295" s="8"/>
      <c r="F295" s="8"/>
      <c r="G295" s="8"/>
      <c r="H295" s="8"/>
      <c r="I295" s="64"/>
      <c r="J295" s="8"/>
      <c r="K295" s="64"/>
      <c r="L295" s="64"/>
      <c r="M295" s="64"/>
      <c r="N295" s="64"/>
      <c r="O295" s="64"/>
      <c r="P295" s="64"/>
      <c r="Q295" s="64"/>
    </row>
    <row r="296" spans="2:17" x14ac:dyDescent="0.25">
      <c r="B296" s="64"/>
      <c r="C296" s="64"/>
      <c r="D296" s="8"/>
      <c r="E296" s="8"/>
      <c r="F296" s="8"/>
      <c r="G296" s="8"/>
      <c r="H296" s="8"/>
      <c r="I296" s="64"/>
      <c r="J296" s="8"/>
      <c r="K296" s="64"/>
      <c r="L296" s="64"/>
      <c r="M296" s="64"/>
      <c r="N296" s="64"/>
      <c r="O296" s="64"/>
      <c r="P296" s="64"/>
      <c r="Q296" s="64"/>
    </row>
    <row r="297" spans="2:17" x14ac:dyDescent="0.25">
      <c r="B297" s="64"/>
      <c r="C297" s="64"/>
      <c r="D297" s="8"/>
      <c r="E297" s="8"/>
      <c r="F297" s="8"/>
      <c r="G297" s="8"/>
      <c r="H297" s="8"/>
      <c r="I297" s="64"/>
      <c r="J297" s="8"/>
      <c r="K297" s="64"/>
      <c r="L297" s="64"/>
      <c r="M297" s="64"/>
      <c r="N297" s="64"/>
      <c r="O297" s="64"/>
      <c r="P297" s="64"/>
      <c r="Q297" s="64"/>
    </row>
    <row r="298" spans="2:17" x14ac:dyDescent="0.25">
      <c r="B298" s="64"/>
      <c r="C298" s="64"/>
      <c r="D298" s="8"/>
      <c r="E298" s="8"/>
      <c r="F298" s="8"/>
      <c r="G298" s="8"/>
      <c r="H298" s="8"/>
      <c r="I298" s="64"/>
      <c r="J298" s="8"/>
      <c r="K298" s="64"/>
      <c r="L298" s="64"/>
      <c r="M298" s="64"/>
      <c r="N298" s="64"/>
      <c r="O298" s="64"/>
      <c r="P298" s="64"/>
      <c r="Q298" s="64"/>
    </row>
    <row r="299" spans="2:17" x14ac:dyDescent="0.25">
      <c r="B299" s="64"/>
      <c r="C299" s="64"/>
      <c r="D299" s="8"/>
      <c r="E299" s="8"/>
      <c r="F299" s="8"/>
      <c r="G299" s="8"/>
      <c r="H299" s="8"/>
      <c r="I299" s="64"/>
      <c r="J299" s="8"/>
      <c r="K299" s="64"/>
      <c r="L299" s="64"/>
      <c r="M299" s="64"/>
      <c r="N299" s="64"/>
      <c r="O299" s="64"/>
      <c r="P299" s="64"/>
      <c r="Q299" s="64"/>
    </row>
    <row r="300" spans="2:17" x14ac:dyDescent="0.25">
      <c r="B300" s="64"/>
      <c r="C300" s="64"/>
      <c r="D300" s="8"/>
      <c r="E300" s="8"/>
      <c r="F300" s="8"/>
      <c r="G300" s="8"/>
      <c r="H300" s="8"/>
      <c r="I300" s="64"/>
      <c r="J300" s="8"/>
      <c r="K300" s="64"/>
      <c r="L300" s="64"/>
      <c r="M300" s="64"/>
      <c r="N300" s="64"/>
      <c r="O300" s="64"/>
      <c r="P300" s="64"/>
      <c r="Q300" s="64"/>
    </row>
    <row r="301" spans="2:17" x14ac:dyDescent="0.25">
      <c r="B301" s="64"/>
      <c r="C301" s="64"/>
      <c r="D301" s="8"/>
      <c r="E301" s="8"/>
      <c r="F301" s="8"/>
      <c r="G301" s="8"/>
      <c r="H301" s="8"/>
      <c r="I301" s="64"/>
      <c r="J301" s="8"/>
      <c r="K301" s="64"/>
      <c r="L301" s="64"/>
      <c r="M301" s="64"/>
      <c r="N301" s="64"/>
      <c r="O301" s="64"/>
      <c r="P301" s="64"/>
      <c r="Q301" s="64"/>
    </row>
    <row r="302" spans="2:17" x14ac:dyDescent="0.25">
      <c r="B302" s="64"/>
      <c r="C302" s="64"/>
      <c r="D302" s="8"/>
      <c r="E302" s="8"/>
      <c r="F302" s="8"/>
      <c r="G302" s="8"/>
      <c r="H302" s="8"/>
      <c r="I302" s="64"/>
      <c r="J302" s="8"/>
      <c r="K302" s="64"/>
      <c r="L302" s="64"/>
      <c r="M302" s="64"/>
      <c r="N302" s="64"/>
      <c r="O302" s="64"/>
      <c r="P302" s="64"/>
      <c r="Q302" s="64"/>
    </row>
    <row r="303" spans="2:17" x14ac:dyDescent="0.25">
      <c r="B303" s="64"/>
      <c r="C303" s="64"/>
      <c r="D303" s="8"/>
      <c r="E303" s="8"/>
      <c r="F303" s="8"/>
      <c r="G303" s="8"/>
      <c r="H303" s="8"/>
      <c r="I303" s="64"/>
      <c r="J303" s="8"/>
      <c r="K303" s="64"/>
      <c r="L303" s="64"/>
      <c r="M303" s="64"/>
      <c r="N303" s="64"/>
      <c r="O303" s="64"/>
      <c r="P303" s="64"/>
      <c r="Q303" s="64"/>
    </row>
    <row r="304" spans="2:17" x14ac:dyDescent="0.25">
      <c r="B304" s="64"/>
      <c r="C304" s="64"/>
      <c r="D304" s="8"/>
      <c r="E304" s="8"/>
      <c r="F304" s="8"/>
      <c r="G304" s="8"/>
      <c r="H304" s="8"/>
      <c r="I304" s="64"/>
      <c r="J304" s="8"/>
      <c r="K304" s="64"/>
      <c r="L304" s="64"/>
      <c r="M304" s="64"/>
      <c r="N304" s="64"/>
      <c r="O304" s="64"/>
      <c r="P304" s="64"/>
      <c r="Q304" s="64"/>
    </row>
    <row r="305" spans="2:17" x14ac:dyDescent="0.25">
      <c r="B305" s="64"/>
      <c r="C305" s="64"/>
      <c r="D305" s="8"/>
      <c r="E305" s="8"/>
      <c r="F305" s="8"/>
      <c r="G305" s="8"/>
      <c r="H305" s="8"/>
      <c r="I305" s="64"/>
      <c r="J305" s="8"/>
      <c r="K305" s="64"/>
      <c r="L305" s="64"/>
      <c r="M305" s="64"/>
      <c r="N305" s="64"/>
      <c r="O305" s="64"/>
      <c r="P305" s="64"/>
      <c r="Q305" s="64"/>
    </row>
    <row r="306" spans="2:17" x14ac:dyDescent="0.25">
      <c r="B306" s="64"/>
      <c r="C306" s="64"/>
      <c r="D306" s="8"/>
      <c r="E306" s="8"/>
      <c r="F306" s="8"/>
      <c r="G306" s="8"/>
      <c r="H306" s="8"/>
      <c r="I306" s="64"/>
      <c r="J306" s="8"/>
      <c r="K306" s="64"/>
      <c r="L306" s="64"/>
      <c r="M306" s="64"/>
      <c r="N306" s="64"/>
      <c r="O306" s="64"/>
      <c r="P306" s="64"/>
      <c r="Q306" s="64"/>
    </row>
    <row r="307" spans="2:17" x14ac:dyDescent="0.25">
      <c r="B307" s="64"/>
      <c r="C307" s="64"/>
      <c r="D307" s="8"/>
      <c r="E307" s="8"/>
      <c r="F307" s="8"/>
      <c r="G307" s="8"/>
      <c r="H307" s="8"/>
      <c r="I307" s="64"/>
      <c r="J307" s="8"/>
      <c r="K307" s="64"/>
      <c r="L307" s="64"/>
      <c r="M307" s="64"/>
      <c r="N307" s="64"/>
      <c r="O307" s="64"/>
      <c r="P307" s="64"/>
      <c r="Q307" s="64"/>
    </row>
    <row r="308" spans="2:17" x14ac:dyDescent="0.25">
      <c r="B308" s="64"/>
      <c r="C308" s="64"/>
      <c r="D308" s="8"/>
      <c r="E308" s="8"/>
      <c r="F308" s="8"/>
      <c r="G308" s="8"/>
      <c r="H308" s="8"/>
      <c r="I308" s="64"/>
      <c r="J308" s="8"/>
      <c r="K308" s="64"/>
      <c r="L308" s="64"/>
      <c r="M308" s="64"/>
      <c r="N308" s="64"/>
      <c r="O308" s="64"/>
      <c r="P308" s="64"/>
      <c r="Q308" s="64"/>
    </row>
    <row r="309" spans="2:17" x14ac:dyDescent="0.25">
      <c r="B309" s="64"/>
      <c r="C309" s="64"/>
      <c r="D309" s="8"/>
      <c r="E309" s="8"/>
      <c r="F309" s="8"/>
      <c r="G309" s="8"/>
      <c r="H309" s="8"/>
      <c r="I309" s="64"/>
      <c r="J309" s="8"/>
      <c r="K309" s="64"/>
      <c r="L309" s="64"/>
      <c r="M309" s="64"/>
      <c r="N309" s="64"/>
      <c r="O309" s="64"/>
      <c r="P309" s="64"/>
      <c r="Q309" s="64"/>
    </row>
    <row r="310" spans="2:17" x14ac:dyDescent="0.25">
      <c r="B310" s="64"/>
      <c r="C310" s="64"/>
      <c r="D310" s="8"/>
      <c r="E310" s="8"/>
      <c r="F310" s="8"/>
      <c r="G310" s="8"/>
      <c r="H310" s="8"/>
      <c r="I310" s="64"/>
      <c r="J310" s="8"/>
      <c r="K310" s="64"/>
      <c r="L310" s="64"/>
      <c r="M310" s="64"/>
      <c r="N310" s="64"/>
      <c r="O310" s="64"/>
      <c r="P310" s="64"/>
      <c r="Q310" s="64"/>
    </row>
    <row r="311" spans="2:17" x14ac:dyDescent="0.25">
      <c r="B311" s="64"/>
      <c r="C311" s="64"/>
      <c r="D311" s="8"/>
      <c r="E311" s="8"/>
      <c r="F311" s="8"/>
      <c r="G311" s="8"/>
      <c r="H311" s="8"/>
      <c r="I311" s="64"/>
      <c r="J311" s="8"/>
      <c r="K311" s="64"/>
      <c r="L311" s="64"/>
      <c r="M311" s="64"/>
      <c r="N311" s="64"/>
      <c r="O311" s="64"/>
      <c r="P311" s="64"/>
      <c r="Q311" s="64"/>
    </row>
    <row r="312" spans="2:17" x14ac:dyDescent="0.25">
      <c r="B312" s="64"/>
      <c r="C312" s="64"/>
      <c r="D312" s="8"/>
      <c r="E312" s="8"/>
      <c r="F312" s="8"/>
      <c r="G312" s="8"/>
      <c r="H312" s="8"/>
      <c r="I312" s="64"/>
      <c r="J312" s="8"/>
      <c r="K312" s="64"/>
      <c r="L312" s="64"/>
      <c r="M312" s="64"/>
      <c r="N312" s="64"/>
      <c r="O312" s="64"/>
      <c r="P312" s="64"/>
      <c r="Q312" s="64"/>
    </row>
    <row r="313" spans="2:17" x14ac:dyDescent="0.25">
      <c r="B313" s="64"/>
      <c r="C313" s="64"/>
      <c r="D313" s="8"/>
      <c r="E313" s="8"/>
      <c r="F313" s="8"/>
      <c r="G313" s="8"/>
      <c r="H313" s="8"/>
      <c r="I313" s="64"/>
      <c r="J313" s="8"/>
      <c r="K313" s="64"/>
      <c r="L313" s="64"/>
      <c r="M313" s="64"/>
      <c r="N313" s="64"/>
      <c r="O313" s="64"/>
      <c r="P313" s="64"/>
      <c r="Q313" s="64"/>
    </row>
    <row r="314" spans="2:17" x14ac:dyDescent="0.25">
      <c r="B314" s="64"/>
      <c r="C314" s="64"/>
      <c r="D314" s="8"/>
      <c r="E314" s="8"/>
      <c r="F314" s="8"/>
      <c r="G314" s="8"/>
      <c r="H314" s="8"/>
      <c r="I314" s="64"/>
      <c r="J314" s="8"/>
      <c r="K314" s="64"/>
      <c r="L314" s="64"/>
      <c r="M314" s="64"/>
      <c r="N314" s="64"/>
      <c r="O314" s="64"/>
      <c r="P314" s="64"/>
      <c r="Q314" s="64"/>
    </row>
    <row r="315" spans="2:17" x14ac:dyDescent="0.25">
      <c r="B315" s="64"/>
      <c r="C315" s="64"/>
      <c r="D315" s="8"/>
      <c r="E315" s="8"/>
      <c r="F315" s="8"/>
      <c r="G315" s="8"/>
      <c r="H315" s="8"/>
      <c r="I315" s="64"/>
      <c r="J315" s="8"/>
      <c r="K315" s="64"/>
      <c r="L315" s="64"/>
      <c r="M315" s="64"/>
      <c r="N315" s="64"/>
      <c r="O315" s="64"/>
      <c r="P315" s="64"/>
      <c r="Q315" s="64"/>
    </row>
    <row r="316" spans="2:17" x14ac:dyDescent="0.25">
      <c r="B316" s="64"/>
      <c r="C316" s="64"/>
      <c r="D316" s="8"/>
      <c r="E316" s="8"/>
      <c r="F316" s="8"/>
      <c r="G316" s="8"/>
      <c r="H316" s="8"/>
      <c r="I316" s="64"/>
      <c r="J316" s="8"/>
      <c r="K316" s="64"/>
      <c r="L316" s="64"/>
      <c r="M316" s="64"/>
      <c r="N316" s="64"/>
      <c r="O316" s="64"/>
      <c r="P316" s="64"/>
      <c r="Q316" s="64"/>
    </row>
    <row r="317" spans="2:17" x14ac:dyDescent="0.25">
      <c r="B317" s="64"/>
      <c r="C317" s="64"/>
      <c r="D317" s="8"/>
      <c r="E317" s="8"/>
      <c r="F317" s="8"/>
      <c r="G317" s="8"/>
      <c r="H317" s="8"/>
      <c r="I317" s="64"/>
      <c r="J317" s="8"/>
      <c r="K317" s="64"/>
      <c r="L317" s="64"/>
      <c r="M317" s="64"/>
      <c r="N317" s="64"/>
      <c r="O317" s="64"/>
      <c r="P317" s="64"/>
      <c r="Q317" s="64"/>
    </row>
    <row r="318" spans="2:17" x14ac:dyDescent="0.25">
      <c r="B318" s="64"/>
      <c r="C318" s="64"/>
      <c r="D318" s="8"/>
      <c r="E318" s="8"/>
      <c r="F318" s="8"/>
      <c r="G318" s="8"/>
      <c r="H318" s="8"/>
      <c r="I318" s="64"/>
      <c r="J318" s="8"/>
      <c r="K318" s="64"/>
      <c r="L318" s="64"/>
      <c r="M318" s="64"/>
      <c r="N318" s="64"/>
      <c r="O318" s="64"/>
      <c r="P318" s="64"/>
      <c r="Q318" s="64"/>
    </row>
    <row r="319" spans="2:17" x14ac:dyDescent="0.25">
      <c r="B319" s="64"/>
      <c r="C319" s="64"/>
      <c r="D319" s="8"/>
      <c r="E319" s="8"/>
      <c r="F319" s="8"/>
      <c r="G319" s="8"/>
      <c r="H319" s="8"/>
      <c r="I319" s="64"/>
      <c r="J319" s="8"/>
      <c r="K319" s="64"/>
      <c r="L319" s="64"/>
      <c r="M319" s="64"/>
      <c r="N319" s="64"/>
      <c r="O319" s="64"/>
      <c r="P319" s="64"/>
      <c r="Q319" s="64"/>
    </row>
    <row r="320" spans="2:17" x14ac:dyDescent="0.25">
      <c r="B320" s="64"/>
      <c r="C320" s="64"/>
      <c r="D320" s="8"/>
      <c r="E320" s="8"/>
      <c r="F320" s="8"/>
      <c r="G320" s="8"/>
      <c r="H320" s="8"/>
      <c r="I320" s="64"/>
      <c r="J320" s="8"/>
      <c r="K320" s="64"/>
      <c r="L320" s="64"/>
      <c r="M320" s="64"/>
      <c r="N320" s="64"/>
      <c r="O320" s="64"/>
      <c r="P320" s="64"/>
      <c r="Q320" s="64"/>
    </row>
    <row r="321" spans="2:17" x14ac:dyDescent="0.25">
      <c r="B321" s="64"/>
      <c r="C321" s="64"/>
      <c r="D321" s="8"/>
      <c r="E321" s="8"/>
      <c r="F321" s="8"/>
      <c r="G321" s="8"/>
      <c r="H321" s="8"/>
      <c r="I321" s="64"/>
      <c r="J321" s="8"/>
      <c r="K321" s="64"/>
      <c r="L321" s="64"/>
      <c r="M321" s="64"/>
      <c r="N321" s="64"/>
      <c r="O321" s="64"/>
      <c r="P321" s="64"/>
      <c r="Q321" s="64"/>
    </row>
    <row r="322" spans="2:17" x14ac:dyDescent="0.25">
      <c r="B322" s="64"/>
      <c r="C322" s="64"/>
      <c r="D322" s="8"/>
      <c r="E322" s="8"/>
      <c r="F322" s="8"/>
      <c r="G322" s="8"/>
      <c r="H322" s="8"/>
      <c r="I322" s="64"/>
      <c r="J322" s="8"/>
      <c r="K322" s="64"/>
      <c r="L322" s="64"/>
      <c r="M322" s="64"/>
      <c r="N322" s="64"/>
      <c r="O322" s="64"/>
      <c r="P322" s="64"/>
      <c r="Q322" s="64"/>
    </row>
    <row r="323" spans="2:17" x14ac:dyDescent="0.25">
      <c r="B323" s="64"/>
      <c r="C323" s="64"/>
      <c r="D323" s="8"/>
      <c r="E323" s="8"/>
      <c r="F323" s="8"/>
      <c r="G323" s="8"/>
      <c r="H323" s="8"/>
      <c r="I323" s="64"/>
      <c r="J323" s="8"/>
      <c r="K323" s="64"/>
      <c r="L323" s="64"/>
      <c r="M323" s="64"/>
      <c r="N323" s="64"/>
      <c r="O323" s="64"/>
      <c r="P323" s="64"/>
      <c r="Q323" s="64"/>
    </row>
    <row r="324" spans="2:17" x14ac:dyDescent="0.25">
      <c r="B324" s="64"/>
      <c r="C324" s="64"/>
      <c r="D324" s="8"/>
      <c r="E324" s="8"/>
      <c r="F324" s="8"/>
      <c r="G324" s="8"/>
      <c r="H324" s="8"/>
      <c r="I324" s="64"/>
      <c r="J324" s="8"/>
      <c r="K324" s="64"/>
      <c r="L324" s="64"/>
      <c r="M324" s="64"/>
      <c r="N324" s="64"/>
      <c r="O324" s="64"/>
      <c r="P324" s="64"/>
      <c r="Q324" s="64"/>
    </row>
    <row r="325" spans="2:17" x14ac:dyDescent="0.25">
      <c r="B325" s="64"/>
      <c r="C325" s="64"/>
      <c r="D325" s="8"/>
      <c r="E325" s="8"/>
      <c r="F325" s="8"/>
      <c r="G325" s="8"/>
      <c r="H325" s="8"/>
      <c r="I325" s="64"/>
      <c r="J325" s="8"/>
      <c r="K325" s="64"/>
      <c r="L325" s="64"/>
      <c r="M325" s="64"/>
      <c r="N325" s="64"/>
      <c r="O325" s="64"/>
      <c r="P325" s="64"/>
      <c r="Q325" s="64"/>
    </row>
    <row r="326" spans="2:17" x14ac:dyDescent="0.25">
      <c r="B326" s="64"/>
      <c r="C326" s="64"/>
      <c r="D326" s="8"/>
      <c r="E326" s="8"/>
      <c r="F326" s="8"/>
      <c r="G326" s="8"/>
      <c r="H326" s="8"/>
      <c r="I326" s="64"/>
      <c r="J326" s="8"/>
      <c r="K326" s="64"/>
      <c r="L326" s="64"/>
      <c r="M326" s="64"/>
      <c r="N326" s="64"/>
      <c r="O326" s="64"/>
      <c r="P326" s="64"/>
      <c r="Q326" s="64"/>
    </row>
    <row r="327" spans="2:17" x14ac:dyDescent="0.25">
      <c r="B327" s="64"/>
      <c r="C327" s="64"/>
      <c r="D327" s="8"/>
      <c r="E327" s="8"/>
      <c r="F327" s="8"/>
      <c r="G327" s="8"/>
      <c r="H327" s="8"/>
      <c r="I327" s="64"/>
      <c r="J327" s="8"/>
      <c r="K327" s="64"/>
      <c r="L327" s="64"/>
      <c r="M327" s="64"/>
      <c r="N327" s="64"/>
      <c r="O327" s="64"/>
      <c r="P327" s="64"/>
      <c r="Q327" s="64"/>
    </row>
    <row r="328" spans="2:17" x14ac:dyDescent="0.25">
      <c r="B328" s="64"/>
      <c r="C328" s="64"/>
      <c r="D328" s="8"/>
      <c r="E328" s="8"/>
      <c r="F328" s="8"/>
      <c r="G328" s="8"/>
      <c r="H328" s="8"/>
      <c r="I328" s="64"/>
      <c r="J328" s="8"/>
      <c r="K328" s="64"/>
      <c r="L328" s="64"/>
      <c r="M328" s="64"/>
      <c r="N328" s="64"/>
      <c r="O328" s="64"/>
      <c r="P328" s="64"/>
      <c r="Q328" s="64"/>
    </row>
    <row r="329" spans="2:17" x14ac:dyDescent="0.25">
      <c r="B329" s="64"/>
      <c r="C329" s="64"/>
      <c r="D329" s="8"/>
      <c r="E329" s="8"/>
      <c r="F329" s="8"/>
      <c r="G329" s="8"/>
      <c r="H329" s="8"/>
      <c r="I329" s="64"/>
      <c r="J329" s="8"/>
      <c r="K329" s="64"/>
      <c r="L329" s="64"/>
      <c r="M329" s="64"/>
      <c r="N329" s="64"/>
      <c r="O329" s="64"/>
      <c r="P329" s="64"/>
      <c r="Q329" s="64"/>
    </row>
    <row r="330" spans="2:17" x14ac:dyDescent="0.25">
      <c r="B330" s="64"/>
      <c r="C330" s="64"/>
      <c r="D330" s="8"/>
      <c r="E330" s="8"/>
      <c r="F330" s="8"/>
      <c r="G330" s="8"/>
      <c r="H330" s="8"/>
      <c r="I330" s="64"/>
      <c r="J330" s="8"/>
      <c r="K330" s="64"/>
      <c r="L330" s="64"/>
      <c r="M330" s="64"/>
      <c r="N330" s="64"/>
      <c r="O330" s="64"/>
      <c r="P330" s="64"/>
      <c r="Q330" s="64"/>
    </row>
    <row r="331" spans="2:17" x14ac:dyDescent="0.25">
      <c r="B331" s="64"/>
      <c r="C331" s="64"/>
      <c r="D331" s="8"/>
      <c r="E331" s="8"/>
      <c r="F331" s="8"/>
      <c r="G331" s="8"/>
      <c r="H331" s="8"/>
      <c r="I331" s="64"/>
      <c r="J331" s="8"/>
      <c r="K331" s="64"/>
      <c r="L331" s="64"/>
      <c r="M331" s="64"/>
      <c r="N331" s="64"/>
      <c r="O331" s="64"/>
      <c r="P331" s="64"/>
      <c r="Q331" s="64"/>
    </row>
    <row r="332" spans="2:17" x14ac:dyDescent="0.25">
      <c r="B332" s="64"/>
      <c r="C332" s="64"/>
      <c r="D332" s="8"/>
      <c r="E332" s="8"/>
      <c r="F332" s="8"/>
      <c r="G332" s="8"/>
      <c r="H332" s="8"/>
      <c r="I332" s="64"/>
      <c r="J332" s="8"/>
      <c r="K332" s="64"/>
      <c r="L332" s="64"/>
      <c r="M332" s="64"/>
      <c r="N332" s="64"/>
      <c r="O332" s="64"/>
      <c r="P332" s="64"/>
      <c r="Q332" s="64"/>
    </row>
    <row r="333" spans="2:17" x14ac:dyDescent="0.25">
      <c r="B333" s="64"/>
      <c r="C333" s="64"/>
      <c r="D333" s="8"/>
      <c r="E333" s="8"/>
      <c r="F333" s="8"/>
      <c r="G333" s="8"/>
      <c r="H333" s="8"/>
      <c r="I333" s="64"/>
      <c r="J333" s="8"/>
      <c r="K333" s="64"/>
      <c r="L333" s="64"/>
      <c r="M333" s="64"/>
      <c r="N333" s="64"/>
      <c r="O333" s="64"/>
      <c r="P333" s="64"/>
      <c r="Q333" s="64"/>
    </row>
    <row r="334" spans="2:17" x14ac:dyDescent="0.25">
      <c r="B334" s="64"/>
      <c r="C334" s="64"/>
      <c r="D334" s="8"/>
      <c r="E334" s="8"/>
      <c r="F334" s="8"/>
      <c r="G334" s="8"/>
      <c r="H334" s="8"/>
      <c r="I334" s="64"/>
      <c r="J334" s="8"/>
      <c r="K334" s="64"/>
      <c r="L334" s="64"/>
      <c r="M334" s="64"/>
      <c r="N334" s="64"/>
      <c r="O334" s="64"/>
      <c r="P334" s="64"/>
      <c r="Q334" s="64"/>
    </row>
    <row r="335" spans="2:17" x14ac:dyDescent="0.25">
      <c r="B335" s="64"/>
      <c r="C335" s="64"/>
      <c r="D335" s="8"/>
      <c r="E335" s="8"/>
      <c r="F335" s="8"/>
      <c r="G335" s="8"/>
      <c r="H335" s="8"/>
      <c r="I335" s="64"/>
      <c r="J335" s="8"/>
      <c r="K335" s="64"/>
      <c r="L335" s="64"/>
      <c r="M335" s="64"/>
      <c r="N335" s="64"/>
      <c r="O335" s="64"/>
      <c r="P335" s="64"/>
      <c r="Q335" s="64"/>
    </row>
    <row r="336" spans="2:17" x14ac:dyDescent="0.25">
      <c r="B336" s="64"/>
      <c r="C336" s="64"/>
      <c r="D336" s="8"/>
      <c r="E336" s="8"/>
      <c r="F336" s="8"/>
      <c r="G336" s="8"/>
      <c r="H336" s="8"/>
      <c r="I336" s="64"/>
      <c r="J336" s="8"/>
      <c r="K336" s="64"/>
      <c r="L336" s="64"/>
      <c r="M336" s="64"/>
      <c r="N336" s="64"/>
      <c r="O336" s="64"/>
      <c r="P336" s="64"/>
      <c r="Q336" s="64"/>
    </row>
    <row r="337" spans="2:17" x14ac:dyDescent="0.25">
      <c r="B337" s="64"/>
      <c r="C337" s="64"/>
      <c r="D337" s="8"/>
      <c r="E337" s="8"/>
      <c r="F337" s="8"/>
      <c r="G337" s="8"/>
      <c r="H337" s="8"/>
      <c r="I337" s="64"/>
      <c r="J337" s="8"/>
      <c r="K337" s="64"/>
      <c r="L337" s="64"/>
      <c r="M337" s="64"/>
      <c r="N337" s="64"/>
      <c r="O337" s="64"/>
      <c r="P337" s="64"/>
      <c r="Q337" s="64"/>
    </row>
    <row r="338" spans="2:17" x14ac:dyDescent="0.25">
      <c r="B338" s="64"/>
      <c r="C338" s="64"/>
      <c r="D338" s="8"/>
      <c r="E338" s="8"/>
      <c r="F338" s="8"/>
      <c r="G338" s="8"/>
      <c r="H338" s="8"/>
      <c r="I338" s="64"/>
      <c r="J338" s="8"/>
      <c r="K338" s="64"/>
      <c r="L338" s="64"/>
      <c r="M338" s="64"/>
      <c r="N338" s="64"/>
      <c r="O338" s="64"/>
      <c r="P338" s="64"/>
      <c r="Q338" s="64"/>
    </row>
    <row r="339" spans="2:17" x14ac:dyDescent="0.25">
      <c r="B339" s="64"/>
      <c r="C339" s="64"/>
      <c r="D339" s="8"/>
      <c r="E339" s="8"/>
      <c r="F339" s="8"/>
      <c r="G339" s="8"/>
      <c r="H339" s="8"/>
      <c r="I339" s="64"/>
      <c r="J339" s="8"/>
      <c r="K339" s="64"/>
      <c r="L339" s="64"/>
      <c r="M339" s="64"/>
      <c r="N339" s="64"/>
      <c r="O339" s="64"/>
      <c r="P339" s="64"/>
      <c r="Q339" s="64"/>
    </row>
    <row r="340" spans="2:17" x14ac:dyDescent="0.25">
      <c r="B340" s="64"/>
      <c r="C340" s="64"/>
      <c r="D340" s="8"/>
      <c r="E340" s="8"/>
      <c r="F340" s="8"/>
      <c r="G340" s="8"/>
      <c r="H340" s="8"/>
      <c r="I340" s="64"/>
      <c r="J340" s="8"/>
      <c r="K340" s="64"/>
      <c r="L340" s="64"/>
      <c r="M340" s="64"/>
      <c r="N340" s="64"/>
      <c r="O340" s="64"/>
      <c r="P340" s="64"/>
      <c r="Q340" s="64"/>
    </row>
    <row r="341" spans="2:17" x14ac:dyDescent="0.25">
      <c r="B341" s="64"/>
      <c r="C341" s="64"/>
      <c r="D341" s="8"/>
      <c r="E341" s="8"/>
      <c r="F341" s="8"/>
      <c r="G341" s="8"/>
      <c r="H341" s="8"/>
      <c r="I341" s="64"/>
      <c r="J341" s="8"/>
      <c r="K341" s="64"/>
      <c r="L341" s="64"/>
      <c r="M341" s="64"/>
      <c r="N341" s="64"/>
      <c r="O341" s="64"/>
      <c r="P341" s="64"/>
      <c r="Q341" s="64"/>
    </row>
    <row r="342" spans="2:17" x14ac:dyDescent="0.25">
      <c r="B342" s="64"/>
      <c r="C342" s="64"/>
      <c r="D342" s="8"/>
      <c r="E342" s="8"/>
      <c r="F342" s="8"/>
      <c r="G342" s="8"/>
      <c r="H342" s="8"/>
      <c r="I342" s="64"/>
      <c r="J342" s="8"/>
      <c r="K342" s="64"/>
      <c r="L342" s="64"/>
      <c r="M342" s="64"/>
      <c r="N342" s="64"/>
      <c r="O342" s="64"/>
      <c r="P342" s="64"/>
      <c r="Q342" s="64"/>
    </row>
    <row r="343" spans="2:17" x14ac:dyDescent="0.25">
      <c r="B343" s="64"/>
      <c r="C343" s="64"/>
      <c r="D343" s="8"/>
      <c r="E343" s="8"/>
      <c r="F343" s="8"/>
      <c r="G343" s="8"/>
      <c r="H343" s="8"/>
      <c r="I343" s="64"/>
      <c r="J343" s="8"/>
      <c r="K343" s="64"/>
      <c r="L343" s="64"/>
      <c r="M343" s="64"/>
      <c r="N343" s="64"/>
      <c r="O343" s="64"/>
      <c r="P343" s="64"/>
      <c r="Q343" s="64"/>
    </row>
    <row r="344" spans="2:17" x14ac:dyDescent="0.25">
      <c r="B344" s="64"/>
      <c r="C344" s="64"/>
      <c r="D344" s="8"/>
      <c r="E344" s="8"/>
      <c r="F344" s="8"/>
      <c r="G344" s="8"/>
      <c r="H344" s="8"/>
      <c r="I344" s="64"/>
      <c r="J344" s="8"/>
      <c r="K344" s="64"/>
      <c r="L344" s="64"/>
      <c r="M344" s="64"/>
      <c r="N344" s="64"/>
      <c r="O344" s="64"/>
      <c r="P344" s="64"/>
      <c r="Q344" s="64"/>
    </row>
    <row r="345" spans="2:17" x14ac:dyDescent="0.25">
      <c r="B345" s="64"/>
      <c r="C345" s="64"/>
      <c r="D345" s="8"/>
      <c r="E345" s="8"/>
      <c r="F345" s="8"/>
      <c r="G345" s="8"/>
      <c r="H345" s="8"/>
      <c r="I345" s="64"/>
      <c r="J345" s="8"/>
      <c r="K345" s="64"/>
      <c r="L345" s="64"/>
      <c r="M345" s="64"/>
      <c r="N345" s="64"/>
      <c r="O345" s="64"/>
      <c r="P345" s="64"/>
      <c r="Q345" s="64"/>
    </row>
    <row r="346" spans="2:17" x14ac:dyDescent="0.25">
      <c r="B346" s="64"/>
      <c r="C346" s="64"/>
      <c r="D346" s="8"/>
      <c r="E346" s="8"/>
      <c r="F346" s="8"/>
      <c r="G346" s="8"/>
      <c r="H346" s="8"/>
      <c r="I346" s="64"/>
      <c r="J346" s="8"/>
      <c r="K346" s="64"/>
      <c r="L346" s="64"/>
      <c r="M346" s="64"/>
      <c r="N346" s="64"/>
      <c r="O346" s="64"/>
      <c r="P346" s="64"/>
      <c r="Q346" s="64"/>
    </row>
    <row r="347" spans="2:17" x14ac:dyDescent="0.25">
      <c r="B347" s="64"/>
      <c r="C347" s="64"/>
      <c r="D347" s="8"/>
      <c r="E347" s="8"/>
      <c r="F347" s="8"/>
      <c r="G347" s="8"/>
      <c r="H347" s="8"/>
      <c r="I347" s="64"/>
      <c r="J347" s="8"/>
      <c r="K347" s="64"/>
      <c r="L347" s="64"/>
      <c r="M347" s="64"/>
      <c r="N347" s="64"/>
      <c r="O347" s="64"/>
      <c r="P347" s="64"/>
      <c r="Q347" s="64"/>
    </row>
    <row r="348" spans="2:17" x14ac:dyDescent="0.25">
      <c r="B348" s="64"/>
      <c r="C348" s="64"/>
      <c r="D348" s="8"/>
      <c r="E348" s="8"/>
      <c r="F348" s="8"/>
      <c r="G348" s="8"/>
      <c r="H348" s="8"/>
      <c r="I348" s="64"/>
      <c r="J348" s="8"/>
      <c r="K348" s="64"/>
      <c r="L348" s="64"/>
      <c r="M348" s="64"/>
      <c r="N348" s="64"/>
      <c r="O348" s="64"/>
      <c r="P348" s="64"/>
      <c r="Q348" s="64"/>
    </row>
    <row r="349" spans="2:17" x14ac:dyDescent="0.25">
      <c r="B349" s="64"/>
      <c r="C349" s="64"/>
      <c r="D349" s="8"/>
      <c r="E349" s="8"/>
      <c r="F349" s="8"/>
      <c r="G349" s="8"/>
      <c r="H349" s="8"/>
      <c r="I349" s="64"/>
      <c r="J349" s="8"/>
      <c r="K349" s="64"/>
      <c r="L349" s="64"/>
      <c r="M349" s="64"/>
      <c r="N349" s="64"/>
      <c r="O349" s="64"/>
      <c r="P349" s="64"/>
      <c r="Q349" s="64"/>
    </row>
    <row r="350" spans="2:17" x14ac:dyDescent="0.25">
      <c r="B350" s="64"/>
      <c r="C350" s="64"/>
      <c r="D350" s="8"/>
      <c r="E350" s="8"/>
      <c r="F350" s="8"/>
      <c r="G350" s="8"/>
      <c r="H350" s="8"/>
      <c r="I350" s="64"/>
      <c r="J350" s="8"/>
      <c r="K350" s="64"/>
      <c r="L350" s="64"/>
      <c r="M350" s="64"/>
      <c r="N350" s="64"/>
      <c r="O350" s="64"/>
      <c r="P350" s="64"/>
      <c r="Q350" s="64"/>
    </row>
    <row r="351" spans="2:17" x14ac:dyDescent="0.25">
      <c r="B351" s="64"/>
      <c r="C351" s="64"/>
      <c r="D351" s="8"/>
      <c r="E351" s="8"/>
      <c r="F351" s="8"/>
      <c r="G351" s="8"/>
      <c r="H351" s="8"/>
      <c r="I351" s="64"/>
      <c r="J351" s="8"/>
      <c r="K351" s="64"/>
      <c r="L351" s="64"/>
      <c r="M351" s="64"/>
      <c r="N351" s="64"/>
      <c r="O351" s="64"/>
      <c r="P351" s="64"/>
      <c r="Q351" s="64"/>
    </row>
    <row r="352" spans="2:17" x14ac:dyDescent="0.25">
      <c r="B352" s="64"/>
      <c r="C352" s="64"/>
      <c r="D352" s="8"/>
      <c r="E352" s="8"/>
      <c r="F352" s="8"/>
      <c r="G352" s="8"/>
      <c r="H352" s="8"/>
      <c r="I352" s="64"/>
      <c r="J352" s="8"/>
      <c r="K352" s="64"/>
      <c r="L352" s="64"/>
      <c r="M352" s="64"/>
      <c r="N352" s="64"/>
      <c r="O352" s="64"/>
      <c r="P352" s="64"/>
      <c r="Q352" s="64"/>
    </row>
    <row r="353" spans="2:17" x14ac:dyDescent="0.25">
      <c r="B353" s="64"/>
      <c r="C353" s="64"/>
      <c r="D353" s="8"/>
      <c r="E353" s="8"/>
      <c r="F353" s="8"/>
      <c r="G353" s="8"/>
      <c r="H353" s="8"/>
      <c r="I353" s="64"/>
      <c r="J353" s="8"/>
      <c r="K353" s="64"/>
      <c r="L353" s="64"/>
      <c r="M353" s="64"/>
      <c r="N353" s="64"/>
      <c r="O353" s="64"/>
      <c r="P353" s="64"/>
      <c r="Q353" s="64"/>
    </row>
    <row r="354" spans="2:17" x14ac:dyDescent="0.25">
      <c r="B354" s="64"/>
      <c r="C354" s="64"/>
      <c r="D354" s="8"/>
      <c r="E354" s="8"/>
      <c r="F354" s="8"/>
      <c r="G354" s="8"/>
      <c r="H354" s="8"/>
      <c r="I354" s="64"/>
      <c r="J354" s="8"/>
      <c r="K354" s="64"/>
      <c r="L354" s="64"/>
      <c r="M354" s="64"/>
      <c r="N354" s="64"/>
      <c r="O354" s="64"/>
      <c r="P354" s="64"/>
      <c r="Q354" s="64"/>
    </row>
    <row r="355" spans="2:17" x14ac:dyDescent="0.25">
      <c r="B355" s="64"/>
      <c r="C355" s="64"/>
      <c r="D355" s="8"/>
      <c r="E355" s="8"/>
      <c r="F355" s="8"/>
      <c r="G355" s="8"/>
      <c r="H355" s="8"/>
      <c r="I355" s="64"/>
      <c r="J355" s="8"/>
      <c r="K355" s="64"/>
      <c r="L355" s="64"/>
      <c r="M355" s="64"/>
      <c r="N355" s="64"/>
      <c r="O355" s="64"/>
      <c r="P355" s="64"/>
      <c r="Q355" s="64"/>
    </row>
    <row r="356" spans="2:17" x14ac:dyDescent="0.25">
      <c r="B356" s="64"/>
      <c r="C356" s="64"/>
      <c r="D356" s="8"/>
      <c r="E356" s="8"/>
      <c r="F356" s="8"/>
      <c r="G356" s="8"/>
      <c r="H356" s="8"/>
      <c r="I356" s="64"/>
      <c r="J356" s="8"/>
      <c r="K356" s="64"/>
      <c r="L356" s="64"/>
      <c r="M356" s="64"/>
      <c r="N356" s="64"/>
      <c r="O356" s="64"/>
      <c r="P356" s="64"/>
      <c r="Q356" s="64"/>
    </row>
    <row r="357" spans="2:17" x14ac:dyDescent="0.25">
      <c r="B357" s="64"/>
      <c r="C357" s="64"/>
      <c r="D357" s="8"/>
      <c r="E357" s="8"/>
      <c r="F357" s="8"/>
      <c r="G357" s="8"/>
      <c r="H357" s="8"/>
      <c r="I357" s="64"/>
      <c r="J357" s="8"/>
      <c r="K357" s="64"/>
      <c r="L357" s="64"/>
      <c r="M357" s="64"/>
      <c r="N357" s="64"/>
      <c r="O357" s="64"/>
      <c r="P357" s="64"/>
      <c r="Q357" s="64"/>
    </row>
    <row r="358" spans="2:17" x14ac:dyDescent="0.25">
      <c r="B358" s="64"/>
      <c r="C358" s="64"/>
      <c r="D358" s="8"/>
      <c r="E358" s="8"/>
      <c r="F358" s="8"/>
      <c r="G358" s="8"/>
      <c r="H358" s="8"/>
      <c r="I358" s="64"/>
      <c r="J358" s="8"/>
      <c r="K358" s="64"/>
      <c r="L358" s="64"/>
      <c r="M358" s="64"/>
      <c r="N358" s="64"/>
      <c r="O358" s="64"/>
      <c r="P358" s="64"/>
      <c r="Q358" s="64"/>
    </row>
    <row r="359" spans="2:17" x14ac:dyDescent="0.25">
      <c r="B359" s="64"/>
      <c r="C359" s="64"/>
      <c r="D359" s="8"/>
      <c r="E359" s="8"/>
      <c r="F359" s="8"/>
      <c r="G359" s="8"/>
      <c r="H359" s="8"/>
      <c r="I359" s="64"/>
      <c r="J359" s="8"/>
      <c r="K359" s="64"/>
      <c r="L359" s="64"/>
      <c r="M359" s="64"/>
      <c r="N359" s="64"/>
      <c r="O359" s="64"/>
      <c r="P359" s="64"/>
      <c r="Q359" s="64"/>
    </row>
    <row r="360" spans="2:17" x14ac:dyDescent="0.25">
      <c r="B360" s="64"/>
      <c r="C360" s="64"/>
      <c r="D360" s="8"/>
      <c r="E360" s="8"/>
      <c r="F360" s="8"/>
      <c r="G360" s="8"/>
      <c r="H360" s="8"/>
      <c r="I360" s="64"/>
      <c r="J360" s="8"/>
      <c r="K360" s="64"/>
      <c r="L360" s="64"/>
      <c r="M360" s="64"/>
      <c r="N360" s="64"/>
      <c r="O360" s="64"/>
      <c r="P360" s="64"/>
      <c r="Q360" s="64"/>
    </row>
    <row r="361" spans="2:17" x14ac:dyDescent="0.25">
      <c r="B361" s="64"/>
      <c r="C361" s="64"/>
      <c r="D361" s="8"/>
      <c r="E361" s="8"/>
      <c r="F361" s="8"/>
      <c r="G361" s="8"/>
      <c r="H361" s="8"/>
      <c r="I361" s="64"/>
      <c r="J361" s="8"/>
      <c r="K361" s="64"/>
      <c r="L361" s="64"/>
      <c r="M361" s="64"/>
      <c r="N361" s="64"/>
      <c r="O361" s="64"/>
      <c r="P361" s="64"/>
      <c r="Q361" s="64"/>
    </row>
    <row r="362" spans="2:17" x14ac:dyDescent="0.25">
      <c r="B362" s="64"/>
      <c r="C362" s="64"/>
      <c r="D362" s="8"/>
      <c r="E362" s="8"/>
      <c r="F362" s="8"/>
      <c r="G362" s="8"/>
      <c r="H362" s="8"/>
      <c r="I362" s="64"/>
      <c r="J362" s="8"/>
      <c r="K362" s="64"/>
      <c r="L362" s="64"/>
      <c r="M362" s="64"/>
      <c r="N362" s="64"/>
      <c r="O362" s="64"/>
      <c r="P362" s="64"/>
      <c r="Q362" s="64"/>
    </row>
    <row r="363" spans="2:17" x14ac:dyDescent="0.25">
      <c r="B363" s="64"/>
      <c r="C363" s="64"/>
      <c r="D363" s="8"/>
      <c r="E363" s="8"/>
      <c r="F363" s="8"/>
      <c r="G363" s="8"/>
      <c r="H363" s="8"/>
      <c r="I363" s="64"/>
      <c r="J363" s="8"/>
      <c r="K363" s="64"/>
      <c r="L363" s="64"/>
      <c r="M363" s="64"/>
      <c r="N363" s="64"/>
      <c r="O363" s="64"/>
      <c r="P363" s="64"/>
      <c r="Q363" s="64"/>
    </row>
    <row r="364" spans="2:17" x14ac:dyDescent="0.25">
      <c r="B364" s="64"/>
      <c r="C364" s="64"/>
      <c r="D364" s="8"/>
      <c r="E364" s="8"/>
      <c r="F364" s="8"/>
      <c r="G364" s="8"/>
      <c r="H364" s="8"/>
      <c r="I364" s="64"/>
      <c r="J364" s="8"/>
      <c r="K364" s="64"/>
      <c r="L364" s="64"/>
      <c r="M364" s="64"/>
      <c r="N364" s="64"/>
      <c r="O364" s="64"/>
      <c r="P364" s="64"/>
      <c r="Q364" s="64"/>
    </row>
    <row r="365" spans="2:17" x14ac:dyDescent="0.25">
      <c r="B365" s="64"/>
      <c r="C365" s="64"/>
      <c r="D365" s="8"/>
      <c r="E365" s="8"/>
      <c r="F365" s="8"/>
      <c r="G365" s="8"/>
      <c r="H365" s="8"/>
      <c r="I365" s="64"/>
      <c r="J365" s="8"/>
      <c r="K365" s="64"/>
      <c r="L365" s="64"/>
      <c r="M365" s="64"/>
      <c r="N365" s="64"/>
      <c r="O365" s="64"/>
      <c r="P365" s="64"/>
      <c r="Q365" s="64"/>
    </row>
    <row r="366" spans="2:17" x14ac:dyDescent="0.25">
      <c r="B366" s="64"/>
      <c r="C366" s="64"/>
      <c r="D366" s="8"/>
      <c r="E366" s="8"/>
      <c r="F366" s="8"/>
      <c r="G366" s="8"/>
      <c r="H366" s="8"/>
      <c r="I366" s="64"/>
      <c r="J366" s="8"/>
      <c r="K366" s="64"/>
      <c r="L366" s="64"/>
      <c r="M366" s="64"/>
      <c r="N366" s="64"/>
      <c r="O366" s="64"/>
      <c r="P366" s="64"/>
      <c r="Q366" s="64"/>
    </row>
    <row r="367" spans="2:17" x14ac:dyDescent="0.25">
      <c r="B367" s="64"/>
      <c r="C367" s="64"/>
      <c r="D367" s="8"/>
      <c r="E367" s="8"/>
      <c r="F367" s="8"/>
      <c r="G367" s="8"/>
      <c r="H367" s="8"/>
      <c r="I367" s="64"/>
      <c r="J367" s="8"/>
      <c r="K367" s="64"/>
      <c r="L367" s="64"/>
      <c r="M367" s="64"/>
      <c r="N367" s="64"/>
      <c r="O367" s="64"/>
      <c r="P367" s="64"/>
      <c r="Q367" s="64"/>
    </row>
    <row r="368" spans="2:17" x14ac:dyDescent="0.25">
      <c r="B368" s="64"/>
      <c r="C368" s="64"/>
      <c r="D368" s="8"/>
      <c r="E368" s="8"/>
      <c r="F368" s="8"/>
      <c r="G368" s="8"/>
      <c r="H368" s="8"/>
      <c r="I368" s="64"/>
      <c r="J368" s="8"/>
      <c r="K368" s="64"/>
      <c r="L368" s="64"/>
      <c r="M368" s="64"/>
      <c r="N368" s="64"/>
      <c r="O368" s="64"/>
      <c r="P368" s="64"/>
      <c r="Q368" s="64"/>
    </row>
    <row r="369" spans="2:17" x14ac:dyDescent="0.25">
      <c r="B369" s="64"/>
      <c r="C369" s="64"/>
      <c r="D369" s="8"/>
      <c r="E369" s="8"/>
      <c r="F369" s="8"/>
      <c r="G369" s="8"/>
      <c r="H369" s="8"/>
      <c r="I369" s="64"/>
      <c r="J369" s="8"/>
      <c r="K369" s="64"/>
      <c r="L369" s="64"/>
      <c r="M369" s="64"/>
      <c r="N369" s="64"/>
      <c r="O369" s="64"/>
      <c r="P369" s="64"/>
      <c r="Q369" s="64"/>
    </row>
    <row r="370" spans="2:17" x14ac:dyDescent="0.25">
      <c r="B370" s="64"/>
      <c r="C370" s="64"/>
      <c r="D370" s="8"/>
      <c r="E370" s="8"/>
      <c r="F370" s="8"/>
      <c r="G370" s="8"/>
      <c r="H370" s="8"/>
      <c r="I370" s="64"/>
      <c r="J370" s="8"/>
      <c r="K370" s="64"/>
      <c r="L370" s="64"/>
      <c r="M370" s="64"/>
      <c r="N370" s="64"/>
      <c r="O370" s="64"/>
      <c r="P370" s="64"/>
      <c r="Q370" s="64"/>
    </row>
    <row r="371" spans="2:17" x14ac:dyDescent="0.25">
      <c r="B371" s="64"/>
      <c r="C371" s="64"/>
      <c r="D371" s="8"/>
      <c r="E371" s="8"/>
      <c r="F371" s="8"/>
      <c r="G371" s="8"/>
      <c r="H371" s="8"/>
      <c r="I371" s="64"/>
      <c r="J371" s="8"/>
      <c r="K371" s="64"/>
      <c r="L371" s="64"/>
      <c r="M371" s="64"/>
      <c r="N371" s="64"/>
      <c r="O371" s="64"/>
      <c r="P371" s="64"/>
      <c r="Q371" s="64"/>
    </row>
    <row r="372" spans="2:17" x14ac:dyDescent="0.25">
      <c r="B372" s="64"/>
      <c r="C372" s="64"/>
      <c r="D372" s="8"/>
      <c r="E372" s="8"/>
      <c r="F372" s="8"/>
      <c r="G372" s="8"/>
      <c r="H372" s="8"/>
      <c r="I372" s="64"/>
      <c r="J372" s="8"/>
      <c r="K372" s="64"/>
      <c r="L372" s="64"/>
      <c r="M372" s="64"/>
      <c r="N372" s="64"/>
      <c r="O372" s="64"/>
      <c r="P372" s="64"/>
      <c r="Q372" s="64"/>
    </row>
    <row r="373" spans="2:17" x14ac:dyDescent="0.25">
      <c r="B373" s="64"/>
      <c r="C373" s="64"/>
      <c r="D373" s="8"/>
      <c r="E373" s="8"/>
      <c r="F373" s="8"/>
      <c r="G373" s="8"/>
      <c r="H373" s="8"/>
      <c r="I373" s="64"/>
      <c r="J373" s="8"/>
      <c r="K373" s="64"/>
      <c r="L373" s="64"/>
      <c r="M373" s="64"/>
      <c r="N373" s="64"/>
      <c r="O373" s="64"/>
      <c r="P373" s="64"/>
      <c r="Q373" s="64"/>
    </row>
    <row r="374" spans="2:17" x14ac:dyDescent="0.25">
      <c r="B374" s="64"/>
      <c r="C374" s="64"/>
      <c r="D374" s="8"/>
      <c r="E374" s="8"/>
      <c r="F374" s="8"/>
      <c r="G374" s="8"/>
      <c r="H374" s="8"/>
      <c r="I374" s="64"/>
      <c r="J374" s="8"/>
      <c r="K374" s="64"/>
      <c r="L374" s="64"/>
      <c r="M374" s="64"/>
      <c r="N374" s="64"/>
      <c r="O374" s="64"/>
      <c r="P374" s="64"/>
      <c r="Q374" s="64"/>
    </row>
    <row r="375" spans="2:17" x14ac:dyDescent="0.25">
      <c r="B375" s="64"/>
      <c r="C375" s="64"/>
      <c r="D375" s="8"/>
      <c r="E375" s="8"/>
      <c r="F375" s="8"/>
      <c r="G375" s="8"/>
      <c r="H375" s="8"/>
      <c r="I375" s="64"/>
      <c r="J375" s="8"/>
      <c r="K375" s="64"/>
      <c r="L375" s="64"/>
      <c r="M375" s="64"/>
      <c r="N375" s="64"/>
      <c r="O375" s="64"/>
      <c r="P375" s="64"/>
      <c r="Q375" s="64"/>
    </row>
    <row r="376" spans="2:17" x14ac:dyDescent="0.25">
      <c r="B376" s="64"/>
      <c r="C376" s="64"/>
      <c r="D376" s="8"/>
      <c r="E376" s="8"/>
      <c r="F376" s="8"/>
      <c r="G376" s="8"/>
      <c r="H376" s="8"/>
      <c r="I376" s="64"/>
      <c r="J376" s="8"/>
      <c r="K376" s="64"/>
      <c r="L376" s="64"/>
      <c r="M376" s="64"/>
      <c r="N376" s="64"/>
      <c r="O376" s="64"/>
      <c r="P376" s="64"/>
      <c r="Q376" s="64"/>
    </row>
    <row r="377" spans="2:17" x14ac:dyDescent="0.25">
      <c r="B377" s="64"/>
      <c r="C377" s="64"/>
      <c r="D377" s="8"/>
      <c r="E377" s="8"/>
      <c r="F377" s="8"/>
      <c r="G377" s="8"/>
      <c r="H377" s="8"/>
      <c r="I377" s="64"/>
      <c r="J377" s="8"/>
      <c r="K377" s="64"/>
      <c r="L377" s="64"/>
      <c r="M377" s="64"/>
      <c r="N377" s="64"/>
      <c r="O377" s="64"/>
      <c r="P377" s="64"/>
      <c r="Q377" s="64"/>
    </row>
    <row r="378" spans="2:17" x14ac:dyDescent="0.25">
      <c r="B378" s="64"/>
      <c r="C378" s="64"/>
      <c r="D378" s="8"/>
      <c r="E378" s="8"/>
      <c r="F378" s="8"/>
      <c r="G378" s="8"/>
      <c r="H378" s="8"/>
      <c r="I378" s="64"/>
      <c r="J378" s="8"/>
      <c r="K378" s="64"/>
      <c r="L378" s="64"/>
      <c r="M378" s="64"/>
      <c r="N378" s="64"/>
      <c r="O378" s="64"/>
      <c r="P378" s="64"/>
      <c r="Q378" s="64"/>
    </row>
    <row r="379" spans="2:17" x14ac:dyDescent="0.25">
      <c r="B379" s="64"/>
      <c r="C379" s="64"/>
      <c r="D379" s="8"/>
      <c r="E379" s="8"/>
      <c r="F379" s="8"/>
      <c r="G379" s="8"/>
      <c r="H379" s="8"/>
      <c r="I379" s="64"/>
      <c r="J379" s="8"/>
      <c r="K379" s="64"/>
      <c r="L379" s="64"/>
      <c r="M379" s="64"/>
      <c r="N379" s="64"/>
      <c r="O379" s="64"/>
      <c r="P379" s="64"/>
      <c r="Q379" s="64"/>
    </row>
    <row r="380" spans="2:17" x14ac:dyDescent="0.25">
      <c r="B380" s="64"/>
      <c r="C380" s="64"/>
      <c r="D380" s="8"/>
      <c r="E380" s="8"/>
      <c r="F380" s="8"/>
      <c r="G380" s="8"/>
      <c r="H380" s="8"/>
      <c r="I380" s="64"/>
      <c r="J380" s="8"/>
      <c r="K380" s="64"/>
      <c r="L380" s="64"/>
      <c r="M380" s="64"/>
      <c r="N380" s="64"/>
      <c r="O380" s="64"/>
      <c r="P380" s="64"/>
      <c r="Q380" s="64"/>
    </row>
    <row r="381" spans="2:17" x14ac:dyDescent="0.25">
      <c r="B381" s="64"/>
      <c r="C381" s="64"/>
      <c r="D381" s="8"/>
      <c r="E381" s="8"/>
      <c r="F381" s="8"/>
      <c r="G381" s="8"/>
      <c r="H381" s="8"/>
      <c r="I381" s="64"/>
      <c r="J381" s="8"/>
      <c r="K381" s="64"/>
      <c r="L381" s="64"/>
      <c r="M381" s="64"/>
      <c r="N381" s="64"/>
      <c r="O381" s="64"/>
      <c r="P381" s="64"/>
      <c r="Q381" s="64"/>
    </row>
    <row r="382" spans="2:17" x14ac:dyDescent="0.25">
      <c r="B382" s="64"/>
      <c r="C382" s="64"/>
      <c r="D382" s="8"/>
      <c r="E382" s="8"/>
      <c r="F382" s="8"/>
      <c r="G382" s="8"/>
      <c r="H382" s="8"/>
      <c r="I382" s="64"/>
      <c r="J382" s="8"/>
      <c r="K382" s="64"/>
      <c r="L382" s="64"/>
      <c r="M382" s="64"/>
      <c r="N382" s="64"/>
      <c r="O382" s="64"/>
      <c r="P382" s="64"/>
      <c r="Q382" s="64"/>
    </row>
    <row r="383" spans="2:17" x14ac:dyDescent="0.25">
      <c r="B383" s="64"/>
      <c r="C383" s="64"/>
      <c r="D383" s="8"/>
      <c r="E383" s="8"/>
      <c r="F383" s="8"/>
      <c r="G383" s="8"/>
      <c r="H383" s="8"/>
      <c r="I383" s="64"/>
      <c r="J383" s="8"/>
      <c r="K383" s="64"/>
      <c r="L383" s="64"/>
      <c r="M383" s="64"/>
      <c r="N383" s="64"/>
      <c r="O383" s="64"/>
      <c r="P383" s="64"/>
      <c r="Q383" s="64"/>
    </row>
    <row r="384" spans="2:17" x14ac:dyDescent="0.25">
      <c r="B384" s="64"/>
      <c r="C384" s="64"/>
      <c r="D384" s="8"/>
      <c r="E384" s="8"/>
      <c r="F384" s="8"/>
      <c r="G384" s="8"/>
      <c r="H384" s="8"/>
      <c r="I384" s="64"/>
      <c r="J384" s="8"/>
      <c r="K384" s="64"/>
      <c r="L384" s="64"/>
      <c r="M384" s="64"/>
      <c r="N384" s="64"/>
      <c r="O384" s="64"/>
      <c r="P384" s="64"/>
      <c r="Q384" s="64"/>
    </row>
    <row r="385" spans="2:17" x14ac:dyDescent="0.25">
      <c r="B385" s="64"/>
      <c r="C385" s="64"/>
      <c r="D385" s="8"/>
      <c r="E385" s="8"/>
      <c r="F385" s="8"/>
      <c r="G385" s="8"/>
      <c r="H385" s="8"/>
      <c r="I385" s="64"/>
      <c r="J385" s="8"/>
      <c r="K385" s="64"/>
      <c r="L385" s="64"/>
      <c r="M385" s="64"/>
      <c r="N385" s="64"/>
      <c r="O385" s="64"/>
      <c r="P385" s="64"/>
      <c r="Q385" s="64"/>
    </row>
    <row r="386" spans="2:17" x14ac:dyDescent="0.25">
      <c r="B386" s="64"/>
      <c r="C386" s="64"/>
      <c r="D386" s="8"/>
      <c r="E386" s="8"/>
      <c r="F386" s="8"/>
      <c r="G386" s="8"/>
      <c r="H386" s="8"/>
      <c r="I386" s="64"/>
      <c r="J386" s="8"/>
      <c r="K386" s="64"/>
      <c r="L386" s="64"/>
      <c r="M386" s="64"/>
      <c r="N386" s="64"/>
      <c r="O386" s="64"/>
      <c r="P386" s="64"/>
      <c r="Q386" s="64"/>
    </row>
    <row r="387" spans="2:17" x14ac:dyDescent="0.25">
      <c r="B387" s="64"/>
      <c r="C387" s="64"/>
      <c r="D387" s="8"/>
      <c r="E387" s="8"/>
      <c r="F387" s="8"/>
      <c r="G387" s="8"/>
      <c r="H387" s="8"/>
      <c r="I387" s="64"/>
      <c r="J387" s="8"/>
      <c r="K387" s="64"/>
      <c r="L387" s="64"/>
      <c r="M387" s="64"/>
      <c r="N387" s="64"/>
      <c r="O387" s="64"/>
      <c r="P387" s="64"/>
      <c r="Q387" s="64"/>
    </row>
    <row r="388" spans="2:17" x14ac:dyDescent="0.25">
      <c r="B388" s="64"/>
      <c r="C388" s="64"/>
      <c r="D388" s="8"/>
      <c r="E388" s="8"/>
      <c r="F388" s="8"/>
      <c r="G388" s="8"/>
      <c r="H388" s="8"/>
      <c r="I388" s="64"/>
      <c r="J388" s="8"/>
      <c r="K388" s="64"/>
      <c r="L388" s="64"/>
      <c r="M388" s="64"/>
      <c r="N388" s="64"/>
      <c r="O388" s="64"/>
      <c r="P388" s="64"/>
      <c r="Q388" s="64"/>
    </row>
    <row r="389" spans="2:17" x14ac:dyDescent="0.25">
      <c r="B389" s="64"/>
      <c r="C389" s="64"/>
      <c r="D389" s="8"/>
      <c r="E389" s="8"/>
      <c r="F389" s="8"/>
      <c r="G389" s="8"/>
      <c r="H389" s="8"/>
      <c r="I389" s="64"/>
      <c r="J389" s="8"/>
      <c r="K389" s="64"/>
      <c r="L389" s="64"/>
      <c r="M389" s="64"/>
      <c r="N389" s="64"/>
      <c r="O389" s="64"/>
      <c r="P389" s="64"/>
      <c r="Q389" s="64"/>
    </row>
    <row r="390" spans="2:17" x14ac:dyDescent="0.25">
      <c r="B390" s="64"/>
      <c r="C390" s="64"/>
      <c r="D390" s="8"/>
      <c r="E390" s="8"/>
      <c r="F390" s="8"/>
      <c r="G390" s="8"/>
      <c r="H390" s="8"/>
      <c r="I390" s="64"/>
      <c r="J390" s="8"/>
      <c r="K390" s="64"/>
      <c r="L390" s="64"/>
      <c r="M390" s="64"/>
      <c r="N390" s="64"/>
      <c r="O390" s="64"/>
      <c r="P390" s="64"/>
      <c r="Q390" s="64"/>
    </row>
    <row r="391" spans="2:17" x14ac:dyDescent="0.25">
      <c r="B391" s="64"/>
      <c r="C391" s="64"/>
      <c r="D391" s="8"/>
      <c r="E391" s="8"/>
      <c r="F391" s="8"/>
      <c r="G391" s="8"/>
      <c r="H391" s="8"/>
      <c r="I391" s="64"/>
      <c r="J391" s="8"/>
      <c r="K391" s="64"/>
      <c r="L391" s="64"/>
      <c r="M391" s="64"/>
      <c r="N391" s="64"/>
      <c r="O391" s="64"/>
      <c r="P391" s="64"/>
      <c r="Q391" s="64"/>
    </row>
    <row r="392" spans="2:17" x14ac:dyDescent="0.25">
      <c r="B392" s="64"/>
      <c r="C392" s="64"/>
      <c r="D392" s="8"/>
      <c r="E392" s="8"/>
      <c r="F392" s="8"/>
      <c r="G392" s="8"/>
      <c r="H392" s="8"/>
      <c r="I392" s="64"/>
      <c r="J392" s="8"/>
      <c r="K392" s="64"/>
      <c r="L392" s="64"/>
      <c r="M392" s="64"/>
      <c r="N392" s="64"/>
      <c r="O392" s="64"/>
      <c r="P392" s="64"/>
      <c r="Q392" s="64"/>
    </row>
    <row r="393" spans="2:17" x14ac:dyDescent="0.25">
      <c r="B393" s="64"/>
      <c r="C393" s="64"/>
      <c r="D393" s="8"/>
      <c r="E393" s="8"/>
      <c r="F393" s="8"/>
      <c r="G393" s="8"/>
      <c r="H393" s="8"/>
      <c r="I393" s="64"/>
      <c r="J393" s="8"/>
      <c r="K393" s="64"/>
      <c r="L393" s="64"/>
      <c r="M393" s="64"/>
      <c r="N393" s="64"/>
      <c r="O393" s="64"/>
      <c r="P393" s="64"/>
      <c r="Q393" s="64"/>
    </row>
    <row r="394" spans="2:17" x14ac:dyDescent="0.25">
      <c r="B394" s="64"/>
      <c r="C394" s="64"/>
      <c r="D394" s="8"/>
      <c r="E394" s="8"/>
      <c r="F394" s="8"/>
      <c r="G394" s="8"/>
      <c r="H394" s="8"/>
      <c r="I394" s="64"/>
      <c r="J394" s="8"/>
      <c r="K394" s="64"/>
      <c r="L394" s="64"/>
      <c r="M394" s="64"/>
      <c r="N394" s="64"/>
      <c r="O394" s="64"/>
      <c r="P394" s="64"/>
      <c r="Q394" s="64"/>
    </row>
    <row r="395" spans="2:17" x14ac:dyDescent="0.25">
      <c r="B395" s="64"/>
      <c r="C395" s="64"/>
      <c r="D395" s="8"/>
      <c r="E395" s="8"/>
      <c r="F395" s="8"/>
      <c r="G395" s="8"/>
      <c r="H395" s="8"/>
      <c r="I395" s="64"/>
      <c r="J395" s="8"/>
      <c r="K395" s="64"/>
      <c r="L395" s="64"/>
      <c r="M395" s="64"/>
      <c r="N395" s="64"/>
      <c r="O395" s="64"/>
      <c r="P395" s="64"/>
      <c r="Q395" s="64"/>
    </row>
    <row r="396" spans="2:17" x14ac:dyDescent="0.25">
      <c r="B396" s="64"/>
      <c r="C396" s="64"/>
      <c r="D396" s="8"/>
      <c r="E396" s="8"/>
      <c r="F396" s="8"/>
      <c r="G396" s="8"/>
      <c r="H396" s="8"/>
      <c r="I396" s="64"/>
      <c r="J396" s="8"/>
      <c r="K396" s="64"/>
      <c r="L396" s="64"/>
      <c r="M396" s="64"/>
      <c r="N396" s="64"/>
      <c r="O396" s="64"/>
      <c r="P396" s="64"/>
      <c r="Q396" s="64"/>
    </row>
    <row r="397" spans="2:17" x14ac:dyDescent="0.25">
      <c r="B397" s="64"/>
      <c r="C397" s="64"/>
      <c r="D397" s="8"/>
      <c r="E397" s="8"/>
      <c r="F397" s="8"/>
      <c r="G397" s="8"/>
      <c r="H397" s="8"/>
      <c r="I397" s="64"/>
      <c r="J397" s="8"/>
      <c r="K397" s="64"/>
      <c r="L397" s="64"/>
      <c r="M397" s="64"/>
      <c r="N397" s="64"/>
      <c r="O397" s="64"/>
      <c r="P397" s="64"/>
      <c r="Q397" s="64"/>
    </row>
    <row r="398" spans="2:17" x14ac:dyDescent="0.25">
      <c r="B398" s="64"/>
      <c r="C398" s="64"/>
      <c r="D398" s="8"/>
      <c r="E398" s="8"/>
      <c r="F398" s="8"/>
      <c r="G398" s="8"/>
      <c r="H398" s="8"/>
      <c r="I398" s="64"/>
      <c r="J398" s="8"/>
      <c r="K398" s="64"/>
      <c r="L398" s="64"/>
      <c r="M398" s="64"/>
      <c r="N398" s="64"/>
      <c r="O398" s="64"/>
      <c r="P398" s="64"/>
      <c r="Q398" s="64"/>
    </row>
    <row r="399" spans="2:17" x14ac:dyDescent="0.25">
      <c r="B399" s="64"/>
      <c r="C399" s="64"/>
      <c r="D399" s="8"/>
      <c r="E399" s="8"/>
      <c r="F399" s="8"/>
      <c r="G399" s="8"/>
      <c r="H399" s="8"/>
      <c r="I399" s="64"/>
      <c r="J399" s="8"/>
      <c r="K399" s="64"/>
      <c r="L399" s="64"/>
      <c r="M399" s="64"/>
      <c r="N399" s="64"/>
      <c r="O399" s="64"/>
      <c r="P399" s="64"/>
      <c r="Q399" s="64"/>
    </row>
    <row r="400" spans="2:17" x14ac:dyDescent="0.25">
      <c r="B400" s="64"/>
      <c r="C400" s="64"/>
      <c r="D400" s="8"/>
      <c r="E400" s="8"/>
      <c r="F400" s="8"/>
      <c r="G400" s="8"/>
      <c r="H400" s="8"/>
      <c r="I400" s="64"/>
      <c r="J400" s="8"/>
      <c r="K400" s="64"/>
      <c r="L400" s="64"/>
      <c r="M400" s="64"/>
      <c r="N400" s="64"/>
      <c r="O400" s="64"/>
      <c r="P400" s="64"/>
      <c r="Q400" s="64"/>
    </row>
    <row r="401" spans="2:17" x14ac:dyDescent="0.25">
      <c r="B401" s="64"/>
      <c r="C401" s="64"/>
      <c r="D401" s="8"/>
      <c r="E401" s="8"/>
      <c r="F401" s="8"/>
      <c r="G401" s="8"/>
      <c r="H401" s="8"/>
      <c r="I401" s="64"/>
      <c r="J401" s="8"/>
      <c r="K401" s="64"/>
      <c r="L401" s="64"/>
      <c r="M401" s="64"/>
      <c r="N401" s="64"/>
      <c r="O401" s="64"/>
      <c r="P401" s="64"/>
      <c r="Q401" s="64"/>
    </row>
    <row r="402" spans="2:17" x14ac:dyDescent="0.25">
      <c r="B402" s="64"/>
      <c r="C402" s="64"/>
      <c r="D402" s="8"/>
      <c r="E402" s="8"/>
      <c r="F402" s="8"/>
      <c r="G402" s="8"/>
      <c r="H402" s="8"/>
      <c r="I402" s="64"/>
      <c r="J402" s="8"/>
      <c r="K402" s="64"/>
      <c r="L402" s="64"/>
      <c r="M402" s="64"/>
      <c r="N402" s="64"/>
      <c r="O402" s="64"/>
      <c r="P402" s="64"/>
      <c r="Q402" s="64"/>
    </row>
    <row r="403" spans="2:17" x14ac:dyDescent="0.25">
      <c r="B403" s="64"/>
      <c r="C403" s="64"/>
      <c r="D403" s="8"/>
      <c r="E403" s="8"/>
      <c r="F403" s="8"/>
      <c r="G403" s="8"/>
      <c r="H403" s="8"/>
      <c r="I403" s="64"/>
      <c r="J403" s="8"/>
      <c r="K403" s="64"/>
      <c r="L403" s="64"/>
      <c r="M403" s="64"/>
      <c r="N403" s="64"/>
      <c r="O403" s="64"/>
      <c r="P403" s="64"/>
      <c r="Q403" s="64"/>
    </row>
    <row r="404" spans="2:17" x14ac:dyDescent="0.25">
      <c r="B404" s="64"/>
      <c r="C404" s="64"/>
      <c r="D404" s="8"/>
      <c r="E404" s="8"/>
      <c r="F404" s="8"/>
      <c r="G404" s="8"/>
      <c r="H404" s="8"/>
      <c r="I404" s="64"/>
      <c r="J404" s="8"/>
      <c r="K404" s="64"/>
      <c r="L404" s="64"/>
      <c r="M404" s="64"/>
      <c r="N404" s="64"/>
      <c r="O404" s="64"/>
      <c r="P404" s="64"/>
      <c r="Q404" s="64"/>
    </row>
    <row r="405" spans="2:17" x14ac:dyDescent="0.25">
      <c r="B405" s="64"/>
      <c r="C405" s="64"/>
      <c r="D405" s="8"/>
      <c r="E405" s="8"/>
      <c r="F405" s="8"/>
      <c r="G405" s="8"/>
      <c r="H405" s="8"/>
      <c r="I405" s="64"/>
      <c r="J405" s="8"/>
      <c r="K405" s="64"/>
      <c r="L405" s="64"/>
      <c r="M405" s="64"/>
      <c r="N405" s="64"/>
      <c r="O405" s="64"/>
      <c r="P405" s="64"/>
      <c r="Q405" s="64"/>
    </row>
    <row r="406" spans="2:17" x14ac:dyDescent="0.25">
      <c r="B406" s="64"/>
      <c r="C406" s="64"/>
      <c r="D406" s="8"/>
      <c r="E406" s="8"/>
      <c r="F406" s="8"/>
      <c r="G406" s="8"/>
      <c r="H406" s="8"/>
      <c r="I406" s="64"/>
      <c r="J406" s="8"/>
      <c r="K406" s="64"/>
      <c r="L406" s="64"/>
      <c r="M406" s="64"/>
      <c r="N406" s="64"/>
      <c r="O406" s="64"/>
      <c r="P406" s="64"/>
      <c r="Q406" s="64"/>
    </row>
    <row r="407" spans="2:17" x14ac:dyDescent="0.25">
      <c r="B407" s="64"/>
      <c r="C407" s="64"/>
      <c r="D407" s="8"/>
      <c r="E407" s="8"/>
      <c r="F407" s="8"/>
      <c r="G407" s="8"/>
      <c r="H407" s="8"/>
      <c r="I407" s="64"/>
      <c r="J407" s="8"/>
      <c r="K407" s="64"/>
      <c r="L407" s="64"/>
      <c r="M407" s="64"/>
      <c r="N407" s="64"/>
      <c r="O407" s="64"/>
      <c r="P407" s="64"/>
      <c r="Q407" s="64"/>
    </row>
    <row r="408" spans="2:17" x14ac:dyDescent="0.25">
      <c r="B408" s="64"/>
      <c r="C408" s="64"/>
      <c r="D408" s="8"/>
      <c r="E408" s="8"/>
      <c r="F408" s="8"/>
      <c r="G408" s="8"/>
      <c r="H408" s="8"/>
      <c r="I408" s="64"/>
      <c r="J408" s="8"/>
      <c r="K408" s="64"/>
      <c r="L408" s="64"/>
      <c r="M408" s="64"/>
      <c r="N408" s="64"/>
      <c r="O408" s="64"/>
      <c r="P408" s="64"/>
      <c r="Q408" s="64"/>
    </row>
    <row r="409" spans="2:17" x14ac:dyDescent="0.25">
      <c r="B409" s="64"/>
      <c r="C409" s="64"/>
      <c r="D409" s="8"/>
      <c r="E409" s="8"/>
      <c r="F409" s="8"/>
      <c r="G409" s="8"/>
      <c r="H409" s="8"/>
      <c r="I409" s="64"/>
      <c r="J409" s="8"/>
      <c r="K409" s="64"/>
      <c r="L409" s="64"/>
      <c r="M409" s="64"/>
      <c r="N409" s="64"/>
      <c r="O409" s="64"/>
      <c r="P409" s="64"/>
      <c r="Q409" s="64"/>
    </row>
    <row r="410" spans="2:17" x14ac:dyDescent="0.25">
      <c r="B410" s="64"/>
      <c r="C410" s="64"/>
      <c r="D410" s="8"/>
      <c r="E410" s="8"/>
      <c r="F410" s="8"/>
      <c r="G410" s="8"/>
      <c r="H410" s="8"/>
      <c r="I410" s="64"/>
      <c r="J410" s="8"/>
      <c r="K410" s="64"/>
      <c r="L410" s="64"/>
      <c r="M410" s="64"/>
      <c r="N410" s="64"/>
      <c r="O410" s="64"/>
      <c r="P410" s="64"/>
      <c r="Q410" s="64"/>
    </row>
    <row r="411" spans="2:17" x14ac:dyDescent="0.25">
      <c r="B411" s="64"/>
      <c r="C411" s="64"/>
      <c r="D411" s="8"/>
      <c r="E411" s="8"/>
      <c r="F411" s="8"/>
      <c r="G411" s="8"/>
      <c r="H411" s="8"/>
      <c r="I411" s="64"/>
      <c r="J411" s="8"/>
      <c r="K411" s="64"/>
      <c r="L411" s="64"/>
      <c r="M411" s="64"/>
      <c r="N411" s="64"/>
      <c r="O411" s="64"/>
      <c r="P411" s="64"/>
      <c r="Q411" s="64"/>
    </row>
    <row r="412" spans="2:17" x14ac:dyDescent="0.25">
      <c r="B412" s="64"/>
      <c r="C412" s="64"/>
      <c r="D412" s="8"/>
      <c r="E412" s="8"/>
      <c r="F412" s="8"/>
      <c r="G412" s="8"/>
      <c r="H412" s="8"/>
      <c r="I412" s="64"/>
      <c r="J412" s="8"/>
      <c r="K412" s="64"/>
      <c r="L412" s="64"/>
      <c r="M412" s="64"/>
      <c r="N412" s="64"/>
      <c r="O412" s="64"/>
      <c r="P412" s="64"/>
      <c r="Q412" s="64"/>
    </row>
    <row r="413" spans="2:17" x14ac:dyDescent="0.25">
      <c r="B413" s="64"/>
      <c r="C413" s="64"/>
      <c r="D413" s="8"/>
      <c r="E413" s="8"/>
      <c r="F413" s="8"/>
      <c r="G413" s="8"/>
      <c r="H413" s="8"/>
      <c r="I413" s="64"/>
      <c r="J413" s="8"/>
      <c r="K413" s="64"/>
      <c r="L413" s="64"/>
      <c r="M413" s="64"/>
      <c r="N413" s="64"/>
      <c r="O413" s="64"/>
      <c r="P413" s="64"/>
      <c r="Q413" s="64"/>
    </row>
    <row r="414" spans="2:17" x14ac:dyDescent="0.25">
      <c r="B414" s="64"/>
      <c r="C414" s="64"/>
      <c r="D414" s="8"/>
      <c r="E414" s="8"/>
      <c r="F414" s="8"/>
      <c r="G414" s="8"/>
      <c r="H414" s="8"/>
      <c r="I414" s="64"/>
      <c r="J414" s="8"/>
      <c r="K414" s="64"/>
      <c r="L414" s="64"/>
      <c r="M414" s="64"/>
      <c r="N414" s="64"/>
      <c r="O414" s="64"/>
      <c r="P414" s="64"/>
      <c r="Q414" s="64"/>
    </row>
    <row r="415" spans="2:17" x14ac:dyDescent="0.25">
      <c r="B415" s="64"/>
      <c r="C415" s="64"/>
      <c r="D415" s="8"/>
      <c r="E415" s="8"/>
      <c r="F415" s="8"/>
      <c r="G415" s="8"/>
      <c r="H415" s="8"/>
      <c r="I415" s="64"/>
      <c r="J415" s="8"/>
      <c r="K415" s="64"/>
      <c r="L415" s="64"/>
      <c r="M415" s="64"/>
      <c r="N415" s="64"/>
      <c r="O415" s="64"/>
      <c r="P415" s="64"/>
      <c r="Q415" s="64"/>
    </row>
    <row r="416" spans="2:17" x14ac:dyDescent="0.25">
      <c r="B416" s="64"/>
      <c r="C416" s="64"/>
      <c r="D416" s="8"/>
      <c r="E416" s="8"/>
      <c r="F416" s="8"/>
      <c r="G416" s="8"/>
      <c r="H416" s="8"/>
      <c r="I416" s="64"/>
      <c r="J416" s="8"/>
      <c r="K416" s="64"/>
      <c r="L416" s="64"/>
      <c r="M416" s="64"/>
      <c r="N416" s="64"/>
      <c r="O416" s="64"/>
      <c r="P416" s="64"/>
      <c r="Q416" s="64"/>
    </row>
    <row r="417" spans="2:17" x14ac:dyDescent="0.25">
      <c r="B417" s="64"/>
      <c r="C417" s="64"/>
      <c r="D417" s="8"/>
      <c r="E417" s="8"/>
      <c r="F417" s="8"/>
      <c r="G417" s="8"/>
      <c r="H417" s="8"/>
      <c r="I417" s="64"/>
      <c r="J417" s="8"/>
      <c r="K417" s="64"/>
      <c r="L417" s="64"/>
      <c r="M417" s="64"/>
      <c r="N417" s="64"/>
      <c r="O417" s="64"/>
      <c r="P417" s="64"/>
      <c r="Q417" s="64"/>
    </row>
    <row r="418" spans="2:17" x14ac:dyDescent="0.25">
      <c r="B418" s="64"/>
      <c r="C418" s="64"/>
      <c r="D418" s="8"/>
      <c r="E418" s="8"/>
      <c r="F418" s="8"/>
      <c r="G418" s="8"/>
      <c r="H418" s="8"/>
      <c r="I418" s="64"/>
      <c r="J418" s="8"/>
      <c r="K418" s="64"/>
      <c r="L418" s="64"/>
      <c r="M418" s="64"/>
      <c r="N418" s="64"/>
      <c r="O418" s="64"/>
      <c r="P418" s="64"/>
      <c r="Q418" s="64"/>
    </row>
    <row r="419" spans="2:17" x14ac:dyDescent="0.25">
      <c r="B419" s="64"/>
      <c r="C419" s="64"/>
      <c r="D419" s="8"/>
      <c r="E419" s="8"/>
      <c r="F419" s="8"/>
      <c r="G419" s="8"/>
      <c r="H419" s="8"/>
      <c r="I419" s="64"/>
      <c r="J419" s="8"/>
      <c r="K419" s="64"/>
      <c r="L419" s="64"/>
      <c r="M419" s="64"/>
      <c r="N419" s="64"/>
      <c r="O419" s="64"/>
      <c r="P419" s="64"/>
      <c r="Q419" s="64"/>
    </row>
    <row r="420" spans="2:17" x14ac:dyDescent="0.25">
      <c r="B420" s="64"/>
      <c r="C420" s="64"/>
      <c r="D420" s="8"/>
      <c r="E420" s="8"/>
      <c r="F420" s="8"/>
      <c r="G420" s="8"/>
      <c r="H420" s="8"/>
      <c r="I420" s="64"/>
      <c r="J420" s="8"/>
      <c r="K420" s="64"/>
      <c r="L420" s="64"/>
      <c r="M420" s="64"/>
      <c r="N420" s="64"/>
      <c r="O420" s="64"/>
      <c r="P420" s="64"/>
      <c r="Q420" s="64"/>
    </row>
    <row r="421" spans="2:17" x14ac:dyDescent="0.25">
      <c r="B421" s="64"/>
      <c r="C421" s="64"/>
      <c r="D421" s="8"/>
      <c r="E421" s="8"/>
      <c r="F421" s="8"/>
      <c r="G421" s="8"/>
      <c r="H421" s="8"/>
      <c r="I421" s="64"/>
      <c r="J421" s="8"/>
      <c r="K421" s="64"/>
      <c r="L421" s="64"/>
      <c r="M421" s="64"/>
      <c r="N421" s="64"/>
      <c r="O421" s="64"/>
      <c r="P421" s="64"/>
      <c r="Q421" s="64"/>
    </row>
    <row r="422" spans="2:17" x14ac:dyDescent="0.25">
      <c r="B422" s="64"/>
      <c r="C422" s="64"/>
      <c r="D422" s="8"/>
      <c r="E422" s="8"/>
      <c r="F422" s="8"/>
      <c r="G422" s="8"/>
      <c r="H422" s="8"/>
      <c r="I422" s="64"/>
      <c r="J422" s="8"/>
      <c r="K422" s="64"/>
      <c r="L422" s="64"/>
      <c r="M422" s="64"/>
      <c r="N422" s="64"/>
      <c r="O422" s="64"/>
      <c r="P422" s="64"/>
      <c r="Q422" s="64"/>
    </row>
    <row r="423" spans="2:17" x14ac:dyDescent="0.25">
      <c r="B423" s="64"/>
      <c r="C423" s="64"/>
      <c r="D423" s="8"/>
      <c r="E423" s="8"/>
      <c r="F423" s="8"/>
      <c r="G423" s="8"/>
      <c r="H423" s="8"/>
      <c r="I423" s="64"/>
      <c r="J423" s="8"/>
      <c r="K423" s="64"/>
      <c r="L423" s="64"/>
      <c r="M423" s="64"/>
      <c r="N423" s="64"/>
      <c r="O423" s="64"/>
      <c r="P423" s="64"/>
      <c r="Q423" s="64"/>
    </row>
    <row r="424" spans="2:17" x14ac:dyDescent="0.25">
      <c r="B424" s="64"/>
      <c r="C424" s="64"/>
      <c r="D424" s="8"/>
      <c r="E424" s="8"/>
      <c r="F424" s="8"/>
      <c r="G424" s="8"/>
      <c r="H424" s="8"/>
      <c r="I424" s="64"/>
      <c r="J424" s="8"/>
      <c r="K424" s="64"/>
      <c r="L424" s="64"/>
      <c r="M424" s="64"/>
      <c r="N424" s="64"/>
      <c r="O424" s="64"/>
      <c r="P424" s="64"/>
      <c r="Q424" s="64"/>
    </row>
    <row r="425" spans="2:17" x14ac:dyDescent="0.25">
      <c r="B425" s="64"/>
      <c r="C425" s="64"/>
      <c r="D425" s="8"/>
      <c r="E425" s="8"/>
      <c r="F425" s="8"/>
      <c r="G425" s="8"/>
      <c r="H425" s="8"/>
      <c r="I425" s="64"/>
      <c r="J425" s="8"/>
      <c r="K425" s="64"/>
      <c r="L425" s="64"/>
      <c r="M425" s="64"/>
      <c r="N425" s="64"/>
      <c r="O425" s="64"/>
      <c r="P425" s="64"/>
      <c r="Q425" s="64"/>
    </row>
    <row r="426" spans="2:17" x14ac:dyDescent="0.25">
      <c r="B426" s="64"/>
      <c r="C426" s="64"/>
      <c r="D426" s="8"/>
      <c r="E426" s="8"/>
      <c r="F426" s="8"/>
      <c r="G426" s="8"/>
      <c r="H426" s="8"/>
      <c r="I426" s="64"/>
      <c r="J426" s="8"/>
      <c r="K426" s="64"/>
      <c r="L426" s="64"/>
      <c r="M426" s="64"/>
      <c r="N426" s="64"/>
      <c r="O426" s="64"/>
      <c r="P426" s="64"/>
      <c r="Q426" s="64"/>
    </row>
    <row r="427" spans="2:17" x14ac:dyDescent="0.25">
      <c r="B427" s="64"/>
      <c r="C427" s="64"/>
      <c r="D427" s="8"/>
      <c r="E427" s="8"/>
      <c r="F427" s="8"/>
      <c r="G427" s="8"/>
      <c r="H427" s="8"/>
      <c r="I427" s="64"/>
      <c r="J427" s="8"/>
      <c r="K427" s="64"/>
      <c r="L427" s="64"/>
      <c r="M427" s="64"/>
      <c r="N427" s="64"/>
      <c r="O427" s="64"/>
      <c r="P427" s="64"/>
      <c r="Q427" s="64"/>
    </row>
    <row r="428" spans="2:17" x14ac:dyDescent="0.25">
      <c r="B428" s="64"/>
      <c r="C428" s="64"/>
      <c r="D428" s="8"/>
      <c r="E428" s="8"/>
      <c r="F428" s="8"/>
      <c r="G428" s="8"/>
      <c r="H428" s="8"/>
      <c r="I428" s="64"/>
      <c r="J428" s="8"/>
      <c r="K428" s="64"/>
      <c r="L428" s="64"/>
      <c r="M428" s="64"/>
      <c r="N428" s="64"/>
      <c r="O428" s="64"/>
      <c r="P428" s="64"/>
      <c r="Q428" s="64"/>
    </row>
    <row r="429" spans="2:17" x14ac:dyDescent="0.25">
      <c r="B429" s="64"/>
      <c r="C429" s="64"/>
      <c r="D429" s="8"/>
      <c r="E429" s="8"/>
      <c r="F429" s="8"/>
      <c r="G429" s="8"/>
      <c r="H429" s="8"/>
      <c r="I429" s="64"/>
      <c r="J429" s="8"/>
      <c r="K429" s="64"/>
      <c r="L429" s="64"/>
      <c r="M429" s="64"/>
      <c r="N429" s="64"/>
      <c r="O429" s="64"/>
      <c r="P429" s="64"/>
      <c r="Q429" s="64"/>
    </row>
    <row r="430" spans="2:17" x14ac:dyDescent="0.25">
      <c r="B430" s="64"/>
      <c r="C430" s="64"/>
      <c r="D430" s="8"/>
      <c r="E430" s="8"/>
      <c r="F430" s="8"/>
      <c r="G430" s="8"/>
      <c r="H430" s="8"/>
      <c r="I430" s="64"/>
      <c r="J430" s="8"/>
      <c r="K430" s="64"/>
      <c r="L430" s="64"/>
      <c r="M430" s="64"/>
      <c r="N430" s="64"/>
      <c r="O430" s="64"/>
      <c r="P430" s="64"/>
      <c r="Q430" s="64"/>
    </row>
    <row r="431" spans="2:17" x14ac:dyDescent="0.25">
      <c r="B431" s="64"/>
      <c r="C431" s="64"/>
      <c r="D431" s="8"/>
      <c r="E431" s="8"/>
      <c r="F431" s="8"/>
      <c r="G431" s="8"/>
      <c r="H431" s="8"/>
      <c r="I431" s="64"/>
      <c r="J431" s="8"/>
      <c r="K431" s="64"/>
      <c r="L431" s="64"/>
      <c r="M431" s="64"/>
      <c r="N431" s="64"/>
      <c r="O431" s="64"/>
      <c r="P431" s="64"/>
      <c r="Q431" s="64"/>
    </row>
    <row r="432" spans="2:17" x14ac:dyDescent="0.25">
      <c r="B432" s="64"/>
      <c r="C432" s="64"/>
      <c r="D432" s="8"/>
      <c r="E432" s="8"/>
      <c r="F432" s="8"/>
      <c r="G432" s="8"/>
      <c r="H432" s="8"/>
      <c r="I432" s="64"/>
      <c r="J432" s="8"/>
      <c r="K432" s="64"/>
      <c r="L432" s="64"/>
      <c r="M432" s="64"/>
      <c r="N432" s="64"/>
      <c r="O432" s="64"/>
      <c r="P432" s="64"/>
      <c r="Q432" s="64"/>
    </row>
    <row r="433" spans="2:17" x14ac:dyDescent="0.25">
      <c r="B433" s="64"/>
      <c r="C433" s="64"/>
      <c r="D433" s="8"/>
      <c r="E433" s="8"/>
      <c r="F433" s="8"/>
      <c r="G433" s="8"/>
      <c r="H433" s="8"/>
      <c r="I433" s="64"/>
      <c r="J433" s="8"/>
      <c r="K433" s="64"/>
      <c r="L433" s="64"/>
      <c r="M433" s="64"/>
      <c r="N433" s="64"/>
      <c r="O433" s="64"/>
      <c r="P433" s="64"/>
      <c r="Q433" s="64"/>
    </row>
    <row r="434" spans="2:17" x14ac:dyDescent="0.25">
      <c r="B434" s="64"/>
      <c r="C434" s="64"/>
      <c r="D434" s="8"/>
      <c r="E434" s="8"/>
      <c r="F434" s="8"/>
      <c r="G434" s="8"/>
      <c r="H434" s="8"/>
      <c r="I434" s="64"/>
      <c r="J434" s="8"/>
      <c r="K434" s="64"/>
      <c r="L434" s="64"/>
      <c r="M434" s="64"/>
      <c r="N434" s="64"/>
      <c r="O434" s="64"/>
      <c r="P434" s="64"/>
      <c r="Q434" s="64"/>
    </row>
    <row r="435" spans="2:17" x14ac:dyDescent="0.25">
      <c r="B435" s="64"/>
      <c r="C435" s="64"/>
      <c r="D435" s="8"/>
      <c r="E435" s="8"/>
      <c r="F435" s="8"/>
      <c r="G435" s="8"/>
      <c r="H435" s="8"/>
      <c r="I435" s="64"/>
      <c r="J435" s="8"/>
      <c r="K435" s="64"/>
      <c r="L435" s="64"/>
      <c r="M435" s="64"/>
      <c r="N435" s="64"/>
      <c r="O435" s="64"/>
      <c r="P435" s="64"/>
      <c r="Q435" s="64"/>
    </row>
    <row r="436" spans="2:17" x14ac:dyDescent="0.25">
      <c r="B436" s="64"/>
      <c r="C436" s="64"/>
      <c r="D436" s="8"/>
      <c r="E436" s="8"/>
      <c r="F436" s="8"/>
      <c r="G436" s="8"/>
      <c r="H436" s="8"/>
      <c r="I436" s="64"/>
      <c r="J436" s="8"/>
      <c r="K436" s="64"/>
      <c r="L436" s="64"/>
      <c r="M436" s="64"/>
      <c r="N436" s="64"/>
      <c r="O436" s="64"/>
      <c r="P436" s="64"/>
      <c r="Q436" s="64"/>
    </row>
    <row r="437" spans="2:17" x14ac:dyDescent="0.25">
      <c r="B437" s="64"/>
      <c r="C437" s="64"/>
      <c r="D437" s="8"/>
      <c r="E437" s="8"/>
      <c r="F437" s="8"/>
      <c r="G437" s="8"/>
      <c r="H437" s="8"/>
      <c r="I437" s="64"/>
      <c r="J437" s="8"/>
      <c r="K437" s="64"/>
      <c r="L437" s="64"/>
      <c r="M437" s="64"/>
      <c r="N437" s="64"/>
      <c r="O437" s="64"/>
      <c r="P437" s="64"/>
      <c r="Q437" s="64"/>
    </row>
    <row r="438" spans="2:17" x14ac:dyDescent="0.25">
      <c r="B438" s="64"/>
      <c r="C438" s="64"/>
      <c r="D438" s="8"/>
      <c r="E438" s="8"/>
      <c r="F438" s="8"/>
      <c r="G438" s="8"/>
      <c r="H438" s="8"/>
      <c r="I438" s="64"/>
      <c r="J438" s="8"/>
      <c r="K438" s="64"/>
      <c r="L438" s="64"/>
      <c r="M438" s="64"/>
      <c r="N438" s="64"/>
      <c r="O438" s="64"/>
      <c r="P438" s="64"/>
      <c r="Q438" s="64"/>
    </row>
    <row r="439" spans="2:17" x14ac:dyDescent="0.25">
      <c r="B439" s="64"/>
      <c r="C439" s="64"/>
      <c r="D439" s="8"/>
      <c r="E439" s="8"/>
      <c r="F439" s="8"/>
      <c r="G439" s="8"/>
      <c r="H439" s="8"/>
      <c r="I439" s="64"/>
      <c r="J439" s="8"/>
      <c r="K439" s="64"/>
      <c r="L439" s="64"/>
      <c r="M439" s="64"/>
      <c r="N439" s="64"/>
      <c r="O439" s="64"/>
      <c r="P439" s="64"/>
      <c r="Q439" s="64"/>
    </row>
    <row r="440" spans="2:17" x14ac:dyDescent="0.25">
      <c r="B440" s="64"/>
      <c r="C440" s="64"/>
      <c r="D440" s="8"/>
      <c r="E440" s="8"/>
      <c r="F440" s="8"/>
      <c r="G440" s="8"/>
      <c r="H440" s="8"/>
      <c r="I440" s="64"/>
      <c r="J440" s="8"/>
      <c r="K440" s="64"/>
      <c r="L440" s="64"/>
      <c r="M440" s="64"/>
      <c r="N440" s="64"/>
      <c r="O440" s="64"/>
      <c r="P440" s="64"/>
      <c r="Q440" s="64"/>
    </row>
    <row r="441" spans="2:17" x14ac:dyDescent="0.25">
      <c r="B441" s="64"/>
      <c r="C441" s="64"/>
      <c r="D441" s="8"/>
      <c r="E441" s="8"/>
      <c r="F441" s="8"/>
      <c r="G441" s="8"/>
      <c r="H441" s="8"/>
      <c r="I441" s="64"/>
      <c r="J441" s="8"/>
      <c r="K441" s="64"/>
      <c r="L441" s="64"/>
      <c r="M441" s="64"/>
      <c r="N441" s="64"/>
      <c r="O441" s="64"/>
      <c r="P441" s="64"/>
      <c r="Q441" s="64"/>
    </row>
    <row r="442" spans="2:17" x14ac:dyDescent="0.25">
      <c r="B442" s="64"/>
      <c r="C442" s="64"/>
      <c r="D442" s="8"/>
      <c r="E442" s="8"/>
      <c r="F442" s="8"/>
      <c r="G442" s="8"/>
      <c r="H442" s="8"/>
      <c r="I442" s="64"/>
      <c r="J442" s="8"/>
      <c r="K442" s="64"/>
      <c r="L442" s="64"/>
      <c r="M442" s="64"/>
      <c r="N442" s="64"/>
      <c r="O442" s="64"/>
      <c r="P442" s="64"/>
      <c r="Q442" s="64"/>
    </row>
    <row r="443" spans="2:17" x14ac:dyDescent="0.25">
      <c r="B443" s="64"/>
      <c r="C443" s="64"/>
      <c r="D443" s="8"/>
      <c r="E443" s="8"/>
      <c r="F443" s="8"/>
      <c r="G443" s="8"/>
      <c r="H443" s="8"/>
      <c r="I443" s="64"/>
      <c r="J443" s="8"/>
      <c r="K443" s="64"/>
      <c r="L443" s="64"/>
      <c r="M443" s="64"/>
      <c r="N443" s="64"/>
      <c r="O443" s="64"/>
      <c r="P443" s="64"/>
      <c r="Q443" s="64"/>
    </row>
    <row r="444" spans="2:17" x14ac:dyDescent="0.25">
      <c r="B444" s="64"/>
      <c r="C444" s="64"/>
      <c r="D444" s="8"/>
      <c r="E444" s="8"/>
      <c r="F444" s="8"/>
      <c r="G444" s="8"/>
      <c r="H444" s="8"/>
      <c r="I444" s="64"/>
      <c r="J444" s="8"/>
      <c r="K444" s="64"/>
      <c r="L444" s="64"/>
      <c r="M444" s="64"/>
      <c r="N444" s="64"/>
      <c r="O444" s="64"/>
      <c r="P444" s="64"/>
      <c r="Q444" s="64"/>
    </row>
    <row r="445" spans="2:17" x14ac:dyDescent="0.25">
      <c r="B445" s="64"/>
      <c r="C445" s="64"/>
      <c r="D445" s="8"/>
      <c r="E445" s="8"/>
      <c r="F445" s="8"/>
      <c r="G445" s="8"/>
      <c r="H445" s="8"/>
      <c r="I445" s="64"/>
      <c r="J445" s="8"/>
      <c r="K445" s="64"/>
      <c r="L445" s="64"/>
      <c r="M445" s="64"/>
      <c r="N445" s="64"/>
      <c r="O445" s="64"/>
      <c r="P445" s="64"/>
      <c r="Q445" s="64"/>
    </row>
    <row r="446" spans="2:17" x14ac:dyDescent="0.25">
      <c r="B446" s="64"/>
      <c r="C446" s="64"/>
      <c r="D446" s="8"/>
      <c r="E446" s="8"/>
      <c r="F446" s="8"/>
      <c r="G446" s="8"/>
      <c r="H446" s="8"/>
      <c r="I446" s="64"/>
      <c r="J446" s="8"/>
      <c r="K446" s="64"/>
      <c r="L446" s="64"/>
      <c r="M446" s="64"/>
      <c r="N446" s="64"/>
      <c r="O446" s="64"/>
      <c r="P446" s="64"/>
      <c r="Q446" s="64"/>
    </row>
    <row r="447" spans="2:17" x14ac:dyDescent="0.25">
      <c r="B447" s="64"/>
      <c r="C447" s="64"/>
      <c r="D447" s="8"/>
      <c r="E447" s="8"/>
      <c r="F447" s="8"/>
      <c r="G447" s="8"/>
      <c r="H447" s="8"/>
      <c r="I447" s="64"/>
      <c r="J447" s="8"/>
      <c r="K447" s="64"/>
      <c r="L447" s="64"/>
      <c r="M447" s="64"/>
      <c r="N447" s="64"/>
      <c r="O447" s="64"/>
      <c r="P447" s="64"/>
      <c r="Q447" s="64"/>
    </row>
    <row r="448" spans="2:17" x14ac:dyDescent="0.25">
      <c r="B448" s="64"/>
      <c r="C448" s="64"/>
      <c r="D448" s="8"/>
      <c r="E448" s="8"/>
      <c r="F448" s="8"/>
      <c r="G448" s="8"/>
      <c r="H448" s="8"/>
      <c r="I448" s="64"/>
      <c r="J448" s="8"/>
      <c r="K448" s="64"/>
      <c r="L448" s="64"/>
      <c r="M448" s="64"/>
      <c r="N448" s="64"/>
      <c r="O448" s="64"/>
      <c r="P448" s="64"/>
      <c r="Q448" s="64"/>
    </row>
    <row r="449" spans="2:17" x14ac:dyDescent="0.25">
      <c r="B449" s="64"/>
      <c r="C449" s="64"/>
      <c r="D449" s="8"/>
      <c r="E449" s="8"/>
      <c r="F449" s="8"/>
      <c r="G449" s="8"/>
      <c r="H449" s="8"/>
      <c r="I449" s="64"/>
      <c r="J449" s="8"/>
      <c r="K449" s="64"/>
      <c r="L449" s="64"/>
      <c r="M449" s="64"/>
      <c r="N449" s="64"/>
      <c r="O449" s="64"/>
      <c r="P449" s="64"/>
      <c r="Q449" s="64"/>
    </row>
    <row r="450" spans="2:17" x14ac:dyDescent="0.25">
      <c r="B450" s="64"/>
      <c r="C450" s="64"/>
      <c r="D450" s="8"/>
      <c r="E450" s="8"/>
      <c r="F450" s="8"/>
      <c r="G450" s="8"/>
      <c r="H450" s="8"/>
      <c r="I450" s="64"/>
      <c r="J450" s="8"/>
      <c r="K450" s="64"/>
      <c r="L450" s="64"/>
      <c r="M450" s="64"/>
      <c r="N450" s="64"/>
      <c r="O450" s="64"/>
      <c r="P450" s="64"/>
      <c r="Q450" s="64"/>
    </row>
    <row r="451" spans="2:17" x14ac:dyDescent="0.25">
      <c r="B451" s="64"/>
      <c r="C451" s="64"/>
      <c r="D451" s="8"/>
      <c r="E451" s="8"/>
      <c r="F451" s="8"/>
      <c r="G451" s="8"/>
      <c r="H451" s="8"/>
      <c r="I451" s="64"/>
      <c r="J451" s="8"/>
      <c r="K451" s="64"/>
      <c r="L451" s="64"/>
      <c r="M451" s="64"/>
      <c r="N451" s="64"/>
      <c r="O451" s="64"/>
      <c r="P451" s="64"/>
      <c r="Q451" s="64"/>
    </row>
    <row r="452" spans="2:17" x14ac:dyDescent="0.25">
      <c r="B452" s="64"/>
      <c r="C452" s="64"/>
      <c r="D452" s="8"/>
      <c r="E452" s="8"/>
      <c r="F452" s="8"/>
      <c r="G452" s="8"/>
      <c r="H452" s="8"/>
      <c r="I452" s="64"/>
      <c r="J452" s="8"/>
      <c r="K452" s="64"/>
      <c r="L452" s="64"/>
      <c r="M452" s="64"/>
      <c r="N452" s="64"/>
      <c r="O452" s="64"/>
      <c r="P452" s="64"/>
      <c r="Q452" s="64"/>
    </row>
    <row r="453" spans="2:17" x14ac:dyDescent="0.25">
      <c r="B453" s="64"/>
      <c r="C453" s="64"/>
      <c r="D453" s="8"/>
      <c r="E453" s="8"/>
      <c r="F453" s="8"/>
      <c r="G453" s="8"/>
      <c r="H453" s="8"/>
      <c r="I453" s="64"/>
      <c r="J453" s="8"/>
      <c r="K453" s="64"/>
      <c r="L453" s="64"/>
      <c r="M453" s="64"/>
      <c r="N453" s="64"/>
      <c r="O453" s="64"/>
      <c r="P453" s="64"/>
      <c r="Q453" s="64"/>
    </row>
    <row r="454" spans="2:17" x14ac:dyDescent="0.25">
      <c r="B454" s="64"/>
      <c r="C454" s="64"/>
      <c r="D454" s="8"/>
      <c r="E454" s="8"/>
      <c r="F454" s="8"/>
      <c r="G454" s="8"/>
      <c r="H454" s="8"/>
      <c r="I454" s="64"/>
      <c r="J454" s="8"/>
      <c r="K454" s="64"/>
      <c r="L454" s="64"/>
      <c r="M454" s="64"/>
      <c r="N454" s="64"/>
      <c r="O454" s="64"/>
      <c r="P454" s="64"/>
      <c r="Q454" s="64"/>
    </row>
    <row r="455" spans="2:17" x14ac:dyDescent="0.25">
      <c r="B455" s="64"/>
      <c r="C455" s="64"/>
      <c r="D455" s="8"/>
      <c r="E455" s="8"/>
      <c r="F455" s="8"/>
      <c r="G455" s="8"/>
      <c r="H455" s="8"/>
      <c r="I455" s="64"/>
      <c r="J455" s="8"/>
      <c r="K455" s="64"/>
      <c r="L455" s="64"/>
      <c r="M455" s="64"/>
      <c r="N455" s="64"/>
      <c r="O455" s="64"/>
      <c r="P455" s="64"/>
      <c r="Q455" s="64"/>
    </row>
    <row r="456" spans="2:17" x14ac:dyDescent="0.25">
      <c r="B456" s="64"/>
      <c r="C456" s="64"/>
      <c r="D456" s="8"/>
      <c r="E456" s="8"/>
      <c r="F456" s="8"/>
      <c r="G456" s="8"/>
      <c r="H456" s="8"/>
      <c r="I456" s="64"/>
      <c r="J456" s="8"/>
      <c r="K456" s="64"/>
      <c r="L456" s="64"/>
      <c r="M456" s="64"/>
      <c r="N456" s="64"/>
      <c r="O456" s="64"/>
      <c r="P456" s="64"/>
      <c r="Q456" s="64"/>
    </row>
    <row r="457" spans="2:17" x14ac:dyDescent="0.25">
      <c r="B457" s="64"/>
      <c r="C457" s="64"/>
      <c r="D457" s="8"/>
      <c r="E457" s="8"/>
      <c r="F457" s="8"/>
      <c r="G457" s="8"/>
      <c r="H457" s="8"/>
      <c r="I457" s="64"/>
      <c r="J457" s="8"/>
      <c r="K457" s="64"/>
      <c r="L457" s="64"/>
      <c r="M457" s="64"/>
      <c r="N457" s="64"/>
      <c r="O457" s="64"/>
      <c r="P457" s="64"/>
      <c r="Q457" s="64"/>
    </row>
    <row r="458" spans="2:17" x14ac:dyDescent="0.25">
      <c r="B458" s="64"/>
      <c r="C458" s="64"/>
      <c r="D458" s="8"/>
      <c r="E458" s="8"/>
      <c r="F458" s="8"/>
      <c r="G458" s="8"/>
      <c r="H458" s="8"/>
      <c r="I458" s="64"/>
      <c r="J458" s="8"/>
      <c r="K458" s="64"/>
      <c r="L458" s="64"/>
      <c r="M458" s="64"/>
      <c r="N458" s="64"/>
      <c r="O458" s="64"/>
      <c r="P458" s="64"/>
      <c r="Q458" s="64"/>
    </row>
    <row r="459" spans="2:17" x14ac:dyDescent="0.25">
      <c r="B459" s="64"/>
      <c r="C459" s="64"/>
      <c r="D459" s="8"/>
      <c r="E459" s="8"/>
      <c r="F459" s="8"/>
      <c r="G459" s="8"/>
      <c r="H459" s="8"/>
      <c r="I459" s="64"/>
      <c r="J459" s="8"/>
      <c r="K459" s="64"/>
      <c r="L459" s="64"/>
      <c r="M459" s="64"/>
      <c r="N459" s="64"/>
      <c r="O459" s="64"/>
      <c r="P459" s="64"/>
      <c r="Q459" s="64"/>
    </row>
    <row r="460" spans="2:17" x14ac:dyDescent="0.25">
      <c r="B460" s="64"/>
      <c r="C460" s="64"/>
      <c r="D460" s="8"/>
      <c r="E460" s="8"/>
      <c r="F460" s="8"/>
      <c r="G460" s="8"/>
      <c r="H460" s="8"/>
      <c r="I460" s="64"/>
      <c r="J460" s="8"/>
      <c r="K460" s="64"/>
      <c r="L460" s="64"/>
      <c r="M460" s="64"/>
      <c r="N460" s="64"/>
      <c r="O460" s="64"/>
      <c r="P460" s="64"/>
      <c r="Q460" s="64"/>
    </row>
    <row r="461" spans="2:17" x14ac:dyDescent="0.25">
      <c r="B461" s="64"/>
      <c r="C461" s="64"/>
      <c r="D461" s="8"/>
      <c r="E461" s="8"/>
      <c r="F461" s="8"/>
      <c r="G461" s="8"/>
      <c r="H461" s="8"/>
      <c r="I461" s="64"/>
      <c r="J461" s="8"/>
      <c r="K461" s="64"/>
      <c r="L461" s="64"/>
      <c r="M461" s="64"/>
      <c r="N461" s="64"/>
      <c r="O461" s="64"/>
      <c r="P461" s="64"/>
      <c r="Q461" s="64"/>
    </row>
    <row r="462" spans="2:17" x14ac:dyDescent="0.25">
      <c r="B462" s="64"/>
      <c r="C462" s="64"/>
      <c r="D462" s="8"/>
      <c r="E462" s="8"/>
      <c r="F462" s="8"/>
      <c r="G462" s="8"/>
      <c r="H462" s="8"/>
      <c r="I462" s="64"/>
      <c r="J462" s="8"/>
      <c r="K462" s="64"/>
      <c r="L462" s="64"/>
      <c r="M462" s="64"/>
      <c r="N462" s="64"/>
      <c r="O462" s="64"/>
      <c r="P462" s="64"/>
      <c r="Q462" s="64"/>
    </row>
    <row r="463" spans="2:17" x14ac:dyDescent="0.25">
      <c r="B463" s="64"/>
      <c r="C463" s="64"/>
      <c r="D463" s="8"/>
      <c r="E463" s="8"/>
      <c r="F463" s="8"/>
      <c r="G463" s="8"/>
      <c r="H463" s="8"/>
      <c r="I463" s="64"/>
      <c r="J463" s="8"/>
      <c r="K463" s="64"/>
      <c r="L463" s="64"/>
      <c r="M463" s="64"/>
      <c r="N463" s="64"/>
      <c r="O463" s="64"/>
      <c r="P463" s="64"/>
      <c r="Q463" s="64"/>
    </row>
    <row r="464" spans="2:17" x14ac:dyDescent="0.25">
      <c r="B464" s="64"/>
      <c r="C464" s="64"/>
      <c r="D464" s="8"/>
      <c r="E464" s="8"/>
      <c r="F464" s="8"/>
      <c r="G464" s="8"/>
      <c r="H464" s="8"/>
      <c r="I464" s="64"/>
      <c r="J464" s="8"/>
      <c r="K464" s="64"/>
      <c r="L464" s="64"/>
      <c r="M464" s="64"/>
      <c r="N464" s="64"/>
      <c r="O464" s="64"/>
      <c r="P464" s="64"/>
      <c r="Q464" s="64"/>
    </row>
    <row r="465" spans="2:17" x14ac:dyDescent="0.25">
      <c r="B465" s="64"/>
      <c r="C465" s="64"/>
      <c r="D465" s="8"/>
      <c r="E465" s="8"/>
      <c r="F465" s="8"/>
      <c r="G465" s="8"/>
      <c r="H465" s="8"/>
      <c r="I465" s="64"/>
      <c r="J465" s="8"/>
      <c r="K465" s="64"/>
      <c r="L465" s="64"/>
      <c r="M465" s="64"/>
      <c r="N465" s="64"/>
      <c r="O465" s="64"/>
      <c r="P465" s="64"/>
      <c r="Q465" s="64"/>
    </row>
    <row r="466" spans="2:17" x14ac:dyDescent="0.25">
      <c r="B466" s="64"/>
      <c r="C466" s="64"/>
      <c r="D466" s="8"/>
      <c r="E466" s="8"/>
      <c r="F466" s="8"/>
      <c r="G466" s="8"/>
      <c r="H466" s="8"/>
      <c r="I466" s="64"/>
      <c r="J466" s="8"/>
      <c r="K466" s="64"/>
      <c r="L466" s="64"/>
      <c r="M466" s="64"/>
      <c r="N466" s="64"/>
      <c r="O466" s="64"/>
      <c r="P466" s="64"/>
      <c r="Q466" s="64"/>
    </row>
    <row r="467" spans="2:17" x14ac:dyDescent="0.25">
      <c r="B467" s="64"/>
      <c r="C467" s="64"/>
      <c r="D467" s="8"/>
      <c r="E467" s="8"/>
      <c r="F467" s="8"/>
      <c r="G467" s="8"/>
      <c r="H467" s="8"/>
      <c r="I467" s="64"/>
      <c r="J467" s="8"/>
      <c r="K467" s="64"/>
      <c r="L467" s="64"/>
      <c r="M467" s="64"/>
      <c r="N467" s="64"/>
      <c r="O467" s="64"/>
      <c r="P467" s="64"/>
      <c r="Q467" s="64"/>
    </row>
    <row r="468" spans="2:17" x14ac:dyDescent="0.25">
      <c r="B468" s="64"/>
      <c r="C468" s="64"/>
      <c r="D468" s="8"/>
      <c r="E468" s="8"/>
      <c r="F468" s="8"/>
      <c r="G468" s="8"/>
      <c r="H468" s="8"/>
      <c r="I468" s="64"/>
      <c r="J468" s="8"/>
      <c r="K468" s="64"/>
      <c r="L468" s="64"/>
      <c r="M468" s="64"/>
      <c r="N468" s="64"/>
      <c r="O468" s="64"/>
      <c r="P468" s="64"/>
      <c r="Q468" s="64"/>
    </row>
    <row r="469" spans="2:17" x14ac:dyDescent="0.25">
      <c r="B469" s="64"/>
      <c r="C469" s="64"/>
      <c r="D469" s="8"/>
      <c r="E469" s="8"/>
      <c r="F469" s="8"/>
      <c r="G469" s="8"/>
      <c r="H469" s="8"/>
      <c r="I469" s="64"/>
      <c r="J469" s="8"/>
      <c r="K469" s="64"/>
      <c r="L469" s="64"/>
      <c r="M469" s="64"/>
      <c r="N469" s="64"/>
      <c r="O469" s="64"/>
      <c r="P469" s="64"/>
      <c r="Q469" s="64"/>
    </row>
    <row r="470" spans="2:17" x14ac:dyDescent="0.25">
      <c r="B470" s="64"/>
      <c r="C470" s="64"/>
      <c r="D470" s="8"/>
      <c r="E470" s="8"/>
      <c r="F470" s="8"/>
      <c r="G470" s="8"/>
      <c r="H470" s="8"/>
      <c r="I470" s="64"/>
      <c r="J470" s="8"/>
      <c r="K470" s="64"/>
      <c r="L470" s="64"/>
      <c r="M470" s="64"/>
      <c r="N470" s="64"/>
      <c r="O470" s="64"/>
      <c r="P470" s="64"/>
      <c r="Q470" s="64"/>
    </row>
    <row r="471" spans="2:17" x14ac:dyDescent="0.25">
      <c r="B471" s="64"/>
      <c r="C471" s="64"/>
      <c r="D471" s="8"/>
      <c r="E471" s="8"/>
      <c r="F471" s="8"/>
      <c r="G471" s="8"/>
      <c r="H471" s="8"/>
      <c r="I471" s="64"/>
      <c r="J471" s="8"/>
      <c r="K471" s="64"/>
      <c r="L471" s="64"/>
      <c r="M471" s="64"/>
      <c r="N471" s="64"/>
      <c r="O471" s="64"/>
      <c r="P471" s="64"/>
      <c r="Q471" s="64"/>
    </row>
    <row r="472" spans="2:17" x14ac:dyDescent="0.25">
      <c r="B472" s="64"/>
      <c r="C472" s="64"/>
      <c r="D472" s="8"/>
      <c r="E472" s="8"/>
      <c r="F472" s="8"/>
      <c r="G472" s="8"/>
      <c r="H472" s="8"/>
      <c r="I472" s="64"/>
      <c r="J472" s="8"/>
      <c r="K472" s="64"/>
      <c r="L472" s="64"/>
      <c r="M472" s="64"/>
      <c r="N472" s="64"/>
      <c r="O472" s="64"/>
      <c r="P472" s="64"/>
      <c r="Q472" s="64"/>
    </row>
    <row r="473" spans="2:17" x14ac:dyDescent="0.25">
      <c r="B473" s="64"/>
      <c r="C473" s="64"/>
      <c r="D473" s="8"/>
      <c r="E473" s="8"/>
      <c r="F473" s="8"/>
      <c r="G473" s="8"/>
      <c r="H473" s="8"/>
      <c r="I473" s="64"/>
      <c r="J473" s="8"/>
      <c r="K473" s="64"/>
      <c r="L473" s="64"/>
      <c r="M473" s="64"/>
      <c r="N473" s="64"/>
      <c r="O473" s="64"/>
      <c r="P473" s="64"/>
      <c r="Q473" s="64"/>
    </row>
    <row r="474" spans="2:17" x14ac:dyDescent="0.25">
      <c r="B474" s="64"/>
      <c r="C474" s="64"/>
      <c r="D474" s="8"/>
      <c r="E474" s="8"/>
      <c r="F474" s="8"/>
      <c r="G474" s="8"/>
      <c r="H474" s="8"/>
      <c r="I474" s="64"/>
      <c r="J474" s="8"/>
      <c r="K474" s="64"/>
      <c r="L474" s="64"/>
      <c r="M474" s="64"/>
      <c r="N474" s="64"/>
      <c r="O474" s="64"/>
      <c r="P474" s="64"/>
      <c r="Q474" s="64"/>
    </row>
    <row r="475" spans="2:17" x14ac:dyDescent="0.25">
      <c r="B475" s="64"/>
      <c r="C475" s="64"/>
      <c r="D475" s="8"/>
      <c r="E475" s="8"/>
      <c r="F475" s="8"/>
      <c r="G475" s="8"/>
      <c r="H475" s="8"/>
      <c r="I475" s="64"/>
      <c r="J475" s="8"/>
      <c r="K475" s="64"/>
      <c r="L475" s="64"/>
      <c r="M475" s="64"/>
      <c r="N475" s="64"/>
      <c r="O475" s="64"/>
      <c r="P475" s="64"/>
      <c r="Q475" s="64"/>
    </row>
    <row r="476" spans="2:17" x14ac:dyDescent="0.25">
      <c r="B476" s="64"/>
      <c r="C476" s="64"/>
      <c r="D476" s="8"/>
      <c r="E476" s="8"/>
      <c r="F476" s="8"/>
      <c r="G476" s="8"/>
      <c r="H476" s="8"/>
      <c r="I476" s="64"/>
      <c r="J476" s="8"/>
      <c r="K476" s="64"/>
      <c r="L476" s="64"/>
      <c r="M476" s="64"/>
      <c r="N476" s="64"/>
      <c r="O476" s="64"/>
      <c r="P476" s="64"/>
      <c r="Q476" s="64"/>
    </row>
    <row r="477" spans="2:17" x14ac:dyDescent="0.25">
      <c r="B477" s="64"/>
      <c r="C477" s="64"/>
      <c r="D477" s="8"/>
      <c r="E477" s="8"/>
      <c r="F477" s="8"/>
      <c r="G477" s="8"/>
      <c r="H477" s="8"/>
      <c r="I477" s="64"/>
      <c r="J477" s="8"/>
      <c r="K477" s="64"/>
      <c r="L477" s="64"/>
      <c r="M477" s="64"/>
      <c r="N477" s="64"/>
      <c r="O477" s="64"/>
      <c r="P477" s="64"/>
      <c r="Q477" s="64"/>
    </row>
    <row r="478" spans="2:17" x14ac:dyDescent="0.25">
      <c r="B478" s="64"/>
      <c r="C478" s="64"/>
      <c r="D478" s="8"/>
      <c r="E478" s="8"/>
      <c r="F478" s="8"/>
      <c r="G478" s="8"/>
      <c r="H478" s="8"/>
      <c r="I478" s="64"/>
      <c r="J478" s="8"/>
      <c r="K478" s="64"/>
      <c r="L478" s="64"/>
      <c r="M478" s="64"/>
      <c r="N478" s="64"/>
      <c r="O478" s="64"/>
      <c r="P478" s="64"/>
      <c r="Q478" s="64"/>
    </row>
    <row r="479" spans="2:17" x14ac:dyDescent="0.25">
      <c r="B479" s="64"/>
      <c r="C479" s="64"/>
      <c r="D479" s="8"/>
      <c r="E479" s="8"/>
      <c r="F479" s="8"/>
      <c r="G479" s="8"/>
      <c r="H479" s="8"/>
      <c r="I479" s="64"/>
      <c r="J479" s="8"/>
      <c r="K479" s="64"/>
      <c r="L479" s="64"/>
      <c r="M479" s="64"/>
      <c r="N479" s="64"/>
      <c r="O479" s="64"/>
      <c r="P479" s="64"/>
      <c r="Q479" s="64"/>
    </row>
    <row r="480" spans="2:17" x14ac:dyDescent="0.25">
      <c r="B480" s="64"/>
      <c r="C480" s="64"/>
      <c r="D480" s="8"/>
      <c r="E480" s="8"/>
      <c r="F480" s="8"/>
      <c r="G480" s="8"/>
      <c r="H480" s="8"/>
      <c r="I480" s="64"/>
      <c r="J480" s="8"/>
      <c r="K480" s="64"/>
      <c r="L480" s="64"/>
      <c r="M480" s="64"/>
      <c r="N480" s="64"/>
      <c r="O480" s="64"/>
      <c r="P480" s="64"/>
      <c r="Q480" s="64"/>
    </row>
    <row r="481" spans="2:17" x14ac:dyDescent="0.25">
      <c r="B481" s="64"/>
      <c r="C481" s="64"/>
      <c r="D481" s="8"/>
      <c r="E481" s="8"/>
      <c r="F481" s="8"/>
      <c r="G481" s="8"/>
      <c r="H481" s="8"/>
      <c r="I481" s="64"/>
      <c r="J481" s="8"/>
      <c r="K481" s="64"/>
      <c r="L481" s="64"/>
      <c r="M481" s="64"/>
      <c r="N481" s="64"/>
      <c r="O481" s="64"/>
      <c r="P481" s="64"/>
      <c r="Q481" s="64"/>
    </row>
    <row r="482" spans="2:17" x14ac:dyDescent="0.25">
      <c r="B482" s="64"/>
      <c r="C482" s="64"/>
      <c r="D482" s="8"/>
      <c r="E482" s="8"/>
      <c r="F482" s="8"/>
      <c r="G482" s="8"/>
      <c r="H482" s="8"/>
      <c r="I482" s="64"/>
      <c r="J482" s="8"/>
      <c r="K482" s="64"/>
      <c r="L482" s="64"/>
      <c r="M482" s="64"/>
      <c r="N482" s="64"/>
      <c r="O482" s="64"/>
      <c r="P482" s="64"/>
      <c r="Q482" s="64"/>
    </row>
    <row r="483" spans="2:17" x14ac:dyDescent="0.25">
      <c r="B483" s="64"/>
      <c r="C483" s="64"/>
      <c r="D483" s="8"/>
      <c r="E483" s="8"/>
      <c r="F483" s="8"/>
      <c r="G483" s="8"/>
      <c r="H483" s="8"/>
      <c r="I483" s="64"/>
      <c r="J483" s="8"/>
      <c r="K483" s="64"/>
      <c r="L483" s="64"/>
      <c r="M483" s="64"/>
      <c r="N483" s="64"/>
      <c r="O483" s="64"/>
      <c r="P483" s="64"/>
      <c r="Q483" s="64"/>
    </row>
    <row r="484" spans="2:17" x14ac:dyDescent="0.25">
      <c r="B484" s="64"/>
      <c r="C484" s="64"/>
      <c r="D484" s="8"/>
      <c r="E484" s="8"/>
      <c r="F484" s="8"/>
      <c r="G484" s="8"/>
      <c r="H484" s="8"/>
      <c r="I484" s="64"/>
      <c r="J484" s="8"/>
      <c r="K484" s="64"/>
      <c r="L484" s="64"/>
      <c r="M484" s="64"/>
      <c r="N484" s="64"/>
      <c r="O484" s="64"/>
      <c r="P484" s="64"/>
      <c r="Q484" s="64"/>
    </row>
    <row r="485" spans="2:17" x14ac:dyDescent="0.25">
      <c r="B485" s="64"/>
      <c r="C485" s="64"/>
      <c r="D485" s="8"/>
      <c r="E485" s="8"/>
      <c r="F485" s="8"/>
      <c r="G485" s="8"/>
      <c r="H485" s="8"/>
      <c r="I485" s="64"/>
      <c r="J485" s="8"/>
      <c r="K485" s="64"/>
      <c r="L485" s="64"/>
      <c r="M485" s="64"/>
      <c r="N485" s="64"/>
      <c r="O485" s="64"/>
      <c r="P485" s="64"/>
      <c r="Q485" s="64"/>
    </row>
    <row r="486" spans="2:17" x14ac:dyDescent="0.25">
      <c r="B486" s="64"/>
      <c r="C486" s="64"/>
      <c r="D486" s="8"/>
      <c r="E486" s="8"/>
      <c r="F486" s="8"/>
      <c r="G486" s="8"/>
      <c r="H486" s="8"/>
      <c r="I486" s="64"/>
      <c r="J486" s="8"/>
      <c r="K486" s="64"/>
      <c r="L486" s="64"/>
      <c r="M486" s="64"/>
      <c r="N486" s="64"/>
      <c r="O486" s="64"/>
      <c r="P486" s="64"/>
      <c r="Q486" s="64"/>
    </row>
    <row r="487" spans="2:17" x14ac:dyDescent="0.25">
      <c r="B487" s="64"/>
      <c r="C487" s="64"/>
      <c r="D487" s="8"/>
      <c r="E487" s="8"/>
      <c r="F487" s="8"/>
      <c r="G487" s="8"/>
      <c r="H487" s="8"/>
      <c r="I487" s="64"/>
      <c r="J487" s="8"/>
      <c r="K487" s="64"/>
      <c r="L487" s="64"/>
      <c r="M487" s="64"/>
      <c r="N487" s="64"/>
      <c r="O487" s="64"/>
      <c r="P487" s="64"/>
      <c r="Q487" s="64"/>
    </row>
    <row r="488" spans="2:17" x14ac:dyDescent="0.25">
      <c r="B488" s="64"/>
      <c r="C488" s="64"/>
      <c r="D488" s="8"/>
      <c r="E488" s="8"/>
      <c r="F488" s="8"/>
      <c r="G488" s="8"/>
      <c r="H488" s="8"/>
      <c r="I488" s="64"/>
      <c r="J488" s="8"/>
      <c r="K488" s="64"/>
      <c r="L488" s="64"/>
      <c r="M488" s="64"/>
      <c r="N488" s="64"/>
      <c r="O488" s="64"/>
      <c r="P488" s="64"/>
      <c r="Q488" s="64"/>
    </row>
    <row r="489" spans="2:17" x14ac:dyDescent="0.25">
      <c r="B489" s="64"/>
      <c r="C489" s="64"/>
      <c r="D489" s="8"/>
      <c r="E489" s="8"/>
      <c r="F489" s="8"/>
      <c r="G489" s="8"/>
      <c r="H489" s="8"/>
      <c r="I489" s="64"/>
      <c r="J489" s="8"/>
      <c r="K489" s="64"/>
      <c r="L489" s="64"/>
      <c r="M489" s="64"/>
      <c r="N489" s="64"/>
      <c r="O489" s="64"/>
      <c r="P489" s="64"/>
      <c r="Q489" s="64"/>
    </row>
    <row r="490" spans="2:17" x14ac:dyDescent="0.25">
      <c r="B490" s="64"/>
      <c r="C490" s="64"/>
      <c r="D490" s="8"/>
      <c r="E490" s="8"/>
      <c r="F490" s="8"/>
      <c r="G490" s="8"/>
      <c r="H490" s="8"/>
      <c r="I490" s="64"/>
      <c r="J490" s="8"/>
      <c r="K490" s="64"/>
      <c r="L490" s="64"/>
      <c r="M490" s="64"/>
      <c r="N490" s="64"/>
      <c r="O490" s="64"/>
      <c r="P490" s="64"/>
      <c r="Q490" s="64"/>
    </row>
    <row r="491" spans="2:17" x14ac:dyDescent="0.25">
      <c r="B491" s="64"/>
      <c r="C491" s="64"/>
      <c r="D491" s="8"/>
      <c r="E491" s="8"/>
      <c r="F491" s="8"/>
      <c r="G491" s="8"/>
      <c r="H491" s="8"/>
      <c r="I491" s="64"/>
      <c r="J491" s="8"/>
      <c r="K491" s="64"/>
      <c r="L491" s="64"/>
      <c r="M491" s="64"/>
      <c r="N491" s="64"/>
      <c r="O491" s="64"/>
      <c r="P491" s="64"/>
      <c r="Q491" s="64"/>
    </row>
    <row r="492" spans="2:17" x14ac:dyDescent="0.25">
      <c r="B492" s="64"/>
      <c r="C492" s="64"/>
      <c r="D492" s="8"/>
      <c r="E492" s="8"/>
      <c r="F492" s="8"/>
      <c r="G492" s="8"/>
      <c r="H492" s="8"/>
      <c r="I492" s="64"/>
      <c r="J492" s="8"/>
      <c r="K492" s="64"/>
      <c r="L492" s="64"/>
      <c r="M492" s="64"/>
      <c r="N492" s="64"/>
      <c r="O492" s="64"/>
      <c r="P492" s="64"/>
      <c r="Q492" s="64"/>
    </row>
    <row r="493" spans="2:17" x14ac:dyDescent="0.25">
      <c r="B493" s="64"/>
      <c r="C493" s="64"/>
      <c r="D493" s="8"/>
      <c r="E493" s="8"/>
      <c r="F493" s="8"/>
      <c r="G493" s="8"/>
      <c r="H493" s="8"/>
      <c r="I493" s="64"/>
      <c r="J493" s="8"/>
      <c r="K493" s="64"/>
      <c r="L493" s="64"/>
      <c r="M493" s="64"/>
      <c r="N493" s="64"/>
      <c r="O493" s="64"/>
      <c r="P493" s="64"/>
      <c r="Q493" s="64"/>
    </row>
    <row r="494" spans="2:17" x14ac:dyDescent="0.25">
      <c r="B494" s="64"/>
      <c r="C494" s="64"/>
      <c r="D494" s="8"/>
      <c r="E494" s="8"/>
      <c r="F494" s="8"/>
      <c r="G494" s="8"/>
      <c r="H494" s="8"/>
      <c r="I494" s="64"/>
      <c r="J494" s="8"/>
      <c r="K494" s="64"/>
      <c r="L494" s="64"/>
      <c r="M494" s="64"/>
      <c r="N494" s="64"/>
      <c r="O494" s="64"/>
      <c r="P494" s="64"/>
      <c r="Q494" s="64"/>
    </row>
    <row r="495" spans="2:17" x14ac:dyDescent="0.25">
      <c r="B495" s="64"/>
      <c r="C495" s="64"/>
      <c r="D495" s="8"/>
      <c r="E495" s="8"/>
      <c r="F495" s="8"/>
      <c r="G495" s="8"/>
      <c r="H495" s="8"/>
      <c r="I495" s="64"/>
      <c r="J495" s="8"/>
      <c r="K495" s="64"/>
      <c r="L495" s="64"/>
      <c r="M495" s="64"/>
      <c r="N495" s="64"/>
      <c r="O495" s="64"/>
      <c r="P495" s="64"/>
      <c r="Q495" s="64"/>
    </row>
    <row r="496" spans="2:17" x14ac:dyDescent="0.25">
      <c r="B496" s="64"/>
      <c r="C496" s="64"/>
      <c r="D496" s="8"/>
      <c r="E496" s="8"/>
      <c r="F496" s="8"/>
      <c r="G496" s="8"/>
      <c r="H496" s="8"/>
      <c r="I496" s="64"/>
      <c r="J496" s="8"/>
      <c r="K496" s="64"/>
      <c r="L496" s="64"/>
      <c r="M496" s="64"/>
      <c r="N496" s="64"/>
      <c r="O496" s="64"/>
      <c r="P496" s="64"/>
      <c r="Q496" s="64"/>
    </row>
    <row r="497" spans="2:17" x14ac:dyDescent="0.25">
      <c r="B497" s="64"/>
      <c r="C497" s="64"/>
      <c r="D497" s="8"/>
      <c r="E497" s="8"/>
      <c r="F497" s="8"/>
      <c r="G497" s="8"/>
      <c r="H497" s="8"/>
      <c r="I497" s="64"/>
      <c r="J497" s="8"/>
      <c r="K497" s="64"/>
      <c r="L497" s="64"/>
      <c r="M497" s="64"/>
      <c r="N497" s="64"/>
      <c r="O497" s="64"/>
      <c r="P497" s="64"/>
      <c r="Q497" s="64"/>
    </row>
    <row r="498" spans="2:17" x14ac:dyDescent="0.25">
      <c r="B498" s="64"/>
      <c r="C498" s="64"/>
      <c r="D498" s="8"/>
      <c r="E498" s="8"/>
      <c r="F498" s="8"/>
      <c r="G498" s="8"/>
      <c r="H498" s="8"/>
      <c r="I498" s="64"/>
      <c r="J498" s="8"/>
      <c r="K498" s="64"/>
      <c r="L498" s="64"/>
      <c r="M498" s="64"/>
      <c r="N498" s="64"/>
      <c r="O498" s="64"/>
      <c r="P498" s="64"/>
      <c r="Q498" s="64"/>
    </row>
    <row r="499" spans="2:17" x14ac:dyDescent="0.25">
      <c r="B499" s="64"/>
      <c r="C499" s="64"/>
      <c r="D499" s="8"/>
      <c r="E499" s="8"/>
      <c r="F499" s="8"/>
      <c r="G499" s="8"/>
      <c r="H499" s="8"/>
      <c r="I499" s="64"/>
      <c r="J499" s="8"/>
      <c r="K499" s="64"/>
      <c r="L499" s="64"/>
      <c r="M499" s="64"/>
      <c r="N499" s="64"/>
      <c r="O499" s="64"/>
      <c r="P499" s="64"/>
      <c r="Q499" s="64"/>
    </row>
    <row r="500" spans="2:17" x14ac:dyDescent="0.25">
      <c r="B500" s="64"/>
      <c r="C500" s="64"/>
      <c r="D500" s="8"/>
      <c r="E500" s="8"/>
      <c r="F500" s="8"/>
      <c r="G500" s="8"/>
      <c r="H500" s="8"/>
      <c r="I500" s="64"/>
      <c r="J500" s="8"/>
      <c r="K500" s="64"/>
      <c r="L500" s="64"/>
      <c r="M500" s="64"/>
      <c r="N500" s="64"/>
      <c r="O500" s="64"/>
      <c r="P500" s="64"/>
      <c r="Q500" s="64"/>
    </row>
    <row r="501" spans="2:17" x14ac:dyDescent="0.25">
      <c r="B501" s="64"/>
      <c r="C501" s="64"/>
      <c r="D501" s="8"/>
      <c r="E501" s="8"/>
      <c r="F501" s="8"/>
      <c r="G501" s="8"/>
      <c r="H501" s="8"/>
      <c r="I501" s="64"/>
      <c r="J501" s="8"/>
      <c r="K501" s="64"/>
      <c r="L501" s="64"/>
      <c r="M501" s="64"/>
      <c r="N501" s="64"/>
      <c r="O501" s="64"/>
      <c r="P501" s="64"/>
      <c r="Q501" s="64"/>
    </row>
    <row r="502" spans="2:17" x14ac:dyDescent="0.25">
      <c r="B502" s="64"/>
      <c r="C502" s="64"/>
      <c r="D502" s="8"/>
      <c r="E502" s="8"/>
      <c r="F502" s="8"/>
      <c r="G502" s="8"/>
      <c r="H502" s="8"/>
      <c r="I502" s="64"/>
      <c r="J502" s="8"/>
      <c r="K502" s="64"/>
      <c r="L502" s="64"/>
      <c r="M502" s="64"/>
      <c r="N502" s="64"/>
      <c r="O502" s="64"/>
      <c r="P502" s="64"/>
      <c r="Q502" s="64"/>
    </row>
    <row r="503" spans="2:17" x14ac:dyDescent="0.25">
      <c r="B503" s="64"/>
      <c r="C503" s="64"/>
      <c r="D503" s="8"/>
      <c r="E503" s="8"/>
      <c r="F503" s="8"/>
      <c r="G503" s="8"/>
      <c r="H503" s="8"/>
      <c r="I503" s="64"/>
      <c r="J503" s="8"/>
      <c r="K503" s="64"/>
      <c r="L503" s="64"/>
      <c r="M503" s="64"/>
      <c r="N503" s="64"/>
      <c r="O503" s="64"/>
      <c r="P503" s="64"/>
      <c r="Q503" s="64"/>
    </row>
    <row r="504" spans="2:17" x14ac:dyDescent="0.25">
      <c r="B504" s="64"/>
      <c r="C504" s="64"/>
      <c r="D504" s="8"/>
      <c r="E504" s="8"/>
      <c r="F504" s="8"/>
      <c r="G504" s="8"/>
      <c r="H504" s="8"/>
      <c r="I504" s="64"/>
      <c r="J504" s="8"/>
      <c r="K504" s="64"/>
      <c r="L504" s="64"/>
      <c r="M504" s="64"/>
      <c r="N504" s="64"/>
      <c r="O504" s="64"/>
      <c r="P504" s="64"/>
      <c r="Q504" s="64"/>
    </row>
    <row r="505" spans="2:17" x14ac:dyDescent="0.25">
      <c r="B505" s="64"/>
      <c r="C505" s="64"/>
      <c r="D505" s="8"/>
      <c r="E505" s="8"/>
      <c r="F505" s="8"/>
      <c r="G505" s="8"/>
      <c r="H505" s="8"/>
      <c r="I505" s="64"/>
      <c r="J505" s="8"/>
      <c r="K505" s="64"/>
      <c r="L505" s="64"/>
      <c r="M505" s="64"/>
      <c r="N505" s="64"/>
      <c r="O505" s="64"/>
      <c r="P505" s="64"/>
      <c r="Q505" s="64"/>
    </row>
    <row r="506" spans="2:17" x14ac:dyDescent="0.25">
      <c r="B506" s="64"/>
      <c r="C506" s="64"/>
      <c r="D506" s="8"/>
      <c r="E506" s="8"/>
      <c r="F506" s="8"/>
      <c r="G506" s="8"/>
      <c r="H506" s="8"/>
      <c r="I506" s="64"/>
      <c r="J506" s="8"/>
      <c r="K506" s="64"/>
      <c r="L506" s="64"/>
      <c r="M506" s="64"/>
      <c r="N506" s="64"/>
      <c r="O506" s="64"/>
      <c r="P506" s="64"/>
      <c r="Q506" s="64"/>
    </row>
    <row r="507" spans="2:17" x14ac:dyDescent="0.25">
      <c r="B507" s="64"/>
      <c r="C507" s="64"/>
      <c r="D507" s="8"/>
      <c r="E507" s="8"/>
      <c r="F507" s="8"/>
      <c r="G507" s="8"/>
      <c r="H507" s="8"/>
      <c r="I507" s="64"/>
      <c r="J507" s="8"/>
      <c r="K507" s="64"/>
      <c r="L507" s="64"/>
      <c r="M507" s="64"/>
      <c r="N507" s="64"/>
      <c r="O507" s="64"/>
      <c r="P507" s="64"/>
      <c r="Q507" s="64"/>
    </row>
    <row r="508" spans="2:17" x14ac:dyDescent="0.25">
      <c r="B508" s="64"/>
      <c r="C508" s="64"/>
      <c r="D508" s="8"/>
      <c r="E508" s="8"/>
      <c r="F508" s="8"/>
      <c r="G508" s="8"/>
      <c r="H508" s="8"/>
      <c r="I508" s="64"/>
      <c r="J508" s="8"/>
      <c r="K508" s="64"/>
      <c r="L508" s="64"/>
      <c r="M508" s="64"/>
      <c r="N508" s="64"/>
      <c r="O508" s="64"/>
      <c r="P508" s="64"/>
      <c r="Q508" s="64"/>
    </row>
    <row r="509" spans="2:17" x14ac:dyDescent="0.25">
      <c r="B509" s="64"/>
      <c r="C509" s="64"/>
      <c r="D509" s="8"/>
      <c r="E509" s="8"/>
      <c r="F509" s="8"/>
      <c r="G509" s="8"/>
      <c r="H509" s="8"/>
      <c r="I509" s="64"/>
      <c r="J509" s="8"/>
      <c r="K509" s="64"/>
      <c r="L509" s="64"/>
      <c r="M509" s="64"/>
      <c r="N509" s="64"/>
      <c r="O509" s="64"/>
      <c r="P509" s="64"/>
      <c r="Q509" s="64"/>
    </row>
    <row r="510" spans="2:17" x14ac:dyDescent="0.25">
      <c r="B510" s="64"/>
      <c r="C510" s="64"/>
      <c r="D510" s="8"/>
      <c r="E510" s="8"/>
      <c r="F510" s="8"/>
      <c r="G510" s="8"/>
      <c r="H510" s="8"/>
      <c r="I510" s="64"/>
      <c r="J510" s="8"/>
      <c r="K510" s="64"/>
      <c r="L510" s="64"/>
      <c r="M510" s="64"/>
      <c r="N510" s="64"/>
      <c r="O510" s="64"/>
      <c r="P510" s="64"/>
      <c r="Q510" s="64"/>
    </row>
    <row r="511" spans="2:17" x14ac:dyDescent="0.25">
      <c r="B511" s="64"/>
      <c r="C511" s="64"/>
      <c r="D511" s="8"/>
      <c r="E511" s="8"/>
      <c r="F511" s="8"/>
      <c r="G511" s="8"/>
      <c r="H511" s="8"/>
      <c r="I511" s="64"/>
      <c r="J511" s="8"/>
      <c r="K511" s="64"/>
      <c r="L511" s="64"/>
      <c r="M511" s="64"/>
      <c r="N511" s="64"/>
      <c r="O511" s="64"/>
      <c r="P511" s="64"/>
      <c r="Q511" s="64"/>
    </row>
    <row r="512" spans="2:17" x14ac:dyDescent="0.25">
      <c r="B512" s="64"/>
      <c r="C512" s="64"/>
      <c r="D512" s="8"/>
      <c r="E512" s="8"/>
      <c r="F512" s="8"/>
      <c r="G512" s="8"/>
      <c r="H512" s="8"/>
      <c r="I512" s="64"/>
      <c r="J512" s="8"/>
      <c r="K512" s="64"/>
      <c r="L512" s="64"/>
      <c r="M512" s="64"/>
      <c r="N512" s="64"/>
      <c r="O512" s="64"/>
      <c r="P512" s="64"/>
      <c r="Q512" s="64"/>
    </row>
    <row r="513" spans="2:17" x14ac:dyDescent="0.25">
      <c r="B513" s="64"/>
      <c r="C513" s="64"/>
      <c r="D513" s="8"/>
      <c r="E513" s="8"/>
      <c r="F513" s="8"/>
      <c r="G513" s="8"/>
      <c r="H513" s="8"/>
      <c r="I513" s="64"/>
      <c r="J513" s="8"/>
      <c r="K513" s="64"/>
      <c r="L513" s="64"/>
      <c r="M513" s="64"/>
      <c r="N513" s="64"/>
      <c r="O513" s="64"/>
      <c r="P513" s="64"/>
      <c r="Q513" s="64"/>
    </row>
    <row r="514" spans="2:17" x14ac:dyDescent="0.25">
      <c r="B514" s="64"/>
      <c r="C514" s="64"/>
      <c r="D514" s="8"/>
      <c r="E514" s="8"/>
      <c r="F514" s="8"/>
      <c r="G514" s="8"/>
      <c r="H514" s="8"/>
      <c r="I514" s="64"/>
      <c r="J514" s="8"/>
      <c r="K514" s="64"/>
      <c r="L514" s="64"/>
      <c r="M514" s="64"/>
      <c r="N514" s="64"/>
      <c r="O514" s="64"/>
      <c r="P514" s="64"/>
      <c r="Q514" s="64"/>
    </row>
    <row r="515" spans="2:17" x14ac:dyDescent="0.25">
      <c r="B515" s="64"/>
      <c r="C515" s="64"/>
      <c r="D515" s="8"/>
      <c r="E515" s="8"/>
      <c r="F515" s="8"/>
      <c r="G515" s="8"/>
      <c r="H515" s="8"/>
      <c r="I515" s="64"/>
      <c r="J515" s="8"/>
      <c r="K515" s="64"/>
      <c r="L515" s="64"/>
      <c r="M515" s="64"/>
      <c r="N515" s="64"/>
      <c r="O515" s="64"/>
      <c r="P515" s="64"/>
      <c r="Q515" s="64"/>
    </row>
    <row r="516" spans="2:17" x14ac:dyDescent="0.25">
      <c r="B516" s="64"/>
      <c r="C516" s="64"/>
      <c r="D516" s="8"/>
      <c r="E516" s="8"/>
      <c r="F516" s="8"/>
      <c r="G516" s="8"/>
      <c r="H516" s="8"/>
      <c r="I516" s="64"/>
      <c r="J516" s="8"/>
      <c r="K516" s="64"/>
      <c r="L516" s="64"/>
      <c r="M516" s="64"/>
      <c r="N516" s="64"/>
      <c r="O516" s="64"/>
      <c r="P516" s="64"/>
      <c r="Q516" s="64"/>
    </row>
    <row r="517" spans="2:17" x14ac:dyDescent="0.25">
      <c r="B517" s="64"/>
      <c r="C517" s="64"/>
      <c r="D517" s="8"/>
      <c r="E517" s="8"/>
      <c r="F517" s="8"/>
      <c r="G517" s="8"/>
      <c r="H517" s="8"/>
      <c r="I517" s="64"/>
      <c r="J517" s="8"/>
      <c r="K517" s="64"/>
      <c r="L517" s="64"/>
      <c r="M517" s="64"/>
      <c r="N517" s="64"/>
      <c r="O517" s="64"/>
      <c r="P517" s="64"/>
      <c r="Q517" s="64"/>
    </row>
    <row r="518" spans="2:17" x14ac:dyDescent="0.25">
      <c r="B518" s="64"/>
      <c r="C518" s="64"/>
      <c r="D518" s="8"/>
      <c r="E518" s="8"/>
      <c r="F518" s="8"/>
      <c r="G518" s="8"/>
      <c r="H518" s="8"/>
      <c r="I518" s="64"/>
      <c r="J518" s="8"/>
      <c r="K518" s="64"/>
      <c r="L518" s="64"/>
      <c r="M518" s="64"/>
      <c r="N518" s="64"/>
      <c r="O518" s="64"/>
      <c r="P518" s="64"/>
      <c r="Q518" s="64"/>
    </row>
    <row r="519" spans="2:17" x14ac:dyDescent="0.25">
      <c r="B519" s="64"/>
      <c r="C519" s="64"/>
      <c r="D519" s="8"/>
      <c r="E519" s="8"/>
      <c r="F519" s="8"/>
      <c r="G519" s="8"/>
      <c r="H519" s="8"/>
      <c r="I519" s="64"/>
      <c r="J519" s="8"/>
      <c r="K519" s="64"/>
      <c r="L519" s="64"/>
      <c r="M519" s="64"/>
      <c r="N519" s="64"/>
      <c r="O519" s="64"/>
      <c r="P519" s="64"/>
      <c r="Q519" s="64"/>
    </row>
    <row r="520" spans="2:17" x14ac:dyDescent="0.25">
      <c r="B520" s="64"/>
      <c r="C520" s="64"/>
      <c r="D520" s="8"/>
      <c r="E520" s="8"/>
      <c r="F520" s="8"/>
      <c r="G520" s="8"/>
      <c r="H520" s="8"/>
      <c r="I520" s="64"/>
      <c r="J520" s="8"/>
      <c r="K520" s="64"/>
      <c r="L520" s="64"/>
      <c r="M520" s="64"/>
      <c r="N520" s="64"/>
      <c r="O520" s="64"/>
      <c r="P520" s="64"/>
      <c r="Q520" s="64"/>
    </row>
    <row r="521" spans="2:17" x14ac:dyDescent="0.25">
      <c r="B521" s="64"/>
      <c r="C521" s="64"/>
      <c r="D521" s="8"/>
      <c r="E521" s="8"/>
      <c r="F521" s="8"/>
      <c r="G521" s="8"/>
      <c r="H521" s="8"/>
      <c r="I521" s="64"/>
      <c r="J521" s="8"/>
      <c r="K521" s="64"/>
      <c r="L521" s="64"/>
      <c r="M521" s="64"/>
      <c r="N521" s="64"/>
      <c r="O521" s="64"/>
      <c r="P521" s="64"/>
      <c r="Q521" s="64"/>
    </row>
    <row r="522" spans="2:17" x14ac:dyDescent="0.25">
      <c r="B522" s="64"/>
      <c r="C522" s="64"/>
      <c r="D522" s="8"/>
      <c r="E522" s="8"/>
      <c r="F522" s="8"/>
      <c r="G522" s="8"/>
      <c r="H522" s="8"/>
      <c r="I522" s="64"/>
      <c r="J522" s="8"/>
      <c r="K522" s="64"/>
      <c r="L522" s="64"/>
      <c r="M522" s="64"/>
      <c r="N522" s="64"/>
      <c r="O522" s="64"/>
      <c r="P522" s="64"/>
      <c r="Q522" s="64"/>
    </row>
    <row r="523" spans="2:17" x14ac:dyDescent="0.25">
      <c r="B523" s="64"/>
      <c r="C523" s="64"/>
      <c r="D523" s="8"/>
      <c r="E523" s="8"/>
      <c r="F523" s="8"/>
      <c r="G523" s="8"/>
      <c r="H523" s="8"/>
      <c r="I523" s="64"/>
      <c r="J523" s="8"/>
      <c r="K523" s="64"/>
      <c r="L523" s="64"/>
      <c r="M523" s="64"/>
      <c r="N523" s="64"/>
      <c r="O523" s="64"/>
      <c r="P523" s="64"/>
      <c r="Q523" s="64"/>
    </row>
    <row r="524" spans="2:17" x14ac:dyDescent="0.25">
      <c r="B524" s="64"/>
      <c r="C524" s="64"/>
      <c r="D524" s="8"/>
      <c r="E524" s="8"/>
      <c r="F524" s="8"/>
      <c r="G524" s="8"/>
      <c r="H524" s="8"/>
      <c r="I524" s="64"/>
      <c r="J524" s="8"/>
      <c r="K524" s="64"/>
      <c r="L524" s="64"/>
      <c r="M524" s="64"/>
      <c r="N524" s="64"/>
      <c r="O524" s="64"/>
      <c r="P524" s="64"/>
      <c r="Q524" s="64"/>
    </row>
    <row r="525" spans="2:17" x14ac:dyDescent="0.25">
      <c r="B525" s="64"/>
      <c r="C525" s="64"/>
      <c r="D525" s="8"/>
      <c r="E525" s="8"/>
      <c r="F525" s="8"/>
      <c r="G525" s="8"/>
      <c r="H525" s="8"/>
      <c r="I525" s="64"/>
      <c r="J525" s="8"/>
      <c r="K525" s="64"/>
      <c r="L525" s="64"/>
      <c r="M525" s="64"/>
      <c r="N525" s="64"/>
      <c r="O525" s="64"/>
      <c r="P525" s="64"/>
      <c r="Q525" s="64"/>
    </row>
    <row r="526" spans="2:17" x14ac:dyDescent="0.25">
      <c r="B526" s="64"/>
      <c r="C526" s="64"/>
      <c r="D526" s="8"/>
      <c r="E526" s="8"/>
      <c r="F526" s="8"/>
      <c r="G526" s="8"/>
      <c r="H526" s="8"/>
      <c r="I526" s="64"/>
      <c r="J526" s="8"/>
      <c r="K526" s="64"/>
      <c r="L526" s="64"/>
      <c r="M526" s="64"/>
      <c r="N526" s="64"/>
      <c r="O526" s="64"/>
      <c r="P526" s="64"/>
      <c r="Q526" s="64"/>
    </row>
    <row r="527" spans="2:17" x14ac:dyDescent="0.25">
      <c r="B527" s="64"/>
      <c r="C527" s="64"/>
      <c r="D527" s="8"/>
      <c r="E527" s="8"/>
      <c r="F527" s="8"/>
      <c r="G527" s="8"/>
      <c r="H527" s="8"/>
      <c r="I527" s="64"/>
      <c r="J527" s="8"/>
      <c r="K527" s="64"/>
      <c r="L527" s="64"/>
      <c r="M527" s="64"/>
      <c r="N527" s="64"/>
      <c r="O527" s="64"/>
      <c r="P527" s="64"/>
      <c r="Q527" s="64"/>
    </row>
    <row r="528" spans="2:17" x14ac:dyDescent="0.25">
      <c r="B528" s="64"/>
      <c r="C528" s="64"/>
      <c r="D528" s="8"/>
      <c r="E528" s="8"/>
      <c r="F528" s="8"/>
      <c r="G528" s="8"/>
      <c r="H528" s="8"/>
      <c r="I528" s="64"/>
      <c r="J528" s="8"/>
      <c r="K528" s="64"/>
      <c r="L528" s="64"/>
      <c r="M528" s="64"/>
      <c r="N528" s="64"/>
      <c r="O528" s="64"/>
      <c r="P528" s="64"/>
      <c r="Q528" s="64"/>
    </row>
    <row r="529" spans="2:17" x14ac:dyDescent="0.25">
      <c r="B529" s="64"/>
      <c r="C529" s="64"/>
      <c r="D529" s="8"/>
      <c r="E529" s="8"/>
      <c r="F529" s="8"/>
      <c r="G529" s="8"/>
      <c r="H529" s="8"/>
      <c r="I529" s="64"/>
      <c r="J529" s="8"/>
      <c r="K529" s="64"/>
      <c r="L529" s="64"/>
      <c r="M529" s="64"/>
      <c r="N529" s="64"/>
      <c r="O529" s="64"/>
      <c r="P529" s="64"/>
      <c r="Q529" s="64"/>
    </row>
    <row r="530" spans="2:17" x14ac:dyDescent="0.25">
      <c r="B530" s="64"/>
      <c r="C530" s="64"/>
      <c r="D530" s="8"/>
      <c r="E530" s="8"/>
      <c r="F530" s="8"/>
      <c r="G530" s="8"/>
      <c r="H530" s="8"/>
      <c r="I530" s="64"/>
      <c r="J530" s="8"/>
      <c r="K530" s="64"/>
      <c r="L530" s="64"/>
      <c r="M530" s="64"/>
      <c r="N530" s="64"/>
      <c r="O530" s="64"/>
      <c r="P530" s="64"/>
      <c r="Q530" s="64"/>
    </row>
    <row r="531" spans="2:17" x14ac:dyDescent="0.25">
      <c r="B531" s="64"/>
      <c r="C531" s="64"/>
      <c r="D531" s="8"/>
      <c r="E531" s="8"/>
      <c r="F531" s="8"/>
      <c r="G531" s="8"/>
      <c r="H531" s="8"/>
      <c r="I531" s="64"/>
      <c r="J531" s="8"/>
      <c r="K531" s="64"/>
      <c r="L531" s="64"/>
      <c r="M531" s="64"/>
      <c r="N531" s="64"/>
      <c r="O531" s="64"/>
      <c r="P531" s="64"/>
      <c r="Q531" s="64"/>
    </row>
    <row r="532" spans="2:17" x14ac:dyDescent="0.25">
      <c r="B532" s="64"/>
      <c r="C532" s="64"/>
      <c r="D532" s="8"/>
      <c r="E532" s="8"/>
      <c r="F532" s="8"/>
      <c r="G532" s="8"/>
      <c r="H532" s="8"/>
      <c r="I532" s="64"/>
      <c r="J532" s="8"/>
      <c r="K532" s="64"/>
      <c r="L532" s="64"/>
      <c r="M532" s="64"/>
      <c r="N532" s="64"/>
      <c r="O532" s="64"/>
      <c r="P532" s="64"/>
      <c r="Q532" s="64"/>
    </row>
    <row r="533" spans="2:17" x14ac:dyDescent="0.25">
      <c r="B533" s="64"/>
      <c r="C533" s="64"/>
      <c r="D533" s="8"/>
      <c r="E533" s="8"/>
      <c r="F533" s="8"/>
      <c r="G533" s="8"/>
      <c r="H533" s="8"/>
      <c r="I533" s="64"/>
      <c r="J533" s="8"/>
      <c r="K533" s="64"/>
      <c r="L533" s="64"/>
      <c r="M533" s="64"/>
      <c r="N533" s="64"/>
      <c r="O533" s="64"/>
      <c r="P533" s="64"/>
      <c r="Q533" s="64"/>
    </row>
    <row r="534" spans="2:17" x14ac:dyDescent="0.25">
      <c r="B534" s="64"/>
      <c r="C534" s="64"/>
      <c r="D534" s="8"/>
      <c r="E534" s="8"/>
      <c r="F534" s="8"/>
      <c r="G534" s="8"/>
      <c r="H534" s="8"/>
      <c r="I534" s="64"/>
      <c r="J534" s="8"/>
      <c r="K534" s="64"/>
      <c r="L534" s="64"/>
      <c r="M534" s="64"/>
      <c r="N534" s="64"/>
      <c r="O534" s="64"/>
      <c r="P534" s="64"/>
      <c r="Q534" s="64"/>
    </row>
    <row r="535" spans="2:17" x14ac:dyDescent="0.25">
      <c r="B535" s="64"/>
      <c r="C535" s="64"/>
      <c r="D535" s="8"/>
      <c r="E535" s="8"/>
      <c r="F535" s="8"/>
      <c r="G535" s="8"/>
      <c r="H535" s="8"/>
      <c r="I535" s="64"/>
      <c r="J535" s="8"/>
      <c r="K535" s="64"/>
      <c r="L535" s="64"/>
      <c r="M535" s="64"/>
      <c r="N535" s="64"/>
      <c r="O535" s="64"/>
      <c r="P535" s="64"/>
      <c r="Q535" s="64"/>
    </row>
    <row r="536" spans="2:17" x14ac:dyDescent="0.25">
      <c r="B536" s="64"/>
      <c r="C536" s="64"/>
      <c r="D536" s="8"/>
      <c r="E536" s="8"/>
      <c r="F536" s="8"/>
      <c r="G536" s="8"/>
      <c r="H536" s="8"/>
      <c r="I536" s="64"/>
      <c r="J536" s="8"/>
      <c r="K536" s="64"/>
      <c r="L536" s="64"/>
      <c r="M536" s="64"/>
      <c r="N536" s="64"/>
      <c r="O536" s="64"/>
      <c r="P536" s="64"/>
      <c r="Q536" s="64"/>
    </row>
    <row r="537" spans="2:17" x14ac:dyDescent="0.25">
      <c r="B537" s="64"/>
      <c r="C537" s="64"/>
      <c r="D537" s="8"/>
      <c r="E537" s="8"/>
      <c r="F537" s="8"/>
      <c r="G537" s="8"/>
      <c r="H537" s="8"/>
      <c r="I537" s="64"/>
      <c r="J537" s="8"/>
      <c r="K537" s="64"/>
      <c r="L537" s="64"/>
      <c r="M537" s="64"/>
      <c r="N537" s="64"/>
      <c r="O537" s="64"/>
      <c r="P537" s="64"/>
      <c r="Q537" s="64"/>
    </row>
    <row r="538" spans="2:17" x14ac:dyDescent="0.25">
      <c r="B538" s="64"/>
      <c r="C538" s="64"/>
      <c r="D538" s="8"/>
      <c r="E538" s="8"/>
      <c r="F538" s="8"/>
      <c r="G538" s="8"/>
      <c r="H538" s="8"/>
      <c r="I538" s="64"/>
      <c r="J538" s="8"/>
      <c r="K538" s="64"/>
      <c r="L538" s="64"/>
      <c r="M538" s="64"/>
      <c r="N538" s="64"/>
      <c r="O538" s="64"/>
      <c r="P538" s="64"/>
      <c r="Q538" s="64"/>
    </row>
    <row r="539" spans="2:17" x14ac:dyDescent="0.25">
      <c r="B539" s="64"/>
      <c r="C539" s="64"/>
      <c r="D539" s="8"/>
      <c r="E539" s="8"/>
      <c r="F539" s="8"/>
      <c r="G539" s="8"/>
      <c r="H539" s="8"/>
      <c r="I539" s="64"/>
      <c r="J539" s="8"/>
      <c r="K539" s="64"/>
      <c r="L539" s="64"/>
      <c r="M539" s="64"/>
      <c r="N539" s="64"/>
      <c r="O539" s="64"/>
      <c r="P539" s="64"/>
      <c r="Q539" s="64"/>
    </row>
    <row r="540" spans="2:17" x14ac:dyDescent="0.25">
      <c r="B540" s="64"/>
      <c r="C540" s="64"/>
      <c r="D540" s="8"/>
      <c r="E540" s="8"/>
      <c r="F540" s="8"/>
      <c r="G540" s="8"/>
      <c r="H540" s="8"/>
      <c r="I540" s="64"/>
      <c r="J540" s="8"/>
      <c r="K540" s="64"/>
      <c r="L540" s="64"/>
      <c r="M540" s="64"/>
      <c r="N540" s="64"/>
      <c r="O540" s="64"/>
      <c r="P540" s="64"/>
      <c r="Q540" s="64"/>
    </row>
    <row r="541" spans="2:17" x14ac:dyDescent="0.25">
      <c r="B541" s="64"/>
      <c r="C541" s="64"/>
      <c r="D541" s="8"/>
      <c r="E541" s="8"/>
      <c r="F541" s="8"/>
      <c r="G541" s="8"/>
      <c r="H541" s="8"/>
      <c r="I541" s="64"/>
      <c r="J541" s="8"/>
      <c r="K541" s="64"/>
      <c r="L541" s="64"/>
      <c r="M541" s="64"/>
      <c r="N541" s="64"/>
      <c r="O541" s="64"/>
      <c r="P541" s="64"/>
      <c r="Q541" s="64"/>
    </row>
    <row r="542" spans="2:17" x14ac:dyDescent="0.25">
      <c r="B542" s="64"/>
      <c r="C542" s="64"/>
      <c r="D542" s="8"/>
      <c r="E542" s="8"/>
      <c r="F542" s="8"/>
      <c r="G542" s="8"/>
      <c r="H542" s="8"/>
      <c r="I542" s="64"/>
      <c r="J542" s="8"/>
      <c r="K542" s="64"/>
      <c r="L542" s="64"/>
      <c r="M542" s="64"/>
      <c r="N542" s="64"/>
      <c r="O542" s="64"/>
      <c r="P542" s="64"/>
      <c r="Q542" s="64"/>
    </row>
    <row r="543" spans="2:17" x14ac:dyDescent="0.25">
      <c r="B543" s="64"/>
      <c r="C543" s="64"/>
      <c r="D543" s="8"/>
      <c r="E543" s="8"/>
      <c r="F543" s="8"/>
      <c r="G543" s="8"/>
      <c r="H543" s="8"/>
      <c r="I543" s="64"/>
      <c r="J543" s="8"/>
      <c r="K543" s="64"/>
      <c r="L543" s="64"/>
      <c r="M543" s="64"/>
      <c r="N543" s="64"/>
      <c r="O543" s="64"/>
      <c r="P543" s="64"/>
      <c r="Q543" s="64"/>
    </row>
    <row r="544" spans="2:17" x14ac:dyDescent="0.25">
      <c r="B544" s="64"/>
      <c r="C544" s="64"/>
      <c r="D544" s="8"/>
      <c r="E544" s="8"/>
      <c r="F544" s="8"/>
      <c r="G544" s="8"/>
      <c r="H544" s="8"/>
      <c r="I544" s="64"/>
      <c r="J544" s="8"/>
      <c r="K544" s="64"/>
      <c r="L544" s="64"/>
      <c r="M544" s="64"/>
      <c r="N544" s="64"/>
      <c r="O544" s="64"/>
      <c r="P544" s="64"/>
      <c r="Q544" s="64"/>
    </row>
    <row r="545" spans="2:17" x14ac:dyDescent="0.25">
      <c r="B545" s="64"/>
      <c r="C545" s="64"/>
      <c r="D545" s="8"/>
      <c r="E545" s="8"/>
      <c r="F545" s="8"/>
      <c r="G545" s="8"/>
      <c r="H545" s="8"/>
      <c r="I545" s="64"/>
      <c r="J545" s="8"/>
      <c r="K545" s="64"/>
      <c r="L545" s="64"/>
      <c r="M545" s="64"/>
      <c r="N545" s="64"/>
      <c r="O545" s="64"/>
      <c r="P545" s="64"/>
      <c r="Q545" s="64"/>
    </row>
    <row r="546" spans="2:17" x14ac:dyDescent="0.25">
      <c r="B546" s="64"/>
      <c r="C546" s="64"/>
      <c r="D546" s="8"/>
      <c r="E546" s="8"/>
      <c r="F546" s="8"/>
      <c r="G546" s="8"/>
      <c r="H546" s="8"/>
      <c r="I546" s="64"/>
      <c r="J546" s="8"/>
      <c r="K546" s="64"/>
      <c r="L546" s="64"/>
      <c r="M546" s="64"/>
      <c r="N546" s="64"/>
      <c r="O546" s="64"/>
      <c r="P546" s="64"/>
      <c r="Q546" s="64"/>
    </row>
    <row r="547" spans="2:17" x14ac:dyDescent="0.25">
      <c r="B547" s="64"/>
      <c r="C547" s="64"/>
      <c r="D547" s="8"/>
      <c r="E547" s="8"/>
      <c r="F547" s="8"/>
      <c r="G547" s="8"/>
      <c r="H547" s="8"/>
      <c r="I547" s="64"/>
      <c r="J547" s="8"/>
      <c r="K547" s="64"/>
      <c r="L547" s="64"/>
      <c r="M547" s="64"/>
      <c r="N547" s="64"/>
      <c r="O547" s="64"/>
      <c r="P547" s="64"/>
      <c r="Q547" s="64"/>
    </row>
    <row r="548" spans="2:17" x14ac:dyDescent="0.25">
      <c r="B548" s="64"/>
      <c r="C548" s="64"/>
      <c r="D548" s="8"/>
      <c r="E548" s="8"/>
      <c r="F548" s="8"/>
      <c r="G548" s="8"/>
      <c r="H548" s="8"/>
      <c r="I548" s="64"/>
      <c r="J548" s="8"/>
      <c r="K548" s="64"/>
      <c r="L548" s="64"/>
      <c r="M548" s="64"/>
      <c r="N548" s="64"/>
      <c r="O548" s="64"/>
      <c r="P548" s="64"/>
      <c r="Q548" s="64"/>
    </row>
    <row r="549" spans="2:17" x14ac:dyDescent="0.25">
      <c r="B549" s="64"/>
      <c r="C549" s="64"/>
      <c r="D549" s="8"/>
      <c r="E549" s="8"/>
      <c r="F549" s="8"/>
      <c r="G549" s="8"/>
      <c r="H549" s="8"/>
      <c r="I549" s="64"/>
      <c r="J549" s="8"/>
      <c r="K549" s="64"/>
      <c r="L549" s="64"/>
      <c r="M549" s="64"/>
      <c r="N549" s="64"/>
      <c r="O549" s="64"/>
      <c r="P549" s="64"/>
      <c r="Q549" s="64"/>
    </row>
    <row r="550" spans="2:17" x14ac:dyDescent="0.25">
      <c r="B550" s="64"/>
      <c r="C550" s="64"/>
      <c r="D550" s="8"/>
      <c r="E550" s="8"/>
      <c r="F550" s="8"/>
      <c r="G550" s="8"/>
      <c r="H550" s="8"/>
      <c r="I550" s="64"/>
      <c r="J550" s="8"/>
      <c r="K550" s="64"/>
      <c r="L550" s="64"/>
      <c r="M550" s="64"/>
      <c r="N550" s="64"/>
      <c r="O550" s="64"/>
      <c r="P550" s="64"/>
      <c r="Q550" s="64"/>
    </row>
    <row r="551" spans="2:17" x14ac:dyDescent="0.25">
      <c r="B551" s="64"/>
      <c r="C551" s="64"/>
      <c r="D551" s="8"/>
      <c r="E551" s="8"/>
      <c r="F551" s="8"/>
      <c r="G551" s="8"/>
      <c r="H551" s="8"/>
      <c r="I551" s="64"/>
      <c r="J551" s="8"/>
      <c r="K551" s="64"/>
      <c r="L551" s="64"/>
      <c r="M551" s="64"/>
      <c r="N551" s="64"/>
      <c r="O551" s="64"/>
      <c r="P551" s="64"/>
      <c r="Q551" s="64"/>
    </row>
    <row r="552" spans="2:17" x14ac:dyDescent="0.25">
      <c r="B552" s="64"/>
      <c r="C552" s="64"/>
      <c r="D552" s="8"/>
      <c r="E552" s="8"/>
      <c r="F552" s="8"/>
      <c r="G552" s="8"/>
      <c r="H552" s="8"/>
      <c r="I552" s="64"/>
      <c r="J552" s="8"/>
      <c r="K552" s="64"/>
      <c r="L552" s="64"/>
      <c r="M552" s="64"/>
      <c r="N552" s="64"/>
      <c r="O552" s="64"/>
      <c r="P552" s="64"/>
      <c r="Q552" s="64"/>
    </row>
    <row r="553" spans="2:17" x14ac:dyDescent="0.25">
      <c r="B553" s="64"/>
      <c r="C553" s="64"/>
      <c r="D553" s="8"/>
      <c r="E553" s="8"/>
      <c r="F553" s="8"/>
      <c r="G553" s="8"/>
      <c r="H553" s="8"/>
      <c r="I553" s="64"/>
      <c r="J553" s="8"/>
      <c r="K553" s="64"/>
      <c r="L553" s="64"/>
      <c r="M553" s="64"/>
      <c r="N553" s="64"/>
      <c r="O553" s="64"/>
      <c r="P553" s="64"/>
      <c r="Q553" s="64"/>
    </row>
    <row r="554" spans="2:17" x14ac:dyDescent="0.25">
      <c r="B554" s="64"/>
      <c r="C554" s="64"/>
      <c r="D554" s="8"/>
      <c r="E554" s="8"/>
      <c r="F554" s="8"/>
      <c r="G554" s="8"/>
      <c r="H554" s="8"/>
      <c r="I554" s="64"/>
      <c r="J554" s="8"/>
      <c r="K554" s="64"/>
      <c r="L554" s="64"/>
      <c r="M554" s="64"/>
      <c r="N554" s="64"/>
      <c r="O554" s="64"/>
      <c r="P554" s="64"/>
      <c r="Q554" s="64"/>
    </row>
    <row r="555" spans="2:17" x14ac:dyDescent="0.25">
      <c r="B555" s="64"/>
      <c r="C555" s="64"/>
      <c r="D555" s="8"/>
      <c r="E555" s="8"/>
      <c r="F555" s="8"/>
      <c r="G555" s="8"/>
      <c r="H555" s="8"/>
      <c r="I555" s="64"/>
      <c r="J555" s="8"/>
      <c r="K555" s="64"/>
      <c r="L555" s="64"/>
      <c r="M555" s="64"/>
      <c r="N555" s="64"/>
      <c r="O555" s="64"/>
      <c r="P555" s="64"/>
      <c r="Q555" s="64"/>
    </row>
    <row r="556" spans="2:17" x14ac:dyDescent="0.25">
      <c r="B556" s="64"/>
      <c r="C556" s="64"/>
      <c r="D556" s="8"/>
      <c r="E556" s="8"/>
      <c r="F556" s="8"/>
      <c r="G556" s="8"/>
      <c r="H556" s="8"/>
      <c r="I556" s="64"/>
      <c r="J556" s="8"/>
      <c r="K556" s="64"/>
      <c r="L556" s="64"/>
      <c r="M556" s="64"/>
      <c r="N556" s="64"/>
      <c r="O556" s="64"/>
      <c r="P556" s="64"/>
      <c r="Q556" s="64"/>
    </row>
    <row r="557" spans="2:17" x14ac:dyDescent="0.25">
      <c r="B557" s="64"/>
      <c r="C557" s="64"/>
      <c r="D557" s="8"/>
      <c r="E557" s="8"/>
      <c r="F557" s="8"/>
      <c r="G557" s="8"/>
      <c r="H557" s="8"/>
      <c r="I557" s="64"/>
      <c r="J557" s="8"/>
      <c r="K557" s="64"/>
      <c r="L557" s="64"/>
      <c r="M557" s="64"/>
      <c r="N557" s="64"/>
      <c r="O557" s="64"/>
      <c r="P557" s="64"/>
      <c r="Q557" s="64"/>
    </row>
    <row r="558" spans="2:17" x14ac:dyDescent="0.25">
      <c r="B558" s="64"/>
      <c r="C558" s="64"/>
      <c r="D558" s="8"/>
      <c r="E558" s="8"/>
      <c r="F558" s="8"/>
      <c r="G558" s="8"/>
      <c r="H558" s="8"/>
      <c r="I558" s="64"/>
      <c r="J558" s="8"/>
      <c r="K558" s="64"/>
      <c r="L558" s="64"/>
      <c r="M558" s="64"/>
      <c r="N558" s="64"/>
      <c r="O558" s="64"/>
      <c r="P558" s="64"/>
      <c r="Q558" s="64"/>
    </row>
    <row r="559" spans="2:17" x14ac:dyDescent="0.25">
      <c r="B559" s="64"/>
      <c r="C559" s="64"/>
      <c r="D559" s="8"/>
      <c r="E559" s="8"/>
      <c r="F559" s="8"/>
      <c r="G559" s="8"/>
      <c r="H559" s="8"/>
      <c r="I559" s="64"/>
      <c r="J559" s="8"/>
      <c r="K559" s="64"/>
      <c r="L559" s="64"/>
      <c r="M559" s="64"/>
      <c r="N559" s="64"/>
      <c r="O559" s="64"/>
      <c r="P559" s="64"/>
      <c r="Q559" s="64"/>
    </row>
    <row r="560" spans="2:17" x14ac:dyDescent="0.25">
      <c r="B560" s="64"/>
      <c r="C560" s="64"/>
      <c r="D560" s="8"/>
      <c r="E560" s="8"/>
      <c r="F560" s="8"/>
      <c r="G560" s="8"/>
      <c r="H560" s="8"/>
      <c r="I560" s="64"/>
      <c r="J560" s="8"/>
      <c r="K560" s="64"/>
      <c r="L560" s="64"/>
      <c r="M560" s="64"/>
      <c r="N560" s="64"/>
      <c r="O560" s="64"/>
      <c r="P560" s="64"/>
      <c r="Q560" s="64"/>
    </row>
    <row r="561" spans="2:17" x14ac:dyDescent="0.25">
      <c r="B561" s="64"/>
      <c r="C561" s="64"/>
      <c r="D561" s="8"/>
      <c r="E561" s="8"/>
      <c r="F561" s="8"/>
      <c r="G561" s="8"/>
      <c r="H561" s="8"/>
      <c r="I561" s="64"/>
      <c r="J561" s="8"/>
      <c r="K561" s="64"/>
      <c r="L561" s="64"/>
      <c r="M561" s="64"/>
      <c r="N561" s="64"/>
      <c r="O561" s="64"/>
      <c r="P561" s="64"/>
      <c r="Q561" s="64"/>
    </row>
    <row r="562" spans="2:17" x14ac:dyDescent="0.25">
      <c r="B562" s="64"/>
      <c r="C562" s="64"/>
      <c r="D562" s="8"/>
      <c r="E562" s="8"/>
      <c r="F562" s="8"/>
      <c r="G562" s="8"/>
      <c r="H562" s="8"/>
      <c r="I562" s="64"/>
      <c r="J562" s="8"/>
      <c r="K562" s="64"/>
      <c r="L562" s="64"/>
      <c r="M562" s="64"/>
      <c r="N562" s="64"/>
      <c r="O562" s="64"/>
      <c r="P562" s="64"/>
      <c r="Q562" s="64"/>
    </row>
    <row r="563" spans="2:17" x14ac:dyDescent="0.25">
      <c r="B563" s="64"/>
      <c r="C563" s="64"/>
      <c r="D563" s="8"/>
      <c r="E563" s="8"/>
      <c r="F563" s="8"/>
      <c r="G563" s="8"/>
      <c r="H563" s="8"/>
      <c r="I563" s="64"/>
      <c r="J563" s="8"/>
      <c r="K563" s="64"/>
      <c r="L563" s="64"/>
      <c r="M563" s="64"/>
      <c r="N563" s="64"/>
      <c r="O563" s="64"/>
      <c r="P563" s="64"/>
      <c r="Q563" s="64"/>
    </row>
    <row r="564" spans="2:17" x14ac:dyDescent="0.25">
      <c r="B564" s="64"/>
      <c r="C564" s="64"/>
      <c r="D564" s="8"/>
      <c r="E564" s="8"/>
      <c r="F564" s="8"/>
      <c r="G564" s="8"/>
      <c r="H564" s="8"/>
      <c r="I564" s="64"/>
      <c r="J564" s="8"/>
      <c r="K564" s="64"/>
      <c r="L564" s="64"/>
      <c r="M564" s="64"/>
      <c r="N564" s="64"/>
      <c r="O564" s="64"/>
      <c r="P564" s="64"/>
      <c r="Q564" s="64"/>
    </row>
    <row r="565" spans="2:17" x14ac:dyDescent="0.25">
      <c r="B565" s="64"/>
      <c r="C565" s="64"/>
      <c r="D565" s="8"/>
      <c r="E565" s="8"/>
      <c r="F565" s="8"/>
      <c r="G565" s="8"/>
      <c r="H565" s="8"/>
      <c r="I565" s="64"/>
      <c r="J565" s="8"/>
      <c r="K565" s="64"/>
      <c r="L565" s="64"/>
      <c r="M565" s="64"/>
      <c r="N565" s="64"/>
      <c r="O565" s="64"/>
      <c r="P565" s="64"/>
      <c r="Q565" s="64"/>
    </row>
    <row r="566" spans="2:17" x14ac:dyDescent="0.25">
      <c r="B566" s="64"/>
      <c r="C566" s="64"/>
      <c r="D566" s="8"/>
      <c r="E566" s="8"/>
      <c r="F566" s="8"/>
      <c r="G566" s="8"/>
      <c r="H566" s="8"/>
      <c r="I566" s="64"/>
      <c r="J566" s="8"/>
      <c r="K566" s="64"/>
      <c r="L566" s="64"/>
      <c r="M566" s="64"/>
      <c r="N566" s="64"/>
      <c r="O566" s="64"/>
      <c r="P566" s="64"/>
      <c r="Q566" s="64"/>
    </row>
    <row r="567" spans="2:17" x14ac:dyDescent="0.25">
      <c r="B567" s="64"/>
      <c r="C567" s="64"/>
      <c r="D567" s="8"/>
      <c r="E567" s="8"/>
      <c r="F567" s="8"/>
      <c r="G567" s="8"/>
      <c r="H567" s="8"/>
      <c r="I567" s="64"/>
      <c r="J567" s="8"/>
      <c r="K567" s="64"/>
      <c r="L567" s="64"/>
      <c r="M567" s="64"/>
      <c r="N567" s="64"/>
      <c r="O567" s="64"/>
      <c r="P567" s="64"/>
      <c r="Q567" s="64"/>
    </row>
    <row r="568" spans="2:17" x14ac:dyDescent="0.25">
      <c r="B568" s="64"/>
      <c r="C568" s="64"/>
      <c r="D568" s="8"/>
      <c r="E568" s="8"/>
      <c r="F568" s="8"/>
      <c r="G568" s="8"/>
      <c r="H568" s="8"/>
      <c r="I568" s="64"/>
      <c r="J568" s="8"/>
      <c r="K568" s="64"/>
      <c r="L568" s="64"/>
      <c r="M568" s="64"/>
      <c r="N568" s="64"/>
      <c r="O568" s="64"/>
      <c r="P568" s="64"/>
      <c r="Q568" s="64"/>
    </row>
    <row r="569" spans="2:17" x14ac:dyDescent="0.25">
      <c r="B569" s="64"/>
      <c r="C569" s="64"/>
      <c r="D569" s="8"/>
      <c r="E569" s="8"/>
      <c r="F569" s="8"/>
      <c r="G569" s="8"/>
      <c r="H569" s="8"/>
      <c r="I569" s="64"/>
      <c r="J569" s="8"/>
      <c r="K569" s="64"/>
      <c r="L569" s="64"/>
      <c r="M569" s="64"/>
      <c r="N569" s="64"/>
      <c r="O569" s="64"/>
      <c r="P569" s="64"/>
      <c r="Q569" s="64"/>
    </row>
    <row r="570" spans="2:17" x14ac:dyDescent="0.25">
      <c r="B570" s="64"/>
      <c r="C570" s="64"/>
      <c r="D570" s="8"/>
      <c r="E570" s="8"/>
      <c r="F570" s="8"/>
      <c r="G570" s="8"/>
      <c r="H570" s="8"/>
      <c r="I570" s="64"/>
      <c r="J570" s="8"/>
      <c r="K570" s="64"/>
      <c r="L570" s="64"/>
      <c r="M570" s="64"/>
      <c r="N570" s="64"/>
      <c r="O570" s="64"/>
      <c r="P570" s="64"/>
      <c r="Q570" s="64"/>
    </row>
    <row r="571" spans="2:17" x14ac:dyDescent="0.25">
      <c r="B571" s="64"/>
      <c r="C571" s="64"/>
      <c r="D571" s="8"/>
      <c r="E571" s="8"/>
      <c r="F571" s="8"/>
      <c r="G571" s="8"/>
      <c r="H571" s="8"/>
      <c r="I571" s="64"/>
      <c r="J571" s="8"/>
      <c r="K571" s="64"/>
      <c r="L571" s="64"/>
      <c r="M571" s="64"/>
      <c r="N571" s="64"/>
      <c r="O571" s="64"/>
      <c r="P571" s="64"/>
      <c r="Q571" s="64"/>
    </row>
    <row r="572" spans="2:17" x14ac:dyDescent="0.25">
      <c r="B572" s="64"/>
      <c r="C572" s="64"/>
      <c r="D572" s="8"/>
      <c r="E572" s="8"/>
      <c r="F572" s="8"/>
      <c r="G572" s="8"/>
      <c r="H572" s="8"/>
      <c r="I572" s="64"/>
      <c r="J572" s="8"/>
      <c r="K572" s="64"/>
      <c r="L572" s="64"/>
      <c r="M572" s="64"/>
      <c r="N572" s="64"/>
      <c r="O572" s="64"/>
      <c r="P572" s="64"/>
      <c r="Q572" s="64"/>
    </row>
    <row r="573" spans="2:17" x14ac:dyDescent="0.25">
      <c r="B573" s="64"/>
      <c r="C573" s="64"/>
      <c r="D573" s="8"/>
      <c r="E573" s="8"/>
      <c r="F573" s="8"/>
      <c r="G573" s="8"/>
      <c r="H573" s="8"/>
      <c r="I573" s="64"/>
      <c r="J573" s="8"/>
      <c r="K573" s="64"/>
      <c r="L573" s="64"/>
      <c r="M573" s="64"/>
      <c r="N573" s="64"/>
      <c r="O573" s="64"/>
      <c r="P573" s="64"/>
      <c r="Q573" s="64"/>
    </row>
    <row r="574" spans="2:17" x14ac:dyDescent="0.25">
      <c r="B574" s="64"/>
      <c r="C574" s="64"/>
      <c r="D574" s="8"/>
      <c r="E574" s="8"/>
      <c r="F574" s="8"/>
      <c r="G574" s="8"/>
      <c r="H574" s="8"/>
      <c r="I574" s="64"/>
      <c r="J574" s="8"/>
      <c r="K574" s="64"/>
      <c r="L574" s="64"/>
      <c r="M574" s="64"/>
      <c r="N574" s="64"/>
      <c r="O574" s="64"/>
      <c r="P574" s="64"/>
      <c r="Q574" s="64"/>
    </row>
    <row r="575" spans="2:17" x14ac:dyDescent="0.25">
      <c r="B575" s="64"/>
      <c r="C575" s="64"/>
      <c r="D575" s="8"/>
      <c r="E575" s="8"/>
      <c r="F575" s="8"/>
      <c r="G575" s="8"/>
      <c r="H575" s="8"/>
      <c r="I575" s="64"/>
      <c r="J575" s="8"/>
      <c r="K575" s="64"/>
      <c r="L575" s="64"/>
      <c r="M575" s="64"/>
      <c r="N575" s="64"/>
      <c r="O575" s="64"/>
      <c r="P575" s="64"/>
      <c r="Q575" s="64"/>
    </row>
    <row r="576" spans="2:17" x14ac:dyDescent="0.25">
      <c r="B576" s="64"/>
      <c r="C576" s="64"/>
      <c r="D576" s="8"/>
      <c r="E576" s="8"/>
      <c r="F576" s="8"/>
      <c r="G576" s="8"/>
      <c r="H576" s="8"/>
      <c r="I576" s="64"/>
      <c r="J576" s="8"/>
      <c r="K576" s="64"/>
      <c r="L576" s="64"/>
      <c r="M576" s="64"/>
      <c r="N576" s="64"/>
      <c r="O576" s="64"/>
      <c r="P576" s="64"/>
      <c r="Q576" s="64"/>
    </row>
    <row r="577" spans="2:17" x14ac:dyDescent="0.25">
      <c r="B577" s="64"/>
      <c r="C577" s="64"/>
      <c r="D577" s="8"/>
      <c r="E577" s="8"/>
      <c r="F577" s="8"/>
      <c r="G577" s="8"/>
      <c r="H577" s="8"/>
      <c r="I577" s="64"/>
      <c r="J577" s="8"/>
      <c r="K577" s="64"/>
      <c r="L577" s="64"/>
      <c r="M577" s="64"/>
      <c r="N577" s="64"/>
      <c r="O577" s="64"/>
      <c r="P577" s="64"/>
      <c r="Q577" s="64"/>
    </row>
    <row r="578" spans="2:17" x14ac:dyDescent="0.25">
      <c r="B578" s="64"/>
      <c r="C578" s="64"/>
      <c r="D578" s="8"/>
      <c r="E578" s="8"/>
      <c r="F578" s="8"/>
      <c r="G578" s="8"/>
      <c r="H578" s="8"/>
      <c r="I578" s="64"/>
      <c r="J578" s="8"/>
      <c r="K578" s="64"/>
      <c r="L578" s="64"/>
      <c r="M578" s="64"/>
      <c r="N578" s="64"/>
      <c r="O578" s="64"/>
      <c r="P578" s="64"/>
      <c r="Q578" s="64"/>
    </row>
    <row r="579" spans="2:17" x14ac:dyDescent="0.25">
      <c r="B579" s="64"/>
      <c r="C579" s="64"/>
      <c r="D579" s="8"/>
      <c r="E579" s="8"/>
      <c r="F579" s="8"/>
      <c r="G579" s="8"/>
      <c r="H579" s="8"/>
      <c r="I579" s="64"/>
      <c r="J579" s="8"/>
      <c r="K579" s="64"/>
      <c r="L579" s="64"/>
      <c r="M579" s="64"/>
      <c r="N579" s="64"/>
      <c r="O579" s="64"/>
      <c r="P579" s="64"/>
      <c r="Q579" s="64"/>
    </row>
    <row r="580" spans="2:17" x14ac:dyDescent="0.25">
      <c r="B580" s="64"/>
      <c r="C580" s="64"/>
      <c r="D580" s="8"/>
      <c r="E580" s="8"/>
      <c r="F580" s="8"/>
      <c r="G580" s="8"/>
      <c r="H580" s="8"/>
      <c r="I580" s="64"/>
      <c r="J580" s="8"/>
      <c r="K580" s="64"/>
      <c r="L580" s="64"/>
      <c r="M580" s="64"/>
      <c r="N580" s="64"/>
      <c r="O580" s="64"/>
      <c r="P580" s="64"/>
      <c r="Q580" s="64"/>
    </row>
    <row r="581" spans="2:17" x14ac:dyDescent="0.25">
      <c r="B581" s="64"/>
      <c r="C581" s="64"/>
      <c r="D581" s="8"/>
      <c r="E581" s="8"/>
      <c r="F581" s="8"/>
      <c r="G581" s="8"/>
      <c r="H581" s="8"/>
      <c r="I581" s="64"/>
      <c r="J581" s="8"/>
      <c r="K581" s="64"/>
      <c r="L581" s="64"/>
      <c r="M581" s="64"/>
      <c r="N581" s="64"/>
      <c r="O581" s="64"/>
      <c r="P581" s="64"/>
      <c r="Q581" s="64"/>
    </row>
    <row r="582" spans="2:17" x14ac:dyDescent="0.25">
      <c r="B582" s="64"/>
      <c r="C582" s="64"/>
      <c r="D582" s="8"/>
      <c r="E582" s="8"/>
      <c r="F582" s="8"/>
      <c r="G582" s="8"/>
      <c r="H582" s="8"/>
      <c r="I582" s="64"/>
      <c r="J582" s="8"/>
      <c r="K582" s="64"/>
      <c r="L582" s="64"/>
      <c r="M582" s="64"/>
      <c r="N582" s="64"/>
      <c r="O582" s="64"/>
      <c r="P582" s="64"/>
      <c r="Q582" s="64"/>
    </row>
    <row r="583" spans="2:17" x14ac:dyDescent="0.25">
      <c r="B583" s="64"/>
      <c r="C583" s="64"/>
      <c r="D583" s="8"/>
      <c r="E583" s="8"/>
      <c r="F583" s="8"/>
      <c r="G583" s="8"/>
      <c r="H583" s="8"/>
      <c r="I583" s="64"/>
      <c r="J583" s="8"/>
      <c r="K583" s="64"/>
      <c r="L583" s="64"/>
      <c r="M583" s="64"/>
      <c r="N583" s="64"/>
      <c r="O583" s="64"/>
      <c r="P583" s="64"/>
      <c r="Q583" s="64"/>
    </row>
    <row r="584" spans="2:17" x14ac:dyDescent="0.25">
      <c r="B584" s="64"/>
      <c r="C584" s="64"/>
      <c r="D584" s="8"/>
      <c r="E584" s="8"/>
      <c r="F584" s="8"/>
      <c r="G584" s="8"/>
      <c r="H584" s="8"/>
      <c r="I584" s="64"/>
      <c r="J584" s="8"/>
      <c r="K584" s="64"/>
      <c r="L584" s="64"/>
      <c r="M584" s="64"/>
      <c r="N584" s="64"/>
      <c r="O584" s="64"/>
      <c r="P584" s="64"/>
      <c r="Q584" s="64"/>
    </row>
    <row r="585" spans="2:17" x14ac:dyDescent="0.25">
      <c r="B585" s="64"/>
      <c r="C585" s="64"/>
      <c r="D585" s="8"/>
      <c r="E585" s="8"/>
      <c r="F585" s="8"/>
      <c r="G585" s="8"/>
      <c r="H585" s="8"/>
      <c r="I585" s="64"/>
      <c r="J585" s="8"/>
      <c r="K585" s="64"/>
      <c r="L585" s="64"/>
      <c r="M585" s="64"/>
      <c r="N585" s="64"/>
      <c r="O585" s="64"/>
      <c r="P585" s="64"/>
      <c r="Q585" s="64"/>
    </row>
    <row r="586" spans="2:17" x14ac:dyDescent="0.25">
      <c r="B586" s="64"/>
      <c r="C586" s="64"/>
      <c r="D586" s="8"/>
      <c r="E586" s="8"/>
      <c r="F586" s="8"/>
      <c r="G586" s="8"/>
      <c r="H586" s="8"/>
      <c r="I586" s="64"/>
      <c r="J586" s="8"/>
      <c r="K586" s="64"/>
      <c r="L586" s="64"/>
      <c r="M586" s="64"/>
      <c r="N586" s="64"/>
      <c r="O586" s="64"/>
      <c r="P586" s="64"/>
      <c r="Q586" s="64"/>
    </row>
    <row r="587" spans="2:17" x14ac:dyDescent="0.25">
      <c r="B587" s="64"/>
      <c r="C587" s="64"/>
      <c r="D587" s="8"/>
      <c r="E587" s="8"/>
      <c r="F587" s="8"/>
      <c r="G587" s="8"/>
      <c r="H587" s="8"/>
      <c r="I587" s="64"/>
      <c r="J587" s="8"/>
      <c r="K587" s="64"/>
      <c r="L587" s="64"/>
      <c r="M587" s="64"/>
      <c r="N587" s="64"/>
      <c r="O587" s="64"/>
      <c r="P587" s="64"/>
      <c r="Q587" s="64"/>
    </row>
    <row r="588" spans="2:17" x14ac:dyDescent="0.25">
      <c r="B588" s="64"/>
      <c r="C588" s="64"/>
      <c r="D588" s="8"/>
      <c r="E588" s="8"/>
      <c r="F588" s="8"/>
      <c r="G588" s="8"/>
      <c r="H588" s="8"/>
      <c r="I588" s="64"/>
      <c r="J588" s="8"/>
      <c r="K588" s="64"/>
      <c r="L588" s="64"/>
      <c r="M588" s="64"/>
      <c r="N588" s="64"/>
      <c r="O588" s="64"/>
      <c r="P588" s="64"/>
      <c r="Q588" s="64"/>
    </row>
    <row r="589" spans="2:17" x14ac:dyDescent="0.25">
      <c r="B589" s="64"/>
      <c r="C589" s="64"/>
      <c r="D589" s="8"/>
      <c r="E589" s="8"/>
      <c r="F589" s="8"/>
      <c r="G589" s="8"/>
      <c r="H589" s="8"/>
      <c r="I589" s="64"/>
      <c r="J589" s="8"/>
      <c r="K589" s="64"/>
      <c r="L589" s="64"/>
      <c r="M589" s="64"/>
      <c r="N589" s="64"/>
      <c r="O589" s="64"/>
      <c r="P589" s="64"/>
      <c r="Q589" s="64"/>
    </row>
    <row r="590" spans="2:17" x14ac:dyDescent="0.25">
      <c r="B590" s="64"/>
      <c r="C590" s="64"/>
      <c r="D590" s="8"/>
      <c r="E590" s="8"/>
      <c r="F590" s="8"/>
      <c r="G590" s="8"/>
      <c r="H590" s="8"/>
      <c r="I590" s="64"/>
      <c r="J590" s="8"/>
      <c r="K590" s="64"/>
      <c r="L590" s="64"/>
      <c r="M590" s="64"/>
      <c r="N590" s="64"/>
      <c r="O590" s="64"/>
      <c r="P590" s="64"/>
      <c r="Q590" s="64"/>
    </row>
    <row r="591" spans="2:17" x14ac:dyDescent="0.25">
      <c r="B591" s="64"/>
      <c r="C591" s="64"/>
      <c r="D591" s="8"/>
      <c r="E591" s="8"/>
      <c r="F591" s="8"/>
      <c r="G591" s="8"/>
      <c r="H591" s="8"/>
      <c r="I591" s="64"/>
      <c r="J591" s="8"/>
      <c r="K591" s="64"/>
      <c r="L591" s="64"/>
      <c r="M591" s="64"/>
      <c r="N591" s="64"/>
      <c r="O591" s="64"/>
      <c r="P591" s="64"/>
      <c r="Q591" s="64"/>
    </row>
    <row r="592" spans="2:17" x14ac:dyDescent="0.25">
      <c r="B592" s="64"/>
      <c r="C592" s="64"/>
      <c r="D592" s="8"/>
      <c r="E592" s="8"/>
      <c r="F592" s="8"/>
      <c r="G592" s="8"/>
      <c r="H592" s="8"/>
      <c r="I592" s="64"/>
      <c r="J592" s="8"/>
      <c r="K592" s="64"/>
      <c r="L592" s="64"/>
      <c r="M592" s="64"/>
      <c r="N592" s="64"/>
      <c r="O592" s="64"/>
      <c r="P592" s="64"/>
      <c r="Q592" s="64"/>
    </row>
    <row r="593" spans="2:17" x14ac:dyDescent="0.25">
      <c r="B593" s="64"/>
      <c r="C593" s="64"/>
      <c r="D593" s="8"/>
      <c r="E593" s="8"/>
      <c r="F593" s="8"/>
      <c r="G593" s="8"/>
      <c r="H593" s="8"/>
      <c r="I593" s="64"/>
      <c r="J593" s="8"/>
      <c r="K593" s="64"/>
      <c r="L593" s="64"/>
      <c r="M593" s="64"/>
      <c r="N593" s="64"/>
      <c r="O593" s="64"/>
      <c r="P593" s="64"/>
      <c r="Q593" s="64"/>
    </row>
    <row r="594" spans="2:17" x14ac:dyDescent="0.25">
      <c r="B594" s="64"/>
      <c r="C594" s="64"/>
      <c r="D594" s="8"/>
      <c r="E594" s="8"/>
      <c r="F594" s="8"/>
      <c r="G594" s="8"/>
      <c r="H594" s="8"/>
      <c r="I594" s="64"/>
      <c r="J594" s="8"/>
      <c r="K594" s="64"/>
      <c r="L594" s="64"/>
      <c r="M594" s="64"/>
      <c r="N594" s="64"/>
      <c r="O594" s="64"/>
      <c r="P594" s="64"/>
      <c r="Q594" s="64"/>
    </row>
    <row r="595" spans="2:17" x14ac:dyDescent="0.25">
      <c r="B595" s="64"/>
      <c r="C595" s="64"/>
      <c r="D595" s="8"/>
      <c r="E595" s="8"/>
      <c r="F595" s="8"/>
      <c r="G595" s="8"/>
      <c r="H595" s="8"/>
      <c r="I595" s="64"/>
      <c r="J595" s="8"/>
      <c r="K595" s="64"/>
      <c r="L595" s="64"/>
      <c r="M595" s="64"/>
      <c r="N595" s="64"/>
      <c r="O595" s="64"/>
      <c r="P595" s="64"/>
      <c r="Q595" s="64"/>
    </row>
    <row r="596" spans="2:17" x14ac:dyDescent="0.25">
      <c r="B596" s="64"/>
      <c r="C596" s="64"/>
      <c r="D596" s="8"/>
      <c r="E596" s="8"/>
      <c r="F596" s="8"/>
      <c r="G596" s="8"/>
      <c r="H596" s="8"/>
      <c r="I596" s="64"/>
      <c r="J596" s="8"/>
      <c r="K596" s="64"/>
      <c r="L596" s="64"/>
      <c r="M596" s="64"/>
      <c r="N596" s="64"/>
      <c r="O596" s="64"/>
      <c r="P596" s="64"/>
      <c r="Q596" s="64"/>
    </row>
    <row r="597" spans="2:17" x14ac:dyDescent="0.25">
      <c r="B597" s="64"/>
      <c r="C597" s="64"/>
      <c r="D597" s="8"/>
      <c r="E597" s="8"/>
      <c r="F597" s="8"/>
      <c r="G597" s="8"/>
      <c r="H597" s="8"/>
      <c r="I597" s="64"/>
      <c r="J597" s="8"/>
      <c r="K597" s="64"/>
      <c r="L597" s="64"/>
      <c r="M597" s="64"/>
      <c r="N597" s="64"/>
      <c r="O597" s="64"/>
      <c r="P597" s="64"/>
      <c r="Q597" s="64"/>
    </row>
    <row r="598" spans="2:17" x14ac:dyDescent="0.25">
      <c r="B598" s="64"/>
      <c r="C598" s="64"/>
      <c r="D598" s="8"/>
      <c r="E598" s="8"/>
      <c r="F598" s="8"/>
      <c r="G598" s="8"/>
      <c r="H598" s="8"/>
      <c r="I598" s="64"/>
      <c r="J598" s="8"/>
      <c r="K598" s="64"/>
      <c r="L598" s="64"/>
      <c r="M598" s="64"/>
      <c r="N598" s="64"/>
      <c r="O598" s="64"/>
      <c r="P598" s="64"/>
      <c r="Q598" s="64"/>
    </row>
    <row r="599" spans="2:17" x14ac:dyDescent="0.25">
      <c r="B599" s="64"/>
      <c r="C599" s="64"/>
      <c r="D599" s="8"/>
      <c r="E599" s="8"/>
      <c r="F599" s="8"/>
      <c r="G599" s="8"/>
      <c r="H599" s="8"/>
      <c r="I599" s="64"/>
      <c r="J599" s="8"/>
      <c r="K599" s="64"/>
      <c r="L599" s="64"/>
      <c r="M599" s="64"/>
      <c r="N599" s="64"/>
      <c r="O599" s="64"/>
      <c r="P599" s="64"/>
      <c r="Q599" s="64"/>
    </row>
    <row r="600" spans="2:17" x14ac:dyDescent="0.25">
      <c r="B600" s="64"/>
      <c r="C600" s="64"/>
      <c r="D600" s="8"/>
      <c r="E600" s="8"/>
      <c r="F600" s="8"/>
      <c r="G600" s="8"/>
      <c r="H600" s="8"/>
      <c r="I600" s="64"/>
      <c r="J600" s="8"/>
      <c r="K600" s="64"/>
      <c r="L600" s="64"/>
      <c r="M600" s="64"/>
      <c r="N600" s="64"/>
      <c r="O600" s="64"/>
      <c r="P600" s="64"/>
      <c r="Q600" s="64"/>
    </row>
    <row r="601" spans="2:17" x14ac:dyDescent="0.25">
      <c r="B601" s="64"/>
      <c r="C601" s="64"/>
      <c r="D601" s="8"/>
      <c r="E601" s="8"/>
      <c r="F601" s="8"/>
      <c r="G601" s="8"/>
      <c r="H601" s="8"/>
      <c r="I601" s="64"/>
      <c r="J601" s="8"/>
      <c r="K601" s="64"/>
      <c r="L601" s="64"/>
      <c r="M601" s="64"/>
      <c r="N601" s="64"/>
      <c r="O601" s="64"/>
      <c r="P601" s="64"/>
      <c r="Q601" s="64"/>
    </row>
    <row r="602" spans="2:17" x14ac:dyDescent="0.25">
      <c r="B602" s="64"/>
      <c r="C602" s="64"/>
      <c r="D602" s="8"/>
      <c r="E602" s="8"/>
      <c r="F602" s="8"/>
      <c r="G602" s="8"/>
      <c r="H602" s="8"/>
      <c r="I602" s="64"/>
      <c r="J602" s="8"/>
      <c r="K602" s="64"/>
      <c r="L602" s="64"/>
      <c r="M602" s="64"/>
      <c r="N602" s="64"/>
      <c r="O602" s="64"/>
      <c r="P602" s="64"/>
      <c r="Q602" s="64"/>
    </row>
    <row r="603" spans="2:17" x14ac:dyDescent="0.25">
      <c r="B603" s="64"/>
      <c r="C603" s="64"/>
      <c r="D603" s="8"/>
      <c r="E603" s="8"/>
      <c r="F603" s="8"/>
      <c r="G603" s="8"/>
      <c r="H603" s="8"/>
      <c r="I603" s="64"/>
      <c r="J603" s="8"/>
      <c r="K603" s="64"/>
      <c r="L603" s="64"/>
      <c r="M603" s="64"/>
      <c r="N603" s="64"/>
      <c r="O603" s="64"/>
      <c r="P603" s="64"/>
      <c r="Q603" s="64"/>
    </row>
    <row r="604" spans="2:17" x14ac:dyDescent="0.25">
      <c r="B604" s="64"/>
      <c r="C604" s="64"/>
      <c r="D604" s="8"/>
      <c r="E604" s="8"/>
      <c r="F604" s="8"/>
      <c r="G604" s="8"/>
      <c r="H604" s="8"/>
      <c r="I604" s="64"/>
      <c r="J604" s="8"/>
      <c r="K604" s="64"/>
      <c r="L604" s="64"/>
      <c r="M604" s="64"/>
      <c r="N604" s="64"/>
      <c r="O604" s="64"/>
      <c r="P604" s="64"/>
      <c r="Q604" s="64"/>
    </row>
    <row r="605" spans="2:17" x14ac:dyDescent="0.25">
      <c r="B605" s="64"/>
      <c r="C605" s="64"/>
      <c r="D605" s="8"/>
      <c r="E605" s="8"/>
      <c r="F605" s="8"/>
      <c r="G605" s="8"/>
      <c r="H605" s="8"/>
      <c r="I605" s="64"/>
      <c r="J605" s="8"/>
      <c r="K605" s="64"/>
      <c r="L605" s="64"/>
      <c r="M605" s="64"/>
      <c r="N605" s="64"/>
      <c r="O605" s="64"/>
      <c r="P605" s="64"/>
      <c r="Q605" s="64"/>
    </row>
    <row r="606" spans="2:17" x14ac:dyDescent="0.25">
      <c r="B606" s="64"/>
      <c r="C606" s="64"/>
      <c r="D606" s="8"/>
      <c r="E606" s="8"/>
      <c r="F606" s="8"/>
      <c r="G606" s="8"/>
      <c r="H606" s="8"/>
      <c r="I606" s="64"/>
      <c r="J606" s="8"/>
      <c r="K606" s="64"/>
      <c r="L606" s="64"/>
      <c r="M606" s="64"/>
      <c r="N606" s="64"/>
      <c r="O606" s="64"/>
      <c r="P606" s="64"/>
      <c r="Q606" s="64"/>
    </row>
    <row r="607" spans="2:17" x14ac:dyDescent="0.25">
      <c r="B607" s="64"/>
      <c r="C607" s="64"/>
      <c r="D607" s="8"/>
      <c r="E607" s="8"/>
      <c r="F607" s="8"/>
      <c r="G607" s="8"/>
      <c r="H607" s="8"/>
      <c r="I607" s="64"/>
      <c r="J607" s="8"/>
      <c r="K607" s="64"/>
      <c r="L607" s="64"/>
      <c r="M607" s="64"/>
      <c r="N607" s="64"/>
      <c r="O607" s="64"/>
      <c r="P607" s="64"/>
      <c r="Q607" s="64"/>
    </row>
    <row r="608" spans="2:17" x14ac:dyDescent="0.25">
      <c r="B608" s="64"/>
      <c r="C608" s="64"/>
      <c r="D608" s="8"/>
      <c r="E608" s="8"/>
      <c r="F608" s="8"/>
      <c r="G608" s="8"/>
      <c r="H608" s="8"/>
      <c r="I608" s="64"/>
      <c r="J608" s="8"/>
      <c r="K608" s="64"/>
      <c r="L608" s="64"/>
      <c r="M608" s="64"/>
      <c r="N608" s="64"/>
      <c r="O608" s="64"/>
      <c r="P608" s="64"/>
      <c r="Q608" s="64"/>
    </row>
    <row r="609" spans="2:17" x14ac:dyDescent="0.25">
      <c r="B609" s="64"/>
      <c r="C609" s="64"/>
      <c r="D609" s="8"/>
      <c r="E609" s="8"/>
      <c r="F609" s="8"/>
      <c r="G609" s="8"/>
      <c r="H609" s="8"/>
      <c r="I609" s="64"/>
      <c r="J609" s="8"/>
      <c r="K609" s="64"/>
      <c r="L609" s="64"/>
      <c r="M609" s="64"/>
      <c r="N609" s="64"/>
      <c r="O609" s="64"/>
      <c r="P609" s="64"/>
      <c r="Q609" s="64"/>
    </row>
    <row r="610" spans="2:17" x14ac:dyDescent="0.25">
      <c r="B610" s="64"/>
      <c r="C610" s="64"/>
      <c r="D610" s="8"/>
      <c r="E610" s="8"/>
      <c r="F610" s="8"/>
      <c r="G610" s="8"/>
      <c r="H610" s="8"/>
      <c r="I610" s="64"/>
      <c r="J610" s="8"/>
      <c r="K610" s="64"/>
      <c r="L610" s="64"/>
      <c r="M610" s="64"/>
      <c r="N610" s="64"/>
      <c r="O610" s="64"/>
      <c r="P610" s="64"/>
      <c r="Q610" s="64"/>
    </row>
    <row r="611" spans="2:17" x14ac:dyDescent="0.25">
      <c r="B611" s="64"/>
      <c r="C611" s="64"/>
      <c r="D611" s="8"/>
      <c r="E611" s="8"/>
      <c r="F611" s="8"/>
      <c r="G611" s="8"/>
      <c r="H611" s="8"/>
      <c r="I611" s="64"/>
      <c r="J611" s="8"/>
      <c r="K611" s="64"/>
      <c r="L611" s="64"/>
      <c r="M611" s="64"/>
      <c r="N611" s="64"/>
      <c r="O611" s="64"/>
      <c r="P611" s="64"/>
      <c r="Q611" s="64"/>
    </row>
    <row r="612" spans="2:17" x14ac:dyDescent="0.25">
      <c r="B612" s="64"/>
      <c r="C612" s="64"/>
      <c r="D612" s="8"/>
      <c r="E612" s="8"/>
      <c r="F612" s="8"/>
      <c r="G612" s="8"/>
      <c r="H612" s="8"/>
      <c r="I612" s="64"/>
      <c r="J612" s="8"/>
      <c r="K612" s="64"/>
      <c r="L612" s="64"/>
      <c r="M612" s="64"/>
      <c r="N612" s="64"/>
      <c r="O612" s="64"/>
      <c r="P612" s="64"/>
      <c r="Q612" s="64"/>
    </row>
    <row r="613" spans="2:17" x14ac:dyDescent="0.25">
      <c r="B613" s="64"/>
      <c r="C613" s="64"/>
      <c r="D613" s="8"/>
      <c r="E613" s="8"/>
      <c r="F613" s="8"/>
      <c r="G613" s="8"/>
      <c r="H613" s="8"/>
      <c r="I613" s="64"/>
      <c r="J613" s="8"/>
      <c r="K613" s="64"/>
      <c r="L613" s="64"/>
      <c r="M613" s="64"/>
      <c r="N613" s="64"/>
      <c r="O613" s="64"/>
      <c r="P613" s="64"/>
      <c r="Q613" s="64"/>
    </row>
    <row r="614" spans="2:17" x14ac:dyDescent="0.25">
      <c r="B614" s="64"/>
      <c r="C614" s="64"/>
      <c r="D614" s="8"/>
      <c r="E614" s="8"/>
      <c r="F614" s="8"/>
      <c r="G614" s="8"/>
      <c r="H614" s="8"/>
      <c r="I614" s="64"/>
      <c r="J614" s="8"/>
      <c r="K614" s="64"/>
      <c r="L614" s="64"/>
      <c r="M614" s="64"/>
      <c r="N614" s="64"/>
      <c r="O614" s="64"/>
      <c r="P614" s="64"/>
      <c r="Q614" s="64"/>
    </row>
    <row r="615" spans="2:17" x14ac:dyDescent="0.25">
      <c r="B615" s="64"/>
      <c r="C615" s="64"/>
      <c r="D615" s="8"/>
      <c r="E615" s="8"/>
      <c r="F615" s="8"/>
      <c r="G615" s="8"/>
      <c r="H615" s="8"/>
      <c r="I615" s="64"/>
      <c r="J615" s="8"/>
      <c r="K615" s="64"/>
      <c r="L615" s="64"/>
      <c r="M615" s="64"/>
      <c r="N615" s="64"/>
      <c r="O615" s="64"/>
      <c r="P615" s="64"/>
      <c r="Q615" s="64"/>
    </row>
    <row r="616" spans="2:17" x14ac:dyDescent="0.25">
      <c r="B616" s="64"/>
      <c r="C616" s="64"/>
      <c r="D616" s="8"/>
      <c r="E616" s="8"/>
      <c r="F616" s="8"/>
      <c r="G616" s="8"/>
      <c r="H616" s="8"/>
      <c r="I616" s="64"/>
      <c r="J616" s="8"/>
      <c r="K616" s="64"/>
      <c r="L616" s="64"/>
      <c r="M616" s="64"/>
      <c r="N616" s="64"/>
      <c r="O616" s="64"/>
      <c r="P616" s="64"/>
      <c r="Q616" s="64"/>
    </row>
    <row r="617" spans="2:17" x14ac:dyDescent="0.25">
      <c r="B617" s="64"/>
      <c r="C617" s="64"/>
      <c r="D617" s="8"/>
      <c r="E617" s="8"/>
      <c r="F617" s="8"/>
      <c r="G617" s="8"/>
      <c r="H617" s="8"/>
      <c r="I617" s="64"/>
      <c r="J617" s="8"/>
      <c r="K617" s="64"/>
      <c r="L617" s="64"/>
      <c r="M617" s="64"/>
      <c r="N617" s="64"/>
      <c r="O617" s="64"/>
      <c r="P617" s="64"/>
      <c r="Q617" s="64"/>
    </row>
    <row r="618" spans="2:17" x14ac:dyDescent="0.25">
      <c r="B618" s="64"/>
      <c r="C618" s="64"/>
      <c r="D618" s="8"/>
      <c r="E618" s="8"/>
      <c r="F618" s="8"/>
      <c r="G618" s="8"/>
      <c r="H618" s="8"/>
      <c r="I618" s="64"/>
      <c r="J618" s="8"/>
      <c r="K618" s="64"/>
      <c r="L618" s="64"/>
      <c r="M618" s="64"/>
      <c r="N618" s="64"/>
      <c r="O618" s="64"/>
      <c r="P618" s="64"/>
      <c r="Q618" s="64"/>
    </row>
    <row r="619" spans="2:17" x14ac:dyDescent="0.25">
      <c r="B619" s="64"/>
      <c r="C619" s="64"/>
      <c r="D619" s="8"/>
      <c r="E619" s="8"/>
      <c r="F619" s="8"/>
      <c r="G619" s="8"/>
      <c r="H619" s="8"/>
      <c r="I619" s="64"/>
      <c r="J619" s="8"/>
      <c r="K619" s="64"/>
      <c r="L619" s="64"/>
      <c r="M619" s="64"/>
      <c r="N619" s="64"/>
      <c r="O619" s="64"/>
      <c r="P619" s="64"/>
      <c r="Q619" s="64"/>
    </row>
    <row r="620" spans="2:17" x14ac:dyDescent="0.25">
      <c r="B620" s="64"/>
      <c r="C620" s="64"/>
      <c r="D620" s="8"/>
      <c r="E620" s="8"/>
      <c r="F620" s="8"/>
      <c r="G620" s="8"/>
      <c r="H620" s="8"/>
      <c r="I620" s="64"/>
      <c r="J620" s="8"/>
      <c r="K620" s="64"/>
      <c r="L620" s="64"/>
      <c r="M620" s="64"/>
      <c r="N620" s="64"/>
      <c r="O620" s="64"/>
      <c r="P620" s="64"/>
      <c r="Q620" s="64"/>
    </row>
    <row r="621" spans="2:17" x14ac:dyDescent="0.25">
      <c r="B621" s="64"/>
      <c r="C621" s="64"/>
      <c r="D621" s="8"/>
      <c r="E621" s="8"/>
      <c r="F621" s="8"/>
      <c r="G621" s="8"/>
      <c r="H621" s="8"/>
      <c r="I621" s="64"/>
      <c r="J621" s="8"/>
      <c r="K621" s="64"/>
      <c r="L621" s="64"/>
      <c r="M621" s="64"/>
      <c r="N621" s="64"/>
      <c r="O621" s="64"/>
      <c r="P621" s="64"/>
      <c r="Q621" s="64"/>
    </row>
    <row r="622" spans="2:17" x14ac:dyDescent="0.25">
      <c r="B622" s="64"/>
      <c r="C622" s="64"/>
      <c r="D622" s="8"/>
      <c r="E622" s="8"/>
      <c r="F622" s="8"/>
      <c r="G622" s="8"/>
      <c r="H622" s="8"/>
      <c r="I622" s="64"/>
      <c r="J622" s="8"/>
      <c r="K622" s="64"/>
      <c r="L622" s="64"/>
      <c r="M622" s="64"/>
      <c r="N622" s="64"/>
      <c r="O622" s="64"/>
      <c r="P622" s="64"/>
      <c r="Q622" s="64"/>
    </row>
    <row r="623" spans="2:17" x14ac:dyDescent="0.25">
      <c r="B623" s="64"/>
      <c r="C623" s="64"/>
      <c r="D623" s="8"/>
      <c r="E623" s="8"/>
      <c r="F623" s="8"/>
      <c r="G623" s="8"/>
      <c r="H623" s="8"/>
      <c r="I623" s="64"/>
      <c r="J623" s="8"/>
      <c r="K623" s="64"/>
      <c r="L623" s="64"/>
      <c r="M623" s="64"/>
      <c r="N623" s="64"/>
      <c r="O623" s="64"/>
      <c r="P623" s="64"/>
      <c r="Q623" s="64"/>
    </row>
    <row r="624" spans="2:17" x14ac:dyDescent="0.25">
      <c r="B624" s="64"/>
      <c r="C624" s="64"/>
      <c r="D624" s="8"/>
      <c r="E624" s="8"/>
      <c r="F624" s="8"/>
      <c r="G624" s="8"/>
      <c r="H624" s="8"/>
      <c r="I624" s="64"/>
      <c r="J624" s="8"/>
      <c r="K624" s="64"/>
      <c r="L624" s="64"/>
      <c r="M624" s="64"/>
      <c r="N624" s="64"/>
      <c r="O624" s="64"/>
      <c r="P624" s="64"/>
      <c r="Q624" s="64"/>
    </row>
    <row r="625" spans="2:17" x14ac:dyDescent="0.25">
      <c r="B625" s="64"/>
      <c r="C625" s="64"/>
      <c r="D625" s="8"/>
      <c r="E625" s="8"/>
      <c r="F625" s="8"/>
      <c r="G625" s="8"/>
      <c r="H625" s="8"/>
      <c r="I625" s="64"/>
      <c r="J625" s="8"/>
      <c r="K625" s="64"/>
      <c r="L625" s="64"/>
      <c r="M625" s="64"/>
      <c r="N625" s="64"/>
      <c r="O625" s="64"/>
      <c r="P625" s="64"/>
      <c r="Q625" s="64"/>
    </row>
    <row r="626" spans="2:17" x14ac:dyDescent="0.25">
      <c r="B626" s="64"/>
      <c r="C626" s="64"/>
      <c r="D626" s="8"/>
      <c r="E626" s="8"/>
      <c r="F626" s="8"/>
      <c r="G626" s="8"/>
      <c r="H626" s="8"/>
      <c r="I626" s="64"/>
      <c r="J626" s="8"/>
      <c r="K626" s="64"/>
      <c r="L626" s="64"/>
      <c r="M626" s="64"/>
      <c r="N626" s="64"/>
      <c r="O626" s="64"/>
      <c r="P626" s="64"/>
      <c r="Q626" s="64"/>
    </row>
    <row r="627" spans="2:17" x14ac:dyDescent="0.25">
      <c r="B627" s="64"/>
      <c r="C627" s="64"/>
      <c r="D627" s="8"/>
      <c r="E627" s="8"/>
      <c r="F627" s="8"/>
      <c r="G627" s="8"/>
      <c r="H627" s="8"/>
      <c r="I627" s="64"/>
      <c r="J627" s="8"/>
      <c r="K627" s="64"/>
      <c r="L627" s="64"/>
      <c r="M627" s="64"/>
      <c r="N627" s="64"/>
      <c r="O627" s="64"/>
      <c r="P627" s="64"/>
      <c r="Q627" s="64"/>
    </row>
    <row r="628" spans="2:17" x14ac:dyDescent="0.25">
      <c r="B628" s="64"/>
      <c r="C628" s="64"/>
      <c r="D628" s="8"/>
      <c r="E628" s="8"/>
      <c r="F628" s="8"/>
      <c r="G628" s="8"/>
      <c r="H628" s="8"/>
      <c r="I628" s="64"/>
      <c r="J628" s="8"/>
      <c r="K628" s="64"/>
      <c r="L628" s="64"/>
      <c r="M628" s="64"/>
      <c r="N628" s="64"/>
      <c r="O628" s="64"/>
      <c r="P628" s="64"/>
      <c r="Q628" s="64"/>
    </row>
    <row r="629" spans="2:17" x14ac:dyDescent="0.25">
      <c r="B629" s="64"/>
      <c r="C629" s="64"/>
      <c r="D629" s="8"/>
      <c r="E629" s="8"/>
      <c r="F629" s="8"/>
      <c r="G629" s="8"/>
      <c r="H629" s="8"/>
      <c r="I629" s="64"/>
      <c r="J629" s="8"/>
      <c r="K629" s="64"/>
      <c r="L629" s="64"/>
      <c r="M629" s="64"/>
      <c r="N629" s="64"/>
      <c r="O629" s="64"/>
      <c r="P629" s="64"/>
      <c r="Q629" s="64"/>
    </row>
    <row r="630" spans="2:17" x14ac:dyDescent="0.25">
      <c r="B630" s="64"/>
      <c r="C630" s="64"/>
      <c r="D630" s="8"/>
      <c r="E630" s="8"/>
      <c r="F630" s="8"/>
      <c r="G630" s="8"/>
      <c r="H630" s="8"/>
      <c r="I630" s="64"/>
      <c r="J630" s="8"/>
      <c r="K630" s="64"/>
      <c r="L630" s="64"/>
      <c r="M630" s="64"/>
      <c r="N630" s="64"/>
      <c r="O630" s="64"/>
      <c r="P630" s="64"/>
      <c r="Q630" s="64"/>
    </row>
    <row r="631" spans="2:17" x14ac:dyDescent="0.25">
      <c r="B631" s="64"/>
      <c r="C631" s="64"/>
      <c r="D631" s="8"/>
      <c r="E631" s="8"/>
      <c r="F631" s="8"/>
      <c r="G631" s="8"/>
      <c r="H631" s="8"/>
      <c r="I631" s="64"/>
      <c r="J631" s="8"/>
      <c r="K631" s="64"/>
      <c r="L631" s="64"/>
      <c r="M631" s="64"/>
      <c r="N631" s="64"/>
      <c r="O631" s="64"/>
      <c r="P631" s="64"/>
      <c r="Q631" s="64"/>
    </row>
    <row r="632" spans="2:17" x14ac:dyDescent="0.25">
      <c r="B632" s="64"/>
      <c r="C632" s="64"/>
      <c r="D632" s="8"/>
      <c r="E632" s="8"/>
      <c r="F632" s="8"/>
      <c r="G632" s="8"/>
      <c r="H632" s="8"/>
      <c r="I632" s="64"/>
      <c r="J632" s="8"/>
      <c r="K632" s="64"/>
      <c r="L632" s="64"/>
      <c r="M632" s="64"/>
      <c r="N632" s="64"/>
      <c r="O632" s="64"/>
      <c r="P632" s="64"/>
      <c r="Q632" s="64"/>
    </row>
    <row r="633" spans="2:17" x14ac:dyDescent="0.25">
      <c r="B633" s="64"/>
      <c r="C633" s="64"/>
      <c r="D633" s="8"/>
      <c r="E633" s="8"/>
      <c r="F633" s="8"/>
      <c r="G633" s="8"/>
      <c r="H633" s="8"/>
      <c r="I633" s="64"/>
      <c r="J633" s="8"/>
      <c r="K633" s="64"/>
      <c r="L633" s="64"/>
      <c r="M633" s="64"/>
      <c r="N633" s="64"/>
      <c r="O633" s="64"/>
      <c r="P633" s="64"/>
      <c r="Q633" s="64"/>
    </row>
    <row r="634" spans="2:17" x14ac:dyDescent="0.25">
      <c r="B634" s="64"/>
      <c r="C634" s="64"/>
      <c r="D634" s="8"/>
      <c r="E634" s="8"/>
      <c r="F634" s="8"/>
      <c r="G634" s="8"/>
      <c r="H634" s="8"/>
      <c r="I634" s="64"/>
      <c r="J634" s="8"/>
      <c r="K634" s="64"/>
      <c r="L634" s="64"/>
      <c r="M634" s="64"/>
      <c r="N634" s="64"/>
      <c r="O634" s="64"/>
      <c r="P634" s="64"/>
      <c r="Q634" s="64"/>
    </row>
    <row r="635" spans="2:17" x14ac:dyDescent="0.25">
      <c r="B635" s="64"/>
      <c r="C635" s="64"/>
      <c r="D635" s="8"/>
      <c r="E635" s="8"/>
      <c r="F635" s="8"/>
      <c r="G635" s="8"/>
      <c r="H635" s="8"/>
      <c r="I635" s="64"/>
      <c r="J635" s="8"/>
      <c r="K635" s="64"/>
      <c r="L635" s="64"/>
      <c r="M635" s="64"/>
      <c r="N635" s="64"/>
      <c r="O635" s="64"/>
      <c r="P635" s="64"/>
      <c r="Q635" s="64"/>
    </row>
    <row r="636" spans="2:17" x14ac:dyDescent="0.25">
      <c r="B636" s="64"/>
      <c r="C636" s="64"/>
      <c r="D636" s="8"/>
      <c r="E636" s="8"/>
      <c r="F636" s="8"/>
      <c r="G636" s="8"/>
      <c r="H636" s="8"/>
      <c r="I636" s="64"/>
      <c r="J636" s="8"/>
      <c r="K636" s="64"/>
      <c r="L636" s="64"/>
      <c r="M636" s="64"/>
      <c r="N636" s="64"/>
      <c r="O636" s="64"/>
      <c r="P636" s="64"/>
      <c r="Q636" s="64"/>
    </row>
    <row r="637" spans="2:17" x14ac:dyDescent="0.25">
      <c r="B637" s="64"/>
      <c r="C637" s="64"/>
      <c r="D637" s="8"/>
      <c r="E637" s="8"/>
      <c r="F637" s="8"/>
      <c r="G637" s="8"/>
      <c r="H637" s="8"/>
      <c r="I637" s="64"/>
      <c r="J637" s="8"/>
      <c r="K637" s="64"/>
      <c r="L637" s="64"/>
      <c r="M637" s="64"/>
      <c r="N637" s="64"/>
      <c r="O637" s="64"/>
      <c r="P637" s="64"/>
      <c r="Q637" s="64"/>
    </row>
    <row r="638" spans="2:17" x14ac:dyDescent="0.25">
      <c r="B638" s="64"/>
      <c r="C638" s="64"/>
      <c r="D638" s="8"/>
      <c r="E638" s="8"/>
      <c r="F638" s="8"/>
      <c r="G638" s="8"/>
      <c r="H638" s="8"/>
      <c r="I638" s="64"/>
      <c r="J638" s="8"/>
      <c r="K638" s="64"/>
      <c r="L638" s="64"/>
      <c r="M638" s="64"/>
      <c r="N638" s="64"/>
      <c r="O638" s="64"/>
      <c r="P638" s="64"/>
      <c r="Q638" s="64"/>
    </row>
    <row r="639" spans="2:17" x14ac:dyDescent="0.25">
      <c r="B639" s="64"/>
      <c r="C639" s="64"/>
      <c r="D639" s="8"/>
      <c r="E639" s="8"/>
      <c r="F639" s="8"/>
      <c r="G639" s="8"/>
      <c r="H639" s="8"/>
      <c r="I639" s="64"/>
      <c r="J639" s="8"/>
      <c r="K639" s="64"/>
      <c r="L639" s="64"/>
      <c r="M639" s="64"/>
      <c r="N639" s="64"/>
      <c r="O639" s="64"/>
      <c r="P639" s="64"/>
      <c r="Q639" s="64"/>
    </row>
    <row r="640" spans="2:17" x14ac:dyDescent="0.25">
      <c r="B640" s="64"/>
      <c r="C640" s="64"/>
      <c r="D640" s="8"/>
      <c r="E640" s="8"/>
      <c r="F640" s="8"/>
      <c r="G640" s="8"/>
      <c r="H640" s="8"/>
      <c r="I640" s="64"/>
      <c r="J640" s="8"/>
      <c r="K640" s="64"/>
      <c r="L640" s="64"/>
      <c r="M640" s="64"/>
      <c r="N640" s="64"/>
      <c r="O640" s="64"/>
      <c r="P640" s="64"/>
      <c r="Q640" s="64"/>
    </row>
    <row r="641" spans="2:17" x14ac:dyDescent="0.25">
      <c r="B641" s="64"/>
      <c r="C641" s="64"/>
      <c r="D641" s="8"/>
      <c r="E641" s="8"/>
      <c r="F641" s="8"/>
      <c r="G641" s="8"/>
      <c r="H641" s="8"/>
      <c r="I641" s="64"/>
      <c r="J641" s="8"/>
      <c r="K641" s="64"/>
      <c r="L641" s="64"/>
      <c r="M641" s="64"/>
      <c r="N641" s="64"/>
      <c r="O641" s="64"/>
      <c r="P641" s="64"/>
      <c r="Q641" s="64"/>
    </row>
    <row r="642" spans="2:17" x14ac:dyDescent="0.25">
      <c r="B642" s="64"/>
      <c r="C642" s="64"/>
      <c r="D642" s="8"/>
      <c r="E642" s="8"/>
      <c r="F642" s="8"/>
      <c r="G642" s="8"/>
      <c r="H642" s="8"/>
      <c r="I642" s="64"/>
      <c r="J642" s="8"/>
      <c r="K642" s="64"/>
      <c r="L642" s="64"/>
      <c r="M642" s="64"/>
      <c r="N642" s="64"/>
      <c r="O642" s="64"/>
      <c r="P642" s="64"/>
      <c r="Q642" s="64"/>
    </row>
    <row r="643" spans="2:17" x14ac:dyDescent="0.25">
      <c r="B643" s="64"/>
      <c r="C643" s="64"/>
      <c r="D643" s="8"/>
      <c r="E643" s="8"/>
      <c r="F643" s="8"/>
      <c r="G643" s="8"/>
      <c r="H643" s="8"/>
      <c r="I643" s="64"/>
      <c r="J643" s="8"/>
      <c r="K643" s="64"/>
      <c r="L643" s="64"/>
      <c r="M643" s="64"/>
      <c r="N643" s="64"/>
      <c r="O643" s="64"/>
      <c r="P643" s="64"/>
      <c r="Q643" s="64"/>
    </row>
    <row r="644" spans="2:17" x14ac:dyDescent="0.25">
      <c r="B644" s="64"/>
      <c r="C644" s="64"/>
      <c r="D644" s="8"/>
      <c r="E644" s="8"/>
      <c r="F644" s="8"/>
      <c r="G644" s="8"/>
      <c r="H644" s="8"/>
      <c r="I644" s="64"/>
      <c r="J644" s="8"/>
      <c r="K644" s="64"/>
      <c r="L644" s="64"/>
      <c r="M644" s="64"/>
      <c r="N644" s="64"/>
      <c r="O644" s="64"/>
      <c r="P644" s="64"/>
      <c r="Q644" s="64"/>
    </row>
    <row r="645" spans="2:17" x14ac:dyDescent="0.25">
      <c r="B645" s="64"/>
      <c r="C645" s="64"/>
      <c r="D645" s="8"/>
      <c r="E645" s="8"/>
      <c r="F645" s="8"/>
      <c r="G645" s="8"/>
      <c r="H645" s="8"/>
      <c r="I645" s="64"/>
      <c r="J645" s="8"/>
      <c r="K645" s="64"/>
      <c r="L645" s="64"/>
      <c r="M645" s="64"/>
      <c r="N645" s="64"/>
      <c r="O645" s="64"/>
      <c r="P645" s="64"/>
      <c r="Q645" s="64"/>
    </row>
    <row r="646" spans="2:17" x14ac:dyDescent="0.25">
      <c r="B646" s="64"/>
      <c r="C646" s="64"/>
      <c r="D646" s="8"/>
      <c r="E646" s="8"/>
      <c r="F646" s="8"/>
      <c r="G646" s="8"/>
      <c r="H646" s="8"/>
      <c r="I646" s="64"/>
      <c r="J646" s="8"/>
      <c r="K646" s="64"/>
      <c r="L646" s="64"/>
      <c r="M646" s="64"/>
      <c r="N646" s="64"/>
      <c r="O646" s="64"/>
      <c r="P646" s="64"/>
      <c r="Q646" s="64"/>
    </row>
    <row r="647" spans="2:17" x14ac:dyDescent="0.25">
      <c r="B647" s="64"/>
      <c r="C647" s="64"/>
      <c r="D647" s="8"/>
      <c r="E647" s="8"/>
      <c r="F647" s="8"/>
      <c r="G647" s="8"/>
      <c r="H647" s="8"/>
      <c r="I647" s="64"/>
      <c r="J647" s="8"/>
      <c r="K647" s="64"/>
      <c r="L647" s="64"/>
      <c r="M647" s="64"/>
      <c r="N647" s="64"/>
      <c r="O647" s="64"/>
      <c r="P647" s="64"/>
      <c r="Q647" s="64"/>
    </row>
    <row r="648" spans="2:17" x14ac:dyDescent="0.25">
      <c r="B648" s="64"/>
      <c r="C648" s="64"/>
      <c r="D648" s="8"/>
      <c r="E648" s="8"/>
      <c r="F648" s="8"/>
      <c r="G648" s="8"/>
      <c r="H648" s="8"/>
      <c r="I648" s="64"/>
      <c r="J648" s="8"/>
      <c r="K648" s="64"/>
      <c r="L648" s="64"/>
      <c r="M648" s="64"/>
      <c r="N648" s="64"/>
      <c r="O648" s="64"/>
      <c r="P648" s="64"/>
      <c r="Q648" s="64"/>
    </row>
    <row r="649" spans="2:17" x14ac:dyDescent="0.25">
      <c r="B649" s="64"/>
      <c r="C649" s="64"/>
      <c r="D649" s="8"/>
      <c r="E649" s="8"/>
      <c r="F649" s="8"/>
      <c r="G649" s="8"/>
      <c r="H649" s="8"/>
      <c r="I649" s="64"/>
      <c r="J649" s="8"/>
      <c r="K649" s="64"/>
      <c r="L649" s="64"/>
      <c r="M649" s="64"/>
      <c r="N649" s="64"/>
      <c r="O649" s="64"/>
      <c r="P649" s="64"/>
      <c r="Q649" s="64"/>
    </row>
    <row r="650" spans="2:17" x14ac:dyDescent="0.25">
      <c r="B650" s="64"/>
      <c r="C650" s="64"/>
      <c r="D650" s="8"/>
      <c r="E650" s="8"/>
      <c r="F650" s="8"/>
      <c r="G650" s="8"/>
      <c r="H650" s="8"/>
      <c r="I650" s="64"/>
      <c r="J650" s="8"/>
      <c r="K650" s="64"/>
      <c r="L650" s="64"/>
      <c r="M650" s="64"/>
      <c r="N650" s="64"/>
      <c r="O650" s="64"/>
      <c r="P650" s="64"/>
      <c r="Q650" s="64"/>
    </row>
    <row r="651" spans="2:17" x14ac:dyDescent="0.25">
      <c r="B651" s="64"/>
      <c r="C651" s="64"/>
      <c r="D651" s="8"/>
      <c r="E651" s="8"/>
      <c r="F651" s="8"/>
      <c r="G651" s="8"/>
      <c r="H651" s="8"/>
      <c r="I651" s="64"/>
      <c r="J651" s="8"/>
      <c r="K651" s="64"/>
      <c r="L651" s="64"/>
      <c r="M651" s="64"/>
      <c r="N651" s="64"/>
      <c r="O651" s="64"/>
      <c r="P651" s="64"/>
      <c r="Q651" s="64"/>
    </row>
    <row r="652" spans="2:17" x14ac:dyDescent="0.25">
      <c r="B652" s="64"/>
      <c r="C652" s="64"/>
      <c r="D652" s="8"/>
      <c r="E652" s="8"/>
      <c r="F652" s="8"/>
      <c r="G652" s="8"/>
      <c r="H652" s="8"/>
      <c r="I652" s="64"/>
      <c r="J652" s="8"/>
      <c r="K652" s="64"/>
      <c r="L652" s="64"/>
      <c r="M652" s="64"/>
      <c r="N652" s="64"/>
      <c r="O652" s="64"/>
      <c r="P652" s="64"/>
      <c r="Q652" s="64"/>
    </row>
    <row r="653" spans="2:17" x14ac:dyDescent="0.25">
      <c r="B653" s="64"/>
      <c r="C653" s="64"/>
      <c r="D653" s="8"/>
      <c r="E653" s="8"/>
      <c r="F653" s="8"/>
      <c r="G653" s="8"/>
      <c r="H653" s="8"/>
      <c r="I653" s="64"/>
      <c r="J653" s="8"/>
      <c r="K653" s="64"/>
      <c r="L653" s="64"/>
      <c r="M653" s="64"/>
      <c r="N653" s="64"/>
      <c r="O653" s="64"/>
      <c r="P653" s="64"/>
      <c r="Q653" s="64"/>
    </row>
    <row r="654" spans="2:17" x14ac:dyDescent="0.25">
      <c r="B654" s="64"/>
      <c r="C654" s="64"/>
      <c r="D654" s="8"/>
      <c r="E654" s="8"/>
      <c r="F654" s="8"/>
      <c r="G654" s="8"/>
      <c r="H654" s="8"/>
      <c r="I654" s="64"/>
      <c r="J654" s="8"/>
      <c r="K654" s="64"/>
      <c r="L654" s="64"/>
      <c r="M654" s="64"/>
      <c r="N654" s="64"/>
      <c r="O654" s="64"/>
      <c r="P654" s="64"/>
      <c r="Q654" s="64"/>
    </row>
    <row r="655" spans="2:17" x14ac:dyDescent="0.25">
      <c r="B655" s="64"/>
      <c r="C655" s="64"/>
      <c r="D655" s="8"/>
      <c r="E655" s="8"/>
      <c r="F655" s="8"/>
      <c r="G655" s="8"/>
      <c r="H655" s="8"/>
      <c r="I655" s="64"/>
      <c r="J655" s="8"/>
      <c r="K655" s="64"/>
      <c r="L655" s="64"/>
      <c r="M655" s="64"/>
      <c r="N655" s="64"/>
      <c r="O655" s="64"/>
      <c r="P655" s="64"/>
      <c r="Q655" s="64"/>
    </row>
    <row r="656" spans="2:17" x14ac:dyDescent="0.25">
      <c r="B656" s="64"/>
      <c r="C656" s="64"/>
      <c r="D656" s="8"/>
      <c r="E656" s="8"/>
      <c r="F656" s="8"/>
      <c r="G656" s="8"/>
      <c r="H656" s="8"/>
      <c r="I656" s="64"/>
      <c r="J656" s="8"/>
      <c r="K656" s="64"/>
      <c r="L656" s="64"/>
      <c r="M656" s="64"/>
      <c r="N656" s="64"/>
      <c r="O656" s="64"/>
      <c r="P656" s="64"/>
      <c r="Q656" s="64"/>
    </row>
    <row r="657" spans="2:17" x14ac:dyDescent="0.25">
      <c r="B657" s="64"/>
      <c r="C657" s="64"/>
      <c r="D657" s="8"/>
      <c r="E657" s="8"/>
      <c r="F657" s="8"/>
      <c r="G657" s="8"/>
      <c r="H657" s="8"/>
      <c r="I657" s="64"/>
      <c r="J657" s="8"/>
      <c r="K657" s="64"/>
      <c r="L657" s="64"/>
      <c r="M657" s="64"/>
      <c r="N657" s="64"/>
      <c r="O657" s="64"/>
      <c r="P657" s="64"/>
      <c r="Q657" s="64"/>
    </row>
    <row r="658" spans="2:17" x14ac:dyDescent="0.25">
      <c r="B658" s="64"/>
      <c r="C658" s="64"/>
      <c r="D658" s="8"/>
      <c r="E658" s="8"/>
      <c r="F658" s="8"/>
      <c r="G658" s="8"/>
      <c r="H658" s="8"/>
      <c r="I658" s="64"/>
      <c r="J658" s="8"/>
      <c r="K658" s="64"/>
      <c r="L658" s="64"/>
      <c r="M658" s="64"/>
      <c r="N658" s="64"/>
      <c r="O658" s="64"/>
      <c r="P658" s="64"/>
      <c r="Q658" s="64"/>
    </row>
    <row r="659" spans="2:17" x14ac:dyDescent="0.25">
      <c r="B659" s="64"/>
      <c r="C659" s="64"/>
      <c r="D659" s="8"/>
      <c r="E659" s="8"/>
      <c r="F659" s="8"/>
      <c r="G659" s="8"/>
      <c r="H659" s="8"/>
      <c r="I659" s="64"/>
      <c r="J659" s="8"/>
      <c r="K659" s="64"/>
      <c r="L659" s="64"/>
      <c r="M659" s="64"/>
      <c r="N659" s="64"/>
      <c r="O659" s="64"/>
      <c r="P659" s="64"/>
      <c r="Q659" s="64"/>
    </row>
    <row r="660" spans="2:17" x14ac:dyDescent="0.25">
      <c r="B660" s="64"/>
      <c r="C660" s="64"/>
      <c r="D660" s="8"/>
      <c r="E660" s="8"/>
      <c r="F660" s="8"/>
      <c r="G660" s="8"/>
      <c r="H660" s="8"/>
      <c r="I660" s="64"/>
      <c r="J660" s="8"/>
      <c r="K660" s="64"/>
      <c r="L660" s="64"/>
      <c r="M660" s="64"/>
      <c r="N660" s="64"/>
      <c r="O660" s="64"/>
      <c r="P660" s="64"/>
      <c r="Q660" s="64"/>
    </row>
    <row r="661" spans="2:17" x14ac:dyDescent="0.25">
      <c r="B661" s="64"/>
      <c r="C661" s="64"/>
      <c r="D661" s="8"/>
      <c r="E661" s="8"/>
      <c r="F661" s="8"/>
      <c r="G661" s="8"/>
      <c r="H661" s="8"/>
      <c r="I661" s="64"/>
      <c r="J661" s="8"/>
      <c r="K661" s="64"/>
      <c r="L661" s="64"/>
      <c r="M661" s="64"/>
      <c r="N661" s="64"/>
      <c r="O661" s="64"/>
      <c r="P661" s="64"/>
      <c r="Q661" s="64"/>
    </row>
    <row r="662" spans="2:17" x14ac:dyDescent="0.25">
      <c r="B662" s="64"/>
      <c r="C662" s="64"/>
      <c r="D662" s="8"/>
      <c r="E662" s="8"/>
      <c r="F662" s="8"/>
      <c r="G662" s="8"/>
      <c r="H662" s="8"/>
      <c r="I662" s="64"/>
      <c r="J662" s="8"/>
      <c r="K662" s="64"/>
      <c r="L662" s="64"/>
      <c r="M662" s="64"/>
      <c r="N662" s="64"/>
      <c r="O662" s="64"/>
      <c r="P662" s="64"/>
      <c r="Q662" s="64"/>
    </row>
    <row r="663" spans="2:17" x14ac:dyDescent="0.25">
      <c r="B663" s="64"/>
      <c r="C663" s="64"/>
      <c r="D663" s="8"/>
      <c r="E663" s="8"/>
      <c r="F663" s="8"/>
      <c r="G663" s="8"/>
      <c r="H663" s="8"/>
      <c r="I663" s="64"/>
      <c r="J663" s="8"/>
      <c r="K663" s="64"/>
      <c r="L663" s="64"/>
      <c r="M663" s="64"/>
      <c r="N663" s="64"/>
      <c r="O663" s="64"/>
      <c r="P663" s="64"/>
      <c r="Q663" s="64"/>
    </row>
    <row r="664" spans="2:17" x14ac:dyDescent="0.25">
      <c r="B664" s="64"/>
      <c r="C664" s="64"/>
      <c r="D664" s="8"/>
      <c r="E664" s="8"/>
      <c r="F664" s="8"/>
      <c r="G664" s="8"/>
      <c r="H664" s="8"/>
      <c r="I664" s="64"/>
      <c r="J664" s="8"/>
      <c r="K664" s="64"/>
      <c r="L664" s="64"/>
      <c r="M664" s="64"/>
      <c r="N664" s="64"/>
      <c r="O664" s="64"/>
      <c r="P664" s="64"/>
      <c r="Q664" s="64"/>
    </row>
    <row r="665" spans="2:17" x14ac:dyDescent="0.25">
      <c r="B665" s="64"/>
      <c r="C665" s="64"/>
      <c r="D665" s="8"/>
      <c r="E665" s="8"/>
      <c r="F665" s="8"/>
      <c r="G665" s="8"/>
      <c r="H665" s="8"/>
      <c r="I665" s="64"/>
      <c r="J665" s="8"/>
      <c r="K665" s="64"/>
      <c r="L665" s="64"/>
      <c r="M665" s="64"/>
      <c r="N665" s="64"/>
      <c r="O665" s="64"/>
      <c r="P665" s="64"/>
      <c r="Q665" s="64"/>
    </row>
    <row r="666" spans="2:17" x14ac:dyDescent="0.25">
      <c r="B666" s="64"/>
      <c r="C666" s="64"/>
      <c r="D666" s="8"/>
      <c r="E666" s="8"/>
      <c r="F666" s="8"/>
      <c r="G666" s="8"/>
      <c r="H666" s="8"/>
      <c r="I666" s="64"/>
      <c r="J666" s="8"/>
      <c r="K666" s="64"/>
      <c r="L666" s="64"/>
      <c r="M666" s="64"/>
      <c r="N666" s="64"/>
      <c r="O666" s="64"/>
      <c r="P666" s="64"/>
      <c r="Q666" s="64"/>
    </row>
    <row r="667" spans="2:17" x14ac:dyDescent="0.25">
      <c r="B667" s="64"/>
      <c r="C667" s="64"/>
      <c r="D667" s="8"/>
      <c r="E667" s="8"/>
      <c r="F667" s="8"/>
      <c r="G667" s="8"/>
      <c r="H667" s="8"/>
      <c r="I667" s="64"/>
      <c r="J667" s="8"/>
      <c r="K667" s="64"/>
      <c r="L667" s="64"/>
      <c r="M667" s="64"/>
      <c r="N667" s="64"/>
      <c r="O667" s="64"/>
      <c r="P667" s="64"/>
      <c r="Q667" s="64"/>
    </row>
    <row r="668" spans="2:17" x14ac:dyDescent="0.25">
      <c r="B668" s="64"/>
      <c r="C668" s="64"/>
      <c r="D668" s="8"/>
      <c r="E668" s="8"/>
      <c r="F668" s="8"/>
      <c r="G668" s="8"/>
      <c r="H668" s="8"/>
      <c r="I668" s="64"/>
      <c r="J668" s="8"/>
      <c r="K668" s="64"/>
      <c r="L668" s="64"/>
      <c r="M668" s="64"/>
      <c r="N668" s="64"/>
      <c r="O668" s="64"/>
      <c r="P668" s="64"/>
      <c r="Q668" s="64"/>
    </row>
    <row r="669" spans="2:17" x14ac:dyDescent="0.25">
      <c r="B669" s="64"/>
      <c r="C669" s="64"/>
      <c r="D669" s="8"/>
      <c r="E669" s="8"/>
      <c r="F669" s="8"/>
      <c r="G669" s="8"/>
      <c r="H669" s="8"/>
      <c r="I669" s="64"/>
      <c r="J669" s="8"/>
      <c r="K669" s="64"/>
      <c r="L669" s="64"/>
      <c r="M669" s="64"/>
      <c r="N669" s="64"/>
      <c r="O669" s="64"/>
      <c r="P669" s="64"/>
      <c r="Q669" s="64"/>
    </row>
    <row r="670" spans="2:17" x14ac:dyDescent="0.25">
      <c r="B670" s="64"/>
      <c r="C670" s="64"/>
      <c r="D670" s="8"/>
      <c r="E670" s="8"/>
      <c r="F670" s="8"/>
      <c r="G670" s="8"/>
      <c r="H670" s="8"/>
      <c r="I670" s="64"/>
      <c r="J670" s="8"/>
      <c r="K670" s="64"/>
      <c r="L670" s="64"/>
      <c r="M670" s="64"/>
      <c r="N670" s="64"/>
      <c r="O670" s="64"/>
      <c r="P670" s="64"/>
      <c r="Q670" s="64"/>
    </row>
    <row r="671" spans="2:17" x14ac:dyDescent="0.25">
      <c r="B671" s="64"/>
      <c r="C671" s="64"/>
      <c r="D671" s="8"/>
      <c r="E671" s="8"/>
      <c r="F671" s="8"/>
      <c r="G671" s="8"/>
      <c r="H671" s="8"/>
      <c r="I671" s="64"/>
      <c r="J671" s="8"/>
      <c r="K671" s="64"/>
      <c r="L671" s="64"/>
      <c r="M671" s="64"/>
      <c r="N671" s="64"/>
      <c r="O671" s="64"/>
      <c r="P671" s="64"/>
      <c r="Q671" s="64"/>
    </row>
    <row r="672" spans="2:17" x14ac:dyDescent="0.25">
      <c r="B672" s="64"/>
      <c r="C672" s="64"/>
      <c r="D672" s="8"/>
      <c r="E672" s="8"/>
      <c r="F672" s="8"/>
      <c r="G672" s="8"/>
      <c r="H672" s="8"/>
      <c r="I672" s="64"/>
      <c r="J672" s="8"/>
      <c r="K672" s="64"/>
      <c r="L672" s="64"/>
      <c r="M672" s="64"/>
      <c r="N672" s="64"/>
      <c r="O672" s="64"/>
      <c r="P672" s="64"/>
      <c r="Q672" s="64"/>
    </row>
    <row r="673" spans="2:17" x14ac:dyDescent="0.25">
      <c r="B673" s="64"/>
      <c r="C673" s="64"/>
      <c r="D673" s="8"/>
      <c r="E673" s="8"/>
      <c r="F673" s="8"/>
      <c r="G673" s="8"/>
      <c r="H673" s="8"/>
      <c r="I673" s="64"/>
      <c r="J673" s="8"/>
      <c r="K673" s="64"/>
      <c r="L673" s="64"/>
      <c r="M673" s="64"/>
      <c r="N673" s="64"/>
      <c r="O673" s="64"/>
      <c r="P673" s="64"/>
      <c r="Q673" s="64"/>
    </row>
    <row r="674" spans="2:17" x14ac:dyDescent="0.25">
      <c r="B674" s="64"/>
      <c r="C674" s="64"/>
      <c r="D674" s="8"/>
      <c r="E674" s="8"/>
      <c r="F674" s="8"/>
      <c r="G674" s="8"/>
      <c r="H674" s="8"/>
      <c r="I674" s="64"/>
      <c r="J674" s="8"/>
      <c r="K674" s="64"/>
      <c r="L674" s="64"/>
      <c r="M674" s="64"/>
      <c r="N674" s="64"/>
      <c r="O674" s="64"/>
      <c r="P674" s="64"/>
      <c r="Q674" s="64"/>
    </row>
    <row r="675" spans="2:17" x14ac:dyDescent="0.25">
      <c r="B675" s="64"/>
      <c r="C675" s="64"/>
      <c r="D675" s="8"/>
      <c r="E675" s="8"/>
      <c r="F675" s="8"/>
      <c r="G675" s="8"/>
      <c r="H675" s="8"/>
      <c r="I675" s="64"/>
      <c r="J675" s="8"/>
      <c r="K675" s="64"/>
      <c r="L675" s="64"/>
      <c r="M675" s="64"/>
      <c r="N675" s="64"/>
      <c r="O675" s="64"/>
      <c r="P675" s="64"/>
      <c r="Q675" s="64"/>
    </row>
    <row r="676" spans="2:17" x14ac:dyDescent="0.25">
      <c r="B676" s="64"/>
      <c r="C676" s="64"/>
      <c r="D676" s="8"/>
      <c r="E676" s="8"/>
      <c r="F676" s="8"/>
      <c r="G676" s="8"/>
      <c r="H676" s="8"/>
      <c r="I676" s="64"/>
      <c r="J676" s="8"/>
      <c r="K676" s="64"/>
      <c r="L676" s="64"/>
      <c r="M676" s="64"/>
      <c r="N676" s="64"/>
      <c r="O676" s="64"/>
      <c r="P676" s="64"/>
      <c r="Q676" s="64"/>
    </row>
    <row r="677" spans="2:17" x14ac:dyDescent="0.25">
      <c r="B677" s="64"/>
      <c r="C677" s="64"/>
      <c r="D677" s="8"/>
      <c r="E677" s="8"/>
      <c r="F677" s="8"/>
      <c r="G677" s="8"/>
      <c r="H677" s="8"/>
      <c r="I677" s="64"/>
      <c r="J677" s="8"/>
      <c r="K677" s="64"/>
      <c r="L677" s="64"/>
      <c r="M677" s="64"/>
      <c r="N677" s="64"/>
      <c r="O677" s="64"/>
      <c r="P677" s="64"/>
      <c r="Q677" s="64"/>
    </row>
    <row r="678" spans="2:17" x14ac:dyDescent="0.25">
      <c r="B678" s="64"/>
      <c r="C678" s="64"/>
      <c r="D678" s="8"/>
      <c r="E678" s="8"/>
      <c r="F678" s="8"/>
      <c r="G678" s="8"/>
      <c r="H678" s="8"/>
      <c r="I678" s="64"/>
      <c r="J678" s="8"/>
      <c r="K678" s="64"/>
      <c r="L678" s="64"/>
      <c r="M678" s="64"/>
      <c r="N678" s="64"/>
      <c r="O678" s="64"/>
      <c r="P678" s="64"/>
      <c r="Q678" s="64"/>
    </row>
    <row r="679" spans="2:17" x14ac:dyDescent="0.25">
      <c r="B679" s="64"/>
      <c r="C679" s="64"/>
      <c r="D679" s="8"/>
      <c r="E679" s="8"/>
      <c r="F679" s="8"/>
      <c r="G679" s="8"/>
      <c r="H679" s="8"/>
      <c r="I679" s="64"/>
      <c r="J679" s="8"/>
      <c r="K679" s="64"/>
      <c r="L679" s="64"/>
      <c r="M679" s="64"/>
      <c r="N679" s="64"/>
      <c r="O679" s="64"/>
      <c r="P679" s="64"/>
      <c r="Q679" s="64"/>
    </row>
    <row r="680" spans="2:17" x14ac:dyDescent="0.25">
      <c r="B680" s="64"/>
      <c r="C680" s="64"/>
      <c r="D680" s="8"/>
      <c r="E680" s="8"/>
      <c r="F680" s="8"/>
      <c r="G680" s="8"/>
      <c r="H680" s="8"/>
      <c r="I680" s="64"/>
      <c r="J680" s="8"/>
      <c r="K680" s="64"/>
      <c r="L680" s="64"/>
      <c r="M680" s="64"/>
      <c r="N680" s="64"/>
      <c r="O680" s="64"/>
      <c r="P680" s="64"/>
      <c r="Q680" s="64"/>
    </row>
    <row r="681" spans="2:17" x14ac:dyDescent="0.25">
      <c r="B681" s="64"/>
      <c r="C681" s="64"/>
      <c r="D681" s="8"/>
      <c r="E681" s="8"/>
      <c r="F681" s="8"/>
      <c r="G681" s="8"/>
      <c r="H681" s="8"/>
      <c r="I681" s="64"/>
      <c r="J681" s="8"/>
      <c r="K681" s="64"/>
      <c r="L681" s="64"/>
      <c r="M681" s="64"/>
      <c r="N681" s="64"/>
      <c r="O681" s="64"/>
      <c r="P681" s="64"/>
      <c r="Q681" s="64"/>
    </row>
    <row r="682" spans="2:17" x14ac:dyDescent="0.25">
      <c r="B682" s="64"/>
      <c r="C682" s="64"/>
      <c r="D682" s="8"/>
      <c r="E682" s="8"/>
      <c r="F682" s="8"/>
      <c r="G682" s="8"/>
      <c r="H682" s="8"/>
      <c r="I682" s="64"/>
      <c r="J682" s="8"/>
      <c r="K682" s="64"/>
      <c r="L682" s="64"/>
      <c r="M682" s="64"/>
      <c r="N682" s="64"/>
      <c r="O682" s="64"/>
      <c r="P682" s="64"/>
      <c r="Q682" s="64"/>
    </row>
    <row r="683" spans="2:17" x14ac:dyDescent="0.25">
      <c r="B683" s="64"/>
      <c r="C683" s="64"/>
      <c r="D683" s="8"/>
      <c r="E683" s="8"/>
      <c r="F683" s="8"/>
      <c r="G683" s="8"/>
      <c r="H683" s="8"/>
      <c r="I683" s="64"/>
      <c r="J683" s="8"/>
      <c r="K683" s="64"/>
      <c r="L683" s="64"/>
      <c r="M683" s="64"/>
      <c r="N683" s="64"/>
      <c r="O683" s="64"/>
      <c r="P683" s="64"/>
      <c r="Q683" s="64"/>
    </row>
    <row r="684" spans="2:17" x14ac:dyDescent="0.25">
      <c r="B684" s="64"/>
      <c r="C684" s="64"/>
      <c r="D684" s="8"/>
      <c r="E684" s="8"/>
      <c r="F684" s="8"/>
      <c r="G684" s="8"/>
      <c r="H684" s="8"/>
      <c r="I684" s="64"/>
      <c r="J684" s="8"/>
      <c r="K684" s="64"/>
      <c r="L684" s="64"/>
      <c r="M684" s="64"/>
      <c r="N684" s="64"/>
      <c r="O684" s="64"/>
      <c r="P684" s="64"/>
      <c r="Q684" s="64"/>
    </row>
    <row r="685" spans="2:17" x14ac:dyDescent="0.25">
      <c r="B685" s="64"/>
      <c r="C685" s="64"/>
      <c r="D685" s="8"/>
      <c r="E685" s="8"/>
      <c r="F685" s="8"/>
      <c r="G685" s="8"/>
      <c r="H685" s="8"/>
      <c r="I685" s="64"/>
      <c r="J685" s="8"/>
      <c r="K685" s="64"/>
      <c r="L685" s="64"/>
      <c r="M685" s="64"/>
      <c r="N685" s="64"/>
      <c r="O685" s="64"/>
      <c r="P685" s="64"/>
      <c r="Q685" s="64"/>
    </row>
    <row r="686" spans="2:17" x14ac:dyDescent="0.25">
      <c r="B686" s="64"/>
      <c r="C686" s="64"/>
      <c r="D686" s="8"/>
      <c r="E686" s="8"/>
      <c r="F686" s="8"/>
      <c r="G686" s="8"/>
      <c r="H686" s="8"/>
      <c r="I686" s="64"/>
      <c r="J686" s="8"/>
      <c r="K686" s="64"/>
      <c r="L686" s="64"/>
      <c r="M686" s="64"/>
      <c r="N686" s="64"/>
      <c r="O686" s="64"/>
      <c r="P686" s="64"/>
      <c r="Q686" s="64"/>
    </row>
    <row r="687" spans="2:17" x14ac:dyDescent="0.25">
      <c r="B687" s="64"/>
      <c r="C687" s="64"/>
      <c r="D687" s="8"/>
      <c r="E687" s="8"/>
      <c r="F687" s="8"/>
      <c r="G687" s="8"/>
      <c r="H687" s="8"/>
      <c r="I687" s="64"/>
      <c r="J687" s="8"/>
      <c r="K687" s="64"/>
      <c r="L687" s="64"/>
      <c r="M687" s="64"/>
      <c r="N687" s="64"/>
      <c r="O687" s="64"/>
      <c r="P687" s="64"/>
      <c r="Q687" s="64"/>
    </row>
    <row r="688" spans="2:17" x14ac:dyDescent="0.25">
      <c r="B688" s="64"/>
      <c r="C688" s="64"/>
      <c r="D688" s="8"/>
      <c r="E688" s="8"/>
      <c r="F688" s="8"/>
      <c r="G688" s="8"/>
      <c r="H688" s="8"/>
      <c r="I688" s="64"/>
      <c r="J688" s="8"/>
      <c r="K688" s="64"/>
      <c r="L688" s="64"/>
      <c r="M688" s="64"/>
      <c r="N688" s="64"/>
      <c r="O688" s="64"/>
      <c r="P688" s="64"/>
      <c r="Q688" s="64"/>
    </row>
    <row r="689" spans="2:17" x14ac:dyDescent="0.25">
      <c r="B689" s="64"/>
      <c r="C689" s="64"/>
      <c r="D689" s="8"/>
      <c r="E689" s="8"/>
      <c r="F689" s="8"/>
      <c r="G689" s="8"/>
      <c r="H689" s="8"/>
      <c r="I689" s="64"/>
      <c r="J689" s="8"/>
      <c r="K689" s="64"/>
      <c r="L689" s="64"/>
      <c r="M689" s="64"/>
      <c r="N689" s="64"/>
      <c r="O689" s="64"/>
      <c r="P689" s="64"/>
      <c r="Q689" s="64"/>
    </row>
    <row r="690" spans="2:17" x14ac:dyDescent="0.25">
      <c r="B690" s="64"/>
      <c r="C690" s="64"/>
      <c r="D690" s="8"/>
      <c r="E690" s="8"/>
      <c r="F690" s="8"/>
      <c r="G690" s="8"/>
      <c r="H690" s="8"/>
      <c r="I690" s="64"/>
      <c r="J690" s="8"/>
      <c r="K690" s="64"/>
      <c r="L690" s="64"/>
      <c r="M690" s="64"/>
      <c r="N690" s="64"/>
      <c r="O690" s="64"/>
      <c r="P690" s="64"/>
      <c r="Q690" s="64"/>
    </row>
    <row r="691" spans="2:17" x14ac:dyDescent="0.25">
      <c r="B691" s="64"/>
      <c r="C691" s="64"/>
      <c r="D691" s="8"/>
      <c r="E691" s="8"/>
      <c r="F691" s="8"/>
      <c r="G691" s="8"/>
      <c r="H691" s="8"/>
      <c r="I691" s="64"/>
      <c r="J691" s="8"/>
      <c r="K691" s="64"/>
      <c r="L691" s="64"/>
      <c r="M691" s="64"/>
      <c r="N691" s="64"/>
      <c r="O691" s="64"/>
      <c r="P691" s="64"/>
      <c r="Q691" s="64"/>
    </row>
    <row r="692" spans="2:17" x14ac:dyDescent="0.25">
      <c r="B692" s="64"/>
      <c r="C692" s="64"/>
      <c r="D692" s="8"/>
      <c r="E692" s="8"/>
      <c r="F692" s="8"/>
      <c r="G692" s="8"/>
      <c r="H692" s="8"/>
      <c r="I692" s="64"/>
      <c r="J692" s="8"/>
      <c r="K692" s="64"/>
      <c r="L692" s="64"/>
      <c r="M692" s="64"/>
      <c r="N692" s="64"/>
      <c r="O692" s="64"/>
      <c r="P692" s="64"/>
      <c r="Q692" s="64"/>
    </row>
    <row r="693" spans="2:17" x14ac:dyDescent="0.25">
      <c r="B693" s="64"/>
      <c r="C693" s="64"/>
      <c r="D693" s="8"/>
      <c r="E693" s="8"/>
      <c r="F693" s="8"/>
      <c r="G693" s="8"/>
      <c r="H693" s="8"/>
      <c r="I693" s="64"/>
      <c r="J693" s="8"/>
      <c r="K693" s="64"/>
      <c r="L693" s="64"/>
      <c r="M693" s="64"/>
      <c r="N693" s="64"/>
      <c r="O693" s="64"/>
      <c r="P693" s="64"/>
      <c r="Q693" s="64"/>
    </row>
    <row r="694" spans="2:17" x14ac:dyDescent="0.25">
      <c r="B694" s="64"/>
      <c r="C694" s="64"/>
      <c r="D694" s="8"/>
      <c r="E694" s="8"/>
      <c r="F694" s="8"/>
      <c r="G694" s="8"/>
      <c r="H694" s="8"/>
      <c r="I694" s="64"/>
      <c r="J694" s="8"/>
      <c r="K694" s="64"/>
      <c r="L694" s="64"/>
      <c r="M694" s="64"/>
      <c r="N694" s="64"/>
      <c r="O694" s="64"/>
      <c r="P694" s="64"/>
      <c r="Q694" s="64"/>
    </row>
    <row r="695" spans="2:17" x14ac:dyDescent="0.25">
      <c r="B695" s="64"/>
      <c r="C695" s="64"/>
      <c r="D695" s="8"/>
      <c r="E695" s="8"/>
      <c r="F695" s="8"/>
      <c r="G695" s="8"/>
      <c r="H695" s="8"/>
      <c r="I695" s="64"/>
      <c r="J695" s="8"/>
      <c r="K695" s="64"/>
      <c r="L695" s="64"/>
      <c r="M695" s="64"/>
      <c r="N695" s="64"/>
      <c r="O695" s="64"/>
      <c r="P695" s="64"/>
      <c r="Q695" s="64"/>
    </row>
    <row r="696" spans="2:17" x14ac:dyDescent="0.25">
      <c r="B696" s="64"/>
      <c r="C696" s="64"/>
      <c r="D696" s="8"/>
      <c r="E696" s="8"/>
      <c r="F696" s="8"/>
      <c r="G696" s="8"/>
      <c r="H696" s="8"/>
      <c r="I696" s="64"/>
      <c r="J696" s="8"/>
      <c r="K696" s="64"/>
      <c r="L696" s="64"/>
      <c r="M696" s="64"/>
      <c r="N696" s="64"/>
      <c r="O696" s="64"/>
      <c r="P696" s="64"/>
      <c r="Q696" s="64"/>
    </row>
    <row r="697" spans="2:17" x14ac:dyDescent="0.25">
      <c r="B697" s="64"/>
      <c r="C697" s="64"/>
      <c r="D697" s="8"/>
      <c r="E697" s="8"/>
      <c r="F697" s="8"/>
      <c r="G697" s="8"/>
      <c r="H697" s="8"/>
      <c r="I697" s="64"/>
      <c r="J697" s="8"/>
      <c r="K697" s="64"/>
      <c r="L697" s="64"/>
      <c r="M697" s="64"/>
      <c r="N697" s="64"/>
      <c r="O697" s="64"/>
      <c r="P697" s="64"/>
      <c r="Q697" s="64"/>
    </row>
    <row r="698" spans="2:17" x14ac:dyDescent="0.25">
      <c r="B698" s="64"/>
      <c r="C698" s="64"/>
      <c r="D698" s="8"/>
      <c r="E698" s="8"/>
      <c r="F698" s="8"/>
      <c r="G698" s="8"/>
      <c r="H698" s="8"/>
      <c r="I698" s="64"/>
      <c r="J698" s="8"/>
      <c r="K698" s="64"/>
      <c r="L698" s="64"/>
      <c r="M698" s="64"/>
      <c r="N698" s="64"/>
      <c r="O698" s="64"/>
      <c r="P698" s="64"/>
      <c r="Q698" s="64"/>
    </row>
    <row r="699" spans="2:17" x14ac:dyDescent="0.25">
      <c r="B699" s="64"/>
      <c r="C699" s="64"/>
      <c r="D699" s="8"/>
      <c r="E699" s="8"/>
      <c r="F699" s="8"/>
      <c r="G699" s="8"/>
      <c r="H699" s="8"/>
      <c r="I699" s="64"/>
      <c r="J699" s="8"/>
      <c r="K699" s="64"/>
      <c r="L699" s="64"/>
      <c r="M699" s="64"/>
      <c r="N699" s="64"/>
      <c r="O699" s="64"/>
      <c r="P699" s="64"/>
      <c r="Q699" s="64"/>
    </row>
    <row r="700" spans="2:17" x14ac:dyDescent="0.25">
      <c r="B700" s="64"/>
      <c r="C700" s="64"/>
      <c r="D700" s="8"/>
      <c r="E700" s="8"/>
      <c r="F700" s="8"/>
      <c r="G700" s="8"/>
      <c r="H700" s="8"/>
      <c r="I700" s="64"/>
      <c r="J700" s="8"/>
      <c r="K700" s="64"/>
      <c r="L700" s="64"/>
      <c r="M700" s="64"/>
      <c r="N700" s="64"/>
      <c r="O700" s="64"/>
      <c r="P700" s="64"/>
      <c r="Q700" s="64"/>
    </row>
    <row r="701" spans="2:17" x14ac:dyDescent="0.25">
      <c r="B701" s="64"/>
      <c r="C701" s="64"/>
      <c r="D701" s="8"/>
      <c r="E701" s="8"/>
      <c r="F701" s="8"/>
      <c r="G701" s="8"/>
      <c r="H701" s="8"/>
      <c r="I701" s="64"/>
      <c r="J701" s="8"/>
      <c r="K701" s="64"/>
      <c r="L701" s="64"/>
      <c r="M701" s="64"/>
      <c r="N701" s="64"/>
      <c r="O701" s="64"/>
      <c r="P701" s="64"/>
      <c r="Q701" s="64"/>
    </row>
    <row r="702" spans="2:17" x14ac:dyDescent="0.25">
      <c r="B702" s="64"/>
      <c r="C702" s="64"/>
      <c r="D702" s="8"/>
      <c r="E702" s="8"/>
      <c r="F702" s="8"/>
      <c r="G702" s="8"/>
      <c r="H702" s="8"/>
      <c r="I702" s="64"/>
      <c r="J702" s="8"/>
      <c r="K702" s="64"/>
      <c r="L702" s="64"/>
      <c r="M702" s="64"/>
      <c r="N702" s="64"/>
      <c r="O702" s="64"/>
      <c r="P702" s="64"/>
      <c r="Q702" s="64"/>
    </row>
    <row r="703" spans="2:17" x14ac:dyDescent="0.25">
      <c r="B703" s="64"/>
      <c r="C703" s="64"/>
      <c r="D703" s="8"/>
      <c r="E703" s="8"/>
      <c r="F703" s="8"/>
      <c r="G703" s="8"/>
      <c r="H703" s="8"/>
      <c r="I703" s="64"/>
      <c r="J703" s="8"/>
      <c r="K703" s="64"/>
      <c r="L703" s="64"/>
      <c r="M703" s="64"/>
      <c r="N703" s="64"/>
      <c r="O703" s="64"/>
      <c r="P703" s="64"/>
      <c r="Q703" s="64"/>
    </row>
    <row r="704" spans="2:17" x14ac:dyDescent="0.25">
      <c r="B704" s="64"/>
      <c r="C704" s="64"/>
      <c r="D704" s="8"/>
      <c r="E704" s="8"/>
      <c r="F704" s="8"/>
      <c r="G704" s="8"/>
      <c r="H704" s="8"/>
      <c r="I704" s="64"/>
      <c r="J704" s="8"/>
      <c r="K704" s="64"/>
      <c r="L704" s="64"/>
      <c r="M704" s="64"/>
      <c r="N704" s="64"/>
      <c r="O704" s="64"/>
      <c r="P704" s="64"/>
      <c r="Q704" s="64"/>
    </row>
    <row r="705" spans="2:17" x14ac:dyDescent="0.25">
      <c r="B705" s="64"/>
      <c r="C705" s="64"/>
      <c r="D705" s="8"/>
      <c r="E705" s="8"/>
      <c r="F705" s="8"/>
      <c r="G705" s="8"/>
      <c r="H705" s="8"/>
      <c r="I705" s="64"/>
      <c r="J705" s="8"/>
      <c r="K705" s="64"/>
      <c r="L705" s="64"/>
      <c r="M705" s="64"/>
      <c r="N705" s="64"/>
      <c r="O705" s="64"/>
      <c r="P705" s="64"/>
      <c r="Q705" s="64"/>
    </row>
    <row r="706" spans="2:17" x14ac:dyDescent="0.25">
      <c r="B706" s="64"/>
      <c r="C706" s="64"/>
      <c r="D706" s="8"/>
      <c r="E706" s="8"/>
      <c r="F706" s="8"/>
      <c r="G706" s="8"/>
      <c r="H706" s="8"/>
      <c r="I706" s="64"/>
      <c r="J706" s="8"/>
      <c r="K706" s="64"/>
      <c r="L706" s="64"/>
      <c r="M706" s="64"/>
      <c r="N706" s="64"/>
      <c r="O706" s="64"/>
      <c r="P706" s="64"/>
      <c r="Q706" s="64"/>
    </row>
    <row r="707" spans="2:17" x14ac:dyDescent="0.25">
      <c r="B707" s="64"/>
      <c r="C707" s="64"/>
      <c r="D707" s="8"/>
      <c r="E707" s="8"/>
      <c r="F707" s="8"/>
      <c r="G707" s="8"/>
      <c r="H707" s="8"/>
      <c r="I707" s="64"/>
      <c r="J707" s="8"/>
      <c r="K707" s="64"/>
      <c r="L707" s="64"/>
      <c r="M707" s="64"/>
      <c r="N707" s="64"/>
      <c r="O707" s="64"/>
      <c r="P707" s="64"/>
      <c r="Q707" s="64"/>
    </row>
    <row r="708" spans="2:17" x14ac:dyDescent="0.25">
      <c r="B708" s="64"/>
      <c r="C708" s="64"/>
      <c r="D708" s="8"/>
      <c r="E708" s="8"/>
      <c r="F708" s="8"/>
      <c r="G708" s="8"/>
      <c r="H708" s="8"/>
      <c r="I708" s="64"/>
      <c r="J708" s="8"/>
      <c r="K708" s="64"/>
      <c r="L708" s="64"/>
      <c r="M708" s="64"/>
      <c r="N708" s="64"/>
      <c r="O708" s="64"/>
      <c r="P708" s="64"/>
      <c r="Q708" s="64"/>
    </row>
    <row r="709" spans="2:17" x14ac:dyDescent="0.25">
      <c r="B709" s="64"/>
      <c r="C709" s="64"/>
      <c r="D709" s="8"/>
      <c r="E709" s="8"/>
      <c r="F709" s="8"/>
      <c r="G709" s="8"/>
      <c r="H709" s="8"/>
      <c r="I709" s="64"/>
      <c r="J709" s="8"/>
      <c r="K709" s="64"/>
      <c r="L709" s="64"/>
      <c r="M709" s="64"/>
      <c r="N709" s="64"/>
      <c r="O709" s="64"/>
      <c r="P709" s="64"/>
      <c r="Q709" s="64"/>
    </row>
    <row r="710" spans="2:17" x14ac:dyDescent="0.25">
      <c r="B710" s="64"/>
      <c r="C710" s="64"/>
      <c r="D710" s="8"/>
      <c r="E710" s="8"/>
      <c r="F710" s="8"/>
      <c r="G710" s="8"/>
      <c r="H710" s="8"/>
      <c r="I710" s="64"/>
      <c r="J710" s="8"/>
      <c r="K710" s="64"/>
      <c r="L710" s="64"/>
      <c r="M710" s="64"/>
      <c r="N710" s="64"/>
      <c r="O710" s="64"/>
      <c r="P710" s="64"/>
      <c r="Q710" s="64"/>
    </row>
    <row r="711" spans="2:17" x14ac:dyDescent="0.25">
      <c r="B711" s="64"/>
      <c r="C711" s="64"/>
      <c r="D711" s="8"/>
      <c r="E711" s="8"/>
      <c r="F711" s="8"/>
      <c r="G711" s="8"/>
      <c r="H711" s="8"/>
      <c r="I711" s="64"/>
      <c r="J711" s="8"/>
      <c r="K711" s="64"/>
      <c r="L711" s="64"/>
      <c r="M711" s="64"/>
      <c r="N711" s="64"/>
      <c r="O711" s="64"/>
      <c r="P711" s="64"/>
      <c r="Q711" s="64"/>
    </row>
    <row r="712" spans="2:17" x14ac:dyDescent="0.25">
      <c r="B712" s="64"/>
      <c r="C712" s="64"/>
      <c r="D712" s="8"/>
      <c r="E712" s="8"/>
      <c r="F712" s="8"/>
      <c r="G712" s="8"/>
      <c r="H712" s="8"/>
      <c r="I712" s="64"/>
      <c r="J712" s="8"/>
      <c r="K712" s="64"/>
      <c r="L712" s="64"/>
      <c r="M712" s="64"/>
      <c r="N712" s="64"/>
      <c r="O712" s="64"/>
      <c r="P712" s="64"/>
      <c r="Q712" s="64"/>
    </row>
    <row r="713" spans="2:17" x14ac:dyDescent="0.25">
      <c r="B713" s="64"/>
      <c r="C713" s="64"/>
      <c r="D713" s="8"/>
      <c r="E713" s="8"/>
      <c r="F713" s="8"/>
      <c r="G713" s="8"/>
      <c r="H713" s="8"/>
      <c r="I713" s="64"/>
      <c r="J713" s="8"/>
      <c r="K713" s="64"/>
      <c r="L713" s="64"/>
      <c r="M713" s="64"/>
      <c r="N713" s="64"/>
      <c r="O713" s="64"/>
      <c r="P713" s="64"/>
      <c r="Q713" s="64"/>
    </row>
    <row r="714" spans="2:17" x14ac:dyDescent="0.25">
      <c r="B714" s="64"/>
      <c r="C714" s="64"/>
      <c r="D714" s="8"/>
      <c r="E714" s="8"/>
      <c r="F714" s="8"/>
      <c r="G714" s="8"/>
      <c r="H714" s="8"/>
      <c r="I714" s="64"/>
      <c r="J714" s="8"/>
      <c r="K714" s="64"/>
      <c r="L714" s="64"/>
      <c r="M714" s="64"/>
      <c r="N714" s="64"/>
      <c r="O714" s="64"/>
      <c r="P714" s="64"/>
      <c r="Q714" s="64"/>
    </row>
    <row r="715" spans="2:17" x14ac:dyDescent="0.25">
      <c r="B715" s="64"/>
      <c r="C715" s="64"/>
      <c r="D715" s="8"/>
      <c r="E715" s="8"/>
      <c r="F715" s="8"/>
      <c r="G715" s="8"/>
      <c r="H715" s="8"/>
      <c r="I715" s="64"/>
      <c r="J715" s="8"/>
      <c r="K715" s="64"/>
      <c r="L715" s="64"/>
      <c r="M715" s="64"/>
      <c r="N715" s="64"/>
      <c r="O715" s="64"/>
      <c r="P715" s="64"/>
      <c r="Q715" s="64"/>
    </row>
    <row r="716" spans="2:17" x14ac:dyDescent="0.25">
      <c r="B716" s="64"/>
      <c r="C716" s="64"/>
      <c r="D716" s="8"/>
      <c r="E716" s="8"/>
      <c r="F716" s="8"/>
      <c r="G716" s="8"/>
      <c r="H716" s="8"/>
      <c r="I716" s="64"/>
      <c r="J716" s="8"/>
      <c r="K716" s="64"/>
      <c r="L716" s="64"/>
      <c r="M716" s="64"/>
      <c r="N716" s="64"/>
      <c r="O716" s="64"/>
      <c r="P716" s="64"/>
      <c r="Q716" s="64"/>
    </row>
    <row r="717" spans="2:17" x14ac:dyDescent="0.25">
      <c r="B717" s="64"/>
      <c r="C717" s="64"/>
      <c r="D717" s="8"/>
      <c r="E717" s="8"/>
      <c r="F717" s="8"/>
      <c r="G717" s="8"/>
      <c r="H717" s="8"/>
      <c r="I717" s="64"/>
      <c r="J717" s="8"/>
      <c r="K717" s="64"/>
      <c r="L717" s="64"/>
      <c r="M717" s="64"/>
      <c r="N717" s="64"/>
      <c r="O717" s="64"/>
      <c r="P717" s="64"/>
      <c r="Q717" s="64"/>
    </row>
    <row r="718" spans="2:17" x14ac:dyDescent="0.25">
      <c r="B718" s="64"/>
      <c r="C718" s="64"/>
      <c r="D718" s="8"/>
      <c r="E718" s="8"/>
      <c r="F718" s="8"/>
      <c r="G718" s="8"/>
      <c r="H718" s="8"/>
      <c r="I718" s="64"/>
      <c r="J718" s="8"/>
      <c r="K718" s="64"/>
      <c r="L718" s="64"/>
      <c r="M718" s="64"/>
      <c r="N718" s="64"/>
      <c r="O718" s="64"/>
      <c r="P718" s="64"/>
      <c r="Q718" s="64"/>
    </row>
    <row r="719" spans="2:17" x14ac:dyDescent="0.25">
      <c r="B719" s="64"/>
      <c r="C719" s="64"/>
      <c r="D719" s="8"/>
      <c r="E719" s="8"/>
      <c r="F719" s="8"/>
      <c r="G719" s="8"/>
      <c r="H719" s="8"/>
      <c r="I719" s="64"/>
      <c r="J719" s="8"/>
      <c r="K719" s="64"/>
      <c r="L719" s="64"/>
      <c r="M719" s="64"/>
      <c r="N719" s="64"/>
      <c r="O719" s="64"/>
      <c r="P719" s="64"/>
      <c r="Q719" s="64"/>
    </row>
    <row r="720" spans="2:17" x14ac:dyDescent="0.25">
      <c r="B720" s="64"/>
      <c r="C720" s="64"/>
      <c r="D720" s="8"/>
      <c r="E720" s="8"/>
      <c r="F720" s="8"/>
      <c r="G720" s="8"/>
      <c r="H720" s="8"/>
      <c r="I720" s="64"/>
      <c r="J720" s="8"/>
      <c r="K720" s="64"/>
      <c r="L720" s="64"/>
      <c r="M720" s="64"/>
      <c r="N720" s="64"/>
      <c r="O720" s="64"/>
      <c r="P720" s="64"/>
      <c r="Q720" s="64"/>
    </row>
    <row r="721" spans="2:17" x14ac:dyDescent="0.25">
      <c r="B721" s="64"/>
      <c r="C721" s="64"/>
      <c r="D721" s="8"/>
      <c r="E721" s="8"/>
      <c r="F721" s="8"/>
      <c r="G721" s="8"/>
      <c r="H721" s="8"/>
      <c r="I721" s="64"/>
      <c r="J721" s="8"/>
      <c r="K721" s="64"/>
      <c r="L721" s="64"/>
      <c r="M721" s="64"/>
      <c r="N721" s="64"/>
      <c r="O721" s="64"/>
      <c r="P721" s="64"/>
      <c r="Q721" s="64"/>
    </row>
    <row r="722" spans="2:17" x14ac:dyDescent="0.25">
      <c r="B722" s="64"/>
      <c r="C722" s="64"/>
      <c r="D722" s="8"/>
      <c r="E722" s="8"/>
      <c r="F722" s="8"/>
      <c r="G722" s="8"/>
      <c r="H722" s="8"/>
      <c r="I722" s="64"/>
      <c r="J722" s="8"/>
      <c r="K722" s="64"/>
      <c r="L722" s="64"/>
      <c r="M722" s="64"/>
      <c r="N722" s="64"/>
      <c r="O722" s="64"/>
      <c r="P722" s="64"/>
      <c r="Q722" s="64"/>
    </row>
    <row r="723" spans="2:17" x14ac:dyDescent="0.25">
      <c r="B723" s="64"/>
      <c r="C723" s="64"/>
      <c r="D723" s="8"/>
      <c r="E723" s="8"/>
      <c r="F723" s="8"/>
      <c r="G723" s="8"/>
      <c r="H723" s="8"/>
      <c r="I723" s="64"/>
      <c r="J723" s="8"/>
      <c r="K723" s="64"/>
      <c r="L723" s="64"/>
      <c r="M723" s="64"/>
      <c r="N723" s="64"/>
      <c r="O723" s="64"/>
      <c r="P723" s="64"/>
      <c r="Q723" s="64"/>
    </row>
    <row r="724" spans="2:17" x14ac:dyDescent="0.25">
      <c r="B724" s="64"/>
      <c r="C724" s="64"/>
      <c r="D724" s="8"/>
      <c r="E724" s="8"/>
      <c r="F724" s="8"/>
      <c r="G724" s="8"/>
      <c r="H724" s="8"/>
      <c r="I724" s="64"/>
      <c r="J724" s="8"/>
      <c r="K724" s="64"/>
      <c r="L724" s="64"/>
      <c r="M724" s="64"/>
      <c r="N724" s="64"/>
      <c r="O724" s="64"/>
      <c r="P724" s="64"/>
      <c r="Q724" s="64"/>
    </row>
    <row r="725" spans="2:17" x14ac:dyDescent="0.25">
      <c r="B725" s="64"/>
      <c r="C725" s="64"/>
      <c r="D725" s="8"/>
      <c r="E725" s="8"/>
      <c r="F725" s="8"/>
      <c r="G725" s="8"/>
      <c r="H725" s="8"/>
      <c r="I725" s="64"/>
      <c r="J725" s="8"/>
      <c r="K725" s="64"/>
      <c r="L725" s="64"/>
      <c r="M725" s="64"/>
      <c r="N725" s="64"/>
      <c r="O725" s="64"/>
      <c r="P725" s="64"/>
      <c r="Q725" s="64"/>
    </row>
    <row r="726" spans="2:17" x14ac:dyDescent="0.25">
      <c r="B726" s="64"/>
      <c r="C726" s="64"/>
      <c r="D726" s="8"/>
      <c r="E726" s="8"/>
      <c r="F726" s="8"/>
      <c r="G726" s="8"/>
      <c r="H726" s="8"/>
      <c r="I726" s="64"/>
      <c r="J726" s="8"/>
      <c r="K726" s="64"/>
      <c r="L726" s="64"/>
      <c r="M726" s="64"/>
      <c r="N726" s="64"/>
      <c r="O726" s="64"/>
      <c r="P726" s="64"/>
      <c r="Q726" s="64"/>
    </row>
    <row r="727" spans="2:17" x14ac:dyDescent="0.25">
      <c r="B727" s="64"/>
      <c r="C727" s="64"/>
      <c r="D727" s="8"/>
      <c r="E727" s="8"/>
      <c r="F727" s="8"/>
      <c r="G727" s="8"/>
      <c r="H727" s="8"/>
      <c r="I727" s="64"/>
      <c r="J727" s="8"/>
      <c r="K727" s="64"/>
      <c r="L727" s="64"/>
      <c r="M727" s="64"/>
      <c r="N727" s="64"/>
      <c r="O727" s="64"/>
      <c r="P727" s="64"/>
      <c r="Q727" s="64"/>
    </row>
    <row r="728" spans="2:17" x14ac:dyDescent="0.25">
      <c r="B728" s="64"/>
      <c r="C728" s="64"/>
      <c r="D728" s="8"/>
      <c r="E728" s="8"/>
      <c r="F728" s="8"/>
      <c r="G728" s="8"/>
      <c r="H728" s="8"/>
      <c r="I728" s="64"/>
      <c r="J728" s="8"/>
      <c r="K728" s="64"/>
      <c r="L728" s="64"/>
      <c r="M728" s="64"/>
      <c r="N728" s="64"/>
      <c r="O728" s="64"/>
      <c r="P728" s="64"/>
      <c r="Q728" s="64"/>
    </row>
    <row r="729" spans="2:17" x14ac:dyDescent="0.25">
      <c r="B729" s="64"/>
      <c r="C729" s="64"/>
      <c r="D729" s="8"/>
      <c r="E729" s="8"/>
      <c r="F729" s="8"/>
      <c r="G729" s="8"/>
      <c r="H729" s="8"/>
      <c r="I729" s="64"/>
      <c r="J729" s="8"/>
      <c r="K729" s="64"/>
      <c r="L729" s="64"/>
      <c r="M729" s="64"/>
      <c r="N729" s="64"/>
      <c r="O729" s="64"/>
      <c r="P729" s="64"/>
      <c r="Q729" s="64"/>
    </row>
    <row r="730" spans="2:17" x14ac:dyDescent="0.25">
      <c r="B730" s="64"/>
      <c r="C730" s="64"/>
      <c r="D730" s="8"/>
      <c r="E730" s="8"/>
      <c r="F730" s="8"/>
      <c r="G730" s="8"/>
      <c r="H730" s="8"/>
      <c r="I730" s="64"/>
      <c r="J730" s="8"/>
      <c r="K730" s="64"/>
      <c r="L730" s="64"/>
      <c r="M730" s="64"/>
      <c r="N730" s="64"/>
      <c r="O730" s="64"/>
      <c r="P730" s="64"/>
      <c r="Q730" s="64"/>
    </row>
    <row r="731" spans="2:17" x14ac:dyDescent="0.25">
      <c r="B731" s="64"/>
      <c r="C731" s="64"/>
      <c r="D731" s="8"/>
      <c r="E731" s="8"/>
      <c r="F731" s="8"/>
      <c r="G731" s="8"/>
      <c r="H731" s="8"/>
      <c r="I731" s="64"/>
      <c r="J731" s="8"/>
      <c r="K731" s="64"/>
      <c r="L731" s="64"/>
      <c r="M731" s="64"/>
      <c r="N731" s="64"/>
      <c r="O731" s="64"/>
      <c r="P731" s="64"/>
      <c r="Q731" s="64"/>
    </row>
    <row r="732" spans="2:17" x14ac:dyDescent="0.25">
      <c r="B732" s="64"/>
      <c r="C732" s="64"/>
      <c r="D732" s="8"/>
      <c r="E732" s="8"/>
      <c r="F732" s="8"/>
      <c r="G732" s="8"/>
      <c r="H732" s="8"/>
      <c r="I732" s="64"/>
      <c r="J732" s="8"/>
      <c r="K732" s="64"/>
      <c r="L732" s="64"/>
      <c r="M732" s="64"/>
      <c r="N732" s="64"/>
      <c r="O732" s="64"/>
      <c r="P732" s="64"/>
      <c r="Q732" s="64"/>
    </row>
    <row r="733" spans="2:17" x14ac:dyDescent="0.25">
      <c r="B733" s="64"/>
      <c r="C733" s="64"/>
      <c r="D733" s="8"/>
      <c r="E733" s="8"/>
      <c r="F733" s="8"/>
      <c r="G733" s="8"/>
      <c r="H733" s="8"/>
      <c r="I733" s="64"/>
      <c r="J733" s="8"/>
      <c r="K733" s="64"/>
      <c r="L733" s="64"/>
      <c r="M733" s="64"/>
      <c r="N733" s="64"/>
      <c r="O733" s="64"/>
      <c r="P733" s="64"/>
      <c r="Q733" s="64"/>
    </row>
    <row r="734" spans="2:17" x14ac:dyDescent="0.25">
      <c r="B734" s="64"/>
      <c r="C734" s="64"/>
      <c r="D734" s="8"/>
      <c r="E734" s="8"/>
      <c r="F734" s="8"/>
      <c r="G734" s="8"/>
      <c r="H734" s="8"/>
      <c r="I734" s="64"/>
      <c r="J734" s="8"/>
      <c r="K734" s="64"/>
      <c r="L734" s="64"/>
      <c r="M734" s="64"/>
      <c r="N734" s="64"/>
      <c r="O734" s="64"/>
      <c r="P734" s="64"/>
      <c r="Q734" s="64"/>
    </row>
    <row r="735" spans="2:17" x14ac:dyDescent="0.25">
      <c r="B735" s="64"/>
      <c r="C735" s="64"/>
      <c r="D735" s="8"/>
      <c r="E735" s="8"/>
      <c r="F735" s="8"/>
      <c r="G735" s="8"/>
      <c r="H735" s="8"/>
      <c r="I735" s="64"/>
      <c r="J735" s="8"/>
      <c r="K735" s="64"/>
      <c r="L735" s="64"/>
      <c r="M735" s="64"/>
      <c r="N735" s="64"/>
      <c r="O735" s="64"/>
      <c r="P735" s="64"/>
      <c r="Q735" s="64"/>
    </row>
    <row r="736" spans="2:17" x14ac:dyDescent="0.25">
      <c r="B736" s="64"/>
      <c r="C736" s="64"/>
      <c r="D736" s="8"/>
      <c r="E736" s="8"/>
      <c r="F736" s="8"/>
      <c r="G736" s="8"/>
      <c r="H736" s="8"/>
      <c r="I736" s="64"/>
      <c r="J736" s="8"/>
      <c r="K736" s="64"/>
      <c r="L736" s="64"/>
      <c r="M736" s="64"/>
      <c r="N736" s="64"/>
      <c r="O736" s="64"/>
      <c r="P736" s="64"/>
      <c r="Q736" s="64"/>
    </row>
    <row r="737" spans="2:17" x14ac:dyDescent="0.25">
      <c r="B737" s="64"/>
      <c r="C737" s="64"/>
      <c r="D737" s="8"/>
      <c r="E737" s="8"/>
      <c r="F737" s="8"/>
      <c r="G737" s="8"/>
      <c r="H737" s="8"/>
      <c r="I737" s="64"/>
      <c r="J737" s="8"/>
      <c r="K737" s="64"/>
      <c r="L737" s="64"/>
      <c r="M737" s="64"/>
      <c r="N737" s="64"/>
      <c r="O737" s="64"/>
      <c r="P737" s="64"/>
      <c r="Q737" s="64"/>
    </row>
    <row r="738" spans="2:17" x14ac:dyDescent="0.25">
      <c r="B738" s="64"/>
      <c r="C738" s="64"/>
      <c r="D738" s="8"/>
      <c r="E738" s="8"/>
      <c r="F738" s="8"/>
      <c r="G738" s="8"/>
      <c r="H738" s="8"/>
      <c r="I738" s="64"/>
      <c r="J738" s="8"/>
      <c r="K738" s="64"/>
      <c r="L738" s="64"/>
      <c r="M738" s="64"/>
      <c r="N738" s="64"/>
      <c r="O738" s="64"/>
      <c r="P738" s="64"/>
      <c r="Q738" s="64"/>
    </row>
    <row r="739" spans="2:17" x14ac:dyDescent="0.25">
      <c r="B739" s="64"/>
      <c r="C739" s="64"/>
      <c r="D739" s="8"/>
      <c r="E739" s="8"/>
      <c r="F739" s="8"/>
      <c r="G739" s="8"/>
      <c r="H739" s="8"/>
      <c r="I739" s="64"/>
      <c r="J739" s="8"/>
      <c r="K739" s="64"/>
      <c r="L739" s="64"/>
      <c r="M739" s="64"/>
      <c r="N739" s="64"/>
      <c r="O739" s="64"/>
      <c r="P739" s="64"/>
      <c r="Q739" s="64"/>
    </row>
    <row r="740" spans="2:17" x14ac:dyDescent="0.25">
      <c r="B740" s="64"/>
      <c r="C740" s="64"/>
      <c r="D740" s="8"/>
      <c r="E740" s="8"/>
      <c r="F740" s="8"/>
      <c r="G740" s="8"/>
      <c r="H740" s="8"/>
      <c r="I740" s="64"/>
      <c r="J740" s="8"/>
      <c r="K740" s="64"/>
      <c r="L740" s="64"/>
      <c r="M740" s="64"/>
      <c r="N740" s="64"/>
      <c r="O740" s="64"/>
      <c r="P740" s="64"/>
      <c r="Q740" s="64"/>
    </row>
    <row r="741" spans="2:17" x14ac:dyDescent="0.25">
      <c r="B741" s="64"/>
      <c r="C741" s="64"/>
      <c r="D741" s="8"/>
      <c r="E741" s="8"/>
      <c r="F741" s="8"/>
      <c r="G741" s="8"/>
      <c r="H741" s="8"/>
      <c r="I741" s="64"/>
      <c r="J741" s="8"/>
      <c r="K741" s="64"/>
      <c r="L741" s="64"/>
      <c r="M741" s="64"/>
      <c r="N741" s="64"/>
      <c r="O741" s="64"/>
      <c r="P741" s="64"/>
      <c r="Q741" s="64"/>
    </row>
    <row r="742" spans="2:17" x14ac:dyDescent="0.25">
      <c r="B742" s="64"/>
      <c r="C742" s="64"/>
      <c r="D742" s="8"/>
      <c r="E742" s="8"/>
      <c r="F742" s="8"/>
      <c r="G742" s="8"/>
      <c r="H742" s="8"/>
      <c r="I742" s="64"/>
      <c r="J742" s="8"/>
      <c r="K742" s="64"/>
      <c r="L742" s="64"/>
      <c r="M742" s="64"/>
      <c r="N742" s="64"/>
      <c r="O742" s="64"/>
      <c r="P742" s="64"/>
      <c r="Q742" s="64"/>
    </row>
    <row r="743" spans="2:17" x14ac:dyDescent="0.25">
      <c r="B743" s="64"/>
      <c r="C743" s="64"/>
      <c r="D743" s="8"/>
      <c r="E743" s="8"/>
      <c r="F743" s="8"/>
      <c r="G743" s="8"/>
      <c r="H743" s="8"/>
      <c r="I743" s="64"/>
      <c r="J743" s="8"/>
      <c r="K743" s="64"/>
      <c r="L743" s="64"/>
      <c r="M743" s="64"/>
      <c r="N743" s="64"/>
      <c r="O743" s="64"/>
      <c r="P743" s="64"/>
      <c r="Q743" s="64"/>
    </row>
    <row r="744" spans="2:17" x14ac:dyDescent="0.25">
      <c r="B744" s="64"/>
      <c r="C744" s="64"/>
      <c r="D744" s="8"/>
      <c r="E744" s="8"/>
      <c r="F744" s="8"/>
      <c r="G744" s="8"/>
      <c r="H744" s="8"/>
      <c r="I744" s="64"/>
      <c r="J744" s="8"/>
      <c r="K744" s="64"/>
      <c r="L744" s="64"/>
      <c r="M744" s="64"/>
      <c r="N744" s="64"/>
      <c r="O744" s="64"/>
      <c r="P744" s="64"/>
      <c r="Q744" s="64"/>
    </row>
    <row r="745" spans="2:17" x14ac:dyDescent="0.25">
      <c r="B745" s="64"/>
      <c r="C745" s="64"/>
      <c r="D745" s="8"/>
      <c r="E745" s="8"/>
      <c r="F745" s="8"/>
      <c r="G745" s="8"/>
      <c r="H745" s="8"/>
      <c r="I745" s="64"/>
      <c r="J745" s="8"/>
      <c r="K745" s="64"/>
      <c r="L745" s="64"/>
      <c r="M745" s="64"/>
      <c r="N745" s="64"/>
      <c r="O745" s="64"/>
      <c r="P745" s="64"/>
      <c r="Q745" s="64"/>
    </row>
    <row r="746" spans="2:17" x14ac:dyDescent="0.25">
      <c r="B746" s="64"/>
      <c r="C746" s="64"/>
      <c r="D746" s="8"/>
      <c r="E746" s="8"/>
      <c r="F746" s="8"/>
      <c r="G746" s="8"/>
      <c r="H746" s="8"/>
      <c r="I746" s="64"/>
      <c r="J746" s="8"/>
      <c r="K746" s="64"/>
      <c r="L746" s="64"/>
      <c r="M746" s="64"/>
      <c r="N746" s="64"/>
      <c r="O746" s="64"/>
      <c r="P746" s="64"/>
      <c r="Q746" s="64"/>
    </row>
    <row r="747" spans="2:17" x14ac:dyDescent="0.25">
      <c r="B747" s="64"/>
      <c r="C747" s="64"/>
      <c r="D747" s="8"/>
      <c r="E747" s="8"/>
      <c r="F747" s="8"/>
      <c r="G747" s="8"/>
      <c r="H747" s="8"/>
      <c r="I747" s="64"/>
      <c r="J747" s="8"/>
      <c r="K747" s="64"/>
      <c r="L747" s="64"/>
      <c r="M747" s="64"/>
      <c r="N747" s="64"/>
      <c r="O747" s="64"/>
      <c r="P747" s="64"/>
      <c r="Q747" s="64"/>
    </row>
    <row r="748" spans="2:17" x14ac:dyDescent="0.25">
      <c r="B748" s="64"/>
      <c r="C748" s="64"/>
      <c r="D748" s="8"/>
      <c r="E748" s="8"/>
      <c r="F748" s="8"/>
      <c r="G748" s="8"/>
      <c r="H748" s="8"/>
      <c r="I748" s="64"/>
      <c r="J748" s="8"/>
      <c r="K748" s="64"/>
      <c r="L748" s="64"/>
      <c r="M748" s="64"/>
      <c r="N748" s="64"/>
      <c r="O748" s="64"/>
      <c r="P748" s="64"/>
      <c r="Q748" s="64"/>
    </row>
    <row r="749" spans="2:17" x14ac:dyDescent="0.25">
      <c r="B749" s="64"/>
      <c r="C749" s="64"/>
      <c r="D749" s="8"/>
      <c r="E749" s="8"/>
      <c r="F749" s="8"/>
      <c r="G749" s="8"/>
      <c r="H749" s="8"/>
      <c r="I749" s="64"/>
      <c r="J749" s="8"/>
      <c r="K749" s="64"/>
      <c r="L749" s="64"/>
      <c r="M749" s="64"/>
      <c r="N749" s="64"/>
      <c r="O749" s="64"/>
      <c r="P749" s="64"/>
      <c r="Q749" s="64"/>
    </row>
    <row r="750" spans="2:17" x14ac:dyDescent="0.25">
      <c r="B750" s="64"/>
      <c r="C750" s="64"/>
      <c r="D750" s="8"/>
      <c r="E750" s="8"/>
      <c r="F750" s="8"/>
      <c r="G750" s="8"/>
      <c r="H750" s="8"/>
      <c r="I750" s="64"/>
      <c r="J750" s="8"/>
      <c r="K750" s="64"/>
      <c r="L750" s="64"/>
      <c r="M750" s="64"/>
      <c r="N750" s="64"/>
      <c r="O750" s="64"/>
      <c r="P750" s="64"/>
      <c r="Q750" s="64"/>
    </row>
    <row r="751" spans="2:17" x14ac:dyDescent="0.25">
      <c r="B751" s="64"/>
      <c r="C751" s="64"/>
      <c r="D751" s="8"/>
      <c r="E751" s="8"/>
      <c r="F751" s="8"/>
      <c r="G751" s="8"/>
      <c r="H751" s="8"/>
      <c r="I751" s="64"/>
      <c r="J751" s="8"/>
      <c r="K751" s="64"/>
      <c r="L751" s="64"/>
      <c r="M751" s="64"/>
      <c r="N751" s="64"/>
      <c r="O751" s="64"/>
      <c r="P751" s="64"/>
      <c r="Q751" s="64"/>
    </row>
    <row r="752" spans="2:17" x14ac:dyDescent="0.25">
      <c r="B752" s="64"/>
      <c r="C752" s="64"/>
      <c r="D752" s="8"/>
      <c r="E752" s="8"/>
      <c r="F752" s="8"/>
      <c r="G752" s="8"/>
      <c r="H752" s="8"/>
      <c r="I752" s="64"/>
      <c r="J752" s="8"/>
      <c r="K752" s="64"/>
      <c r="L752" s="64"/>
      <c r="M752" s="64"/>
      <c r="N752" s="64"/>
      <c r="O752" s="64"/>
      <c r="P752" s="64"/>
      <c r="Q752" s="64"/>
    </row>
    <row r="753" spans="2:17" x14ac:dyDescent="0.25">
      <c r="B753" s="64"/>
      <c r="C753" s="64"/>
      <c r="D753" s="8"/>
      <c r="E753" s="8"/>
      <c r="F753" s="8"/>
      <c r="G753" s="8"/>
      <c r="H753" s="8"/>
      <c r="I753" s="64"/>
      <c r="J753" s="8"/>
      <c r="K753" s="64"/>
      <c r="L753" s="64"/>
      <c r="M753" s="64"/>
      <c r="N753" s="64"/>
      <c r="O753" s="64"/>
      <c r="P753" s="64"/>
      <c r="Q753" s="64"/>
    </row>
    <row r="754" spans="2:17" x14ac:dyDescent="0.25">
      <c r="B754" s="64"/>
      <c r="C754" s="64"/>
      <c r="D754" s="8"/>
      <c r="E754" s="8"/>
      <c r="F754" s="8"/>
      <c r="G754" s="8"/>
      <c r="H754" s="8"/>
      <c r="I754" s="64"/>
      <c r="J754" s="8"/>
      <c r="K754" s="64"/>
      <c r="L754" s="64"/>
      <c r="M754" s="64"/>
      <c r="N754" s="64"/>
      <c r="O754" s="64"/>
      <c r="P754" s="64"/>
      <c r="Q754" s="64"/>
    </row>
    <row r="755" spans="2:17" x14ac:dyDescent="0.25">
      <c r="B755" s="64"/>
      <c r="C755" s="64"/>
      <c r="D755" s="8"/>
      <c r="E755" s="8"/>
      <c r="F755" s="8"/>
      <c r="G755" s="8"/>
      <c r="H755" s="8"/>
      <c r="I755" s="64"/>
      <c r="J755" s="8"/>
      <c r="K755" s="64"/>
      <c r="L755" s="64"/>
      <c r="M755" s="64"/>
      <c r="N755" s="64"/>
      <c r="O755" s="64"/>
      <c r="P755" s="64"/>
      <c r="Q755" s="64"/>
    </row>
    <row r="756" spans="2:17" x14ac:dyDescent="0.25">
      <c r="B756" s="64"/>
      <c r="C756" s="64"/>
      <c r="D756" s="8"/>
      <c r="E756" s="8"/>
      <c r="F756" s="8"/>
      <c r="G756" s="8"/>
      <c r="H756" s="8"/>
      <c r="I756" s="64"/>
      <c r="J756" s="8"/>
      <c r="K756" s="64"/>
      <c r="L756" s="64"/>
      <c r="M756" s="64"/>
      <c r="N756" s="64"/>
      <c r="O756" s="64"/>
      <c r="P756" s="64"/>
      <c r="Q756" s="64"/>
    </row>
    <row r="757" spans="2:17" x14ac:dyDescent="0.25">
      <c r="B757" s="64"/>
      <c r="C757" s="64"/>
      <c r="D757" s="8"/>
      <c r="E757" s="8"/>
      <c r="F757" s="8"/>
      <c r="G757" s="8"/>
      <c r="H757" s="8"/>
      <c r="I757" s="64"/>
      <c r="J757" s="8"/>
      <c r="K757" s="64"/>
      <c r="L757" s="64"/>
      <c r="M757" s="64"/>
      <c r="N757" s="64"/>
      <c r="O757" s="64"/>
      <c r="P757" s="64"/>
      <c r="Q757" s="64"/>
    </row>
    <row r="758" spans="2:17" x14ac:dyDescent="0.25">
      <c r="B758" s="64"/>
      <c r="C758" s="64"/>
      <c r="D758" s="8"/>
      <c r="E758" s="8"/>
      <c r="F758" s="8"/>
      <c r="G758" s="8"/>
      <c r="H758" s="8"/>
      <c r="I758" s="64"/>
      <c r="J758" s="8"/>
      <c r="K758" s="64"/>
      <c r="L758" s="64"/>
      <c r="M758" s="64"/>
      <c r="N758" s="64"/>
      <c r="O758" s="64"/>
      <c r="P758" s="64"/>
      <c r="Q758" s="64"/>
    </row>
    <row r="759" spans="2:17" x14ac:dyDescent="0.25">
      <c r="B759" s="64"/>
      <c r="C759" s="64"/>
      <c r="D759" s="8"/>
      <c r="E759" s="8"/>
      <c r="F759" s="8"/>
      <c r="G759" s="8"/>
      <c r="H759" s="8"/>
      <c r="I759" s="64"/>
      <c r="J759" s="8"/>
      <c r="K759" s="64"/>
      <c r="L759" s="64"/>
      <c r="M759" s="64"/>
      <c r="N759" s="64"/>
      <c r="O759" s="64"/>
      <c r="P759" s="64"/>
      <c r="Q759" s="64"/>
    </row>
    <row r="760" spans="2:17" x14ac:dyDescent="0.25">
      <c r="B760" s="64"/>
      <c r="C760" s="64"/>
      <c r="D760" s="8"/>
      <c r="E760" s="8"/>
      <c r="F760" s="8"/>
      <c r="G760" s="8"/>
      <c r="H760" s="8"/>
      <c r="I760" s="64"/>
      <c r="J760" s="8"/>
      <c r="K760" s="64"/>
      <c r="L760" s="64"/>
      <c r="M760" s="64"/>
      <c r="N760" s="64"/>
      <c r="O760" s="64"/>
      <c r="P760" s="64"/>
      <c r="Q760" s="64"/>
    </row>
    <row r="761" spans="2:17" x14ac:dyDescent="0.25">
      <c r="B761" s="64"/>
      <c r="C761" s="64"/>
      <c r="D761" s="8"/>
      <c r="E761" s="8"/>
      <c r="F761" s="8"/>
      <c r="G761" s="8"/>
      <c r="H761" s="8"/>
      <c r="I761" s="64"/>
      <c r="J761" s="8"/>
      <c r="K761" s="64"/>
      <c r="L761" s="64"/>
      <c r="M761" s="64"/>
      <c r="N761" s="64"/>
      <c r="O761" s="64"/>
      <c r="P761" s="64"/>
      <c r="Q761" s="64"/>
    </row>
    <row r="762" spans="2:17" x14ac:dyDescent="0.25">
      <c r="B762" s="64"/>
      <c r="C762" s="64"/>
      <c r="D762" s="8"/>
      <c r="E762" s="8"/>
      <c r="F762" s="8"/>
      <c r="G762" s="8"/>
      <c r="H762" s="8"/>
      <c r="I762" s="64"/>
      <c r="J762" s="8"/>
      <c r="K762" s="64"/>
      <c r="L762" s="64"/>
      <c r="M762" s="64"/>
      <c r="N762" s="64"/>
      <c r="O762" s="64"/>
      <c r="P762" s="64"/>
      <c r="Q762" s="64"/>
    </row>
    <row r="763" spans="2:17" x14ac:dyDescent="0.25">
      <c r="B763" s="64"/>
      <c r="C763" s="64"/>
      <c r="D763" s="8"/>
      <c r="E763" s="8"/>
      <c r="F763" s="8"/>
      <c r="G763" s="8"/>
      <c r="H763" s="8"/>
      <c r="I763" s="64"/>
      <c r="J763" s="8"/>
      <c r="K763" s="64"/>
      <c r="L763" s="64"/>
      <c r="M763" s="64"/>
      <c r="N763" s="64"/>
      <c r="O763" s="64"/>
      <c r="P763" s="64"/>
      <c r="Q763" s="64"/>
    </row>
    <row r="764" spans="2:17" x14ac:dyDescent="0.25">
      <c r="B764" s="64"/>
      <c r="C764" s="64"/>
      <c r="D764" s="8"/>
      <c r="E764" s="8"/>
      <c r="F764" s="8"/>
      <c r="G764" s="8"/>
      <c r="H764" s="8"/>
      <c r="I764" s="64"/>
      <c r="J764" s="8"/>
      <c r="K764" s="64"/>
      <c r="L764" s="64"/>
      <c r="M764" s="64"/>
      <c r="N764" s="64"/>
      <c r="O764" s="64"/>
      <c r="P764" s="64"/>
      <c r="Q764" s="64"/>
    </row>
    <row r="765" spans="2:17" x14ac:dyDescent="0.25">
      <c r="B765" s="64"/>
      <c r="C765" s="64"/>
      <c r="D765" s="8"/>
      <c r="E765" s="8"/>
      <c r="F765" s="8"/>
      <c r="G765" s="8"/>
      <c r="H765" s="8"/>
      <c r="I765" s="64"/>
      <c r="J765" s="8"/>
      <c r="K765" s="64"/>
      <c r="L765" s="64"/>
      <c r="M765" s="64"/>
      <c r="N765" s="64"/>
      <c r="O765" s="64"/>
      <c r="P765" s="64"/>
      <c r="Q765" s="64"/>
    </row>
    <row r="766" spans="2:17" x14ac:dyDescent="0.25">
      <c r="B766" s="64"/>
      <c r="C766" s="64"/>
      <c r="D766" s="8"/>
      <c r="E766" s="8"/>
      <c r="F766" s="8"/>
      <c r="G766" s="8"/>
      <c r="H766" s="8"/>
      <c r="I766" s="64"/>
      <c r="J766" s="8"/>
      <c r="K766" s="64"/>
      <c r="L766" s="64"/>
      <c r="M766" s="64"/>
      <c r="N766" s="64"/>
      <c r="O766" s="64"/>
      <c r="P766" s="64"/>
      <c r="Q766" s="64"/>
    </row>
    <row r="767" spans="2:17" x14ac:dyDescent="0.25">
      <c r="B767" s="64"/>
      <c r="C767" s="64"/>
      <c r="D767" s="8"/>
      <c r="E767" s="8"/>
      <c r="F767" s="8"/>
      <c r="G767" s="8"/>
      <c r="H767" s="8"/>
      <c r="I767" s="64"/>
      <c r="J767" s="8"/>
      <c r="K767" s="64"/>
      <c r="L767" s="64"/>
      <c r="M767" s="64"/>
      <c r="N767" s="64"/>
      <c r="O767" s="64"/>
      <c r="P767" s="64"/>
      <c r="Q767" s="64"/>
    </row>
    <row r="768" spans="2:17" x14ac:dyDescent="0.25">
      <c r="B768" s="64"/>
      <c r="C768" s="64"/>
      <c r="D768" s="8"/>
      <c r="E768" s="8"/>
      <c r="F768" s="8"/>
      <c r="G768" s="8"/>
      <c r="H768" s="8"/>
      <c r="I768" s="64"/>
      <c r="J768" s="8"/>
      <c r="K768" s="64"/>
      <c r="L768" s="64"/>
      <c r="M768" s="64"/>
      <c r="N768" s="64"/>
      <c r="O768" s="64"/>
      <c r="P768" s="64"/>
      <c r="Q768" s="64"/>
    </row>
    <row r="769" spans="2:17" x14ac:dyDescent="0.25">
      <c r="B769" s="64"/>
      <c r="C769" s="64"/>
      <c r="D769" s="8"/>
      <c r="E769" s="8"/>
      <c r="F769" s="8"/>
      <c r="G769" s="8"/>
      <c r="H769" s="8"/>
      <c r="I769" s="64"/>
      <c r="J769" s="8"/>
      <c r="K769" s="64"/>
      <c r="L769" s="64"/>
      <c r="M769" s="64"/>
      <c r="N769" s="64"/>
      <c r="O769" s="64"/>
      <c r="P769" s="64"/>
      <c r="Q769" s="64"/>
    </row>
    <row r="770" spans="2:17" x14ac:dyDescent="0.25">
      <c r="B770" s="64"/>
      <c r="C770" s="64"/>
      <c r="D770" s="8"/>
      <c r="E770" s="8"/>
      <c r="F770" s="8"/>
      <c r="G770" s="8"/>
      <c r="H770" s="8"/>
      <c r="I770" s="64"/>
      <c r="J770" s="8"/>
      <c r="K770" s="64"/>
      <c r="L770" s="64"/>
      <c r="M770" s="64"/>
      <c r="N770" s="64"/>
      <c r="O770" s="64"/>
      <c r="P770" s="64"/>
      <c r="Q770" s="64"/>
    </row>
    <row r="771" spans="2:17" x14ac:dyDescent="0.25">
      <c r="B771" s="64"/>
      <c r="C771" s="64"/>
      <c r="D771" s="8"/>
      <c r="E771" s="8"/>
      <c r="F771" s="8"/>
      <c r="G771" s="8"/>
      <c r="H771" s="8"/>
      <c r="I771" s="64"/>
      <c r="J771" s="8"/>
      <c r="K771" s="64"/>
      <c r="L771" s="64"/>
      <c r="M771" s="64"/>
      <c r="N771" s="64"/>
      <c r="O771" s="64"/>
      <c r="P771" s="64"/>
      <c r="Q771" s="64"/>
    </row>
    <row r="772" spans="2:17" x14ac:dyDescent="0.25">
      <c r="B772" s="64"/>
      <c r="C772" s="64"/>
      <c r="D772" s="8"/>
      <c r="E772" s="8"/>
      <c r="F772" s="8"/>
      <c r="G772" s="8"/>
      <c r="H772" s="8"/>
      <c r="I772" s="64"/>
      <c r="J772" s="8"/>
      <c r="K772" s="64"/>
      <c r="L772" s="64"/>
      <c r="M772" s="64"/>
      <c r="N772" s="64"/>
      <c r="O772" s="64"/>
      <c r="P772" s="64"/>
      <c r="Q772" s="64"/>
    </row>
    <row r="773" spans="2:17" x14ac:dyDescent="0.25">
      <c r="B773" s="64"/>
      <c r="C773" s="64"/>
      <c r="D773" s="8"/>
      <c r="E773" s="8"/>
      <c r="F773" s="8"/>
      <c r="G773" s="8"/>
      <c r="H773" s="8"/>
      <c r="I773" s="64"/>
      <c r="J773" s="8"/>
      <c r="K773" s="64"/>
      <c r="L773" s="64"/>
      <c r="M773" s="64"/>
      <c r="N773" s="64"/>
      <c r="O773" s="64"/>
      <c r="P773" s="64"/>
      <c r="Q773" s="64"/>
    </row>
    <row r="774" spans="2:17" x14ac:dyDescent="0.25">
      <c r="B774" s="64"/>
      <c r="C774" s="64"/>
      <c r="D774" s="8"/>
      <c r="E774" s="8"/>
      <c r="F774" s="8"/>
      <c r="G774" s="8"/>
      <c r="H774" s="8"/>
      <c r="I774" s="64"/>
      <c r="J774" s="8"/>
      <c r="K774" s="64"/>
      <c r="L774" s="64"/>
      <c r="M774" s="64"/>
      <c r="N774" s="64"/>
      <c r="O774" s="64"/>
      <c r="P774" s="64"/>
      <c r="Q774" s="64"/>
    </row>
    <row r="775" spans="2:17" x14ac:dyDescent="0.25">
      <c r="B775" s="64"/>
      <c r="C775" s="64"/>
      <c r="D775" s="8"/>
      <c r="E775" s="8"/>
      <c r="F775" s="8"/>
      <c r="G775" s="8"/>
      <c r="H775" s="8"/>
      <c r="I775" s="64"/>
      <c r="J775" s="8"/>
      <c r="K775" s="64"/>
      <c r="L775" s="64"/>
      <c r="M775" s="64"/>
      <c r="N775" s="64"/>
      <c r="O775" s="64"/>
      <c r="P775" s="64"/>
      <c r="Q775" s="64"/>
    </row>
    <row r="776" spans="2:17" x14ac:dyDescent="0.25">
      <c r="B776" s="64"/>
      <c r="C776" s="64"/>
      <c r="D776" s="8"/>
      <c r="E776" s="8"/>
      <c r="F776" s="8"/>
      <c r="G776" s="8"/>
      <c r="H776" s="8"/>
      <c r="I776" s="64"/>
      <c r="J776" s="8"/>
      <c r="K776" s="64"/>
      <c r="L776" s="64"/>
      <c r="M776" s="64"/>
      <c r="N776" s="64"/>
      <c r="O776" s="64"/>
      <c r="P776" s="64"/>
      <c r="Q776" s="64"/>
    </row>
    <row r="777" spans="2:17" x14ac:dyDescent="0.25">
      <c r="B777" s="64"/>
      <c r="C777" s="64"/>
      <c r="D777" s="8"/>
      <c r="E777" s="8"/>
      <c r="F777" s="8"/>
      <c r="G777" s="8"/>
      <c r="H777" s="8"/>
      <c r="I777" s="64"/>
      <c r="J777" s="8"/>
      <c r="K777" s="64"/>
      <c r="L777" s="64"/>
      <c r="M777" s="64"/>
      <c r="N777" s="64"/>
      <c r="O777" s="64"/>
      <c r="P777" s="64"/>
      <c r="Q777" s="64"/>
    </row>
    <row r="778" spans="2:17" x14ac:dyDescent="0.25">
      <c r="B778" s="64"/>
      <c r="C778" s="64"/>
      <c r="D778" s="8"/>
      <c r="E778" s="8"/>
      <c r="F778" s="8"/>
      <c r="G778" s="8"/>
      <c r="H778" s="8"/>
      <c r="I778" s="64"/>
      <c r="J778" s="8"/>
      <c r="K778" s="64"/>
      <c r="L778" s="64"/>
      <c r="M778" s="64"/>
      <c r="N778" s="64"/>
      <c r="O778" s="64"/>
      <c r="P778" s="64"/>
      <c r="Q778" s="64"/>
    </row>
    <row r="779" spans="2:17" x14ac:dyDescent="0.25">
      <c r="B779" s="64"/>
      <c r="C779" s="64"/>
      <c r="D779" s="8"/>
      <c r="E779" s="8"/>
      <c r="F779" s="8"/>
      <c r="G779" s="8"/>
      <c r="H779" s="8"/>
      <c r="I779" s="64"/>
      <c r="J779" s="8"/>
      <c r="K779" s="64"/>
      <c r="L779" s="64"/>
      <c r="M779" s="64"/>
      <c r="N779" s="64"/>
      <c r="O779" s="64"/>
      <c r="P779" s="64"/>
      <c r="Q779" s="64"/>
    </row>
    <row r="780" spans="2:17" x14ac:dyDescent="0.25">
      <c r="B780" s="64"/>
      <c r="C780" s="64"/>
      <c r="D780" s="8"/>
      <c r="E780" s="8"/>
      <c r="F780" s="8"/>
      <c r="G780" s="8"/>
      <c r="H780" s="8"/>
      <c r="I780" s="64"/>
      <c r="J780" s="8"/>
      <c r="K780" s="64"/>
      <c r="L780" s="64"/>
      <c r="M780" s="64"/>
      <c r="N780" s="64"/>
      <c r="O780" s="64"/>
      <c r="P780" s="64"/>
      <c r="Q780" s="64"/>
    </row>
    <row r="781" spans="2:17" x14ac:dyDescent="0.25">
      <c r="B781" s="64"/>
      <c r="C781" s="64"/>
      <c r="D781" s="8"/>
      <c r="E781" s="8"/>
      <c r="F781" s="8"/>
      <c r="G781" s="8"/>
      <c r="H781" s="8"/>
      <c r="I781" s="64"/>
      <c r="J781" s="8"/>
      <c r="K781" s="64"/>
      <c r="L781" s="64"/>
      <c r="M781" s="64"/>
      <c r="N781" s="64"/>
      <c r="O781" s="64"/>
      <c r="P781" s="64"/>
      <c r="Q781" s="64"/>
    </row>
    <row r="782" spans="2:17" x14ac:dyDescent="0.25">
      <c r="B782" s="64"/>
      <c r="C782" s="64"/>
      <c r="D782" s="8"/>
      <c r="E782" s="8"/>
      <c r="F782" s="8"/>
      <c r="G782" s="8"/>
      <c r="H782" s="8"/>
      <c r="I782" s="64"/>
      <c r="J782" s="8"/>
      <c r="K782" s="64"/>
      <c r="L782" s="64"/>
      <c r="M782" s="64"/>
      <c r="N782" s="64"/>
      <c r="O782" s="64"/>
      <c r="P782" s="64"/>
      <c r="Q782" s="64"/>
    </row>
    <row r="783" spans="2:17" x14ac:dyDescent="0.25">
      <c r="B783" s="64"/>
      <c r="C783" s="64"/>
      <c r="D783" s="8"/>
      <c r="E783" s="8"/>
      <c r="F783" s="8"/>
      <c r="G783" s="8"/>
      <c r="H783" s="8"/>
      <c r="I783" s="64"/>
      <c r="J783" s="8"/>
      <c r="K783" s="64"/>
      <c r="L783" s="64"/>
      <c r="M783" s="64"/>
      <c r="N783" s="64"/>
      <c r="O783" s="64"/>
      <c r="P783" s="64"/>
      <c r="Q783" s="64"/>
    </row>
    <row r="784" spans="2:17" x14ac:dyDescent="0.25">
      <c r="B784" s="64"/>
      <c r="C784" s="64"/>
      <c r="D784" s="8"/>
      <c r="E784" s="8"/>
      <c r="F784" s="8"/>
      <c r="G784" s="8"/>
      <c r="H784" s="8"/>
      <c r="I784" s="64"/>
      <c r="J784" s="8"/>
      <c r="K784" s="64"/>
      <c r="L784" s="64"/>
      <c r="M784" s="64"/>
      <c r="N784" s="64"/>
      <c r="O784" s="64"/>
      <c r="P784" s="64"/>
      <c r="Q784" s="64"/>
    </row>
    <row r="785" spans="2:17" x14ac:dyDescent="0.25">
      <c r="B785" s="64"/>
      <c r="C785" s="64"/>
      <c r="D785" s="8"/>
      <c r="E785" s="8"/>
      <c r="F785" s="8"/>
      <c r="G785" s="8"/>
      <c r="H785" s="8"/>
      <c r="I785" s="64"/>
      <c r="J785" s="8"/>
      <c r="K785" s="64"/>
      <c r="L785" s="64"/>
      <c r="M785" s="64"/>
      <c r="N785" s="64"/>
      <c r="O785" s="64"/>
      <c r="P785" s="64"/>
      <c r="Q785" s="64"/>
    </row>
    <row r="786" spans="2:17" x14ac:dyDescent="0.25">
      <c r="B786" s="64"/>
      <c r="C786" s="64"/>
      <c r="D786" s="8"/>
      <c r="E786" s="8"/>
      <c r="F786" s="8"/>
      <c r="G786" s="8"/>
      <c r="H786" s="8"/>
      <c r="I786" s="64"/>
      <c r="J786" s="8"/>
      <c r="K786" s="64"/>
      <c r="L786" s="64"/>
      <c r="M786" s="64"/>
      <c r="N786" s="64"/>
      <c r="O786" s="64"/>
      <c r="P786" s="64"/>
      <c r="Q786" s="64"/>
    </row>
    <row r="787" spans="2:17" x14ac:dyDescent="0.25">
      <c r="B787" s="64"/>
      <c r="C787" s="64"/>
      <c r="D787" s="8"/>
      <c r="E787" s="8"/>
      <c r="F787" s="8"/>
      <c r="G787" s="8"/>
      <c r="H787" s="8"/>
      <c r="I787" s="64"/>
      <c r="J787" s="8"/>
      <c r="K787" s="64"/>
      <c r="L787" s="64"/>
      <c r="M787" s="64"/>
      <c r="N787" s="64"/>
      <c r="O787" s="64"/>
      <c r="P787" s="64"/>
      <c r="Q787" s="64"/>
    </row>
    <row r="788" spans="2:17" x14ac:dyDescent="0.25">
      <c r="B788" s="64"/>
      <c r="C788" s="64"/>
      <c r="D788" s="8"/>
      <c r="E788" s="8"/>
      <c r="F788" s="8"/>
      <c r="G788" s="8"/>
      <c r="H788" s="8"/>
      <c r="I788" s="64"/>
      <c r="J788" s="8"/>
      <c r="K788" s="64"/>
      <c r="L788" s="64"/>
      <c r="M788" s="64"/>
      <c r="N788" s="64"/>
      <c r="O788" s="64"/>
      <c r="P788" s="64"/>
      <c r="Q788" s="64"/>
    </row>
    <row r="789" spans="2:17" x14ac:dyDescent="0.25">
      <c r="B789" s="64"/>
      <c r="C789" s="64"/>
      <c r="D789" s="8"/>
      <c r="E789" s="8"/>
      <c r="F789" s="8"/>
      <c r="G789" s="8"/>
      <c r="H789" s="8"/>
      <c r="I789" s="64"/>
      <c r="J789" s="8"/>
      <c r="K789" s="64"/>
      <c r="L789" s="64"/>
      <c r="M789" s="64"/>
      <c r="N789" s="64"/>
      <c r="O789" s="64"/>
      <c r="P789" s="64"/>
      <c r="Q789" s="64"/>
    </row>
    <row r="790" spans="2:17" x14ac:dyDescent="0.25">
      <c r="B790" s="64"/>
      <c r="C790" s="64"/>
      <c r="D790" s="8"/>
      <c r="E790" s="8"/>
      <c r="F790" s="8"/>
      <c r="G790" s="8"/>
      <c r="H790" s="8"/>
      <c r="I790" s="64"/>
      <c r="J790" s="8"/>
      <c r="K790" s="64"/>
      <c r="L790" s="64"/>
      <c r="M790" s="64"/>
      <c r="N790" s="64"/>
      <c r="O790" s="64"/>
      <c r="P790" s="64"/>
      <c r="Q790" s="64"/>
    </row>
    <row r="791" spans="2:17" x14ac:dyDescent="0.25">
      <c r="B791" s="64"/>
      <c r="C791" s="64"/>
      <c r="D791" s="8"/>
      <c r="E791" s="8"/>
      <c r="F791" s="8"/>
      <c r="G791" s="8"/>
      <c r="H791" s="8"/>
      <c r="I791" s="64"/>
      <c r="J791" s="8"/>
      <c r="K791" s="64"/>
      <c r="L791" s="64"/>
      <c r="M791" s="64"/>
      <c r="N791" s="64"/>
      <c r="O791" s="64"/>
      <c r="P791" s="64"/>
      <c r="Q791" s="64"/>
    </row>
    <row r="792" spans="2:17" x14ac:dyDescent="0.25">
      <c r="B792" s="64"/>
      <c r="C792" s="64"/>
      <c r="D792" s="8"/>
      <c r="E792" s="8"/>
      <c r="F792" s="8"/>
      <c r="G792" s="8"/>
      <c r="H792" s="8"/>
      <c r="I792" s="64"/>
      <c r="J792" s="8"/>
      <c r="K792" s="64"/>
      <c r="L792" s="64"/>
      <c r="M792" s="64"/>
      <c r="N792" s="64"/>
      <c r="O792" s="64"/>
      <c r="P792" s="64"/>
      <c r="Q792" s="64"/>
    </row>
    <row r="793" spans="2:17" x14ac:dyDescent="0.25">
      <c r="B793" s="64"/>
      <c r="C793" s="64"/>
      <c r="D793" s="8"/>
      <c r="E793" s="8"/>
      <c r="F793" s="8"/>
      <c r="G793" s="8"/>
      <c r="H793" s="8"/>
      <c r="I793" s="64"/>
      <c r="J793" s="8"/>
      <c r="K793" s="64"/>
      <c r="L793" s="64"/>
      <c r="M793" s="64"/>
      <c r="N793" s="64"/>
      <c r="O793" s="64"/>
      <c r="P793" s="64"/>
      <c r="Q793" s="64"/>
    </row>
    <row r="794" spans="2:17" x14ac:dyDescent="0.25">
      <c r="B794" s="64"/>
      <c r="C794" s="64"/>
      <c r="D794" s="8"/>
      <c r="E794" s="8"/>
      <c r="F794" s="8"/>
      <c r="G794" s="8"/>
      <c r="H794" s="8"/>
      <c r="I794" s="64"/>
      <c r="J794" s="8"/>
      <c r="K794" s="64"/>
      <c r="L794" s="64"/>
      <c r="M794" s="64"/>
      <c r="N794" s="64"/>
      <c r="O794" s="64"/>
      <c r="P794" s="64"/>
      <c r="Q794" s="64"/>
    </row>
    <row r="795" spans="2:17" x14ac:dyDescent="0.25">
      <c r="B795" s="64"/>
      <c r="C795" s="64"/>
      <c r="D795" s="8"/>
      <c r="E795" s="8"/>
      <c r="F795" s="8"/>
      <c r="G795" s="8"/>
      <c r="H795" s="8"/>
      <c r="I795" s="64"/>
      <c r="J795" s="8"/>
      <c r="K795" s="64"/>
      <c r="L795" s="64"/>
      <c r="M795" s="64"/>
      <c r="N795" s="64"/>
      <c r="O795" s="64"/>
      <c r="P795" s="64"/>
      <c r="Q795" s="64"/>
    </row>
    <row r="796" spans="2:17" x14ac:dyDescent="0.25">
      <c r="B796" s="64"/>
      <c r="C796" s="64"/>
      <c r="D796" s="8"/>
      <c r="E796" s="8"/>
      <c r="F796" s="8"/>
      <c r="G796" s="8"/>
      <c r="H796" s="8"/>
      <c r="I796" s="64"/>
      <c r="J796" s="8"/>
      <c r="K796" s="64"/>
      <c r="L796" s="64"/>
      <c r="M796" s="64"/>
      <c r="N796" s="64"/>
      <c r="O796" s="64"/>
      <c r="P796" s="64"/>
      <c r="Q796" s="64"/>
    </row>
    <row r="797" spans="2:17" x14ac:dyDescent="0.25">
      <c r="B797" s="64"/>
      <c r="C797" s="64"/>
      <c r="D797" s="8"/>
      <c r="E797" s="8"/>
      <c r="F797" s="8"/>
      <c r="G797" s="8"/>
      <c r="H797" s="8"/>
      <c r="I797" s="64"/>
      <c r="J797" s="8"/>
      <c r="K797" s="64"/>
      <c r="L797" s="64"/>
      <c r="M797" s="64"/>
      <c r="N797" s="64"/>
      <c r="O797" s="64"/>
      <c r="P797" s="64"/>
      <c r="Q797" s="64"/>
    </row>
    <row r="798" spans="2:17" x14ac:dyDescent="0.25">
      <c r="B798" s="64"/>
      <c r="C798" s="64"/>
      <c r="D798" s="8"/>
      <c r="E798" s="8"/>
      <c r="F798" s="8"/>
      <c r="G798" s="8"/>
      <c r="H798" s="8"/>
      <c r="I798" s="64"/>
      <c r="J798" s="8"/>
      <c r="K798" s="64"/>
      <c r="L798" s="64"/>
      <c r="M798" s="64"/>
      <c r="N798" s="64"/>
      <c r="O798" s="64"/>
      <c r="P798" s="64"/>
      <c r="Q798" s="64"/>
    </row>
    <row r="799" spans="2:17" x14ac:dyDescent="0.25">
      <c r="B799" s="64"/>
      <c r="C799" s="64"/>
      <c r="D799" s="8"/>
      <c r="E799" s="8"/>
      <c r="F799" s="8"/>
      <c r="G799" s="8"/>
      <c r="H799" s="8"/>
      <c r="I799" s="64"/>
      <c r="J799" s="8"/>
      <c r="K799" s="64"/>
      <c r="L799" s="64"/>
      <c r="M799" s="64"/>
      <c r="N799" s="64"/>
      <c r="O799" s="64"/>
      <c r="P799" s="64"/>
      <c r="Q799" s="64"/>
    </row>
    <row r="800" spans="2:17" x14ac:dyDescent="0.25">
      <c r="B800" s="64"/>
      <c r="C800" s="64"/>
      <c r="D800" s="8"/>
      <c r="E800" s="8"/>
      <c r="F800" s="8"/>
      <c r="G800" s="8"/>
      <c r="H800" s="8"/>
      <c r="I800" s="64"/>
      <c r="J800" s="8"/>
      <c r="K800" s="64"/>
      <c r="L800" s="64"/>
      <c r="M800" s="64"/>
      <c r="N800" s="64"/>
      <c r="O800" s="64"/>
      <c r="P800" s="64"/>
      <c r="Q800" s="64"/>
    </row>
    <row r="801" spans="2:17" x14ac:dyDescent="0.25">
      <c r="B801" s="64"/>
      <c r="C801" s="64"/>
      <c r="D801" s="8"/>
      <c r="E801" s="8"/>
      <c r="F801" s="8"/>
      <c r="G801" s="8"/>
      <c r="H801" s="8"/>
      <c r="I801" s="64"/>
      <c r="J801" s="8"/>
      <c r="K801" s="64"/>
      <c r="L801" s="64"/>
      <c r="M801" s="64"/>
      <c r="N801" s="64"/>
      <c r="O801" s="64"/>
      <c r="P801" s="64"/>
      <c r="Q801" s="64"/>
    </row>
    <row r="802" spans="2:17" x14ac:dyDescent="0.25">
      <c r="B802" s="64"/>
      <c r="C802" s="64"/>
      <c r="D802" s="8"/>
      <c r="E802" s="8"/>
      <c r="F802" s="8"/>
      <c r="G802" s="8"/>
      <c r="H802" s="8"/>
      <c r="I802" s="64"/>
      <c r="J802" s="8"/>
      <c r="K802" s="64"/>
      <c r="L802" s="64"/>
      <c r="M802" s="64"/>
      <c r="N802" s="64"/>
      <c r="O802" s="64"/>
      <c r="P802" s="64"/>
      <c r="Q802" s="64"/>
    </row>
    <row r="803" spans="2:17" x14ac:dyDescent="0.25">
      <c r="B803" s="64"/>
      <c r="C803" s="64"/>
      <c r="D803" s="8"/>
      <c r="E803" s="8"/>
      <c r="F803" s="8"/>
      <c r="G803" s="8"/>
      <c r="H803" s="8"/>
      <c r="I803" s="64"/>
      <c r="J803" s="8"/>
      <c r="K803" s="64"/>
      <c r="L803" s="64"/>
      <c r="M803" s="64"/>
      <c r="N803" s="64"/>
      <c r="O803" s="64"/>
      <c r="P803" s="64"/>
      <c r="Q803" s="64"/>
    </row>
    <row r="804" spans="2:17" x14ac:dyDescent="0.25">
      <c r="B804" s="64"/>
      <c r="C804" s="64"/>
      <c r="D804" s="8"/>
      <c r="E804" s="8"/>
      <c r="F804" s="8"/>
      <c r="G804" s="8"/>
      <c r="H804" s="8"/>
      <c r="I804" s="64"/>
      <c r="J804" s="8"/>
      <c r="K804" s="64"/>
      <c r="L804" s="64"/>
      <c r="M804" s="64"/>
      <c r="N804" s="64"/>
      <c r="O804" s="64"/>
      <c r="P804" s="64"/>
      <c r="Q804" s="64"/>
    </row>
    <row r="805" spans="2:17" x14ac:dyDescent="0.25">
      <c r="B805" s="64"/>
      <c r="C805" s="64"/>
      <c r="D805" s="8"/>
      <c r="E805" s="8"/>
      <c r="F805" s="8"/>
      <c r="G805" s="8"/>
      <c r="H805" s="8"/>
      <c r="I805" s="64"/>
      <c r="J805" s="8"/>
      <c r="K805" s="64"/>
      <c r="L805" s="64"/>
      <c r="M805" s="64"/>
      <c r="N805" s="64"/>
      <c r="O805" s="64"/>
      <c r="P805" s="64"/>
      <c r="Q805" s="64"/>
    </row>
    <row r="806" spans="2:17" x14ac:dyDescent="0.25">
      <c r="B806" s="64"/>
      <c r="C806" s="64"/>
      <c r="D806" s="8"/>
      <c r="E806" s="8"/>
      <c r="F806" s="8"/>
      <c r="G806" s="8"/>
      <c r="H806" s="8"/>
      <c r="I806" s="64"/>
      <c r="J806" s="8"/>
      <c r="K806" s="64"/>
      <c r="L806" s="64"/>
      <c r="M806" s="64"/>
      <c r="N806" s="64"/>
      <c r="O806" s="64"/>
      <c r="P806" s="64"/>
      <c r="Q806" s="64"/>
    </row>
    <row r="807" spans="2:17" x14ac:dyDescent="0.25">
      <c r="B807" s="64"/>
      <c r="C807" s="64"/>
      <c r="D807" s="8"/>
      <c r="E807" s="8"/>
      <c r="F807" s="8"/>
      <c r="G807" s="8"/>
      <c r="H807" s="8"/>
      <c r="I807" s="64"/>
      <c r="J807" s="8"/>
      <c r="K807" s="64"/>
      <c r="L807" s="64"/>
      <c r="M807" s="64"/>
      <c r="N807" s="64"/>
      <c r="O807" s="64"/>
      <c r="P807" s="64"/>
      <c r="Q807" s="64"/>
    </row>
    <row r="808" spans="2:17" x14ac:dyDescent="0.25">
      <c r="B808" s="64"/>
      <c r="C808" s="64"/>
      <c r="D808" s="8"/>
      <c r="E808" s="8"/>
      <c r="F808" s="8"/>
      <c r="G808" s="8"/>
      <c r="H808" s="8"/>
      <c r="I808" s="64"/>
      <c r="J808" s="8"/>
      <c r="K808" s="64"/>
      <c r="L808" s="64"/>
      <c r="M808" s="64"/>
      <c r="N808" s="64"/>
      <c r="O808" s="64"/>
      <c r="P808" s="64"/>
      <c r="Q808" s="64"/>
    </row>
    <row r="809" spans="2:17" x14ac:dyDescent="0.25">
      <c r="B809" s="64"/>
      <c r="C809" s="64"/>
      <c r="D809" s="8"/>
      <c r="E809" s="8"/>
      <c r="F809" s="8"/>
      <c r="G809" s="8"/>
      <c r="H809" s="8"/>
      <c r="I809" s="64"/>
      <c r="J809" s="8"/>
      <c r="K809" s="64"/>
      <c r="L809" s="64"/>
      <c r="M809" s="64"/>
      <c r="N809" s="64"/>
      <c r="O809" s="64"/>
      <c r="P809" s="64"/>
      <c r="Q809" s="64"/>
    </row>
    <row r="810" spans="2:17" x14ac:dyDescent="0.25">
      <c r="B810" s="64"/>
      <c r="C810" s="64"/>
      <c r="D810" s="8"/>
      <c r="E810" s="8"/>
      <c r="F810" s="8"/>
      <c r="G810" s="8"/>
      <c r="H810" s="8"/>
      <c r="I810" s="64"/>
      <c r="J810" s="8"/>
      <c r="K810" s="64"/>
      <c r="L810" s="64"/>
      <c r="M810" s="64"/>
      <c r="N810" s="64"/>
      <c r="O810" s="64"/>
      <c r="P810" s="64"/>
      <c r="Q810" s="64"/>
    </row>
    <row r="811" spans="2:17" x14ac:dyDescent="0.25">
      <c r="B811" s="64"/>
      <c r="C811" s="64"/>
      <c r="D811" s="8"/>
      <c r="E811" s="8"/>
      <c r="F811" s="8"/>
      <c r="G811" s="8"/>
      <c r="H811" s="8"/>
      <c r="I811" s="64"/>
      <c r="J811" s="8"/>
      <c r="K811" s="64"/>
      <c r="L811" s="64"/>
      <c r="M811" s="64"/>
      <c r="N811" s="64"/>
      <c r="O811" s="64"/>
      <c r="P811" s="64"/>
      <c r="Q811" s="64"/>
    </row>
    <row r="812" spans="2:17" x14ac:dyDescent="0.25">
      <c r="B812" s="64"/>
      <c r="C812" s="64"/>
      <c r="D812" s="8"/>
      <c r="E812" s="8"/>
      <c r="F812" s="8"/>
      <c r="G812" s="8"/>
      <c r="H812" s="8"/>
      <c r="I812" s="64"/>
      <c r="J812" s="8"/>
      <c r="K812" s="64"/>
      <c r="L812" s="64"/>
      <c r="M812" s="64"/>
      <c r="N812" s="64"/>
      <c r="O812" s="64"/>
      <c r="P812" s="64"/>
      <c r="Q812" s="64"/>
    </row>
    <row r="813" spans="2:17" x14ac:dyDescent="0.25">
      <c r="B813" s="64"/>
      <c r="C813" s="64"/>
      <c r="D813" s="8"/>
      <c r="E813" s="8"/>
      <c r="F813" s="8"/>
      <c r="G813" s="8"/>
      <c r="H813" s="8"/>
      <c r="I813" s="64"/>
      <c r="J813" s="8"/>
      <c r="K813" s="64"/>
      <c r="L813" s="64"/>
      <c r="M813" s="64"/>
      <c r="N813" s="64"/>
      <c r="O813" s="64"/>
      <c r="P813" s="64"/>
      <c r="Q813" s="64"/>
    </row>
    <row r="814" spans="2:17" x14ac:dyDescent="0.25">
      <c r="B814" s="64"/>
      <c r="C814" s="64"/>
      <c r="D814" s="8"/>
      <c r="E814" s="8"/>
      <c r="F814" s="8"/>
      <c r="G814" s="8"/>
      <c r="H814" s="8"/>
      <c r="I814" s="64"/>
      <c r="J814" s="8"/>
      <c r="K814" s="64"/>
      <c r="L814" s="64"/>
      <c r="M814" s="64"/>
      <c r="N814" s="64"/>
      <c r="O814" s="64"/>
      <c r="P814" s="64"/>
      <c r="Q814" s="64"/>
    </row>
    <row r="815" spans="2:17" x14ac:dyDescent="0.25">
      <c r="B815" s="64"/>
      <c r="C815" s="64"/>
      <c r="D815" s="8"/>
      <c r="E815" s="8"/>
      <c r="F815" s="8"/>
      <c r="G815" s="8"/>
      <c r="H815" s="8"/>
      <c r="I815" s="64"/>
      <c r="J815" s="8"/>
      <c r="K815" s="64"/>
      <c r="L815" s="64"/>
      <c r="M815" s="64"/>
      <c r="N815" s="64"/>
      <c r="O815" s="64"/>
      <c r="P815" s="64"/>
      <c r="Q815" s="64"/>
    </row>
    <row r="816" spans="2:17" x14ac:dyDescent="0.25">
      <c r="B816" s="64"/>
      <c r="C816" s="64"/>
      <c r="D816" s="8"/>
      <c r="E816" s="8"/>
      <c r="F816" s="8"/>
      <c r="G816" s="8"/>
      <c r="H816" s="8"/>
      <c r="I816" s="64"/>
      <c r="J816" s="8"/>
      <c r="K816" s="64"/>
      <c r="L816" s="64"/>
      <c r="M816" s="64"/>
      <c r="N816" s="64"/>
      <c r="O816" s="64"/>
      <c r="P816" s="64"/>
      <c r="Q816" s="64"/>
    </row>
    <row r="817" spans="2:17" x14ac:dyDescent="0.25">
      <c r="B817" s="64"/>
      <c r="C817" s="64"/>
      <c r="D817" s="8"/>
      <c r="E817" s="8"/>
      <c r="F817" s="8"/>
      <c r="G817" s="8"/>
      <c r="H817" s="8"/>
      <c r="I817" s="64"/>
      <c r="J817" s="8"/>
      <c r="K817" s="64"/>
      <c r="L817" s="64"/>
      <c r="M817" s="64"/>
      <c r="N817" s="64"/>
      <c r="O817" s="64"/>
      <c r="P817" s="64"/>
      <c r="Q817" s="64"/>
    </row>
    <row r="818" spans="2:17" x14ac:dyDescent="0.25">
      <c r="B818" s="64"/>
      <c r="C818" s="64"/>
      <c r="D818" s="8"/>
      <c r="E818" s="8"/>
      <c r="F818" s="8"/>
      <c r="G818" s="8"/>
      <c r="H818" s="8"/>
      <c r="I818" s="64"/>
      <c r="J818" s="8"/>
      <c r="K818" s="64"/>
      <c r="L818" s="64"/>
      <c r="M818" s="64"/>
      <c r="N818" s="64"/>
      <c r="O818" s="64"/>
      <c r="P818" s="64"/>
      <c r="Q818" s="64"/>
    </row>
    <row r="819" spans="2:17" x14ac:dyDescent="0.25">
      <c r="B819" s="64"/>
      <c r="C819" s="64"/>
      <c r="D819" s="8"/>
      <c r="E819" s="8"/>
      <c r="F819" s="8"/>
      <c r="G819" s="8"/>
      <c r="H819" s="8"/>
      <c r="I819" s="64"/>
      <c r="J819" s="8"/>
      <c r="K819" s="64"/>
      <c r="L819" s="64"/>
      <c r="M819" s="64"/>
      <c r="N819" s="64"/>
      <c r="O819" s="64"/>
      <c r="P819" s="64"/>
      <c r="Q819" s="64"/>
    </row>
    <row r="820" spans="2:17" x14ac:dyDescent="0.25">
      <c r="B820" s="64"/>
      <c r="C820" s="64"/>
      <c r="D820" s="8"/>
      <c r="E820" s="8"/>
      <c r="F820" s="8"/>
      <c r="G820" s="8"/>
      <c r="H820" s="8"/>
      <c r="I820" s="64"/>
      <c r="J820" s="8"/>
      <c r="K820" s="64"/>
      <c r="L820" s="64"/>
      <c r="M820" s="64"/>
      <c r="N820" s="64"/>
      <c r="O820" s="64"/>
      <c r="P820" s="64"/>
      <c r="Q820" s="64"/>
    </row>
    <row r="821" spans="2:17" x14ac:dyDescent="0.25">
      <c r="B821" s="64"/>
      <c r="C821" s="64"/>
      <c r="D821" s="8"/>
      <c r="E821" s="8"/>
      <c r="F821" s="8"/>
      <c r="G821" s="8"/>
      <c r="H821" s="8"/>
      <c r="I821" s="64"/>
      <c r="J821" s="8"/>
      <c r="K821" s="64"/>
      <c r="L821" s="64"/>
      <c r="M821" s="64"/>
      <c r="N821" s="64"/>
      <c r="O821" s="64"/>
      <c r="P821" s="64"/>
      <c r="Q821" s="64"/>
    </row>
    <row r="822" spans="2:17" x14ac:dyDescent="0.25">
      <c r="B822" s="64"/>
      <c r="C822" s="64"/>
      <c r="D822" s="8"/>
      <c r="E822" s="8"/>
      <c r="F822" s="8"/>
      <c r="G822" s="8"/>
      <c r="H822" s="8"/>
      <c r="I822" s="64"/>
      <c r="J822" s="8"/>
      <c r="K822" s="64"/>
      <c r="L822" s="64"/>
      <c r="M822" s="64"/>
      <c r="N822" s="64"/>
      <c r="O822" s="64"/>
      <c r="P822" s="64"/>
      <c r="Q822" s="64"/>
    </row>
    <row r="823" spans="2:17" x14ac:dyDescent="0.25">
      <c r="B823" s="64"/>
      <c r="C823" s="64"/>
      <c r="D823" s="8"/>
      <c r="E823" s="8"/>
      <c r="F823" s="8"/>
      <c r="G823" s="8"/>
      <c r="H823" s="8"/>
      <c r="I823" s="64"/>
      <c r="J823" s="8"/>
      <c r="K823" s="64"/>
      <c r="L823" s="64"/>
      <c r="M823" s="64"/>
      <c r="N823" s="64"/>
      <c r="O823" s="64"/>
      <c r="P823" s="64"/>
      <c r="Q823" s="64"/>
    </row>
    <row r="824" spans="2:17" x14ac:dyDescent="0.25">
      <c r="B824" s="64"/>
      <c r="C824" s="64"/>
      <c r="D824" s="8"/>
      <c r="E824" s="8"/>
      <c r="F824" s="8"/>
      <c r="G824" s="8"/>
      <c r="H824" s="8"/>
      <c r="I824" s="64"/>
      <c r="J824" s="8"/>
      <c r="K824" s="64"/>
      <c r="L824" s="64"/>
      <c r="M824" s="64"/>
      <c r="N824" s="64"/>
      <c r="O824" s="64"/>
      <c r="P824" s="64"/>
      <c r="Q824" s="64"/>
    </row>
    <row r="825" spans="2:17" x14ac:dyDescent="0.25">
      <c r="B825" s="64"/>
      <c r="C825" s="64"/>
      <c r="D825" s="8"/>
      <c r="E825" s="8"/>
      <c r="F825" s="8"/>
      <c r="G825" s="8"/>
      <c r="H825" s="8"/>
      <c r="I825" s="64"/>
      <c r="J825" s="8"/>
      <c r="K825" s="64"/>
      <c r="L825" s="64"/>
      <c r="M825" s="64"/>
      <c r="N825" s="64"/>
      <c r="O825" s="64"/>
      <c r="P825" s="64"/>
      <c r="Q825" s="64"/>
    </row>
    <row r="826" spans="2:17" x14ac:dyDescent="0.25">
      <c r="B826" s="64"/>
      <c r="C826" s="64"/>
      <c r="D826" s="8"/>
      <c r="E826" s="8"/>
      <c r="F826" s="8"/>
      <c r="G826" s="8"/>
      <c r="H826" s="8"/>
      <c r="I826" s="64"/>
      <c r="J826" s="8"/>
      <c r="K826" s="64"/>
      <c r="L826" s="64"/>
      <c r="M826" s="64"/>
      <c r="N826" s="64"/>
      <c r="O826" s="64"/>
      <c r="P826" s="64"/>
      <c r="Q826" s="64"/>
    </row>
    <row r="827" spans="2:17" x14ac:dyDescent="0.25">
      <c r="B827" s="64"/>
      <c r="C827" s="64"/>
      <c r="D827" s="8"/>
      <c r="E827" s="8"/>
      <c r="F827" s="8"/>
      <c r="G827" s="8"/>
      <c r="H827" s="8"/>
      <c r="I827" s="64"/>
      <c r="J827" s="8"/>
      <c r="K827" s="64"/>
      <c r="L827" s="64"/>
      <c r="M827" s="64"/>
      <c r="N827" s="64"/>
      <c r="O827" s="64"/>
      <c r="P827" s="64"/>
      <c r="Q827" s="64"/>
    </row>
    <row r="828" spans="2:17" x14ac:dyDescent="0.25">
      <c r="B828" s="64"/>
      <c r="C828" s="64"/>
      <c r="D828" s="8"/>
      <c r="E828" s="8"/>
      <c r="F828" s="8"/>
      <c r="G828" s="8"/>
      <c r="H828" s="8"/>
      <c r="I828" s="64"/>
      <c r="J828" s="8"/>
      <c r="K828" s="64"/>
      <c r="L828" s="64"/>
      <c r="M828" s="64"/>
      <c r="N828" s="64"/>
      <c r="O828" s="64"/>
      <c r="P828" s="64"/>
      <c r="Q828" s="64"/>
    </row>
    <row r="829" spans="2:17" x14ac:dyDescent="0.25">
      <c r="B829" s="64"/>
      <c r="C829" s="64"/>
      <c r="D829" s="8"/>
      <c r="E829" s="8"/>
      <c r="F829" s="8"/>
      <c r="G829" s="8"/>
      <c r="H829" s="8"/>
      <c r="I829" s="64"/>
      <c r="J829" s="8"/>
      <c r="K829" s="64"/>
      <c r="L829" s="64"/>
      <c r="M829" s="64"/>
      <c r="N829" s="64"/>
      <c r="O829" s="64"/>
      <c r="P829" s="64"/>
      <c r="Q829" s="64"/>
    </row>
    <row r="830" spans="2:17" x14ac:dyDescent="0.25">
      <c r="B830" s="64"/>
      <c r="C830" s="64"/>
      <c r="D830" s="8"/>
      <c r="E830" s="8"/>
      <c r="F830" s="8"/>
      <c r="G830" s="8"/>
      <c r="H830" s="8"/>
      <c r="I830" s="64"/>
      <c r="J830" s="8"/>
      <c r="K830" s="64"/>
      <c r="L830" s="64"/>
      <c r="M830" s="64"/>
      <c r="N830" s="64"/>
      <c r="O830" s="64"/>
      <c r="P830" s="64"/>
      <c r="Q830" s="64"/>
    </row>
    <row r="831" spans="2:17" x14ac:dyDescent="0.25">
      <c r="B831" s="64"/>
      <c r="C831" s="64"/>
      <c r="D831" s="8"/>
      <c r="E831" s="8"/>
      <c r="F831" s="8"/>
      <c r="G831" s="8"/>
      <c r="H831" s="8"/>
      <c r="I831" s="64"/>
      <c r="J831" s="8"/>
      <c r="K831" s="64"/>
      <c r="L831" s="64"/>
      <c r="M831" s="64"/>
      <c r="N831" s="64"/>
      <c r="O831" s="64"/>
      <c r="P831" s="64"/>
      <c r="Q831" s="64"/>
    </row>
  </sheetData>
  <phoneticPr fontId="0" type="noConversion"/>
  <hyperlinks>
    <hyperlink ref="P1" location="Model!A1" display="Back to model"/>
  </hyperlinks>
  <printOptions headings="1" gridLines="1"/>
  <pageMargins left="0.5" right="0.5" top="0.5" bottom="0.5" header="0.5" footer="0.5"/>
  <pageSetup orientation="landscape" horizont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codeName="Sheet8"/>
  <dimension ref="A1:X831"/>
  <sheetViews>
    <sheetView showGridLines="0" defaultGridColor="0" colorId="22" zoomScale="90" zoomScaleNormal="90" workbookViewId="0"/>
  </sheetViews>
  <sheetFormatPr defaultColWidth="9.77734375" defaultRowHeight="15" outlineLevelRow="1" x14ac:dyDescent="0.25"/>
  <cols>
    <col min="1" max="1" width="5.6640625" style="3" customWidth="1"/>
    <col min="2" max="2" width="15.88671875" style="3" bestFit="1" customWidth="1"/>
    <col min="3" max="3" width="5.6640625" style="3" bestFit="1" customWidth="1"/>
    <col min="4" max="4" width="10.6640625" style="2" customWidth="1"/>
    <col min="5" max="8" width="7.77734375" style="2" customWidth="1"/>
    <col min="9" max="9" width="7.77734375" style="3" customWidth="1"/>
    <col min="10" max="10" width="7.77734375" style="2" customWidth="1"/>
    <col min="11" max="11" width="7.77734375" style="3" customWidth="1"/>
    <col min="12" max="12" width="31.109375" style="3" hidden="1" customWidth="1"/>
    <col min="13" max="14" width="4.77734375" style="3" hidden="1" customWidth="1"/>
    <col min="15" max="15" width="0" style="3" hidden="1" customWidth="1"/>
    <col min="16" max="16384" width="9.77734375" style="3"/>
  </cols>
  <sheetData>
    <row r="1" spans="1:24" ht="22.5" x14ac:dyDescent="0.3">
      <c r="A1" s="22"/>
      <c r="P1" s="93" t="s">
        <v>128</v>
      </c>
    </row>
    <row r="2" spans="1:24" ht="22.5" x14ac:dyDescent="0.3">
      <c r="B2"/>
      <c r="C2"/>
      <c r="D2" s="89" t="s">
        <v>125</v>
      </c>
      <c r="E2"/>
      <c r="F2"/>
      <c r="G2"/>
      <c r="H2"/>
      <c r="I2"/>
      <c r="J2"/>
      <c r="K2"/>
    </row>
    <row r="4" spans="1:24" x14ac:dyDescent="0.25">
      <c r="B4" s="71" t="s">
        <v>24</v>
      </c>
      <c r="C4" s="8">
        <v>4</v>
      </c>
      <c r="D4" s="90"/>
      <c r="E4" s="91" t="s">
        <v>1</v>
      </c>
      <c r="F4" s="91" t="s">
        <v>9</v>
      </c>
      <c r="G4" s="91" t="s">
        <v>3</v>
      </c>
      <c r="H4" s="91" t="s">
        <v>5</v>
      </c>
      <c r="I4" s="91" t="s">
        <v>6</v>
      </c>
      <c r="J4" s="91" t="s">
        <v>7</v>
      </c>
      <c r="K4" s="91" t="s">
        <v>8</v>
      </c>
      <c r="L4" s="64"/>
      <c r="M4" s="64"/>
      <c r="N4" s="64"/>
      <c r="O4" s="64"/>
      <c r="P4" s="64"/>
      <c r="Q4" s="64"/>
      <c r="R4" s="64"/>
      <c r="S4" s="64"/>
      <c r="T4" s="64"/>
      <c r="U4" s="64"/>
      <c r="V4" s="64"/>
      <c r="W4" s="64"/>
      <c r="X4" s="64"/>
    </row>
    <row r="5" spans="1:24" x14ac:dyDescent="0.25">
      <c r="B5" s="71" t="s">
        <v>47</v>
      </c>
      <c r="C5" s="95">
        <f>IF(Summary!C18=1,1,IF(Summary!D18=1,2,IF(Summary!E18=1,3,0)))</f>
        <v>1</v>
      </c>
      <c r="D5" s="92" t="s">
        <v>0</v>
      </c>
      <c r="E5" s="92" t="s">
        <v>2</v>
      </c>
      <c r="F5" s="92" t="s">
        <v>10</v>
      </c>
      <c r="G5" s="92" t="s">
        <v>4</v>
      </c>
      <c r="H5" s="92" t="s">
        <v>2</v>
      </c>
      <c r="I5" s="92" t="s">
        <v>2</v>
      </c>
      <c r="J5" s="92" t="s">
        <v>2</v>
      </c>
      <c r="K5" s="92" t="s">
        <v>2</v>
      </c>
      <c r="L5" s="64"/>
      <c r="M5" s="64"/>
      <c r="N5" s="64"/>
      <c r="O5" s="64"/>
      <c r="P5" s="64"/>
      <c r="Q5" s="64"/>
      <c r="R5" s="64"/>
      <c r="S5" s="64"/>
      <c r="T5" s="64"/>
      <c r="U5" s="64"/>
      <c r="V5" s="64"/>
      <c r="W5" s="64"/>
      <c r="X5" s="64"/>
    </row>
    <row r="6" spans="1:24" s="69" customFormat="1" x14ac:dyDescent="0.25">
      <c r="B6" s="65"/>
      <c r="C6" s="66"/>
      <c r="D6" s="119"/>
      <c r="E6" s="67"/>
      <c r="F6" s="67"/>
      <c r="G6" s="67"/>
      <c r="H6" s="67"/>
      <c r="I6" s="68"/>
      <c r="J6" s="67"/>
      <c r="K6" s="68"/>
      <c r="L6" s="66"/>
      <c r="M6" s="66"/>
      <c r="N6" s="66"/>
      <c r="O6" s="66"/>
      <c r="P6" s="66"/>
      <c r="Q6" s="66"/>
      <c r="R6" s="66"/>
      <c r="S6" s="66"/>
      <c r="T6" s="66"/>
      <c r="U6" s="66"/>
      <c r="V6" s="66"/>
      <c r="W6" s="66"/>
      <c r="X6" s="66"/>
    </row>
    <row r="7" spans="1:24" x14ac:dyDescent="0.25">
      <c r="D7" s="120"/>
      <c r="E7" s="70"/>
      <c r="F7" s="70"/>
      <c r="G7" s="70"/>
      <c r="H7" s="7"/>
      <c r="I7" s="71"/>
      <c r="J7" s="7">
        <f>H7+I7</f>
        <v>0</v>
      </c>
      <c r="K7" s="71"/>
      <c r="L7" s="64"/>
      <c r="M7" s="64"/>
      <c r="N7" s="64"/>
      <c r="O7" s="64"/>
      <c r="P7" s="64"/>
      <c r="Q7" s="64"/>
      <c r="R7" s="64"/>
      <c r="S7" s="64"/>
      <c r="T7" s="64"/>
      <c r="U7" s="64"/>
      <c r="V7" s="64"/>
      <c r="W7" s="64"/>
      <c r="X7" s="64"/>
    </row>
    <row r="8" spans="1:24" outlineLevel="1" x14ac:dyDescent="0.25">
      <c r="B8" s="71"/>
      <c r="C8" s="64"/>
      <c r="D8" s="118">
        <v>1</v>
      </c>
      <c r="E8" s="7">
        <f>Model!D5</f>
        <v>0.37788811325233312</v>
      </c>
      <c r="F8" s="72" t="str">
        <f>'Teller 1'!F8</f>
        <v>Open</v>
      </c>
      <c r="G8" s="5">
        <v>0</v>
      </c>
      <c r="H8" s="7"/>
      <c r="I8" s="7" t="str">
        <f>IF(Model!J5=$C$4,_xll.CB.Normal(INDEX(Summary!$C$5:$E$12,7,'Teller 4'!$C$5),(INDEX(Summary!$C$5:$E$12,8,'Teller 4'!$C$5)),0),"")</f>
        <v/>
      </c>
      <c r="J8" s="7"/>
      <c r="K8" s="76"/>
      <c r="L8" s="73">
        <f t="shared" ref="L8:L71" si="0">$C$12</f>
        <v>0</v>
      </c>
      <c r="M8" s="73">
        <f t="shared" ref="M8:M71" si="1">$C$13</f>
        <v>0</v>
      </c>
      <c r="N8" s="73">
        <f t="shared" ref="N8:N71" si="2">$C$14</f>
        <v>0</v>
      </c>
      <c r="O8" s="64"/>
      <c r="P8" s="64"/>
      <c r="Q8" s="64"/>
      <c r="R8" s="64"/>
      <c r="S8" s="64"/>
      <c r="T8" s="64"/>
      <c r="U8" s="64"/>
      <c r="V8" s="64"/>
      <c r="W8" s="64"/>
      <c r="X8" s="64"/>
    </row>
    <row r="9" spans="1:24" outlineLevel="1" x14ac:dyDescent="0.25">
      <c r="B9" s="64"/>
      <c r="C9" s="74"/>
      <c r="D9" s="118">
        <v>2</v>
      </c>
      <c r="E9" s="7">
        <f>Model!D6</f>
        <v>0.38078163177085167</v>
      </c>
      <c r="F9" s="72" t="str">
        <f>'Teller 1'!F9</f>
        <v>Open</v>
      </c>
      <c r="G9" s="75">
        <f>COUNT($H$8:H8)-COUNTIF($J$8:J8,"&lt;"&amp;TEXT(E9,"General"))</f>
        <v>0</v>
      </c>
      <c r="H9" s="7" t="str">
        <f ca="1">IF(Model!J6=$C$4,MAXA(E9,MAX($J$8:J8)),"")</f>
        <v/>
      </c>
      <c r="I9" s="7" t="str">
        <f ca="1">IF(Model!J6=$C$4,_xll.CB.Normal(INDEX(Summary!$C$5:$E$12,7,'Teller 4'!$C$5),(INDEX(Summary!$C$5:$E$12,8,'Teller 4'!$C$5)),0),"")</f>
        <v/>
      </c>
      <c r="J9" s="7" t="str">
        <f t="shared" ref="J9:J71" ca="1" si="3">IF(H9,H9+I9,"")</f>
        <v/>
      </c>
      <c r="K9" s="76" t="str">
        <f t="shared" ref="K9:K71" ca="1" si="4">IF(H9,H9-E9,"")</f>
        <v/>
      </c>
      <c r="L9" s="73">
        <f t="shared" si="0"/>
        <v>0</v>
      </c>
      <c r="M9" s="73">
        <f t="shared" si="1"/>
        <v>0</v>
      </c>
      <c r="N9" s="73">
        <f t="shared" si="2"/>
        <v>0</v>
      </c>
      <c r="O9" s="64"/>
      <c r="P9" s="64"/>
      <c r="Q9" s="64"/>
      <c r="R9" s="64"/>
      <c r="S9" s="64"/>
      <c r="T9" s="64"/>
      <c r="U9" s="64"/>
      <c r="V9" s="64"/>
      <c r="W9" s="64"/>
      <c r="X9" s="64"/>
    </row>
    <row r="10" spans="1:24" outlineLevel="1" x14ac:dyDescent="0.25">
      <c r="B10" s="64"/>
      <c r="C10" s="76"/>
      <c r="D10" s="118">
        <v>3</v>
      </c>
      <c r="E10" s="7">
        <f>Model!D7</f>
        <v>0.38366974502318479</v>
      </c>
      <c r="F10" s="72" t="str">
        <f>'Teller 1'!F10</f>
        <v>Open</v>
      </c>
      <c r="G10" s="75">
        <f ca="1">COUNT($H$8:H9)-COUNTIF($J$8:J9,"&lt;"&amp;TEXT(E10,"General"))</f>
        <v>0</v>
      </c>
      <c r="H10" s="7" t="str">
        <f ca="1">IF(Model!J7=$C$4,MAXA(E10,MAX($J$8:J9)),"")</f>
        <v/>
      </c>
      <c r="I10" s="7" t="str">
        <f ca="1">IF(Model!J7=$C$4,_xll.CB.Normal(INDEX(Summary!$C$5:$E$12,7,'Teller 4'!$C$5),(INDEX(Summary!$C$5:$E$12,8,'Teller 4'!$C$5)),0),"")</f>
        <v/>
      </c>
      <c r="J10" s="7" t="str">
        <f t="shared" ca="1" si="3"/>
        <v/>
      </c>
      <c r="K10" s="76" t="str">
        <f t="shared" ca="1" si="4"/>
        <v/>
      </c>
      <c r="L10" s="73">
        <f t="shared" si="0"/>
        <v>0</v>
      </c>
      <c r="M10" s="73">
        <f t="shared" si="1"/>
        <v>0</v>
      </c>
      <c r="N10" s="73">
        <f t="shared" si="2"/>
        <v>0</v>
      </c>
      <c r="O10" s="64"/>
      <c r="P10" s="64"/>
      <c r="Q10" s="64"/>
      <c r="R10" s="64"/>
      <c r="S10" s="64"/>
      <c r="T10" s="64"/>
      <c r="U10" s="64"/>
      <c r="V10" s="64"/>
      <c r="W10" s="64"/>
      <c r="X10" s="64"/>
    </row>
    <row r="11" spans="1:24" outlineLevel="1" x14ac:dyDescent="0.25">
      <c r="D11" s="118">
        <v>4</v>
      </c>
      <c r="E11" s="7">
        <f>Model!D8</f>
        <v>0.38655785827551792</v>
      </c>
      <c r="F11" s="72" t="str">
        <f>'Teller 1'!F11</f>
        <v>Open</v>
      </c>
      <c r="G11" s="75">
        <f ca="1">COUNT($H$8:H10)-COUNTIF($J$8:J10,"&lt;"&amp;TEXT(E11,"General"))</f>
        <v>0</v>
      </c>
      <c r="H11" s="7" t="str">
        <f ca="1">IF(Model!J8=$C$4,MAXA(E11,MAX($J$8:J10)),"")</f>
        <v/>
      </c>
      <c r="I11" s="7" t="str">
        <f ca="1">IF(Model!J8=$C$4,_xll.CB.Normal(INDEX(Summary!$C$5:$E$12,7,'Teller 4'!$C$5),(INDEX(Summary!$C$5:$E$12,8,'Teller 4'!$C$5)),0),"")</f>
        <v/>
      </c>
      <c r="J11" s="7" t="str">
        <f t="shared" ca="1" si="3"/>
        <v/>
      </c>
      <c r="K11" s="76" t="str">
        <f t="shared" ca="1" si="4"/>
        <v/>
      </c>
      <c r="L11" s="73">
        <f t="shared" si="0"/>
        <v>0</v>
      </c>
      <c r="M11" s="73">
        <f t="shared" si="1"/>
        <v>0</v>
      </c>
      <c r="N11" s="73">
        <f t="shared" si="2"/>
        <v>0</v>
      </c>
      <c r="O11" s="64"/>
      <c r="P11" s="64"/>
      <c r="Q11" s="64"/>
      <c r="R11" s="64"/>
      <c r="S11" s="64"/>
      <c r="T11" s="64"/>
      <c r="U11" s="64"/>
      <c r="V11" s="64"/>
      <c r="W11" s="64"/>
      <c r="X11" s="64"/>
    </row>
    <row r="12" spans="1:24" outlineLevel="1" x14ac:dyDescent="0.25">
      <c r="C12" s="73"/>
      <c r="D12" s="118">
        <v>5</v>
      </c>
      <c r="E12" s="7">
        <f>Model!D9</f>
        <v>0.38944597152785104</v>
      </c>
      <c r="F12" s="72" t="str">
        <f>'Teller 1'!F12</f>
        <v>Open</v>
      </c>
      <c r="G12" s="75">
        <f ca="1">COUNT($H$8:H11)-COUNTIF($J$8:J11,"&lt;"&amp;TEXT(E12,"General"))</f>
        <v>0</v>
      </c>
      <c r="H12" s="7" t="str">
        <f ca="1">IF(Model!J9=$C$4,MAXA(E12,MAX($J$8:J11)),"")</f>
        <v/>
      </c>
      <c r="I12" s="7" t="str">
        <f ca="1">IF(Model!J9=$C$4,_xll.CB.Normal(INDEX(Summary!$C$5:$E$12,7,'Teller 4'!$C$5),(INDEX(Summary!$C$5:$E$12,8,'Teller 4'!$C$5)),0),"")</f>
        <v/>
      </c>
      <c r="J12" s="7" t="str">
        <f t="shared" ca="1" si="3"/>
        <v/>
      </c>
      <c r="K12" s="76" t="str">
        <f t="shared" ca="1" si="4"/>
        <v/>
      </c>
      <c r="L12" s="73">
        <f t="shared" si="0"/>
        <v>0</v>
      </c>
      <c r="M12" s="73">
        <f t="shared" si="1"/>
        <v>0</v>
      </c>
      <c r="N12" s="73">
        <f t="shared" si="2"/>
        <v>0</v>
      </c>
      <c r="O12" s="64"/>
      <c r="P12" s="64"/>
      <c r="Q12" s="64"/>
      <c r="R12" s="64"/>
      <c r="S12" s="64"/>
      <c r="T12" s="64"/>
      <c r="U12" s="64"/>
      <c r="V12" s="64"/>
      <c r="W12" s="64"/>
      <c r="X12" s="64"/>
    </row>
    <row r="13" spans="1:24" outlineLevel="1" x14ac:dyDescent="0.25">
      <c r="B13" s="64"/>
      <c r="C13" s="77"/>
      <c r="D13" s="118">
        <v>6</v>
      </c>
      <c r="E13" s="7">
        <f>Model!D10</f>
        <v>0.39233408478018417</v>
      </c>
      <c r="F13" s="72" t="str">
        <f>'Teller 1'!F13</f>
        <v>Open</v>
      </c>
      <c r="G13" s="75">
        <f ca="1">COUNT($H$8:H12)-COUNTIF($J$8:J12,"&lt;"&amp;TEXT(E13,"General"))</f>
        <v>0</v>
      </c>
      <c r="H13" s="7" t="str">
        <f ca="1">IF(Model!J10=$C$4,MAXA(E13,MAX($J$8:J12)),"")</f>
        <v/>
      </c>
      <c r="I13" s="7" t="str">
        <f ca="1">IF(Model!J10=$C$4,_xll.CB.Normal(INDEX(Summary!$C$5:$E$12,7,'Teller 4'!$C$5),(INDEX(Summary!$C$5:$E$12,8,'Teller 4'!$C$5)),0),"")</f>
        <v/>
      </c>
      <c r="J13" s="7" t="str">
        <f t="shared" ca="1" si="3"/>
        <v/>
      </c>
      <c r="K13" s="76" t="str">
        <f t="shared" ca="1" si="4"/>
        <v/>
      </c>
      <c r="L13" s="73">
        <f t="shared" si="0"/>
        <v>0</v>
      </c>
      <c r="M13" s="73">
        <f t="shared" si="1"/>
        <v>0</v>
      </c>
      <c r="N13" s="73">
        <f t="shared" si="2"/>
        <v>0</v>
      </c>
      <c r="O13" s="64"/>
      <c r="P13" s="64"/>
      <c r="Q13" s="64"/>
      <c r="R13" s="64"/>
      <c r="S13" s="64"/>
      <c r="T13" s="64"/>
      <c r="U13" s="64"/>
      <c r="V13" s="64"/>
      <c r="W13" s="64"/>
      <c r="X13" s="64"/>
    </row>
    <row r="14" spans="1:24" outlineLevel="1" x14ac:dyDescent="0.25">
      <c r="B14" s="64"/>
      <c r="C14" s="78"/>
      <c r="D14" s="118">
        <v>7</v>
      </c>
      <c r="E14" s="7">
        <f>Model!D11</f>
        <v>0.39522219803251729</v>
      </c>
      <c r="F14" s="72" t="str">
        <f>'Teller 1'!F14</f>
        <v>Open</v>
      </c>
      <c r="G14" s="75">
        <f ca="1">COUNT($H$8:H13)-COUNTIF($J$8:J13,"&lt;"&amp;TEXT(E14,"General"))</f>
        <v>0</v>
      </c>
      <c r="H14" s="7" t="str">
        <f ca="1">IF(Model!J11=$C$4,MAXA(E14,MAX($J$8:J13)),"")</f>
        <v/>
      </c>
      <c r="I14" s="7" t="str">
        <f ca="1">IF(Model!J11=$C$4,_xll.CB.Normal(INDEX(Summary!$C$5:$E$12,7,'Teller 4'!$C$5),(INDEX(Summary!$C$5:$E$12,8,'Teller 4'!$C$5)),0),"")</f>
        <v/>
      </c>
      <c r="J14" s="7" t="str">
        <f t="shared" ca="1" si="3"/>
        <v/>
      </c>
      <c r="K14" s="76" t="str">
        <f t="shared" ca="1" si="4"/>
        <v/>
      </c>
      <c r="L14" s="73">
        <f t="shared" si="0"/>
        <v>0</v>
      </c>
      <c r="M14" s="73">
        <f t="shared" si="1"/>
        <v>0</v>
      </c>
      <c r="N14" s="73">
        <f t="shared" si="2"/>
        <v>0</v>
      </c>
      <c r="O14" s="64"/>
      <c r="P14" s="64"/>
      <c r="Q14" s="64"/>
      <c r="R14" s="64"/>
      <c r="S14" s="64"/>
      <c r="T14" s="64"/>
      <c r="U14" s="64"/>
      <c r="V14" s="64"/>
      <c r="W14" s="64"/>
      <c r="X14" s="64"/>
    </row>
    <row r="15" spans="1:24" outlineLevel="1" x14ac:dyDescent="0.25">
      <c r="B15" s="64"/>
      <c r="C15" s="64"/>
      <c r="D15" s="118">
        <v>8</v>
      </c>
      <c r="E15" s="7">
        <f>Model!D12</f>
        <v>0.39811031128485042</v>
      </c>
      <c r="F15" s="72" t="str">
        <f>'Teller 1'!F15</f>
        <v>Open</v>
      </c>
      <c r="G15" s="75">
        <f ca="1">COUNT($H$8:H14)-COUNTIF($J$8:J14,"&lt;"&amp;TEXT(E15,"General"))</f>
        <v>0</v>
      </c>
      <c r="H15" s="7" t="str">
        <f ca="1">IF(Model!J12=$C$4,MAXA(E15,MAX($J$8:J14)),"")</f>
        <v/>
      </c>
      <c r="I15" s="7" t="str">
        <f ca="1">IF(Model!J12=$C$4,_xll.CB.Normal(INDEX(Summary!$C$5:$E$12,7,'Teller 4'!$C$5),(INDEX(Summary!$C$5:$E$12,8,'Teller 4'!$C$5)),0),"")</f>
        <v/>
      </c>
      <c r="J15" s="7" t="str">
        <f t="shared" ca="1" si="3"/>
        <v/>
      </c>
      <c r="K15" s="76" t="str">
        <f t="shared" ca="1" si="4"/>
        <v/>
      </c>
      <c r="L15" s="73">
        <f t="shared" si="0"/>
        <v>0</v>
      </c>
      <c r="M15" s="73">
        <f t="shared" si="1"/>
        <v>0</v>
      </c>
      <c r="N15" s="73">
        <f t="shared" si="2"/>
        <v>0</v>
      </c>
      <c r="O15" s="64"/>
      <c r="P15" s="64"/>
      <c r="Q15" s="64"/>
      <c r="R15" s="64"/>
      <c r="S15" s="64"/>
      <c r="T15" s="64"/>
      <c r="U15" s="64"/>
      <c r="V15" s="64"/>
      <c r="W15" s="64"/>
      <c r="X15" s="64"/>
    </row>
    <row r="16" spans="1:24" outlineLevel="1" x14ac:dyDescent="0.25">
      <c r="B16" s="79"/>
      <c r="D16" s="118">
        <v>9</v>
      </c>
      <c r="E16" s="7">
        <f>Model!D13</f>
        <v>0.40099842453718354</v>
      </c>
      <c r="F16" s="72" t="str">
        <f>'Teller 1'!F16</f>
        <v>Open</v>
      </c>
      <c r="G16" s="75">
        <f ca="1">COUNT($H$8:H15)-COUNTIF($J$8:J15,"&lt;"&amp;TEXT(E16,"General"))</f>
        <v>0</v>
      </c>
      <c r="H16" s="7" t="str">
        <f ca="1">IF(Model!J13=$C$4,MAXA(E16,MAX($J$8:J15)),"")</f>
        <v/>
      </c>
      <c r="I16" s="7" t="str">
        <f ca="1">IF(Model!J13=$C$4,_xll.CB.Normal(INDEX(Summary!$C$5:$E$12,7,'Teller 4'!$C$5),(INDEX(Summary!$C$5:$E$12,8,'Teller 4'!$C$5)),0),"")</f>
        <v/>
      </c>
      <c r="J16" s="7" t="str">
        <f t="shared" ca="1" si="3"/>
        <v/>
      </c>
      <c r="K16" s="76" t="str">
        <f t="shared" ca="1" si="4"/>
        <v/>
      </c>
      <c r="L16" s="73">
        <f t="shared" si="0"/>
        <v>0</v>
      </c>
      <c r="M16" s="73">
        <f t="shared" si="1"/>
        <v>0</v>
      </c>
      <c r="N16" s="73">
        <f t="shared" si="2"/>
        <v>0</v>
      </c>
      <c r="O16" s="64"/>
      <c r="P16" s="64"/>
      <c r="Q16" s="64"/>
      <c r="R16" s="64"/>
      <c r="S16" s="64"/>
      <c r="T16" s="64"/>
      <c r="U16" s="64"/>
      <c r="V16" s="64"/>
      <c r="W16" s="64"/>
      <c r="X16" s="64"/>
    </row>
    <row r="17" spans="2:24" outlineLevel="1" x14ac:dyDescent="0.25">
      <c r="D17" s="118">
        <v>10</v>
      </c>
      <c r="E17" s="7">
        <f>Model!D14</f>
        <v>0.40388653778951666</v>
      </c>
      <c r="F17" s="72" t="str">
        <f>'Teller 1'!F17</f>
        <v>Open</v>
      </c>
      <c r="G17" s="75">
        <f ca="1">COUNT($H$8:H16)-COUNTIF($J$8:J16,"&lt;"&amp;TEXT(E17,"General"))</f>
        <v>0</v>
      </c>
      <c r="H17" s="7" t="str">
        <f ca="1">IF(Model!J14=$C$4,MAXA(E17,MAX($J$8:J16)),"")</f>
        <v/>
      </c>
      <c r="I17" s="7" t="str">
        <f ca="1">IF(Model!J14=$C$4,_xll.CB.Normal(INDEX(Summary!$C$5:$E$12,7,'Teller 4'!$C$5),(INDEX(Summary!$C$5:$E$12,8,'Teller 4'!$C$5)),0),"")</f>
        <v/>
      </c>
      <c r="J17" s="7" t="str">
        <f t="shared" ca="1" si="3"/>
        <v/>
      </c>
      <c r="K17" s="76" t="str">
        <f t="shared" ca="1" si="4"/>
        <v/>
      </c>
      <c r="L17" s="73">
        <f t="shared" si="0"/>
        <v>0</v>
      </c>
      <c r="M17" s="73">
        <f t="shared" si="1"/>
        <v>0</v>
      </c>
      <c r="N17" s="73">
        <f t="shared" si="2"/>
        <v>0</v>
      </c>
      <c r="O17" s="64"/>
      <c r="P17" s="64"/>
      <c r="Q17" s="64"/>
      <c r="R17" s="64"/>
      <c r="S17" s="64"/>
      <c r="T17" s="64"/>
      <c r="U17" s="64"/>
      <c r="V17" s="64"/>
      <c r="W17" s="64"/>
      <c r="X17" s="64"/>
    </row>
    <row r="18" spans="2:24" outlineLevel="1" x14ac:dyDescent="0.25">
      <c r="C18" s="80"/>
      <c r="D18" s="118">
        <v>11</v>
      </c>
      <c r="E18" s="7">
        <f>Model!D15</f>
        <v>0.40677465104184979</v>
      </c>
      <c r="F18" s="72" t="str">
        <f>'Teller 1'!F18</f>
        <v>Open</v>
      </c>
      <c r="G18" s="75">
        <f ca="1">COUNT($H$8:H17)-COUNTIF($J$8:J17,"&lt;"&amp;TEXT(E18,"General"))</f>
        <v>0</v>
      </c>
      <c r="H18" s="7" t="str">
        <f ca="1">IF(Model!J15=$C$4,MAXA(E18,MAX($J$8:J17)),"")</f>
        <v/>
      </c>
      <c r="I18" s="7" t="str">
        <f ca="1">IF(Model!J15=$C$4,_xll.CB.Normal(INDEX(Summary!$C$5:$E$12,7,'Teller 4'!$C$5),(INDEX(Summary!$C$5:$E$12,8,'Teller 4'!$C$5)),0),"")</f>
        <v/>
      </c>
      <c r="J18" s="7" t="str">
        <f t="shared" ca="1" si="3"/>
        <v/>
      </c>
      <c r="K18" s="76" t="str">
        <f t="shared" ca="1" si="4"/>
        <v/>
      </c>
      <c r="L18" s="73">
        <f t="shared" si="0"/>
        <v>0</v>
      </c>
      <c r="M18" s="73">
        <f t="shared" si="1"/>
        <v>0</v>
      </c>
      <c r="N18" s="73">
        <f t="shared" si="2"/>
        <v>0</v>
      </c>
      <c r="O18" s="64"/>
      <c r="P18" s="64"/>
      <c r="Q18" s="64"/>
      <c r="R18" s="64"/>
      <c r="S18" s="64"/>
      <c r="T18" s="64"/>
      <c r="U18" s="64"/>
      <c r="V18" s="64"/>
      <c r="W18" s="64"/>
      <c r="X18" s="64"/>
    </row>
    <row r="19" spans="2:24" outlineLevel="1" x14ac:dyDescent="0.25">
      <c r="B19" s="64"/>
      <c r="C19" s="80"/>
      <c r="D19" s="118">
        <v>12</v>
      </c>
      <c r="E19" s="7">
        <f>Model!D16</f>
        <v>0.40966276429418291</v>
      </c>
      <c r="F19" s="72" t="str">
        <f>'Teller 1'!F19</f>
        <v>Open</v>
      </c>
      <c r="G19" s="75">
        <f ca="1">COUNT($H$8:H18)-COUNTIF($J$8:J18,"&lt;"&amp;TEXT(E19,"General"))</f>
        <v>0</v>
      </c>
      <c r="H19" s="7" t="str">
        <f ca="1">IF(Model!J16=$C$4,MAXA(E19,MAX($J$8:J18)),"")</f>
        <v/>
      </c>
      <c r="I19" s="7" t="str">
        <f ca="1">IF(Model!J16=$C$4,_xll.CB.Normal(INDEX(Summary!$C$5:$E$12,7,'Teller 4'!$C$5),(INDEX(Summary!$C$5:$E$12,8,'Teller 4'!$C$5)),0),"")</f>
        <v/>
      </c>
      <c r="J19" s="7" t="str">
        <f t="shared" ca="1" si="3"/>
        <v/>
      </c>
      <c r="K19" s="76" t="str">
        <f t="shared" ca="1" si="4"/>
        <v/>
      </c>
      <c r="L19" s="73">
        <f t="shared" si="0"/>
        <v>0</v>
      </c>
      <c r="M19" s="73">
        <f t="shared" si="1"/>
        <v>0</v>
      </c>
      <c r="N19" s="73">
        <f t="shared" si="2"/>
        <v>0</v>
      </c>
      <c r="O19" s="64"/>
      <c r="P19" s="64"/>
      <c r="Q19" s="64"/>
      <c r="R19" s="64"/>
      <c r="S19" s="64"/>
      <c r="T19" s="64"/>
      <c r="U19" s="64"/>
      <c r="V19" s="64"/>
      <c r="W19" s="64"/>
      <c r="X19" s="64"/>
    </row>
    <row r="20" spans="2:24" outlineLevel="1" x14ac:dyDescent="0.25">
      <c r="B20" s="64"/>
      <c r="C20" s="81"/>
      <c r="D20" s="118">
        <v>13</v>
      </c>
      <c r="E20" s="7">
        <f>Model!D17</f>
        <v>0.41255087754651604</v>
      </c>
      <c r="F20" s="72" t="str">
        <f>'Teller 1'!F20</f>
        <v>Open</v>
      </c>
      <c r="G20" s="75">
        <f ca="1">COUNT($H$8:H19)-COUNTIF($J$8:J19,"&lt;"&amp;TEXT(E20,"General"))</f>
        <v>0</v>
      </c>
      <c r="H20" s="7" t="str">
        <f ca="1">IF(Model!J17=$C$4,MAXA(E20,MAX($J$8:J19)),"")</f>
        <v/>
      </c>
      <c r="I20" s="7" t="str">
        <f ca="1">IF(Model!J17=$C$4,_xll.CB.Normal(INDEX(Summary!$C$5:$E$12,7,'Teller 4'!$C$5),(INDEX(Summary!$C$5:$E$12,8,'Teller 4'!$C$5)),0),"")</f>
        <v/>
      </c>
      <c r="J20" s="7" t="str">
        <f t="shared" ca="1" si="3"/>
        <v/>
      </c>
      <c r="K20" s="76" t="str">
        <f t="shared" ca="1" si="4"/>
        <v/>
      </c>
      <c r="L20" s="73">
        <f t="shared" si="0"/>
        <v>0</v>
      </c>
      <c r="M20" s="73">
        <f t="shared" si="1"/>
        <v>0</v>
      </c>
      <c r="N20" s="73">
        <f t="shared" si="2"/>
        <v>0</v>
      </c>
      <c r="O20" s="64"/>
      <c r="P20" s="64"/>
      <c r="Q20" s="64"/>
      <c r="R20" s="64"/>
      <c r="S20" s="64"/>
      <c r="T20" s="64"/>
      <c r="U20" s="64"/>
      <c r="V20" s="64"/>
      <c r="W20" s="64"/>
      <c r="X20" s="64"/>
    </row>
    <row r="21" spans="2:24" outlineLevel="1" x14ac:dyDescent="0.25">
      <c r="D21" s="118">
        <v>14</v>
      </c>
      <c r="E21" s="7">
        <f>Model!D18</f>
        <v>0.41543899079884916</v>
      </c>
      <c r="F21" s="72" t="str">
        <f>'Teller 1'!F21</f>
        <v>Open</v>
      </c>
      <c r="G21" s="75">
        <f ca="1">COUNT($H$8:H20)-COUNTIF($J$8:J20,"&lt;"&amp;TEXT(E21,"General"))</f>
        <v>0</v>
      </c>
      <c r="H21" s="7" t="str">
        <f ca="1">IF(Model!J18=$C$4,MAXA(E21,MAX($J$8:J20)),"")</f>
        <v/>
      </c>
      <c r="I21" s="7" t="str">
        <f ca="1">IF(Model!J18=$C$4,_xll.CB.Normal(INDEX(Summary!$C$5:$E$12,7,'Teller 4'!$C$5),(INDEX(Summary!$C$5:$E$12,8,'Teller 4'!$C$5)),0),"")</f>
        <v/>
      </c>
      <c r="J21" s="7" t="str">
        <f t="shared" ca="1" si="3"/>
        <v/>
      </c>
      <c r="K21" s="76" t="str">
        <f t="shared" ca="1" si="4"/>
        <v/>
      </c>
      <c r="L21" s="73">
        <f t="shared" si="0"/>
        <v>0</v>
      </c>
      <c r="M21" s="73">
        <f t="shared" si="1"/>
        <v>0</v>
      </c>
      <c r="N21" s="73">
        <f t="shared" si="2"/>
        <v>0</v>
      </c>
      <c r="O21" s="64"/>
      <c r="P21" s="64"/>
      <c r="Q21" s="64"/>
      <c r="R21" s="64"/>
      <c r="S21" s="64"/>
      <c r="T21" s="64"/>
      <c r="U21" s="64"/>
      <c r="V21" s="64"/>
      <c r="W21" s="64"/>
      <c r="X21" s="64"/>
    </row>
    <row r="22" spans="2:24" outlineLevel="1" x14ac:dyDescent="0.25">
      <c r="B22" s="64"/>
      <c r="C22" s="76"/>
      <c r="D22" s="118">
        <v>15</v>
      </c>
      <c r="E22" s="7">
        <f>Model!D19</f>
        <v>0.41832710405118229</v>
      </c>
      <c r="F22" s="72" t="str">
        <f>'Teller 1'!F22</f>
        <v>Open</v>
      </c>
      <c r="G22" s="75">
        <f ca="1">COUNT($H$8:H21)-COUNTIF($J$8:J21,"&lt;"&amp;TEXT(E22,"General"))</f>
        <v>0</v>
      </c>
      <c r="H22" s="7" t="str">
        <f ca="1">IF(Model!J19=$C$4,MAXA(E22,MAX($J$8:J21)),"")</f>
        <v/>
      </c>
      <c r="I22" s="7" t="str">
        <f ca="1">IF(Model!J19=$C$4,_xll.CB.Normal(INDEX(Summary!$C$5:$E$12,7,'Teller 4'!$C$5),(INDEX(Summary!$C$5:$E$12,8,'Teller 4'!$C$5)),0),"")</f>
        <v/>
      </c>
      <c r="J22" s="7" t="str">
        <f t="shared" ca="1" si="3"/>
        <v/>
      </c>
      <c r="K22" s="76" t="str">
        <f t="shared" ca="1" si="4"/>
        <v/>
      </c>
      <c r="L22" s="73">
        <f t="shared" si="0"/>
        <v>0</v>
      </c>
      <c r="M22" s="73">
        <f t="shared" si="1"/>
        <v>0</v>
      </c>
      <c r="N22" s="73">
        <f t="shared" si="2"/>
        <v>0</v>
      </c>
      <c r="O22" s="64"/>
      <c r="P22" s="64"/>
      <c r="Q22" s="64"/>
      <c r="R22" s="64"/>
      <c r="S22" s="64"/>
      <c r="T22" s="64"/>
      <c r="U22" s="64"/>
      <c r="V22" s="64"/>
      <c r="W22" s="64"/>
      <c r="X22" s="64"/>
    </row>
    <row r="23" spans="2:24" outlineLevel="1" x14ac:dyDescent="0.25">
      <c r="B23" s="64"/>
      <c r="C23" s="64"/>
      <c r="D23" s="118">
        <v>16</v>
      </c>
      <c r="E23" s="7">
        <f>Model!D20</f>
        <v>0.42121521730351541</v>
      </c>
      <c r="F23" s="72" t="str">
        <f>'Teller 1'!F23</f>
        <v>Open</v>
      </c>
      <c r="G23" s="75">
        <f ca="1">COUNT($H$8:H22)-COUNTIF($J$8:J22,"&lt;"&amp;TEXT(E23,"General"))</f>
        <v>0</v>
      </c>
      <c r="H23" s="7" t="str">
        <f ca="1">IF(Model!J20=$C$4,MAXA(E23,MAX($J$8:J22)),"")</f>
        <v/>
      </c>
      <c r="I23" s="7" t="str">
        <f ca="1">IF(Model!J20=$C$4,_xll.CB.Normal(INDEX(Summary!$C$5:$E$12,7,'Teller 4'!$C$5),(INDEX(Summary!$C$5:$E$12,8,'Teller 4'!$C$5)),0),"")</f>
        <v/>
      </c>
      <c r="J23" s="7" t="str">
        <f t="shared" ca="1" si="3"/>
        <v/>
      </c>
      <c r="K23" s="76" t="str">
        <f t="shared" ca="1" si="4"/>
        <v/>
      </c>
      <c r="L23" s="73">
        <f t="shared" si="0"/>
        <v>0</v>
      </c>
      <c r="M23" s="73">
        <f t="shared" si="1"/>
        <v>0</v>
      </c>
      <c r="N23" s="73">
        <f t="shared" si="2"/>
        <v>0</v>
      </c>
      <c r="O23" s="64"/>
      <c r="P23" s="64"/>
      <c r="Q23" s="64"/>
      <c r="R23" s="64"/>
      <c r="S23" s="64"/>
      <c r="T23" s="64"/>
      <c r="U23" s="64"/>
      <c r="V23" s="64"/>
      <c r="W23" s="64"/>
      <c r="X23" s="64"/>
    </row>
    <row r="24" spans="2:24" outlineLevel="1" x14ac:dyDescent="0.25">
      <c r="B24" s="64"/>
      <c r="C24" s="64"/>
      <c r="D24" s="118">
        <v>17</v>
      </c>
      <c r="E24" s="7">
        <f>Model!D21</f>
        <v>0.42410333055584853</v>
      </c>
      <c r="F24" s="72" t="str">
        <f>'Teller 1'!F24</f>
        <v>Open</v>
      </c>
      <c r="G24" s="75">
        <f ca="1">COUNT($H$8:H23)-COUNTIF($J$8:J23,"&lt;"&amp;TEXT(E24,"General"))</f>
        <v>0</v>
      </c>
      <c r="H24" s="7" t="str">
        <f ca="1">IF(Model!J21=$C$4,MAXA(E24,MAX($J$8:J23)),"")</f>
        <v/>
      </c>
      <c r="I24" s="7" t="str">
        <f ca="1">IF(Model!J21=$C$4,_xll.CB.Normal(INDEX(Summary!$C$5:$E$12,7,'Teller 4'!$C$5),(INDEX(Summary!$C$5:$E$12,8,'Teller 4'!$C$5)),0),"")</f>
        <v/>
      </c>
      <c r="J24" s="7" t="str">
        <f t="shared" ca="1" si="3"/>
        <v/>
      </c>
      <c r="K24" s="76" t="str">
        <f t="shared" ca="1" si="4"/>
        <v/>
      </c>
      <c r="L24" s="73">
        <f t="shared" si="0"/>
        <v>0</v>
      </c>
      <c r="M24" s="73">
        <f t="shared" si="1"/>
        <v>0</v>
      </c>
      <c r="N24" s="73">
        <f t="shared" si="2"/>
        <v>0</v>
      </c>
      <c r="O24" s="64"/>
      <c r="P24" s="64"/>
      <c r="Q24" s="64"/>
      <c r="R24" s="64"/>
      <c r="S24" s="64"/>
      <c r="T24" s="64"/>
      <c r="U24" s="64"/>
      <c r="V24" s="64"/>
      <c r="W24" s="64"/>
      <c r="X24" s="64"/>
    </row>
    <row r="25" spans="2:24" outlineLevel="1" x14ac:dyDescent="0.25">
      <c r="D25" s="118">
        <v>18</v>
      </c>
      <c r="E25" s="7">
        <f>Model!D22</f>
        <v>0.42699144380818166</v>
      </c>
      <c r="F25" s="72" t="str">
        <f>'Teller 1'!F25</f>
        <v>Open</v>
      </c>
      <c r="G25" s="75">
        <f ca="1">COUNT($H$8:H24)-COUNTIF($J$8:J24,"&lt;"&amp;TEXT(E25,"General"))</f>
        <v>0</v>
      </c>
      <c r="H25" s="7" t="str">
        <f ca="1">IF(Model!J22=$C$4,MAXA(E25,MAX($J$8:J24)),"")</f>
        <v/>
      </c>
      <c r="I25" s="7" t="str">
        <f ca="1">IF(Model!J22=$C$4,_xll.CB.Normal(INDEX(Summary!$C$5:$E$12,7,'Teller 4'!$C$5),(INDEX(Summary!$C$5:$E$12,8,'Teller 4'!$C$5)),0),"")</f>
        <v/>
      </c>
      <c r="J25" s="7" t="str">
        <f t="shared" ca="1" si="3"/>
        <v/>
      </c>
      <c r="K25" s="76" t="str">
        <f t="shared" ca="1" si="4"/>
        <v/>
      </c>
      <c r="L25" s="73">
        <f t="shared" si="0"/>
        <v>0</v>
      </c>
      <c r="M25" s="73">
        <f t="shared" si="1"/>
        <v>0</v>
      </c>
      <c r="N25" s="73">
        <f t="shared" si="2"/>
        <v>0</v>
      </c>
      <c r="O25" s="64"/>
      <c r="P25" s="64"/>
      <c r="Q25" s="64"/>
      <c r="R25" s="64"/>
      <c r="S25" s="64"/>
      <c r="T25" s="64"/>
      <c r="U25" s="64"/>
      <c r="V25" s="64"/>
      <c r="W25" s="64"/>
      <c r="X25" s="64"/>
    </row>
    <row r="26" spans="2:24" outlineLevel="1" x14ac:dyDescent="0.25">
      <c r="B26" s="64"/>
      <c r="C26" s="64"/>
      <c r="D26" s="118">
        <v>19</v>
      </c>
      <c r="E26" s="7">
        <f>Model!D23</f>
        <v>0.42987955706051478</v>
      </c>
      <c r="F26" s="72" t="str">
        <f>'Teller 1'!F26</f>
        <v>Open</v>
      </c>
      <c r="G26" s="75">
        <f ca="1">COUNT($H$8:H25)-COUNTIF($J$8:J25,"&lt;"&amp;TEXT(E26,"General"))</f>
        <v>0</v>
      </c>
      <c r="H26" s="7" t="str">
        <f ca="1">IF(Model!J23=$C$4,MAXA(E26,MAX($J$8:J25)),"")</f>
        <v/>
      </c>
      <c r="I26" s="7" t="str">
        <f ca="1">IF(Model!J23=$C$4,_xll.CB.Normal(INDEX(Summary!$C$5:$E$12,7,'Teller 4'!$C$5),(INDEX(Summary!$C$5:$E$12,8,'Teller 4'!$C$5)),0),"")</f>
        <v/>
      </c>
      <c r="J26" s="7" t="str">
        <f t="shared" ca="1" si="3"/>
        <v/>
      </c>
      <c r="K26" s="76" t="str">
        <f t="shared" ca="1" si="4"/>
        <v/>
      </c>
      <c r="L26" s="73">
        <f t="shared" si="0"/>
        <v>0</v>
      </c>
      <c r="M26" s="73">
        <f t="shared" si="1"/>
        <v>0</v>
      </c>
      <c r="N26" s="73">
        <f t="shared" si="2"/>
        <v>0</v>
      </c>
      <c r="O26" s="64"/>
      <c r="P26" s="64"/>
      <c r="Q26" s="64"/>
      <c r="R26" s="64"/>
      <c r="S26" s="64"/>
      <c r="T26" s="64"/>
      <c r="U26" s="64"/>
      <c r="V26" s="64"/>
      <c r="W26" s="64"/>
      <c r="X26" s="64"/>
    </row>
    <row r="27" spans="2:24" outlineLevel="1" x14ac:dyDescent="0.25">
      <c r="B27" s="64"/>
      <c r="C27" s="64"/>
      <c r="D27" s="118">
        <v>20</v>
      </c>
      <c r="E27" s="7">
        <f>Model!D24</f>
        <v>0.43276767031284791</v>
      </c>
      <c r="F27" s="72" t="str">
        <f>'Teller 1'!F27</f>
        <v>Open</v>
      </c>
      <c r="G27" s="75">
        <f ca="1">COUNT($H$8:H26)-COUNTIF($J$8:J26,"&lt;"&amp;TEXT(E27,"General"))</f>
        <v>0</v>
      </c>
      <c r="H27" s="7" t="str">
        <f ca="1">IF(Model!J24=$C$4,MAXA(E27,MAX($J$8:J26)),"")</f>
        <v/>
      </c>
      <c r="I27" s="7" t="str">
        <f ca="1">IF(Model!J24=$C$4,_xll.CB.Normal(INDEX(Summary!$C$5:$E$12,7,'Teller 4'!$C$5),(INDEX(Summary!$C$5:$E$12,8,'Teller 4'!$C$5)),0),"")</f>
        <v/>
      </c>
      <c r="J27" s="7" t="str">
        <f t="shared" ca="1" si="3"/>
        <v/>
      </c>
      <c r="K27" s="76" t="str">
        <f t="shared" ca="1" si="4"/>
        <v/>
      </c>
      <c r="L27" s="73">
        <f t="shared" si="0"/>
        <v>0</v>
      </c>
      <c r="M27" s="73">
        <f t="shared" si="1"/>
        <v>0</v>
      </c>
      <c r="N27" s="73">
        <f t="shared" si="2"/>
        <v>0</v>
      </c>
      <c r="O27" s="64"/>
      <c r="P27" s="64"/>
      <c r="Q27" s="64"/>
      <c r="R27" s="64"/>
      <c r="S27" s="64"/>
      <c r="T27" s="64"/>
      <c r="U27" s="64"/>
      <c r="V27" s="64"/>
      <c r="W27" s="64"/>
      <c r="X27" s="64"/>
    </row>
    <row r="28" spans="2:24" outlineLevel="1" x14ac:dyDescent="0.25">
      <c r="B28" s="64"/>
      <c r="C28" s="64"/>
      <c r="D28" s="118">
        <v>21</v>
      </c>
      <c r="E28" s="7">
        <f>Model!D25</f>
        <v>0.43565578356518103</v>
      </c>
      <c r="F28" s="72" t="str">
        <f>'Teller 1'!F28</f>
        <v>Open</v>
      </c>
      <c r="G28" s="75">
        <f ca="1">COUNT($H$8:H27)-COUNTIF($J$8:J27,"&lt;"&amp;TEXT(E28,"General"))</f>
        <v>0</v>
      </c>
      <c r="H28" s="7" t="str">
        <f ca="1">IF(Model!J25=$C$4,MAXA(E28,MAX($J$8:J27)),"")</f>
        <v/>
      </c>
      <c r="I28" s="7" t="str">
        <f ca="1">IF(Model!J25=$C$4,_xll.CB.Normal(INDEX(Summary!$C$5:$E$12,7,'Teller 4'!$C$5),(INDEX(Summary!$C$5:$E$12,8,'Teller 4'!$C$5)),0),"")</f>
        <v/>
      </c>
      <c r="J28" s="7" t="str">
        <f t="shared" ca="1" si="3"/>
        <v/>
      </c>
      <c r="K28" s="76" t="str">
        <f t="shared" ca="1" si="4"/>
        <v/>
      </c>
      <c r="L28" s="73">
        <f t="shared" si="0"/>
        <v>0</v>
      </c>
      <c r="M28" s="73">
        <f t="shared" si="1"/>
        <v>0</v>
      </c>
      <c r="N28" s="73">
        <f t="shared" si="2"/>
        <v>0</v>
      </c>
      <c r="O28" s="64"/>
      <c r="P28" s="64"/>
      <c r="Q28" s="64"/>
      <c r="R28" s="64"/>
      <c r="S28" s="64"/>
      <c r="T28" s="64"/>
      <c r="U28" s="64"/>
      <c r="V28" s="64"/>
      <c r="W28" s="64"/>
      <c r="X28" s="64"/>
    </row>
    <row r="29" spans="2:24" outlineLevel="1" x14ac:dyDescent="0.25">
      <c r="B29" s="64"/>
      <c r="C29" s="64"/>
      <c r="D29" s="118">
        <v>22</v>
      </c>
      <c r="E29" s="7">
        <f>Model!D26</f>
        <v>0.43854389681751416</v>
      </c>
      <c r="F29" s="72" t="str">
        <f>'Teller 1'!F29</f>
        <v>Open</v>
      </c>
      <c r="G29" s="75">
        <f ca="1">COUNT($H$8:H28)-COUNTIF($J$8:J28,"&lt;"&amp;TEXT(E29,"General"))</f>
        <v>0</v>
      </c>
      <c r="H29" s="7" t="str">
        <f ca="1">IF(Model!J26=$C$4,MAXA(E29,MAX($J$8:J28)),"")</f>
        <v/>
      </c>
      <c r="I29" s="7" t="str">
        <f ca="1">IF(Model!J26=$C$4,_xll.CB.Normal(INDEX(Summary!$C$5:$E$12,7,'Teller 4'!$C$5),(INDEX(Summary!$C$5:$E$12,8,'Teller 4'!$C$5)),0),"")</f>
        <v/>
      </c>
      <c r="J29" s="7" t="str">
        <f t="shared" ca="1" si="3"/>
        <v/>
      </c>
      <c r="K29" s="76" t="str">
        <f t="shared" ca="1" si="4"/>
        <v/>
      </c>
      <c r="L29" s="73">
        <f t="shared" si="0"/>
        <v>0</v>
      </c>
      <c r="M29" s="73">
        <f t="shared" si="1"/>
        <v>0</v>
      </c>
      <c r="N29" s="73">
        <f t="shared" si="2"/>
        <v>0</v>
      </c>
      <c r="O29" s="64"/>
      <c r="P29" s="64"/>
      <c r="Q29" s="64"/>
      <c r="R29" s="64"/>
      <c r="S29" s="64"/>
      <c r="T29" s="64"/>
      <c r="U29" s="64"/>
      <c r="V29" s="64"/>
      <c r="W29" s="64"/>
      <c r="X29" s="64"/>
    </row>
    <row r="30" spans="2:24" outlineLevel="1" x14ac:dyDescent="0.25">
      <c r="B30" s="64"/>
      <c r="C30" s="64"/>
      <c r="D30" s="118">
        <v>23</v>
      </c>
      <c r="E30" s="7">
        <f>Model!D27</f>
        <v>0.44143201006984728</v>
      </c>
      <c r="F30" s="72" t="str">
        <f>'Teller 1'!F30</f>
        <v>Open</v>
      </c>
      <c r="G30" s="75">
        <f ca="1">COUNT($H$8:H29)-COUNTIF($J$8:J29,"&lt;"&amp;TEXT(E30,"General"))</f>
        <v>0</v>
      </c>
      <c r="H30" s="7" t="str">
        <f ca="1">IF(Model!J27=$C$4,MAXA(E30,MAX($J$8:J29)),"")</f>
        <v/>
      </c>
      <c r="I30" s="7" t="str">
        <f ca="1">IF(Model!J27=$C$4,_xll.CB.Normal(INDEX(Summary!$C$5:$E$12,7,'Teller 4'!$C$5),(INDEX(Summary!$C$5:$E$12,8,'Teller 4'!$C$5)),0),"")</f>
        <v/>
      </c>
      <c r="J30" s="7" t="str">
        <f t="shared" ca="1" si="3"/>
        <v/>
      </c>
      <c r="K30" s="76" t="str">
        <f t="shared" ca="1" si="4"/>
        <v/>
      </c>
      <c r="L30" s="73">
        <f t="shared" si="0"/>
        <v>0</v>
      </c>
      <c r="M30" s="73">
        <f t="shared" si="1"/>
        <v>0</v>
      </c>
      <c r="N30" s="73">
        <f t="shared" si="2"/>
        <v>0</v>
      </c>
      <c r="O30" s="64"/>
      <c r="P30" s="64"/>
      <c r="Q30" s="64"/>
      <c r="R30" s="64"/>
      <c r="S30" s="64"/>
      <c r="T30" s="64"/>
      <c r="U30" s="64"/>
      <c r="V30" s="64"/>
      <c r="W30" s="64"/>
      <c r="X30" s="64"/>
    </row>
    <row r="31" spans="2:24" outlineLevel="1" x14ac:dyDescent="0.25">
      <c r="B31" s="64"/>
      <c r="C31" s="64"/>
      <c r="D31" s="118">
        <v>24</v>
      </c>
      <c r="E31" s="7">
        <f>Model!D28</f>
        <v>0.4443201233221804</v>
      </c>
      <c r="F31" s="72" t="str">
        <f>'Teller 1'!F31</f>
        <v>Open</v>
      </c>
      <c r="G31" s="75">
        <f ca="1">COUNT($H$8:H30)-COUNTIF($J$8:J30,"&lt;"&amp;TEXT(E31,"General"))</f>
        <v>0</v>
      </c>
      <c r="H31" s="7" t="str">
        <f ca="1">IF(Model!J28=$C$4,MAXA(E31,MAX($J$8:J30)),"")</f>
        <v/>
      </c>
      <c r="I31" s="7" t="str">
        <f ca="1">IF(Model!J28=$C$4,_xll.CB.Normal(INDEX(Summary!$C$5:$E$12,7,'Teller 4'!$C$5),(INDEX(Summary!$C$5:$E$12,8,'Teller 4'!$C$5)),0),"")</f>
        <v/>
      </c>
      <c r="J31" s="7" t="str">
        <f t="shared" ca="1" si="3"/>
        <v/>
      </c>
      <c r="K31" s="76" t="str">
        <f t="shared" ca="1" si="4"/>
        <v/>
      </c>
      <c r="L31" s="73">
        <f t="shared" si="0"/>
        <v>0</v>
      </c>
      <c r="M31" s="73">
        <f t="shared" si="1"/>
        <v>0</v>
      </c>
      <c r="N31" s="73">
        <f t="shared" si="2"/>
        <v>0</v>
      </c>
      <c r="O31" s="64"/>
      <c r="P31" s="64"/>
      <c r="Q31" s="64"/>
      <c r="R31" s="64"/>
      <c r="S31" s="64"/>
      <c r="T31" s="64"/>
      <c r="U31" s="64"/>
      <c r="V31" s="64"/>
      <c r="W31" s="64"/>
      <c r="X31" s="64"/>
    </row>
    <row r="32" spans="2:24" outlineLevel="1" x14ac:dyDescent="0.25">
      <c r="B32" s="64"/>
      <c r="C32" s="64"/>
      <c r="D32" s="118">
        <v>25</v>
      </c>
      <c r="E32" s="7">
        <f>Model!D29</f>
        <v>0.44720823657451353</v>
      </c>
      <c r="F32" s="72" t="str">
        <f>'Teller 1'!F32</f>
        <v>Open</v>
      </c>
      <c r="G32" s="75">
        <f ca="1">COUNT($H$8:H31)-COUNTIF($J$8:J31,"&lt;"&amp;TEXT(E32,"General"))</f>
        <v>0</v>
      </c>
      <c r="H32" s="7" t="str">
        <f ca="1">IF(Model!J29=$C$4,MAXA(E32,MAX($J$8:J31)),"")</f>
        <v/>
      </c>
      <c r="I32" s="7" t="str">
        <f ca="1">IF(Model!J29=$C$4,_xll.CB.Normal(INDEX(Summary!$C$5:$E$12,7,'Teller 4'!$C$5),(INDEX(Summary!$C$5:$E$12,8,'Teller 4'!$C$5)),0),"")</f>
        <v/>
      </c>
      <c r="J32" s="7" t="str">
        <f t="shared" ca="1" si="3"/>
        <v/>
      </c>
      <c r="K32" s="76" t="str">
        <f t="shared" ca="1" si="4"/>
        <v/>
      </c>
      <c r="L32" s="73">
        <f t="shared" si="0"/>
        <v>0</v>
      </c>
      <c r="M32" s="73">
        <f t="shared" si="1"/>
        <v>0</v>
      </c>
      <c r="N32" s="73">
        <f t="shared" si="2"/>
        <v>0</v>
      </c>
      <c r="O32" s="64"/>
      <c r="P32" s="64"/>
      <c r="Q32" s="64"/>
      <c r="R32" s="64"/>
      <c r="S32" s="64"/>
      <c r="T32" s="64"/>
      <c r="U32" s="64"/>
      <c r="V32" s="64"/>
      <c r="W32" s="64"/>
      <c r="X32" s="64"/>
    </row>
    <row r="33" spans="2:24" outlineLevel="1" x14ac:dyDescent="0.25">
      <c r="B33" s="64"/>
      <c r="C33" s="64"/>
      <c r="D33" s="118">
        <v>26</v>
      </c>
      <c r="E33" s="7">
        <f>Model!D30</f>
        <v>0.45009634982684665</v>
      </c>
      <c r="F33" s="72" t="str">
        <f>'Teller 1'!F33</f>
        <v>Open</v>
      </c>
      <c r="G33" s="75">
        <f ca="1">COUNT($H$8:H32)-COUNTIF($J$8:J32,"&lt;"&amp;TEXT(E33,"General"))</f>
        <v>0</v>
      </c>
      <c r="H33" s="7" t="str">
        <f ca="1">IF(Model!J30=$C$4,MAXA(E33,MAX($J$8:J32)),"")</f>
        <v/>
      </c>
      <c r="I33" s="7" t="str">
        <f ca="1">IF(Model!J30=$C$4,_xll.CB.Normal(INDEX(Summary!$C$5:$E$12,7,'Teller 4'!$C$5),(INDEX(Summary!$C$5:$E$12,8,'Teller 4'!$C$5)),0),"")</f>
        <v/>
      </c>
      <c r="J33" s="7" t="str">
        <f t="shared" ca="1" si="3"/>
        <v/>
      </c>
      <c r="K33" s="76" t="str">
        <f t="shared" ca="1" si="4"/>
        <v/>
      </c>
      <c r="L33" s="73">
        <f t="shared" si="0"/>
        <v>0</v>
      </c>
      <c r="M33" s="73">
        <f t="shared" si="1"/>
        <v>0</v>
      </c>
      <c r="N33" s="73">
        <f t="shared" si="2"/>
        <v>0</v>
      </c>
      <c r="O33" s="64"/>
      <c r="P33" s="64"/>
      <c r="Q33" s="64"/>
      <c r="R33" s="64"/>
      <c r="S33" s="64"/>
      <c r="T33" s="64"/>
      <c r="U33" s="64"/>
      <c r="V33" s="64"/>
      <c r="W33" s="64"/>
      <c r="X33" s="64"/>
    </row>
    <row r="34" spans="2:24" outlineLevel="1" x14ac:dyDescent="0.25">
      <c r="B34" s="64"/>
      <c r="C34" s="64"/>
      <c r="D34" s="118">
        <v>27</v>
      </c>
      <c r="E34" s="7">
        <f>Model!D31</f>
        <v>0.45298446307917978</v>
      </c>
      <c r="F34" s="72" t="str">
        <f>'Teller 1'!F34</f>
        <v>Open</v>
      </c>
      <c r="G34" s="75">
        <f ca="1">COUNT($H$8:H33)-COUNTIF($J$8:J33,"&lt;"&amp;TEXT(E34,"General"))</f>
        <v>0</v>
      </c>
      <c r="H34" s="7" t="str">
        <f ca="1">IF(Model!J31=$C$4,MAXA(E34,MAX($J$8:J33)),"")</f>
        <v/>
      </c>
      <c r="I34" s="7" t="str">
        <f ca="1">IF(Model!J31=$C$4,_xll.CB.Normal(INDEX(Summary!$C$5:$E$12,7,'Teller 4'!$C$5),(INDEX(Summary!$C$5:$E$12,8,'Teller 4'!$C$5)),0),"")</f>
        <v/>
      </c>
      <c r="J34" s="7" t="str">
        <f t="shared" ca="1" si="3"/>
        <v/>
      </c>
      <c r="K34" s="76" t="str">
        <f t="shared" ca="1" si="4"/>
        <v/>
      </c>
      <c r="L34" s="73">
        <f t="shared" si="0"/>
        <v>0</v>
      </c>
      <c r="M34" s="73">
        <f t="shared" si="1"/>
        <v>0</v>
      </c>
      <c r="N34" s="73">
        <f t="shared" si="2"/>
        <v>0</v>
      </c>
      <c r="O34" s="64"/>
      <c r="P34" s="64"/>
      <c r="Q34" s="64"/>
      <c r="R34" s="64"/>
      <c r="S34" s="64"/>
      <c r="T34" s="64"/>
      <c r="U34" s="64"/>
      <c r="V34" s="64"/>
      <c r="W34" s="64"/>
      <c r="X34" s="64"/>
    </row>
    <row r="35" spans="2:24" outlineLevel="1" x14ac:dyDescent="0.25">
      <c r="B35" s="64"/>
      <c r="C35" s="64"/>
      <c r="D35" s="118">
        <v>28</v>
      </c>
      <c r="E35" s="7">
        <f>Model!D32</f>
        <v>0.4558725763315129</v>
      </c>
      <c r="F35" s="72" t="str">
        <f>'Teller 1'!F35</f>
        <v>Open</v>
      </c>
      <c r="G35" s="75">
        <f ca="1">COUNT($H$8:H34)-COUNTIF($J$8:J34,"&lt;"&amp;TEXT(E35,"General"))</f>
        <v>0</v>
      </c>
      <c r="H35" s="7" t="str">
        <f ca="1">IF(Model!J32=$C$4,MAXA(E35,MAX($J$8:J34)),"")</f>
        <v/>
      </c>
      <c r="I35" s="7" t="str">
        <f ca="1">IF(Model!J32=$C$4,_xll.CB.Normal(INDEX(Summary!$C$5:$E$12,7,'Teller 4'!$C$5),(INDEX(Summary!$C$5:$E$12,8,'Teller 4'!$C$5)),0),"")</f>
        <v/>
      </c>
      <c r="J35" s="7" t="str">
        <f t="shared" ca="1" si="3"/>
        <v/>
      </c>
      <c r="K35" s="76" t="str">
        <f t="shared" ca="1" si="4"/>
        <v/>
      </c>
      <c r="L35" s="73">
        <f t="shared" si="0"/>
        <v>0</v>
      </c>
      <c r="M35" s="73">
        <f t="shared" si="1"/>
        <v>0</v>
      </c>
      <c r="N35" s="73">
        <f t="shared" si="2"/>
        <v>0</v>
      </c>
      <c r="O35" s="64"/>
      <c r="P35" s="64"/>
      <c r="Q35" s="64"/>
      <c r="R35" s="64"/>
      <c r="S35" s="64"/>
      <c r="T35" s="64"/>
      <c r="U35" s="64"/>
      <c r="V35" s="64"/>
      <c r="W35" s="64"/>
      <c r="X35" s="64"/>
    </row>
    <row r="36" spans="2:24" outlineLevel="1" x14ac:dyDescent="0.25">
      <c r="B36" s="64"/>
      <c r="C36" s="64"/>
      <c r="D36" s="118">
        <v>29</v>
      </c>
      <c r="E36" s="7">
        <f>Model!D33</f>
        <v>0.45876068958384603</v>
      </c>
      <c r="F36" s="72" t="str">
        <f>'Teller 1'!F36</f>
        <v>Open</v>
      </c>
      <c r="G36" s="75">
        <f ca="1">COUNT($H$8:H35)-COUNTIF($J$8:J35,"&lt;"&amp;TEXT(E36,"General"))</f>
        <v>0</v>
      </c>
      <c r="H36" s="7" t="str">
        <f ca="1">IF(Model!J33=$C$4,MAXA(E36,MAX($J$8:J35)),"")</f>
        <v/>
      </c>
      <c r="I36" s="7" t="str">
        <f ca="1">IF(Model!J33=$C$4,_xll.CB.Normal(INDEX(Summary!$C$5:$E$12,7,'Teller 4'!$C$5),(INDEX(Summary!$C$5:$E$12,8,'Teller 4'!$C$5)),0),"")</f>
        <v/>
      </c>
      <c r="J36" s="7" t="str">
        <f t="shared" ca="1" si="3"/>
        <v/>
      </c>
      <c r="K36" s="76" t="str">
        <f t="shared" ca="1" si="4"/>
        <v/>
      </c>
      <c r="L36" s="73">
        <f t="shared" si="0"/>
        <v>0</v>
      </c>
      <c r="M36" s="73">
        <f t="shared" si="1"/>
        <v>0</v>
      </c>
      <c r="N36" s="73">
        <f t="shared" si="2"/>
        <v>0</v>
      </c>
      <c r="O36" s="64"/>
      <c r="P36" s="64"/>
      <c r="Q36" s="64"/>
      <c r="R36" s="64"/>
      <c r="S36" s="64"/>
      <c r="T36" s="64"/>
      <c r="U36" s="64"/>
      <c r="V36" s="64"/>
      <c r="W36" s="64"/>
      <c r="X36" s="64"/>
    </row>
    <row r="37" spans="2:24" outlineLevel="1" x14ac:dyDescent="0.25">
      <c r="B37" s="64"/>
      <c r="C37" s="64"/>
      <c r="D37" s="118">
        <v>30</v>
      </c>
      <c r="E37" s="7">
        <f>Model!D34</f>
        <v>0.46164880283617915</v>
      </c>
      <c r="F37" s="72" t="str">
        <f>'Teller 1'!F37</f>
        <v>Open</v>
      </c>
      <c r="G37" s="75">
        <f ca="1">COUNT($H$8:H36)-COUNTIF($J$8:J36,"&lt;"&amp;TEXT(E37,"General"))</f>
        <v>0</v>
      </c>
      <c r="H37" s="7" t="str">
        <f ca="1">IF(Model!J34=$C$4,MAXA(E37,MAX($J$8:J36)),"")</f>
        <v/>
      </c>
      <c r="I37" s="7" t="str">
        <f ca="1">IF(Model!J34=$C$4,_xll.CB.Normal(INDEX(Summary!$C$5:$E$12,7,'Teller 4'!$C$5),(INDEX(Summary!$C$5:$E$12,8,'Teller 4'!$C$5)),0),"")</f>
        <v/>
      </c>
      <c r="J37" s="7" t="str">
        <f t="shared" ca="1" si="3"/>
        <v/>
      </c>
      <c r="K37" s="76" t="str">
        <f t="shared" ca="1" si="4"/>
        <v/>
      </c>
      <c r="L37" s="73">
        <f t="shared" si="0"/>
        <v>0</v>
      </c>
      <c r="M37" s="73">
        <f t="shared" si="1"/>
        <v>0</v>
      </c>
      <c r="N37" s="73">
        <f t="shared" si="2"/>
        <v>0</v>
      </c>
      <c r="O37" s="64"/>
      <c r="P37" s="64"/>
      <c r="Q37" s="64"/>
      <c r="R37" s="64"/>
      <c r="S37" s="64"/>
      <c r="T37" s="64"/>
      <c r="U37" s="64"/>
      <c r="V37" s="64"/>
      <c r="W37" s="64"/>
      <c r="X37" s="64"/>
    </row>
    <row r="38" spans="2:24" outlineLevel="1" x14ac:dyDescent="0.25">
      <c r="B38" s="64"/>
      <c r="C38" s="64"/>
      <c r="D38" s="118">
        <v>31</v>
      </c>
      <c r="E38" s="7">
        <f>Model!D35</f>
        <v>0.46453691608851228</v>
      </c>
      <c r="F38" s="72" t="str">
        <f>'Teller 1'!F38</f>
        <v>Open</v>
      </c>
      <c r="G38" s="75">
        <f ca="1">COUNT($H$8:H37)-COUNTIF($J$8:J37,"&lt;"&amp;TEXT(E38,"General"))</f>
        <v>0</v>
      </c>
      <c r="H38" s="7" t="str">
        <f ca="1">IF(Model!J35=$C$4,MAXA(E38,MAX($J$8:J37)),"")</f>
        <v/>
      </c>
      <c r="I38" s="7" t="str">
        <f ca="1">IF(Model!J35=$C$4,_xll.CB.Normal(INDEX(Summary!$C$5:$E$12,7,'Teller 4'!$C$5),(INDEX(Summary!$C$5:$E$12,8,'Teller 4'!$C$5)),0),"")</f>
        <v/>
      </c>
      <c r="J38" s="7" t="str">
        <f t="shared" ca="1" si="3"/>
        <v/>
      </c>
      <c r="K38" s="76" t="str">
        <f t="shared" ca="1" si="4"/>
        <v/>
      </c>
      <c r="L38" s="73">
        <f t="shared" si="0"/>
        <v>0</v>
      </c>
      <c r="M38" s="73">
        <f t="shared" si="1"/>
        <v>0</v>
      </c>
      <c r="N38" s="73">
        <f t="shared" si="2"/>
        <v>0</v>
      </c>
      <c r="O38" s="64"/>
      <c r="P38" s="64"/>
      <c r="Q38" s="64"/>
      <c r="R38" s="64"/>
      <c r="S38" s="64"/>
      <c r="T38" s="64"/>
      <c r="U38" s="64"/>
      <c r="V38" s="64"/>
      <c r="W38" s="64"/>
      <c r="X38" s="64"/>
    </row>
    <row r="39" spans="2:24" outlineLevel="1" x14ac:dyDescent="0.25">
      <c r="B39" s="64"/>
      <c r="C39" s="64"/>
      <c r="D39" s="118">
        <v>32</v>
      </c>
      <c r="E39" s="7">
        <f>Model!D36</f>
        <v>0.4674250293408454</v>
      </c>
      <c r="F39" s="72" t="str">
        <f>'Teller 1'!F39</f>
        <v>Open</v>
      </c>
      <c r="G39" s="75">
        <f ca="1">COUNT($H$8:H38)-COUNTIF($J$8:J38,"&lt;"&amp;TEXT(E39,"General"))</f>
        <v>0</v>
      </c>
      <c r="H39" s="7" t="str">
        <f ca="1">IF(Model!J36=$C$4,MAXA(E39,MAX($J$8:J38)),"")</f>
        <v/>
      </c>
      <c r="I39" s="7" t="str">
        <f ca="1">IF(Model!J36=$C$4,_xll.CB.Normal(INDEX(Summary!$C$5:$E$12,7,'Teller 4'!$C$5),(INDEX(Summary!$C$5:$E$12,8,'Teller 4'!$C$5)),0),"")</f>
        <v/>
      </c>
      <c r="J39" s="7" t="str">
        <f t="shared" ca="1" si="3"/>
        <v/>
      </c>
      <c r="K39" s="76" t="str">
        <f t="shared" ca="1" si="4"/>
        <v/>
      </c>
      <c r="L39" s="73">
        <f t="shared" si="0"/>
        <v>0</v>
      </c>
      <c r="M39" s="73">
        <f t="shared" si="1"/>
        <v>0</v>
      </c>
      <c r="N39" s="73">
        <f t="shared" si="2"/>
        <v>0</v>
      </c>
      <c r="O39" s="64"/>
      <c r="P39" s="64"/>
      <c r="Q39" s="64"/>
      <c r="R39" s="64"/>
      <c r="S39" s="64"/>
      <c r="T39" s="64"/>
      <c r="U39" s="64"/>
      <c r="V39" s="64"/>
      <c r="W39" s="64"/>
      <c r="X39" s="64"/>
    </row>
    <row r="40" spans="2:24" outlineLevel="1" x14ac:dyDescent="0.25">
      <c r="B40" s="64"/>
      <c r="C40" s="64"/>
      <c r="D40" s="118">
        <v>33</v>
      </c>
      <c r="E40" s="7">
        <f>Model!D37</f>
        <v>0.47031314259317852</v>
      </c>
      <c r="F40" s="72" t="str">
        <f>'Teller 1'!F40</f>
        <v>Open</v>
      </c>
      <c r="G40" s="75">
        <f ca="1">COUNT($H$8:H39)-COUNTIF($J$8:J39,"&lt;"&amp;TEXT(E40,"General"))</f>
        <v>0</v>
      </c>
      <c r="H40" s="7" t="str">
        <f ca="1">IF(Model!J37=$C$4,MAXA(E40,MAX($J$8:J39)),"")</f>
        <v/>
      </c>
      <c r="I40" s="7" t="str">
        <f ca="1">IF(Model!J37=$C$4,_xll.CB.Normal(INDEX(Summary!$C$5:$E$12,7,'Teller 4'!$C$5),(INDEX(Summary!$C$5:$E$12,8,'Teller 4'!$C$5)),0),"")</f>
        <v/>
      </c>
      <c r="J40" s="7" t="str">
        <f t="shared" ca="1" si="3"/>
        <v/>
      </c>
      <c r="K40" s="76" t="str">
        <f t="shared" ca="1" si="4"/>
        <v/>
      </c>
      <c r="L40" s="73">
        <f t="shared" si="0"/>
        <v>0</v>
      </c>
      <c r="M40" s="73">
        <f t="shared" si="1"/>
        <v>0</v>
      </c>
      <c r="N40" s="73">
        <f t="shared" si="2"/>
        <v>0</v>
      </c>
      <c r="O40" s="64"/>
      <c r="P40" s="64"/>
      <c r="Q40" s="64"/>
      <c r="R40" s="64"/>
      <c r="S40" s="64"/>
      <c r="T40" s="64"/>
      <c r="U40" s="64"/>
      <c r="V40" s="64"/>
      <c r="W40" s="64"/>
      <c r="X40" s="64"/>
    </row>
    <row r="41" spans="2:24" outlineLevel="1" x14ac:dyDescent="0.25">
      <c r="B41" s="64"/>
      <c r="C41" s="64"/>
      <c r="D41" s="118">
        <v>34</v>
      </c>
      <c r="E41" s="7">
        <f>Model!D38</f>
        <v>0.47320125584551165</v>
      </c>
      <c r="F41" s="72" t="str">
        <f>'Teller 1'!F41</f>
        <v>Open</v>
      </c>
      <c r="G41" s="75">
        <f ca="1">COUNT($H$8:H40)-COUNTIF($J$8:J40,"&lt;"&amp;TEXT(E41,"General"))</f>
        <v>0</v>
      </c>
      <c r="H41" s="7" t="str">
        <f ca="1">IF(Model!J38=$C$4,MAXA(E41,MAX($J$8:J40)),"")</f>
        <v/>
      </c>
      <c r="I41" s="7" t="str">
        <f ca="1">IF(Model!J38=$C$4,_xll.CB.Normal(INDEX(Summary!$C$5:$E$12,7,'Teller 4'!$C$5),(INDEX(Summary!$C$5:$E$12,8,'Teller 4'!$C$5)),0),"")</f>
        <v/>
      </c>
      <c r="J41" s="7" t="str">
        <f t="shared" ca="1" si="3"/>
        <v/>
      </c>
      <c r="K41" s="76" t="str">
        <f t="shared" ca="1" si="4"/>
        <v/>
      </c>
      <c r="L41" s="73">
        <f t="shared" si="0"/>
        <v>0</v>
      </c>
      <c r="M41" s="73">
        <f t="shared" si="1"/>
        <v>0</v>
      </c>
      <c r="N41" s="73">
        <f t="shared" si="2"/>
        <v>0</v>
      </c>
      <c r="O41" s="64"/>
      <c r="P41" s="64"/>
      <c r="Q41" s="64"/>
      <c r="R41" s="64"/>
      <c r="S41" s="64"/>
      <c r="T41" s="64"/>
      <c r="U41" s="64"/>
      <c r="V41" s="64"/>
      <c r="W41" s="64"/>
      <c r="X41" s="64"/>
    </row>
    <row r="42" spans="2:24" outlineLevel="1" x14ac:dyDescent="0.25">
      <c r="B42" s="64"/>
      <c r="C42" s="64"/>
      <c r="D42" s="118">
        <v>35</v>
      </c>
      <c r="E42" s="7">
        <f>Model!D39</f>
        <v>0.47608936909784477</v>
      </c>
      <c r="F42" s="72" t="str">
        <f>'Teller 1'!F42</f>
        <v>Open</v>
      </c>
      <c r="G42" s="75">
        <f ca="1">COUNT($H$8:H41)-COUNTIF($J$8:J41,"&lt;"&amp;TEXT(E42,"General"))</f>
        <v>0</v>
      </c>
      <c r="H42" s="7" t="str">
        <f ca="1">IF(Model!J39=$C$4,MAXA(E42,MAX($J$8:J41)),"")</f>
        <v/>
      </c>
      <c r="I42" s="7" t="str">
        <f ca="1">IF(Model!J39=$C$4,_xll.CB.Normal(INDEX(Summary!$C$5:$E$12,7,'Teller 4'!$C$5),(INDEX(Summary!$C$5:$E$12,8,'Teller 4'!$C$5)),0),"")</f>
        <v/>
      </c>
      <c r="J42" s="7" t="str">
        <f t="shared" ca="1" si="3"/>
        <v/>
      </c>
      <c r="K42" s="76" t="str">
        <f t="shared" ca="1" si="4"/>
        <v/>
      </c>
      <c r="L42" s="73">
        <f t="shared" si="0"/>
        <v>0</v>
      </c>
      <c r="M42" s="73">
        <f t="shared" si="1"/>
        <v>0</v>
      </c>
      <c r="N42" s="73">
        <f t="shared" si="2"/>
        <v>0</v>
      </c>
      <c r="O42" s="64"/>
      <c r="P42" s="64"/>
      <c r="Q42" s="64"/>
      <c r="R42" s="64"/>
      <c r="S42" s="64"/>
      <c r="T42" s="64"/>
      <c r="U42" s="64"/>
      <c r="V42" s="64"/>
      <c r="W42" s="64"/>
      <c r="X42" s="64"/>
    </row>
    <row r="43" spans="2:24" outlineLevel="1" x14ac:dyDescent="0.25">
      <c r="B43" s="64"/>
      <c r="C43" s="64"/>
      <c r="D43" s="118">
        <v>36</v>
      </c>
      <c r="E43" s="7">
        <f>Model!D40</f>
        <v>0.4789774823501779</v>
      </c>
      <c r="F43" s="72" t="str">
        <f>'Teller 1'!F43</f>
        <v>Open</v>
      </c>
      <c r="G43" s="75">
        <f ca="1">COUNT($H$8:H42)-COUNTIF($J$8:J42,"&lt;"&amp;TEXT(E43,"General"))</f>
        <v>0</v>
      </c>
      <c r="H43" s="7" t="str">
        <f ca="1">IF(Model!J40=$C$4,MAXA(E43,MAX($J$8:J42)),"")</f>
        <v/>
      </c>
      <c r="I43" s="7" t="str">
        <f ca="1">IF(Model!J40=$C$4,_xll.CB.Normal(INDEX(Summary!$C$5:$E$12,7,'Teller 4'!$C$5),(INDEX(Summary!$C$5:$E$12,8,'Teller 4'!$C$5)),0),"")</f>
        <v/>
      </c>
      <c r="J43" s="7" t="str">
        <f t="shared" ca="1" si="3"/>
        <v/>
      </c>
      <c r="K43" s="76" t="str">
        <f t="shared" ca="1" si="4"/>
        <v/>
      </c>
      <c r="L43" s="73">
        <f t="shared" si="0"/>
        <v>0</v>
      </c>
      <c r="M43" s="73">
        <f t="shared" si="1"/>
        <v>0</v>
      </c>
      <c r="N43" s="73">
        <f t="shared" si="2"/>
        <v>0</v>
      </c>
      <c r="O43" s="64"/>
      <c r="P43" s="64"/>
      <c r="Q43" s="64"/>
      <c r="R43" s="64"/>
      <c r="S43" s="64"/>
      <c r="T43" s="64"/>
      <c r="U43" s="64"/>
      <c r="V43" s="64"/>
      <c r="W43" s="64"/>
      <c r="X43" s="64"/>
    </row>
    <row r="44" spans="2:24" outlineLevel="1" x14ac:dyDescent="0.25">
      <c r="B44" s="64"/>
      <c r="C44" s="64"/>
      <c r="D44" s="118">
        <v>37</v>
      </c>
      <c r="E44" s="7">
        <f>Model!D41</f>
        <v>0.48186559560251102</v>
      </c>
      <c r="F44" s="72" t="str">
        <f>'Teller 1'!F44</f>
        <v>Open</v>
      </c>
      <c r="G44" s="75">
        <f ca="1">COUNT($H$8:H43)-COUNTIF($J$8:J43,"&lt;"&amp;TEXT(E44,"General"))</f>
        <v>0</v>
      </c>
      <c r="H44" s="7" t="str">
        <f ca="1">IF(Model!J41=$C$4,MAXA(E44,MAX($J$8:J43)),"")</f>
        <v/>
      </c>
      <c r="I44" s="7" t="str">
        <f ca="1">IF(Model!J41=$C$4,_xll.CB.Normal(INDEX(Summary!$C$5:$E$12,7,'Teller 4'!$C$5),(INDEX(Summary!$C$5:$E$12,8,'Teller 4'!$C$5)),0),"")</f>
        <v/>
      </c>
      <c r="J44" s="7" t="str">
        <f t="shared" ca="1" si="3"/>
        <v/>
      </c>
      <c r="K44" s="76" t="str">
        <f t="shared" ca="1" si="4"/>
        <v/>
      </c>
      <c r="L44" s="73">
        <f t="shared" si="0"/>
        <v>0</v>
      </c>
      <c r="M44" s="73">
        <f t="shared" si="1"/>
        <v>0</v>
      </c>
      <c r="N44" s="73">
        <f t="shared" si="2"/>
        <v>0</v>
      </c>
      <c r="O44" s="64"/>
      <c r="P44" s="64"/>
      <c r="Q44" s="64"/>
      <c r="R44" s="64"/>
      <c r="S44" s="64"/>
      <c r="T44" s="64"/>
      <c r="U44" s="64"/>
      <c r="V44" s="64"/>
      <c r="W44" s="64"/>
      <c r="X44" s="64"/>
    </row>
    <row r="45" spans="2:24" outlineLevel="1" x14ac:dyDescent="0.25">
      <c r="B45" s="64"/>
      <c r="C45" s="64"/>
      <c r="D45" s="118">
        <v>38</v>
      </c>
      <c r="E45" s="7">
        <f>Model!D42</f>
        <v>0.48475370885484415</v>
      </c>
      <c r="F45" s="72" t="str">
        <f>'Teller 1'!F45</f>
        <v>Open</v>
      </c>
      <c r="G45" s="75">
        <f ca="1">COUNT($H$8:H44)-COUNTIF($J$8:J44,"&lt;"&amp;TEXT(E45,"General"))</f>
        <v>0</v>
      </c>
      <c r="H45" s="7" t="str">
        <f ca="1">IF(Model!J42=$C$4,MAXA(E45,MAX($J$8:J44)),"")</f>
        <v/>
      </c>
      <c r="I45" s="7" t="str">
        <f ca="1">IF(Model!J42=$C$4,_xll.CB.Normal(INDEX(Summary!$C$5:$E$12,7,'Teller 4'!$C$5),(INDEX(Summary!$C$5:$E$12,8,'Teller 4'!$C$5)),0),"")</f>
        <v/>
      </c>
      <c r="J45" s="7" t="str">
        <f t="shared" ca="1" si="3"/>
        <v/>
      </c>
      <c r="K45" s="76" t="str">
        <f t="shared" ca="1" si="4"/>
        <v/>
      </c>
      <c r="L45" s="73">
        <f t="shared" si="0"/>
        <v>0</v>
      </c>
      <c r="M45" s="73">
        <f t="shared" si="1"/>
        <v>0</v>
      </c>
      <c r="N45" s="73">
        <f t="shared" si="2"/>
        <v>0</v>
      </c>
      <c r="O45" s="64"/>
      <c r="P45" s="64"/>
      <c r="Q45" s="64"/>
      <c r="R45" s="64"/>
      <c r="S45" s="64"/>
      <c r="T45" s="64"/>
      <c r="U45" s="64"/>
      <c r="V45" s="64"/>
      <c r="W45" s="64"/>
      <c r="X45" s="64"/>
    </row>
    <row r="46" spans="2:24" outlineLevel="1" x14ac:dyDescent="0.25">
      <c r="B46" s="64"/>
      <c r="C46" s="64"/>
      <c r="D46" s="118">
        <v>39</v>
      </c>
      <c r="E46" s="7">
        <f>Model!D43</f>
        <v>0.48764182210717727</v>
      </c>
      <c r="F46" s="72" t="str">
        <f>'Teller 1'!F46</f>
        <v>Open</v>
      </c>
      <c r="G46" s="75">
        <f ca="1">COUNT($H$8:H45)-COUNTIF($J$8:J45,"&lt;"&amp;TEXT(E46,"General"))</f>
        <v>0</v>
      </c>
      <c r="H46" s="7" t="str">
        <f ca="1">IF(Model!J43=$C$4,MAXA(E46,MAX($J$8:J45)),"")</f>
        <v/>
      </c>
      <c r="I46" s="7" t="str">
        <f ca="1">IF(Model!J43=$C$4,_xll.CB.Normal(INDEX(Summary!$C$5:$E$12,7,'Teller 4'!$C$5),(INDEX(Summary!$C$5:$E$12,8,'Teller 4'!$C$5)),0),"")</f>
        <v/>
      </c>
      <c r="J46" s="7" t="str">
        <f t="shared" ca="1" si="3"/>
        <v/>
      </c>
      <c r="K46" s="76" t="str">
        <f t="shared" ca="1" si="4"/>
        <v/>
      </c>
      <c r="L46" s="73">
        <f t="shared" si="0"/>
        <v>0</v>
      </c>
      <c r="M46" s="73">
        <f t="shared" si="1"/>
        <v>0</v>
      </c>
      <c r="N46" s="73">
        <f t="shared" si="2"/>
        <v>0</v>
      </c>
      <c r="O46" s="64"/>
      <c r="P46" s="64"/>
      <c r="Q46" s="64"/>
      <c r="R46" s="64"/>
      <c r="S46" s="64"/>
      <c r="T46" s="64"/>
      <c r="U46" s="64"/>
      <c r="V46" s="64"/>
      <c r="W46" s="64"/>
      <c r="X46" s="64"/>
    </row>
    <row r="47" spans="2:24" outlineLevel="1" x14ac:dyDescent="0.25">
      <c r="B47" s="64"/>
      <c r="C47" s="64"/>
      <c r="D47" s="118">
        <v>40</v>
      </c>
      <c r="E47" s="7">
        <f>Model!D44</f>
        <v>0.49052993535951039</v>
      </c>
      <c r="F47" s="72" t="str">
        <f>'Teller 1'!F47</f>
        <v>Open</v>
      </c>
      <c r="G47" s="75">
        <f ca="1">COUNT($H$8:H46)-COUNTIF($J$8:J46,"&lt;"&amp;TEXT(E47,"General"))</f>
        <v>0</v>
      </c>
      <c r="H47" s="7" t="str">
        <f ca="1">IF(Model!J44=$C$4,MAXA(E47,MAX($J$8:J46)),"")</f>
        <v/>
      </c>
      <c r="I47" s="7" t="str">
        <f ca="1">IF(Model!J44=$C$4,_xll.CB.Normal(INDEX(Summary!$C$5:$E$12,7,'Teller 4'!$C$5),(INDEX(Summary!$C$5:$E$12,8,'Teller 4'!$C$5)),0),"")</f>
        <v/>
      </c>
      <c r="J47" s="7" t="str">
        <f t="shared" ca="1" si="3"/>
        <v/>
      </c>
      <c r="K47" s="76" t="str">
        <f t="shared" ca="1" si="4"/>
        <v/>
      </c>
      <c r="L47" s="73">
        <f t="shared" si="0"/>
        <v>0</v>
      </c>
      <c r="M47" s="73">
        <f t="shared" si="1"/>
        <v>0</v>
      </c>
      <c r="N47" s="73">
        <f t="shared" si="2"/>
        <v>0</v>
      </c>
      <c r="O47" s="64"/>
      <c r="P47" s="64"/>
      <c r="Q47" s="64"/>
      <c r="R47" s="64"/>
      <c r="S47" s="64"/>
      <c r="T47" s="64"/>
      <c r="U47" s="64"/>
      <c r="V47" s="64"/>
      <c r="W47" s="64"/>
      <c r="X47" s="64"/>
    </row>
    <row r="48" spans="2:24" outlineLevel="1" x14ac:dyDescent="0.25">
      <c r="B48" s="64"/>
      <c r="C48" s="64"/>
      <c r="D48" s="118">
        <v>41</v>
      </c>
      <c r="E48" s="7">
        <f>Model!D45</f>
        <v>0.49341804861184352</v>
      </c>
      <c r="F48" s="72" t="str">
        <f>'Teller 1'!F48</f>
        <v>Open</v>
      </c>
      <c r="G48" s="75">
        <f ca="1">COUNT($H$8:H47)-COUNTIF($J$8:J47,"&lt;"&amp;TEXT(E48,"General"))</f>
        <v>0</v>
      </c>
      <c r="H48" s="7" t="str">
        <f ca="1">IF(Model!J45=$C$4,MAXA(E48,MAX($J$8:J47)),"")</f>
        <v/>
      </c>
      <c r="I48" s="7" t="str">
        <f ca="1">IF(Model!J45=$C$4,_xll.CB.Normal(INDEX(Summary!$C$5:$E$12,7,'Teller 4'!$C$5),(INDEX(Summary!$C$5:$E$12,8,'Teller 4'!$C$5)),0),"")</f>
        <v/>
      </c>
      <c r="J48" s="7" t="str">
        <f t="shared" ca="1" si="3"/>
        <v/>
      </c>
      <c r="K48" s="76" t="str">
        <f t="shared" ca="1" si="4"/>
        <v/>
      </c>
      <c r="L48" s="73">
        <f t="shared" si="0"/>
        <v>0</v>
      </c>
      <c r="M48" s="73">
        <f t="shared" si="1"/>
        <v>0</v>
      </c>
      <c r="N48" s="73">
        <f t="shared" si="2"/>
        <v>0</v>
      </c>
      <c r="O48" s="64"/>
      <c r="P48" s="64"/>
      <c r="Q48" s="64"/>
      <c r="R48" s="64"/>
      <c r="S48" s="64"/>
      <c r="T48" s="64"/>
      <c r="U48" s="64"/>
      <c r="V48" s="64"/>
      <c r="W48" s="64"/>
      <c r="X48" s="64"/>
    </row>
    <row r="49" spans="2:24" outlineLevel="1" x14ac:dyDescent="0.25">
      <c r="B49" s="64"/>
      <c r="C49" s="64"/>
      <c r="D49" s="118">
        <v>42</v>
      </c>
      <c r="E49" s="7">
        <f>Model!D46</f>
        <v>0.49630616186417664</v>
      </c>
      <c r="F49" s="72" t="str">
        <f>'Teller 1'!F49</f>
        <v>Open</v>
      </c>
      <c r="G49" s="75">
        <f ca="1">COUNT($H$8:H48)-COUNTIF($J$8:J48,"&lt;"&amp;TEXT(E49,"General"))</f>
        <v>0</v>
      </c>
      <c r="H49" s="7" t="str">
        <f ca="1">IF(Model!J46=$C$4,MAXA(E49,MAX($J$8:J48)),"")</f>
        <v/>
      </c>
      <c r="I49" s="7" t="str">
        <f ca="1">IF(Model!J46=$C$4,_xll.CB.Normal(INDEX(Summary!$C$5:$E$12,7,'Teller 4'!$C$5),(INDEX(Summary!$C$5:$E$12,8,'Teller 4'!$C$5)),0),"")</f>
        <v/>
      </c>
      <c r="J49" s="7" t="str">
        <f t="shared" ca="1" si="3"/>
        <v/>
      </c>
      <c r="K49" s="76" t="str">
        <f t="shared" ca="1" si="4"/>
        <v/>
      </c>
      <c r="L49" s="73">
        <f t="shared" si="0"/>
        <v>0</v>
      </c>
      <c r="M49" s="73">
        <f t="shared" si="1"/>
        <v>0</v>
      </c>
      <c r="N49" s="73">
        <f t="shared" si="2"/>
        <v>0</v>
      </c>
      <c r="O49" s="64"/>
      <c r="P49" s="64"/>
      <c r="Q49" s="64"/>
      <c r="R49" s="64"/>
      <c r="S49" s="64"/>
      <c r="T49" s="64"/>
      <c r="U49" s="64"/>
      <c r="V49" s="64"/>
      <c r="W49" s="64"/>
      <c r="X49" s="64"/>
    </row>
    <row r="50" spans="2:24" outlineLevel="1" x14ac:dyDescent="0.25">
      <c r="B50" s="64"/>
      <c r="C50" s="64"/>
      <c r="D50" s="118">
        <v>43</v>
      </c>
      <c r="E50" s="7">
        <f>Model!D47</f>
        <v>0.49919427511650977</v>
      </c>
      <c r="F50" s="72" t="str">
        <f>'Teller 1'!F50</f>
        <v>Open</v>
      </c>
      <c r="G50" s="75">
        <f ca="1">COUNT($H$8:H49)-COUNTIF($J$8:J49,"&lt;"&amp;TEXT(E50,"General"))</f>
        <v>0</v>
      </c>
      <c r="H50" s="7" t="str">
        <f ca="1">IF(Model!J47=$C$4,MAXA(E50,MAX($J$8:J49)),"")</f>
        <v/>
      </c>
      <c r="I50" s="7" t="str">
        <f ca="1">IF(Model!J47=$C$4,_xll.CB.Normal(INDEX(Summary!$C$5:$E$12,7,'Teller 4'!$C$5),(INDEX(Summary!$C$5:$E$12,8,'Teller 4'!$C$5)),0),"")</f>
        <v/>
      </c>
      <c r="J50" s="7" t="str">
        <f t="shared" ca="1" si="3"/>
        <v/>
      </c>
      <c r="K50" s="76" t="str">
        <f t="shared" ca="1" si="4"/>
        <v/>
      </c>
      <c r="L50" s="73">
        <f t="shared" si="0"/>
        <v>0</v>
      </c>
      <c r="M50" s="73">
        <f t="shared" si="1"/>
        <v>0</v>
      </c>
      <c r="N50" s="73">
        <f t="shared" si="2"/>
        <v>0</v>
      </c>
      <c r="O50" s="64"/>
      <c r="P50" s="64"/>
      <c r="Q50" s="64"/>
      <c r="R50" s="64"/>
      <c r="S50" s="64"/>
      <c r="T50" s="64"/>
      <c r="U50" s="64"/>
      <c r="V50" s="64"/>
      <c r="W50" s="64"/>
      <c r="X50" s="64"/>
    </row>
    <row r="51" spans="2:24" outlineLevel="1" x14ac:dyDescent="0.25">
      <c r="B51" s="64"/>
      <c r="C51" s="64"/>
      <c r="D51" s="118">
        <v>44</v>
      </c>
      <c r="E51" s="7">
        <f>Model!D48</f>
        <v>0.50208238836884289</v>
      </c>
      <c r="F51" s="72" t="str">
        <f>'Teller 1'!F51</f>
        <v>Open</v>
      </c>
      <c r="G51" s="75">
        <f ca="1">COUNT($H$8:H50)-COUNTIF($J$8:J50,"&lt;"&amp;TEXT(E51,"General"))</f>
        <v>0</v>
      </c>
      <c r="H51" s="7" t="str">
        <f ca="1">IF(Model!J48=$C$4,MAXA(E51,MAX($J$8:J50)),"")</f>
        <v/>
      </c>
      <c r="I51" s="7" t="str">
        <f ca="1">IF(Model!J48=$C$4,_xll.CB.Normal(INDEX(Summary!$C$5:$E$12,7,'Teller 4'!$C$5),(INDEX(Summary!$C$5:$E$12,8,'Teller 4'!$C$5)),0),"")</f>
        <v/>
      </c>
      <c r="J51" s="7" t="str">
        <f t="shared" ca="1" si="3"/>
        <v/>
      </c>
      <c r="K51" s="76" t="str">
        <f t="shared" ca="1" si="4"/>
        <v/>
      </c>
      <c r="L51" s="73">
        <f t="shared" si="0"/>
        <v>0</v>
      </c>
      <c r="M51" s="73">
        <f t="shared" si="1"/>
        <v>0</v>
      </c>
      <c r="N51" s="73">
        <f t="shared" si="2"/>
        <v>0</v>
      </c>
      <c r="O51" s="64"/>
      <c r="P51" s="64"/>
      <c r="Q51" s="64"/>
      <c r="R51" s="64"/>
      <c r="S51" s="64"/>
      <c r="T51" s="64"/>
      <c r="U51" s="64"/>
      <c r="V51" s="64"/>
      <c r="W51" s="64"/>
      <c r="X51" s="64"/>
    </row>
    <row r="52" spans="2:24" outlineLevel="1" x14ac:dyDescent="0.25">
      <c r="B52" s="64"/>
      <c r="C52" s="64"/>
      <c r="D52" s="118">
        <v>45</v>
      </c>
      <c r="E52" s="7">
        <f>Model!D49</f>
        <v>0.50497050162117596</v>
      </c>
      <c r="F52" s="72" t="str">
        <f>'Teller 1'!F52</f>
        <v>Open</v>
      </c>
      <c r="G52" s="75">
        <f ca="1">COUNT($H$8:H51)-COUNTIF($J$8:J51,"&lt;"&amp;TEXT(E52,"General"))</f>
        <v>0</v>
      </c>
      <c r="H52" s="7" t="str">
        <f ca="1">IF(Model!J49=$C$4,MAXA(E52,MAX($J$8:J51)),"")</f>
        <v/>
      </c>
      <c r="I52" s="7" t="str">
        <f ca="1">IF(Model!J49=$C$4,_xll.CB.Normal(INDEX(Summary!$C$5:$E$12,7,'Teller 4'!$C$5),(INDEX(Summary!$C$5:$E$12,8,'Teller 4'!$C$5)),0),"")</f>
        <v/>
      </c>
      <c r="J52" s="7" t="str">
        <f t="shared" ca="1" si="3"/>
        <v/>
      </c>
      <c r="K52" s="76" t="str">
        <f t="shared" ca="1" si="4"/>
        <v/>
      </c>
      <c r="L52" s="73">
        <f t="shared" si="0"/>
        <v>0</v>
      </c>
      <c r="M52" s="73">
        <f t="shared" si="1"/>
        <v>0</v>
      </c>
      <c r="N52" s="73">
        <f t="shared" si="2"/>
        <v>0</v>
      </c>
      <c r="O52" s="64"/>
      <c r="P52" s="64"/>
      <c r="Q52" s="64"/>
      <c r="R52" s="64"/>
      <c r="S52" s="64"/>
      <c r="T52" s="64"/>
      <c r="U52" s="64"/>
      <c r="V52" s="64"/>
      <c r="W52" s="64"/>
      <c r="X52" s="64"/>
    </row>
    <row r="53" spans="2:24" outlineLevel="1" x14ac:dyDescent="0.25">
      <c r="B53" s="64"/>
      <c r="C53" s="64"/>
      <c r="D53" s="118">
        <v>46</v>
      </c>
      <c r="E53" s="7">
        <f>Model!D50</f>
        <v>0.50785861487350903</v>
      </c>
      <c r="F53" s="72" t="str">
        <f>'Teller 1'!F53</f>
        <v>Open</v>
      </c>
      <c r="G53" s="75">
        <f ca="1">COUNT($H$8:H52)-COUNTIF($J$8:J52,"&lt;"&amp;TEXT(E53,"General"))</f>
        <v>0</v>
      </c>
      <c r="H53" s="7" t="str">
        <f ca="1">IF(Model!J50=$C$4,MAXA(E53,MAX($J$8:J52)),"")</f>
        <v/>
      </c>
      <c r="I53" s="7" t="str">
        <f ca="1">IF(Model!J50=$C$4,_xll.CB.Normal(INDEX(Summary!$C$5:$E$12,7,'Teller 4'!$C$5),(INDEX(Summary!$C$5:$E$12,8,'Teller 4'!$C$5)),0),"")</f>
        <v/>
      </c>
      <c r="J53" s="7" t="str">
        <f t="shared" ca="1" si="3"/>
        <v/>
      </c>
      <c r="K53" s="76" t="str">
        <f t="shared" ca="1" si="4"/>
        <v/>
      </c>
      <c r="L53" s="73">
        <f t="shared" si="0"/>
        <v>0</v>
      </c>
      <c r="M53" s="73">
        <f t="shared" si="1"/>
        <v>0</v>
      </c>
      <c r="N53" s="73">
        <f t="shared" si="2"/>
        <v>0</v>
      </c>
      <c r="O53" s="64"/>
      <c r="P53" s="64"/>
      <c r="Q53" s="64"/>
      <c r="R53" s="64"/>
      <c r="S53" s="64"/>
      <c r="T53" s="64"/>
      <c r="U53" s="64"/>
      <c r="V53" s="64"/>
      <c r="W53" s="64"/>
      <c r="X53" s="64"/>
    </row>
    <row r="54" spans="2:24" outlineLevel="1" x14ac:dyDescent="0.25">
      <c r="B54" s="64"/>
      <c r="C54" s="64"/>
      <c r="D54" s="118">
        <v>47</v>
      </c>
      <c r="E54" s="7">
        <f>Model!D51</f>
        <v>0.5107467281258421</v>
      </c>
      <c r="F54" s="72" t="str">
        <f>'Teller 1'!F54</f>
        <v>Open</v>
      </c>
      <c r="G54" s="75">
        <f ca="1">COUNT($H$8:H53)-COUNTIF($J$8:J53,"&lt;"&amp;TEXT(E54,"General"))</f>
        <v>0</v>
      </c>
      <c r="H54" s="7" t="str">
        <f ca="1">IF(Model!J51=$C$4,MAXA(E54,MAX($J$8:J53)),"")</f>
        <v/>
      </c>
      <c r="I54" s="7" t="str">
        <f ca="1">IF(Model!J51=$C$4,_xll.CB.Normal(INDEX(Summary!$C$5:$E$12,7,'Teller 4'!$C$5),(INDEX(Summary!$C$5:$E$12,8,'Teller 4'!$C$5)),0),"")</f>
        <v/>
      </c>
      <c r="J54" s="7" t="str">
        <f t="shared" ca="1" si="3"/>
        <v/>
      </c>
      <c r="K54" s="76" t="str">
        <f t="shared" ca="1" si="4"/>
        <v/>
      </c>
      <c r="L54" s="73">
        <f t="shared" si="0"/>
        <v>0</v>
      </c>
      <c r="M54" s="73">
        <f t="shared" si="1"/>
        <v>0</v>
      </c>
      <c r="N54" s="73">
        <f t="shared" si="2"/>
        <v>0</v>
      </c>
      <c r="O54" s="64"/>
      <c r="P54" s="64"/>
      <c r="Q54" s="64"/>
      <c r="R54" s="64"/>
      <c r="S54" s="64"/>
      <c r="T54" s="64"/>
      <c r="U54" s="64"/>
      <c r="V54" s="64"/>
      <c r="W54" s="64"/>
      <c r="X54" s="64"/>
    </row>
    <row r="55" spans="2:24" outlineLevel="1" x14ac:dyDescent="0.25">
      <c r="B55" s="64"/>
      <c r="C55" s="64"/>
      <c r="D55" s="118">
        <v>48</v>
      </c>
      <c r="E55" s="7">
        <f>Model!D52</f>
        <v>0.51363484137817517</v>
      </c>
      <c r="F55" s="72" t="str">
        <f>'Teller 1'!F55</f>
        <v>Open</v>
      </c>
      <c r="G55" s="75">
        <f ca="1">COUNT($H$8:H54)-COUNTIF($J$8:J54,"&lt;"&amp;TEXT(E55,"General"))</f>
        <v>0</v>
      </c>
      <c r="H55" s="7" t="str">
        <f ca="1">IF(Model!J52=$C$4,MAXA(E55,MAX($J$8:J54)),"")</f>
        <v/>
      </c>
      <c r="I55" s="7" t="str">
        <f ca="1">IF(Model!J52=$C$4,_xll.CB.Normal(INDEX(Summary!$C$5:$E$12,7,'Teller 4'!$C$5),(INDEX(Summary!$C$5:$E$12,8,'Teller 4'!$C$5)),0),"")</f>
        <v/>
      </c>
      <c r="J55" s="7" t="str">
        <f t="shared" ca="1" si="3"/>
        <v/>
      </c>
      <c r="K55" s="76" t="str">
        <f t="shared" ca="1" si="4"/>
        <v/>
      </c>
      <c r="L55" s="73">
        <f t="shared" si="0"/>
        <v>0</v>
      </c>
      <c r="M55" s="73">
        <f t="shared" si="1"/>
        <v>0</v>
      </c>
      <c r="N55" s="73">
        <f t="shared" si="2"/>
        <v>0</v>
      </c>
      <c r="O55" s="64"/>
      <c r="P55" s="64"/>
      <c r="Q55" s="64"/>
      <c r="R55" s="64"/>
      <c r="S55" s="64"/>
      <c r="T55" s="64"/>
      <c r="U55" s="64"/>
      <c r="V55" s="64"/>
      <c r="W55" s="64"/>
      <c r="X55" s="64"/>
    </row>
    <row r="56" spans="2:24" outlineLevel="1" x14ac:dyDescent="0.25">
      <c r="B56" s="64"/>
      <c r="C56" s="64"/>
      <c r="D56" s="118">
        <v>49</v>
      </c>
      <c r="E56" s="7">
        <f>Model!D53</f>
        <v>0.51652295463050824</v>
      </c>
      <c r="F56" s="72" t="str">
        <f>'Teller 1'!F56</f>
        <v>Open</v>
      </c>
      <c r="G56" s="75">
        <f ca="1">COUNT($H$8:H55)-COUNTIF($J$8:J55,"&lt;"&amp;TEXT(E56,"General"))</f>
        <v>0</v>
      </c>
      <c r="H56" s="7" t="str">
        <f ca="1">IF(Model!J53=$C$4,MAXA(E56,MAX($J$8:J55)),"")</f>
        <v/>
      </c>
      <c r="I56" s="7" t="str">
        <f ca="1">IF(Model!J53=$C$4,_xll.CB.Normal(INDEX(Summary!$C$5:$E$12,7,'Teller 4'!$C$5),(INDEX(Summary!$C$5:$E$12,8,'Teller 4'!$C$5)),0),"")</f>
        <v/>
      </c>
      <c r="J56" s="7" t="str">
        <f t="shared" ca="1" si="3"/>
        <v/>
      </c>
      <c r="K56" s="76" t="str">
        <f t="shared" ca="1" si="4"/>
        <v/>
      </c>
      <c r="L56" s="73">
        <f t="shared" si="0"/>
        <v>0</v>
      </c>
      <c r="M56" s="73">
        <f t="shared" si="1"/>
        <v>0</v>
      </c>
      <c r="N56" s="73">
        <f t="shared" si="2"/>
        <v>0</v>
      </c>
      <c r="O56" s="64"/>
      <c r="P56" s="64"/>
      <c r="Q56" s="64"/>
      <c r="R56" s="64"/>
      <c r="S56" s="64"/>
      <c r="T56" s="64"/>
      <c r="U56" s="64"/>
      <c r="V56" s="64"/>
      <c r="W56" s="64"/>
      <c r="X56" s="64"/>
    </row>
    <row r="57" spans="2:24" outlineLevel="1" x14ac:dyDescent="0.25">
      <c r="B57" s="64"/>
      <c r="C57" s="64"/>
      <c r="D57" s="118">
        <v>50</v>
      </c>
      <c r="E57" s="7">
        <f>Model!D54</f>
        <v>0.5194110678828413</v>
      </c>
      <c r="F57" s="72" t="str">
        <f>'Teller 1'!F57</f>
        <v>Open</v>
      </c>
      <c r="G57" s="75">
        <f ca="1">COUNT($H$8:H56)-COUNTIF($J$8:J56,"&lt;"&amp;TEXT(E57,"General"))</f>
        <v>0</v>
      </c>
      <c r="H57" s="7" t="str">
        <f ca="1">IF(Model!J54=$C$4,MAXA(E57,MAX($J$8:J56)),"")</f>
        <v/>
      </c>
      <c r="I57" s="7" t="str">
        <f ca="1">IF(Model!J54=$C$4,_xll.CB.Normal(INDEX(Summary!$C$5:$E$12,7,'Teller 4'!$C$5),(INDEX(Summary!$C$5:$E$12,8,'Teller 4'!$C$5)),0),"")</f>
        <v/>
      </c>
      <c r="J57" s="7" t="str">
        <f t="shared" ca="1" si="3"/>
        <v/>
      </c>
      <c r="K57" s="76" t="str">
        <f t="shared" ca="1" si="4"/>
        <v/>
      </c>
      <c r="L57" s="73">
        <f t="shared" si="0"/>
        <v>0</v>
      </c>
      <c r="M57" s="73">
        <f t="shared" si="1"/>
        <v>0</v>
      </c>
      <c r="N57" s="73">
        <f t="shared" si="2"/>
        <v>0</v>
      </c>
      <c r="O57" s="64"/>
      <c r="P57" s="64"/>
      <c r="Q57" s="64"/>
      <c r="R57" s="64"/>
      <c r="S57" s="64"/>
      <c r="T57" s="64"/>
      <c r="U57" s="64"/>
      <c r="V57" s="64"/>
      <c r="W57" s="64"/>
      <c r="X57" s="64"/>
    </row>
    <row r="58" spans="2:24" outlineLevel="1" x14ac:dyDescent="0.25">
      <c r="B58" s="64"/>
      <c r="C58" s="64"/>
      <c r="D58" s="118">
        <v>51</v>
      </c>
      <c r="E58" s="7">
        <f>Model!D55</f>
        <v>0.52229918113517437</v>
      </c>
      <c r="F58" s="72" t="str">
        <f>'Teller 1'!F58</f>
        <v>Open</v>
      </c>
      <c r="G58" s="75">
        <f ca="1">COUNT($H$8:H57)-COUNTIF($J$8:J57,"&lt;"&amp;TEXT(E58,"General"))</f>
        <v>0</v>
      </c>
      <c r="H58" s="7" t="str">
        <f ca="1">IF(Model!J55=$C$4,MAXA(E58,MAX($J$8:J57)),"")</f>
        <v/>
      </c>
      <c r="I58" s="7" t="str">
        <f ca="1">IF(Model!J55=$C$4,_xll.CB.Normal(INDEX(Summary!$C$5:$E$12,7,'Teller 4'!$C$5),(INDEX(Summary!$C$5:$E$12,8,'Teller 4'!$C$5)),0),"")</f>
        <v/>
      </c>
      <c r="J58" s="7" t="str">
        <f t="shared" ca="1" si="3"/>
        <v/>
      </c>
      <c r="K58" s="76" t="str">
        <f t="shared" ca="1" si="4"/>
        <v/>
      </c>
      <c r="L58" s="73">
        <f t="shared" si="0"/>
        <v>0</v>
      </c>
      <c r="M58" s="73">
        <f t="shared" si="1"/>
        <v>0</v>
      </c>
      <c r="N58" s="73">
        <f t="shared" si="2"/>
        <v>0</v>
      </c>
      <c r="O58" s="64"/>
      <c r="P58" s="64"/>
      <c r="Q58" s="64"/>
      <c r="R58" s="64"/>
      <c r="S58" s="64"/>
      <c r="T58" s="64"/>
      <c r="U58" s="64"/>
      <c r="V58" s="64"/>
      <c r="W58" s="64"/>
      <c r="X58" s="64"/>
    </row>
    <row r="59" spans="2:24" outlineLevel="1" x14ac:dyDescent="0.25">
      <c r="B59" s="64"/>
      <c r="C59" s="64"/>
      <c r="D59" s="118">
        <v>52</v>
      </c>
      <c r="E59" s="7">
        <f>Model!D56</f>
        <v>0.52518729438750744</v>
      </c>
      <c r="F59" s="72" t="str">
        <f>'Teller 1'!F59</f>
        <v>Open</v>
      </c>
      <c r="G59" s="75">
        <f ca="1">COUNT($H$8:H58)-COUNTIF($J$8:J58,"&lt;"&amp;TEXT(E59,"General"))</f>
        <v>0</v>
      </c>
      <c r="H59" s="7" t="str">
        <f ca="1">IF(Model!J56=$C$4,MAXA(E59,MAX($J$8:J58)),"")</f>
        <v/>
      </c>
      <c r="I59" s="7" t="str">
        <f ca="1">IF(Model!J56=$C$4,_xll.CB.Normal(INDEX(Summary!$C$5:$E$12,7,'Teller 4'!$C$5),(INDEX(Summary!$C$5:$E$12,8,'Teller 4'!$C$5)),0),"")</f>
        <v/>
      </c>
      <c r="J59" s="7" t="str">
        <f t="shared" ca="1" si="3"/>
        <v/>
      </c>
      <c r="K59" s="76" t="str">
        <f t="shared" ca="1" si="4"/>
        <v/>
      </c>
      <c r="L59" s="73">
        <f t="shared" si="0"/>
        <v>0</v>
      </c>
      <c r="M59" s="73">
        <f t="shared" si="1"/>
        <v>0</v>
      </c>
      <c r="N59" s="73">
        <f t="shared" si="2"/>
        <v>0</v>
      </c>
      <c r="O59" s="64"/>
      <c r="P59" s="64"/>
      <c r="Q59" s="64"/>
      <c r="R59" s="64"/>
      <c r="S59" s="64"/>
      <c r="T59" s="64"/>
      <c r="U59" s="64"/>
      <c r="V59" s="64"/>
      <c r="W59" s="64"/>
      <c r="X59" s="64"/>
    </row>
    <row r="60" spans="2:24" outlineLevel="1" x14ac:dyDescent="0.25">
      <c r="B60" s="64"/>
      <c r="C60" s="64"/>
      <c r="D60" s="118">
        <v>53</v>
      </c>
      <c r="E60" s="7">
        <f>Model!D57</f>
        <v>0.52807540763984051</v>
      </c>
      <c r="F60" s="72" t="str">
        <f>'Teller 1'!F60</f>
        <v>Open</v>
      </c>
      <c r="G60" s="75">
        <f ca="1">COUNT($H$8:H59)-COUNTIF($J$8:J59,"&lt;"&amp;TEXT(E60,"General"))</f>
        <v>0</v>
      </c>
      <c r="H60" s="7" t="str">
        <f ca="1">IF(Model!J57=$C$4,MAXA(E60,MAX($J$8:J59)),"")</f>
        <v/>
      </c>
      <c r="I60" s="7" t="str">
        <f ca="1">IF(Model!J57=$C$4,_xll.CB.Normal(INDEX(Summary!$C$5:$E$12,7,'Teller 4'!$C$5),(INDEX(Summary!$C$5:$E$12,8,'Teller 4'!$C$5)),0),"")</f>
        <v/>
      </c>
      <c r="J60" s="7" t="str">
        <f t="shared" ca="1" si="3"/>
        <v/>
      </c>
      <c r="K60" s="76" t="str">
        <f t="shared" ca="1" si="4"/>
        <v/>
      </c>
      <c r="L60" s="73">
        <f t="shared" si="0"/>
        <v>0</v>
      </c>
      <c r="M60" s="73">
        <f t="shared" si="1"/>
        <v>0</v>
      </c>
      <c r="N60" s="73">
        <f t="shared" si="2"/>
        <v>0</v>
      </c>
      <c r="O60" s="64"/>
      <c r="P60" s="64"/>
      <c r="Q60" s="64"/>
      <c r="R60" s="64"/>
      <c r="S60" s="64"/>
      <c r="T60" s="64"/>
      <c r="U60" s="64"/>
      <c r="V60" s="64"/>
      <c r="W60" s="64"/>
      <c r="X60" s="64"/>
    </row>
    <row r="61" spans="2:24" outlineLevel="1" x14ac:dyDescent="0.25">
      <c r="B61" s="64"/>
      <c r="C61" s="64"/>
      <c r="D61" s="118">
        <v>54</v>
      </c>
      <c r="E61" s="7">
        <f>Model!D58</f>
        <v>0.53096352089217358</v>
      </c>
      <c r="F61" s="72" t="str">
        <f>'Teller 1'!F61</f>
        <v>Open</v>
      </c>
      <c r="G61" s="75">
        <f ca="1">COUNT($H$8:H60)-COUNTIF($J$8:J60,"&lt;"&amp;TEXT(E61,"General"))</f>
        <v>0</v>
      </c>
      <c r="H61" s="7" t="str">
        <f ca="1">IF(Model!J58=$C$4,MAXA(E61,MAX($J$8:J60)),"")</f>
        <v/>
      </c>
      <c r="I61" s="7" t="str">
        <f ca="1">IF(Model!J58=$C$4,_xll.CB.Normal(INDEX(Summary!$C$5:$E$12,7,'Teller 4'!$C$5),(INDEX(Summary!$C$5:$E$12,8,'Teller 4'!$C$5)),0),"")</f>
        <v/>
      </c>
      <c r="J61" s="7" t="str">
        <f t="shared" ca="1" si="3"/>
        <v/>
      </c>
      <c r="K61" s="76" t="str">
        <f t="shared" ca="1" si="4"/>
        <v/>
      </c>
      <c r="L61" s="73">
        <f t="shared" si="0"/>
        <v>0</v>
      </c>
      <c r="M61" s="73">
        <f t="shared" si="1"/>
        <v>0</v>
      </c>
      <c r="N61" s="73">
        <f t="shared" si="2"/>
        <v>0</v>
      </c>
      <c r="O61" s="64"/>
      <c r="P61" s="64"/>
      <c r="Q61" s="64"/>
      <c r="R61" s="64"/>
      <c r="S61" s="64"/>
      <c r="T61" s="64"/>
      <c r="U61" s="64"/>
      <c r="V61" s="64"/>
      <c r="W61" s="64"/>
      <c r="X61" s="64"/>
    </row>
    <row r="62" spans="2:24" outlineLevel="1" x14ac:dyDescent="0.25">
      <c r="B62" s="64"/>
      <c r="C62" s="64"/>
      <c r="D62" s="118">
        <v>55</v>
      </c>
      <c r="E62" s="7">
        <f>Model!D59</f>
        <v>0.53385163414450665</v>
      </c>
      <c r="F62" s="72" t="str">
        <f>'Teller 1'!F62</f>
        <v>Open</v>
      </c>
      <c r="G62" s="75">
        <f ca="1">COUNT($H$8:H61)-COUNTIF($J$8:J61,"&lt;"&amp;TEXT(E62,"General"))</f>
        <v>0</v>
      </c>
      <c r="H62" s="7" t="str">
        <f ca="1">IF(Model!J59=$C$4,MAXA(E62,MAX($J$8:J61)),"")</f>
        <v/>
      </c>
      <c r="I62" s="7" t="str">
        <f ca="1">IF(Model!J59=$C$4,_xll.CB.Normal(INDEX(Summary!$C$5:$E$12,7,'Teller 4'!$C$5),(INDEX(Summary!$C$5:$E$12,8,'Teller 4'!$C$5)),0),"")</f>
        <v/>
      </c>
      <c r="J62" s="7" t="str">
        <f t="shared" ca="1" si="3"/>
        <v/>
      </c>
      <c r="K62" s="76" t="str">
        <f t="shared" ca="1" si="4"/>
        <v/>
      </c>
      <c r="L62" s="73">
        <f t="shared" si="0"/>
        <v>0</v>
      </c>
      <c r="M62" s="73">
        <f t="shared" si="1"/>
        <v>0</v>
      </c>
      <c r="N62" s="73">
        <f t="shared" si="2"/>
        <v>0</v>
      </c>
      <c r="O62" s="64"/>
      <c r="P62" s="64"/>
      <c r="Q62" s="64"/>
      <c r="R62" s="64"/>
      <c r="S62" s="64"/>
      <c r="T62" s="64"/>
      <c r="U62" s="64"/>
      <c r="V62" s="64"/>
      <c r="W62" s="64"/>
      <c r="X62" s="64"/>
    </row>
    <row r="63" spans="2:24" outlineLevel="1" x14ac:dyDescent="0.25">
      <c r="B63" s="64"/>
      <c r="C63" s="64"/>
      <c r="D63" s="118">
        <v>56</v>
      </c>
      <c r="E63" s="7">
        <f>Model!D60</f>
        <v>0.53673974739683972</v>
      </c>
      <c r="F63" s="72" t="str">
        <f>'Teller 1'!F63</f>
        <v>Open</v>
      </c>
      <c r="G63" s="75">
        <f ca="1">COUNT($H$8:H62)-COUNTIF($J$8:J62,"&lt;"&amp;TEXT(E63,"General"))</f>
        <v>0</v>
      </c>
      <c r="H63" s="7" t="str">
        <f ca="1">IF(Model!J60=$C$4,MAXA(E63,MAX($J$8:J62)),"")</f>
        <v/>
      </c>
      <c r="I63" s="7" t="str">
        <f ca="1">IF(Model!J60=$C$4,_xll.CB.Normal(INDEX(Summary!$C$5:$E$12,7,'Teller 4'!$C$5),(INDEX(Summary!$C$5:$E$12,8,'Teller 4'!$C$5)),0),"")</f>
        <v/>
      </c>
      <c r="J63" s="7" t="str">
        <f t="shared" ca="1" si="3"/>
        <v/>
      </c>
      <c r="K63" s="76" t="str">
        <f t="shared" ca="1" si="4"/>
        <v/>
      </c>
      <c r="L63" s="73">
        <f t="shared" si="0"/>
        <v>0</v>
      </c>
      <c r="M63" s="73">
        <f t="shared" si="1"/>
        <v>0</v>
      </c>
      <c r="N63" s="73">
        <f t="shared" si="2"/>
        <v>0</v>
      </c>
      <c r="O63" s="64"/>
      <c r="P63" s="64"/>
      <c r="Q63" s="64"/>
      <c r="R63" s="64"/>
      <c r="S63" s="64"/>
      <c r="T63" s="64"/>
      <c r="U63" s="64"/>
      <c r="V63" s="64"/>
      <c r="W63" s="64"/>
      <c r="X63" s="64"/>
    </row>
    <row r="64" spans="2:24" outlineLevel="1" x14ac:dyDescent="0.25">
      <c r="B64" s="64"/>
      <c r="C64" s="64"/>
      <c r="D64" s="118">
        <v>57</v>
      </c>
      <c r="E64" s="7">
        <f>Model!D61</f>
        <v>0.53962786064917279</v>
      </c>
      <c r="F64" s="72" t="str">
        <f>'Teller 1'!F64</f>
        <v>Open</v>
      </c>
      <c r="G64" s="75">
        <f ca="1">COUNT($H$8:H63)-COUNTIF($J$8:J63,"&lt;"&amp;TEXT(E64,"General"))</f>
        <v>0</v>
      </c>
      <c r="H64" s="7" t="str">
        <f ca="1">IF(Model!J61=$C$4,MAXA(E64,MAX($J$8:J63)),"")</f>
        <v/>
      </c>
      <c r="I64" s="7" t="str">
        <f ca="1">IF(Model!J61=$C$4,_xll.CB.Normal(INDEX(Summary!$C$5:$E$12,7,'Teller 4'!$C$5),(INDEX(Summary!$C$5:$E$12,8,'Teller 4'!$C$5)),0),"")</f>
        <v/>
      </c>
      <c r="J64" s="7" t="str">
        <f t="shared" ca="1" si="3"/>
        <v/>
      </c>
      <c r="K64" s="76" t="str">
        <f t="shared" ca="1" si="4"/>
        <v/>
      </c>
      <c r="L64" s="73">
        <f t="shared" si="0"/>
        <v>0</v>
      </c>
      <c r="M64" s="73">
        <f t="shared" si="1"/>
        <v>0</v>
      </c>
      <c r="N64" s="73">
        <f t="shared" si="2"/>
        <v>0</v>
      </c>
      <c r="O64" s="64"/>
      <c r="P64" s="64"/>
      <c r="Q64" s="64"/>
      <c r="R64" s="64"/>
      <c r="S64" s="64"/>
      <c r="T64" s="64"/>
      <c r="U64" s="64"/>
      <c r="V64" s="64"/>
      <c r="W64" s="64"/>
      <c r="X64" s="64"/>
    </row>
    <row r="65" spans="2:24" outlineLevel="1" x14ac:dyDescent="0.25">
      <c r="B65" s="64"/>
      <c r="C65" s="64"/>
      <c r="D65" s="118">
        <v>58</v>
      </c>
      <c r="E65" s="7">
        <f>Model!D62</f>
        <v>0.54251597390150585</v>
      </c>
      <c r="F65" s="72" t="str">
        <f>'Teller 1'!F65</f>
        <v>Open</v>
      </c>
      <c r="G65" s="75">
        <f ca="1">COUNT($H$8:H64)-COUNTIF($J$8:J64,"&lt;"&amp;TEXT(E65,"General"))</f>
        <v>0</v>
      </c>
      <c r="H65" s="7" t="str">
        <f ca="1">IF(Model!J62=$C$4,MAXA(E65,MAX($J$8:J64)),"")</f>
        <v/>
      </c>
      <c r="I65" s="7" t="str">
        <f ca="1">IF(Model!J62=$C$4,_xll.CB.Normal(INDEX(Summary!$C$5:$E$12,7,'Teller 4'!$C$5),(INDEX(Summary!$C$5:$E$12,8,'Teller 4'!$C$5)),0),"")</f>
        <v/>
      </c>
      <c r="J65" s="7" t="str">
        <f t="shared" ca="1" si="3"/>
        <v/>
      </c>
      <c r="K65" s="76" t="str">
        <f t="shared" ca="1" si="4"/>
        <v/>
      </c>
      <c r="L65" s="73">
        <f t="shared" si="0"/>
        <v>0</v>
      </c>
      <c r="M65" s="73">
        <f t="shared" si="1"/>
        <v>0</v>
      </c>
      <c r="N65" s="73">
        <f t="shared" si="2"/>
        <v>0</v>
      </c>
      <c r="O65" s="64"/>
      <c r="P65" s="64"/>
      <c r="Q65" s="64"/>
      <c r="R65" s="64"/>
      <c r="S65" s="64"/>
      <c r="T65" s="64"/>
      <c r="U65" s="64"/>
      <c r="V65" s="64"/>
      <c r="W65" s="64"/>
      <c r="X65" s="64"/>
    </row>
    <row r="66" spans="2:24" outlineLevel="1" x14ac:dyDescent="0.25">
      <c r="B66" s="64"/>
      <c r="C66" s="64"/>
      <c r="D66" s="118">
        <v>59</v>
      </c>
      <c r="E66" s="7">
        <f>Model!D63</f>
        <v>0.54540408715383892</v>
      </c>
      <c r="F66" s="72" t="str">
        <f>'Teller 1'!F66</f>
        <v>Open</v>
      </c>
      <c r="G66" s="75">
        <f ca="1">COUNT($H$8:H65)-COUNTIF($J$8:J65,"&lt;"&amp;TEXT(E66,"General"))</f>
        <v>0</v>
      </c>
      <c r="H66" s="7" t="str">
        <f ca="1">IF(Model!J63=$C$4,MAXA(E66,MAX($J$8:J65)),"")</f>
        <v/>
      </c>
      <c r="I66" s="7" t="str">
        <f ca="1">IF(Model!J63=$C$4,_xll.CB.Normal(INDEX(Summary!$C$5:$E$12,7,'Teller 4'!$C$5),(INDEX(Summary!$C$5:$E$12,8,'Teller 4'!$C$5)),0),"")</f>
        <v/>
      </c>
      <c r="J66" s="7" t="str">
        <f t="shared" ca="1" si="3"/>
        <v/>
      </c>
      <c r="K66" s="76" t="str">
        <f t="shared" ca="1" si="4"/>
        <v/>
      </c>
      <c r="L66" s="73">
        <f t="shared" si="0"/>
        <v>0</v>
      </c>
      <c r="M66" s="73">
        <f t="shared" si="1"/>
        <v>0</v>
      </c>
      <c r="N66" s="73">
        <f t="shared" si="2"/>
        <v>0</v>
      </c>
      <c r="O66" s="64"/>
      <c r="P66" s="64"/>
      <c r="Q66" s="64"/>
      <c r="R66" s="64"/>
      <c r="S66" s="64"/>
      <c r="T66" s="64"/>
      <c r="U66" s="64"/>
      <c r="V66" s="64"/>
      <c r="W66" s="64"/>
      <c r="X66" s="64"/>
    </row>
    <row r="67" spans="2:24" outlineLevel="1" x14ac:dyDescent="0.25">
      <c r="B67" s="64"/>
      <c r="C67" s="64"/>
      <c r="D67" s="118">
        <v>60</v>
      </c>
      <c r="E67" s="7">
        <f>Model!D64</f>
        <v>0.54829220040617199</v>
      </c>
      <c r="F67" s="72" t="str">
        <f>'Teller 1'!F67</f>
        <v>Open</v>
      </c>
      <c r="G67" s="75">
        <f ca="1">COUNT($H$8:H66)-COUNTIF($J$8:J66,"&lt;"&amp;TEXT(E67,"General"))</f>
        <v>0</v>
      </c>
      <c r="H67" s="7" t="str">
        <f ca="1">IF(Model!J64=$C$4,MAXA(E67,MAX($J$8:J66)),"")</f>
        <v/>
      </c>
      <c r="I67" s="7" t="str">
        <f ca="1">IF(Model!J64=$C$4,_xll.CB.Normal(INDEX(Summary!$C$5:$E$12,7,'Teller 4'!$C$5),(INDEX(Summary!$C$5:$E$12,8,'Teller 4'!$C$5)),0),"")</f>
        <v/>
      </c>
      <c r="J67" s="7" t="str">
        <f t="shared" ca="1" si="3"/>
        <v/>
      </c>
      <c r="K67" s="76" t="str">
        <f t="shared" ca="1" si="4"/>
        <v/>
      </c>
      <c r="L67" s="73">
        <f t="shared" si="0"/>
        <v>0</v>
      </c>
      <c r="M67" s="73">
        <f t="shared" si="1"/>
        <v>0</v>
      </c>
      <c r="N67" s="73">
        <f t="shared" si="2"/>
        <v>0</v>
      </c>
      <c r="O67" s="64"/>
      <c r="P67" s="64"/>
      <c r="Q67" s="64"/>
      <c r="R67" s="64"/>
      <c r="S67" s="64"/>
      <c r="T67" s="64"/>
      <c r="U67" s="64"/>
      <c r="V67" s="64"/>
      <c r="W67" s="64"/>
      <c r="X67" s="64"/>
    </row>
    <row r="68" spans="2:24" outlineLevel="1" x14ac:dyDescent="0.25">
      <c r="B68" s="64"/>
      <c r="C68" s="64"/>
      <c r="D68" s="118">
        <v>61</v>
      </c>
      <c r="E68" s="7">
        <f>Model!D65</f>
        <v>0.55118031365850506</v>
      </c>
      <c r="F68" s="72" t="str">
        <f>'Teller 1'!F68</f>
        <v>Open</v>
      </c>
      <c r="G68" s="75">
        <f ca="1">COUNT($H$8:H67)-COUNTIF($J$8:J67,"&lt;"&amp;TEXT(E68,"General"))</f>
        <v>0</v>
      </c>
      <c r="H68" s="7" t="str">
        <f ca="1">IF(Model!J65=$C$4,MAXA(E68,MAX($J$8:J67)),"")</f>
        <v/>
      </c>
      <c r="I68" s="7" t="str">
        <f ca="1">IF(Model!J65=$C$4,_xll.CB.Normal(INDEX(Summary!$C$5:$E$12,7,'Teller 4'!$C$5),(INDEX(Summary!$C$5:$E$12,8,'Teller 4'!$C$5)),0),"")</f>
        <v/>
      </c>
      <c r="J68" s="7" t="str">
        <f t="shared" ca="1" si="3"/>
        <v/>
      </c>
      <c r="K68" s="76" t="str">
        <f t="shared" ca="1" si="4"/>
        <v/>
      </c>
      <c r="L68" s="73">
        <f t="shared" si="0"/>
        <v>0</v>
      </c>
      <c r="M68" s="73">
        <f t="shared" si="1"/>
        <v>0</v>
      </c>
      <c r="N68" s="73">
        <f t="shared" si="2"/>
        <v>0</v>
      </c>
      <c r="O68" s="64"/>
      <c r="P68" s="64"/>
      <c r="Q68" s="64"/>
      <c r="R68" s="64"/>
      <c r="S68" s="64"/>
      <c r="T68" s="64"/>
      <c r="U68" s="64"/>
      <c r="V68" s="64"/>
      <c r="W68" s="64"/>
      <c r="X68" s="64"/>
    </row>
    <row r="69" spans="2:24" outlineLevel="1" x14ac:dyDescent="0.25">
      <c r="B69" s="64"/>
      <c r="C69" s="64"/>
      <c r="D69" s="118">
        <v>62</v>
      </c>
      <c r="E69" s="7">
        <f>Model!D66</f>
        <v>0.55406842691083813</v>
      </c>
      <c r="F69" s="72" t="str">
        <f>'Teller 1'!F69</f>
        <v>Open</v>
      </c>
      <c r="G69" s="75">
        <f ca="1">COUNT($H$8:H68)-COUNTIF($J$8:J68,"&lt;"&amp;TEXT(E69,"General"))</f>
        <v>0</v>
      </c>
      <c r="H69" s="7" t="str">
        <f ca="1">IF(Model!J66=$C$4,MAXA(E69,MAX($J$8:J68)),"")</f>
        <v/>
      </c>
      <c r="I69" s="7" t="str">
        <f ca="1">IF(Model!J66=$C$4,_xll.CB.Normal(INDEX(Summary!$C$5:$E$12,7,'Teller 4'!$C$5),(INDEX(Summary!$C$5:$E$12,8,'Teller 4'!$C$5)),0),"")</f>
        <v/>
      </c>
      <c r="J69" s="7" t="str">
        <f t="shared" ca="1" si="3"/>
        <v/>
      </c>
      <c r="K69" s="76" t="str">
        <f t="shared" ca="1" si="4"/>
        <v/>
      </c>
      <c r="L69" s="73">
        <f t="shared" si="0"/>
        <v>0</v>
      </c>
      <c r="M69" s="73">
        <f t="shared" si="1"/>
        <v>0</v>
      </c>
      <c r="N69" s="73">
        <f t="shared" si="2"/>
        <v>0</v>
      </c>
      <c r="O69" s="64"/>
      <c r="P69" s="64"/>
      <c r="Q69" s="64"/>
      <c r="R69" s="64"/>
      <c r="S69" s="64"/>
      <c r="T69" s="64"/>
      <c r="U69" s="64"/>
      <c r="V69" s="64"/>
      <c r="W69" s="64"/>
      <c r="X69" s="64"/>
    </row>
    <row r="70" spans="2:24" outlineLevel="1" x14ac:dyDescent="0.25">
      <c r="B70" s="64"/>
      <c r="C70" s="64"/>
      <c r="D70" s="118">
        <v>63</v>
      </c>
      <c r="E70" s="7">
        <f>Model!D67</f>
        <v>0.5569565401631712</v>
      </c>
      <c r="F70" s="72" t="str">
        <f>'Teller 1'!F70</f>
        <v>Open</v>
      </c>
      <c r="G70" s="75">
        <f ca="1">COUNT($H$8:H69)-COUNTIF($J$8:J69,"&lt;"&amp;TEXT(E70,"General"))</f>
        <v>0</v>
      </c>
      <c r="H70" s="7" t="str">
        <f ca="1">IF(Model!J67=$C$4,MAXA(E70,MAX($J$8:J69)),"")</f>
        <v/>
      </c>
      <c r="I70" s="7" t="str">
        <f ca="1">IF(Model!J67=$C$4,_xll.CB.Normal(INDEX(Summary!$C$5:$E$12,7,'Teller 4'!$C$5),(INDEX(Summary!$C$5:$E$12,8,'Teller 4'!$C$5)),0),"")</f>
        <v/>
      </c>
      <c r="J70" s="7" t="str">
        <f t="shared" ca="1" si="3"/>
        <v/>
      </c>
      <c r="K70" s="76" t="str">
        <f t="shared" ca="1" si="4"/>
        <v/>
      </c>
      <c r="L70" s="73">
        <f t="shared" si="0"/>
        <v>0</v>
      </c>
      <c r="M70" s="73">
        <f t="shared" si="1"/>
        <v>0</v>
      </c>
      <c r="N70" s="73">
        <f t="shared" si="2"/>
        <v>0</v>
      </c>
      <c r="O70" s="64"/>
      <c r="P70" s="64"/>
      <c r="Q70" s="64"/>
      <c r="R70" s="64"/>
      <c r="S70" s="64"/>
      <c r="T70" s="64"/>
      <c r="U70" s="64"/>
      <c r="V70" s="64"/>
      <c r="W70" s="64"/>
      <c r="X70" s="64"/>
    </row>
    <row r="71" spans="2:24" outlineLevel="1" x14ac:dyDescent="0.25">
      <c r="B71" s="64"/>
      <c r="C71" s="64"/>
      <c r="D71" s="118">
        <v>64</v>
      </c>
      <c r="E71" s="7">
        <f>Model!D68</f>
        <v>0.55984465341550427</v>
      </c>
      <c r="F71" s="72" t="str">
        <f>'Teller 1'!F71</f>
        <v>Open</v>
      </c>
      <c r="G71" s="75">
        <f ca="1">COUNT($H$8:H70)-COUNTIF($J$8:J70,"&lt;"&amp;TEXT(E71,"General"))</f>
        <v>0</v>
      </c>
      <c r="H71" s="7" t="str">
        <f ca="1">IF(Model!J68=$C$4,MAXA(E71,MAX($J$8:J70)),"")</f>
        <v/>
      </c>
      <c r="I71" s="7" t="str">
        <f ca="1">IF(Model!J68=$C$4,_xll.CB.Normal(INDEX(Summary!$C$5:$E$12,7,'Teller 4'!$C$5),(INDEX(Summary!$C$5:$E$12,8,'Teller 4'!$C$5)),0),"")</f>
        <v/>
      </c>
      <c r="J71" s="7" t="str">
        <f t="shared" ca="1" si="3"/>
        <v/>
      </c>
      <c r="K71" s="76" t="str">
        <f t="shared" ca="1" si="4"/>
        <v/>
      </c>
      <c r="L71" s="73">
        <f t="shared" si="0"/>
        <v>0</v>
      </c>
      <c r="M71" s="73">
        <f t="shared" si="1"/>
        <v>0</v>
      </c>
      <c r="N71" s="73">
        <f t="shared" si="2"/>
        <v>0</v>
      </c>
      <c r="O71" s="64"/>
      <c r="P71" s="64"/>
      <c r="Q71" s="64"/>
      <c r="R71" s="64"/>
      <c r="S71" s="64"/>
      <c r="T71" s="64"/>
      <c r="U71" s="64"/>
      <c r="V71" s="64"/>
      <c r="W71" s="64"/>
      <c r="X71" s="64"/>
    </row>
    <row r="72" spans="2:24" outlineLevel="1" x14ac:dyDescent="0.25">
      <c r="B72" s="64"/>
      <c r="C72" s="64"/>
      <c r="D72" s="118">
        <v>65</v>
      </c>
      <c r="E72" s="7">
        <f>Model!D69</f>
        <v>0.56273276666783734</v>
      </c>
      <c r="F72" s="72" t="str">
        <f>'Teller 1'!F72</f>
        <v>Open</v>
      </c>
      <c r="G72" s="75">
        <f ca="1">COUNT($H$8:H71)-COUNTIF($J$8:J71,"&lt;"&amp;TEXT(E72,"General"))</f>
        <v>0</v>
      </c>
      <c r="H72" s="7" t="str">
        <f ca="1">IF(Model!J69=$C$4,MAXA(E72,MAX($J$8:J71)),"")</f>
        <v/>
      </c>
      <c r="I72" s="7" t="str">
        <f ca="1">IF(Model!J69=$C$4,_xll.CB.Normal(INDEX(Summary!$C$5:$E$12,7,'Teller 4'!$C$5),(INDEX(Summary!$C$5:$E$12,8,'Teller 4'!$C$5)),0),"")</f>
        <v/>
      </c>
      <c r="J72" s="7" t="str">
        <f t="shared" ref="J72:J135" ca="1" si="5">IF(H72,H72+I72,"")</f>
        <v/>
      </c>
      <c r="K72" s="76" t="str">
        <f t="shared" ref="K72:K135" ca="1" si="6">IF(H72,H72-E72,"")</f>
        <v/>
      </c>
      <c r="L72" s="73">
        <f t="shared" ref="L72:L135" si="7">$C$12</f>
        <v>0</v>
      </c>
      <c r="M72" s="73">
        <f t="shared" ref="M72:M135" si="8">$C$13</f>
        <v>0</v>
      </c>
      <c r="N72" s="73">
        <f t="shared" ref="N72:N135" si="9">$C$14</f>
        <v>0</v>
      </c>
      <c r="O72" s="64"/>
      <c r="P72" s="64"/>
      <c r="Q72" s="64"/>
      <c r="R72" s="64"/>
      <c r="S72" s="64"/>
      <c r="T72" s="64"/>
      <c r="U72" s="64"/>
      <c r="V72" s="64"/>
      <c r="W72" s="64"/>
      <c r="X72" s="64"/>
    </row>
    <row r="73" spans="2:24" outlineLevel="1" x14ac:dyDescent="0.25">
      <c r="B73" s="64"/>
      <c r="C73" s="64"/>
      <c r="D73" s="118">
        <v>66</v>
      </c>
      <c r="E73" s="7">
        <f>Model!D70</f>
        <v>0.56562087992017041</v>
      </c>
      <c r="F73" s="72" t="str">
        <f>'Teller 1'!F73</f>
        <v>Open</v>
      </c>
      <c r="G73" s="75">
        <f ca="1">COUNT($H$8:H72)-COUNTIF($J$8:J72,"&lt;"&amp;TEXT(E73,"General"))</f>
        <v>0</v>
      </c>
      <c r="H73" s="7" t="str">
        <f ca="1">IF(Model!J70=$C$4,MAXA(E73,MAX($J$8:J72)),"")</f>
        <v/>
      </c>
      <c r="I73" s="7" t="str">
        <f ca="1">IF(Model!J70=$C$4,_xll.CB.Normal(INDEX(Summary!$C$5:$E$12,7,'Teller 4'!$C$5),(INDEX(Summary!$C$5:$E$12,8,'Teller 4'!$C$5)),0),"")</f>
        <v/>
      </c>
      <c r="J73" s="7" t="str">
        <f t="shared" ca="1" si="5"/>
        <v/>
      </c>
      <c r="K73" s="76" t="str">
        <f t="shared" ca="1" si="6"/>
        <v/>
      </c>
      <c r="L73" s="73">
        <f t="shared" si="7"/>
        <v>0</v>
      </c>
      <c r="M73" s="73">
        <f t="shared" si="8"/>
        <v>0</v>
      </c>
      <c r="N73" s="73">
        <f t="shared" si="9"/>
        <v>0</v>
      </c>
      <c r="O73" s="64"/>
      <c r="P73" s="64"/>
      <c r="Q73" s="64"/>
      <c r="R73" s="64"/>
      <c r="S73" s="64"/>
      <c r="T73" s="64"/>
      <c r="U73" s="64"/>
      <c r="V73" s="64"/>
      <c r="W73" s="64"/>
      <c r="X73" s="64"/>
    </row>
    <row r="74" spans="2:24" outlineLevel="1" x14ac:dyDescent="0.25">
      <c r="B74" s="64"/>
      <c r="C74" s="64"/>
      <c r="D74" s="118">
        <v>67</v>
      </c>
      <c r="E74" s="7">
        <f>Model!D71</f>
        <v>0.56850899317250347</v>
      </c>
      <c r="F74" s="72" t="str">
        <f>'Teller 1'!F74</f>
        <v>Open</v>
      </c>
      <c r="G74" s="75">
        <f ca="1">COUNT($H$8:H73)-COUNTIF($J$8:J73,"&lt;"&amp;TEXT(E74,"General"))</f>
        <v>0</v>
      </c>
      <c r="H74" s="7" t="str">
        <f ca="1">IF(Model!J71=$C$4,MAXA(E74,MAX($J$8:J73)),"")</f>
        <v/>
      </c>
      <c r="I74" s="7" t="str">
        <f ca="1">IF(Model!J71=$C$4,_xll.CB.Normal(INDEX(Summary!$C$5:$E$12,7,'Teller 4'!$C$5),(INDEX(Summary!$C$5:$E$12,8,'Teller 4'!$C$5)),0),"")</f>
        <v/>
      </c>
      <c r="J74" s="7" t="str">
        <f t="shared" ca="1" si="5"/>
        <v/>
      </c>
      <c r="K74" s="76" t="str">
        <f t="shared" ca="1" si="6"/>
        <v/>
      </c>
      <c r="L74" s="73">
        <f t="shared" si="7"/>
        <v>0</v>
      </c>
      <c r="M74" s="73">
        <f t="shared" si="8"/>
        <v>0</v>
      </c>
      <c r="N74" s="73">
        <f t="shared" si="9"/>
        <v>0</v>
      </c>
      <c r="O74" s="64"/>
      <c r="P74" s="64"/>
      <c r="Q74" s="64"/>
      <c r="R74" s="64"/>
      <c r="S74" s="64"/>
      <c r="T74" s="64"/>
      <c r="U74" s="64"/>
      <c r="V74" s="64"/>
      <c r="W74" s="64"/>
      <c r="X74" s="64"/>
    </row>
    <row r="75" spans="2:24" outlineLevel="1" x14ac:dyDescent="0.25">
      <c r="B75" s="64"/>
      <c r="C75" s="64"/>
      <c r="D75" s="118">
        <v>68</v>
      </c>
      <c r="E75" s="7">
        <f>Model!D72</f>
        <v>0.57139710642483654</v>
      </c>
      <c r="F75" s="72" t="str">
        <f>'Teller 1'!F75</f>
        <v>Open</v>
      </c>
      <c r="G75" s="75">
        <f ca="1">COUNT($H$8:H74)-COUNTIF($J$8:J74,"&lt;"&amp;TEXT(E75,"General"))</f>
        <v>0</v>
      </c>
      <c r="H75" s="7" t="str">
        <f ca="1">IF(Model!J72=$C$4,MAXA(E75,MAX($J$8:J74)),"")</f>
        <v/>
      </c>
      <c r="I75" s="7" t="str">
        <f ca="1">IF(Model!J72=$C$4,_xll.CB.Normal(INDEX(Summary!$C$5:$E$12,7,'Teller 4'!$C$5),(INDEX(Summary!$C$5:$E$12,8,'Teller 4'!$C$5)),0),"")</f>
        <v/>
      </c>
      <c r="J75" s="7" t="str">
        <f t="shared" ca="1" si="5"/>
        <v/>
      </c>
      <c r="K75" s="76" t="str">
        <f t="shared" ca="1" si="6"/>
        <v/>
      </c>
      <c r="L75" s="73">
        <f t="shared" si="7"/>
        <v>0</v>
      </c>
      <c r="M75" s="73">
        <f t="shared" si="8"/>
        <v>0</v>
      </c>
      <c r="N75" s="73">
        <f t="shared" si="9"/>
        <v>0</v>
      </c>
      <c r="O75" s="64"/>
      <c r="P75" s="64"/>
      <c r="Q75" s="64"/>
      <c r="R75" s="64"/>
      <c r="S75" s="64"/>
      <c r="T75" s="64"/>
      <c r="U75" s="64"/>
      <c r="V75" s="64"/>
      <c r="W75" s="64"/>
      <c r="X75" s="64"/>
    </row>
    <row r="76" spans="2:24" outlineLevel="1" x14ac:dyDescent="0.25">
      <c r="B76" s="64"/>
      <c r="C76" s="64"/>
      <c r="D76" s="118">
        <v>69</v>
      </c>
      <c r="E76" s="7">
        <f>Model!D73</f>
        <v>0.57428521967716961</v>
      </c>
      <c r="F76" s="72" t="str">
        <f>'Teller 1'!F76</f>
        <v>Open</v>
      </c>
      <c r="G76" s="75">
        <f ca="1">COUNT($H$8:H75)-COUNTIF($J$8:J75,"&lt;"&amp;TEXT(E76,"General"))</f>
        <v>0</v>
      </c>
      <c r="H76" s="7" t="str">
        <f ca="1">IF(Model!J73=$C$4,MAXA(E76,MAX($J$8:J75)),"")</f>
        <v/>
      </c>
      <c r="I76" s="7" t="str">
        <f ca="1">IF(Model!J73=$C$4,_xll.CB.Normal(INDEX(Summary!$C$5:$E$12,7,'Teller 4'!$C$5),(INDEX(Summary!$C$5:$E$12,8,'Teller 4'!$C$5)),0),"")</f>
        <v/>
      </c>
      <c r="J76" s="7" t="str">
        <f t="shared" ca="1" si="5"/>
        <v/>
      </c>
      <c r="K76" s="76" t="str">
        <f t="shared" ca="1" si="6"/>
        <v/>
      </c>
      <c r="L76" s="73">
        <f t="shared" si="7"/>
        <v>0</v>
      </c>
      <c r="M76" s="73">
        <f t="shared" si="8"/>
        <v>0</v>
      </c>
      <c r="N76" s="73">
        <f t="shared" si="9"/>
        <v>0</v>
      </c>
      <c r="O76" s="64"/>
      <c r="P76" s="64"/>
      <c r="Q76" s="64"/>
      <c r="R76" s="64"/>
      <c r="S76" s="64"/>
      <c r="T76" s="64"/>
      <c r="U76" s="64"/>
      <c r="V76" s="64"/>
      <c r="W76" s="64"/>
      <c r="X76" s="64"/>
    </row>
    <row r="77" spans="2:24" outlineLevel="1" x14ac:dyDescent="0.25">
      <c r="B77" s="64"/>
      <c r="C77" s="64"/>
      <c r="D77" s="118">
        <v>70</v>
      </c>
      <c r="E77" s="7">
        <f>Model!D74</f>
        <v>0.57717333292950268</v>
      </c>
      <c r="F77" s="72" t="str">
        <f>'Teller 1'!F77</f>
        <v>Open</v>
      </c>
      <c r="G77" s="75">
        <f ca="1">COUNT($H$8:H76)-COUNTIF($J$8:J76,"&lt;"&amp;TEXT(E77,"General"))</f>
        <v>0</v>
      </c>
      <c r="H77" s="7" t="str">
        <f ca="1">IF(Model!J74=$C$4,MAXA(E77,MAX($J$8:J76)),"")</f>
        <v/>
      </c>
      <c r="I77" s="7" t="str">
        <f ca="1">IF(Model!J74=$C$4,_xll.CB.Normal(INDEX(Summary!$C$5:$E$12,7,'Teller 4'!$C$5),(INDEX(Summary!$C$5:$E$12,8,'Teller 4'!$C$5)),0),"")</f>
        <v/>
      </c>
      <c r="J77" s="7" t="str">
        <f t="shared" ca="1" si="5"/>
        <v/>
      </c>
      <c r="K77" s="76" t="str">
        <f t="shared" ca="1" si="6"/>
        <v/>
      </c>
      <c r="L77" s="73">
        <f t="shared" si="7"/>
        <v>0</v>
      </c>
      <c r="M77" s="73">
        <f t="shared" si="8"/>
        <v>0</v>
      </c>
      <c r="N77" s="73">
        <f t="shared" si="9"/>
        <v>0</v>
      </c>
      <c r="O77" s="64"/>
      <c r="P77" s="64"/>
      <c r="Q77" s="64"/>
      <c r="R77" s="64"/>
      <c r="S77" s="64"/>
      <c r="T77" s="64"/>
      <c r="U77" s="64"/>
      <c r="V77" s="64"/>
      <c r="W77" s="64"/>
      <c r="X77" s="64"/>
    </row>
    <row r="78" spans="2:24" outlineLevel="1" x14ac:dyDescent="0.25">
      <c r="B78" s="64"/>
      <c r="C78" s="64"/>
      <c r="D78" s="118">
        <v>71</v>
      </c>
      <c r="E78" s="7">
        <f>Model!D75</f>
        <v>0.58006144618183575</v>
      </c>
      <c r="F78" s="72" t="str">
        <f>'Teller 1'!F78</f>
        <v>Open</v>
      </c>
      <c r="G78" s="75">
        <f ca="1">COUNT($H$8:H77)-COUNTIF($J$8:J77,"&lt;"&amp;TEXT(E78,"General"))</f>
        <v>0</v>
      </c>
      <c r="H78" s="7" t="str">
        <f ca="1">IF(Model!J75=$C$4,MAXA(E78,MAX($J$8:J77)),"")</f>
        <v/>
      </c>
      <c r="I78" s="7" t="str">
        <f ca="1">IF(Model!J75=$C$4,_xll.CB.Normal(INDEX(Summary!$C$5:$E$12,7,'Teller 4'!$C$5),(INDEX(Summary!$C$5:$E$12,8,'Teller 4'!$C$5)),0),"")</f>
        <v/>
      </c>
      <c r="J78" s="7" t="str">
        <f t="shared" ca="1" si="5"/>
        <v/>
      </c>
      <c r="K78" s="76" t="str">
        <f t="shared" ca="1" si="6"/>
        <v/>
      </c>
      <c r="L78" s="73">
        <f t="shared" si="7"/>
        <v>0</v>
      </c>
      <c r="M78" s="73">
        <f t="shared" si="8"/>
        <v>0</v>
      </c>
      <c r="N78" s="73">
        <f t="shared" si="9"/>
        <v>0</v>
      </c>
      <c r="O78" s="64"/>
      <c r="P78" s="64"/>
      <c r="Q78" s="64"/>
      <c r="R78" s="64"/>
      <c r="S78" s="64"/>
      <c r="T78" s="64"/>
      <c r="U78" s="64"/>
      <c r="V78" s="64"/>
      <c r="W78" s="64"/>
      <c r="X78" s="64"/>
    </row>
    <row r="79" spans="2:24" outlineLevel="1" x14ac:dyDescent="0.25">
      <c r="B79" s="64"/>
      <c r="C79" s="64"/>
      <c r="D79" s="118">
        <v>72</v>
      </c>
      <c r="E79" s="7">
        <f>Model!D76</f>
        <v>0.58294955943416882</v>
      </c>
      <c r="F79" s="72" t="str">
        <f>'Teller 1'!F79</f>
        <v>Open</v>
      </c>
      <c r="G79" s="75">
        <f ca="1">COUNT($H$8:H78)-COUNTIF($J$8:J78,"&lt;"&amp;TEXT(E79,"General"))</f>
        <v>0</v>
      </c>
      <c r="H79" s="7" t="str">
        <f ca="1">IF(Model!J76=$C$4,MAXA(E79,MAX($J$8:J78)),"")</f>
        <v/>
      </c>
      <c r="I79" s="7" t="str">
        <f ca="1">IF(Model!J76=$C$4,_xll.CB.Normal(INDEX(Summary!$C$5:$E$12,7,'Teller 4'!$C$5),(INDEX(Summary!$C$5:$E$12,8,'Teller 4'!$C$5)),0),"")</f>
        <v/>
      </c>
      <c r="J79" s="7" t="str">
        <f t="shared" ca="1" si="5"/>
        <v/>
      </c>
      <c r="K79" s="76" t="str">
        <f t="shared" ca="1" si="6"/>
        <v/>
      </c>
      <c r="L79" s="73">
        <f t="shared" si="7"/>
        <v>0</v>
      </c>
      <c r="M79" s="73">
        <f t="shared" si="8"/>
        <v>0</v>
      </c>
      <c r="N79" s="73">
        <f t="shared" si="9"/>
        <v>0</v>
      </c>
      <c r="O79" s="64"/>
      <c r="P79" s="64"/>
      <c r="Q79" s="64"/>
      <c r="R79" s="64"/>
      <c r="S79" s="64"/>
      <c r="T79" s="64"/>
      <c r="U79" s="64"/>
      <c r="V79" s="64"/>
      <c r="W79" s="64"/>
      <c r="X79" s="64"/>
    </row>
    <row r="80" spans="2:24" outlineLevel="1" x14ac:dyDescent="0.25">
      <c r="B80" s="64"/>
      <c r="C80" s="64"/>
      <c r="D80" s="118">
        <v>73</v>
      </c>
      <c r="E80" s="7">
        <f>Model!D77</f>
        <v>0.58583767268650189</v>
      </c>
      <c r="F80" s="72" t="str">
        <f>'Teller 1'!F80</f>
        <v>Open</v>
      </c>
      <c r="G80" s="75">
        <f ca="1">COUNT($H$8:H79)-COUNTIF($J$8:J79,"&lt;"&amp;TEXT(E80,"General"))</f>
        <v>0</v>
      </c>
      <c r="H80" s="7" t="str">
        <f ca="1">IF(Model!J77=$C$4,MAXA(E80,MAX($J$8:J79)),"")</f>
        <v/>
      </c>
      <c r="I80" s="7" t="str">
        <f ca="1">IF(Model!J77=$C$4,_xll.CB.Normal(INDEX(Summary!$C$5:$E$12,7,'Teller 4'!$C$5),(INDEX(Summary!$C$5:$E$12,8,'Teller 4'!$C$5)),0),"")</f>
        <v/>
      </c>
      <c r="J80" s="7" t="str">
        <f t="shared" ca="1" si="5"/>
        <v/>
      </c>
      <c r="K80" s="76" t="str">
        <f t="shared" ca="1" si="6"/>
        <v/>
      </c>
      <c r="L80" s="73">
        <f t="shared" si="7"/>
        <v>0</v>
      </c>
      <c r="M80" s="73">
        <f t="shared" si="8"/>
        <v>0</v>
      </c>
      <c r="N80" s="73">
        <f t="shared" si="9"/>
        <v>0</v>
      </c>
      <c r="O80" s="64"/>
      <c r="P80" s="64"/>
      <c r="Q80" s="64"/>
      <c r="R80" s="64"/>
      <c r="S80" s="64"/>
      <c r="T80" s="64"/>
      <c r="U80" s="64"/>
      <c r="V80" s="64"/>
      <c r="W80" s="64"/>
      <c r="X80" s="64"/>
    </row>
    <row r="81" spans="2:24" outlineLevel="1" x14ac:dyDescent="0.25">
      <c r="B81" s="64"/>
      <c r="C81" s="64"/>
      <c r="D81" s="118">
        <v>74</v>
      </c>
      <c r="E81" s="7">
        <f>Model!D78</f>
        <v>0.58872578593883496</v>
      </c>
      <c r="F81" s="72" t="str">
        <f>'Teller 1'!F81</f>
        <v>Open</v>
      </c>
      <c r="G81" s="75">
        <f ca="1">COUNT($H$8:H80)-COUNTIF($J$8:J80,"&lt;"&amp;TEXT(E81,"General"))</f>
        <v>0</v>
      </c>
      <c r="H81" s="7" t="str">
        <f ca="1">IF(Model!J78=$C$4,MAXA(E81,MAX($J$8:J80)),"")</f>
        <v/>
      </c>
      <c r="I81" s="7" t="str">
        <f ca="1">IF(Model!J78=$C$4,_xll.CB.Normal(INDEX(Summary!$C$5:$E$12,7,'Teller 4'!$C$5),(INDEX(Summary!$C$5:$E$12,8,'Teller 4'!$C$5)),0),"")</f>
        <v/>
      </c>
      <c r="J81" s="7" t="str">
        <f t="shared" ca="1" si="5"/>
        <v/>
      </c>
      <c r="K81" s="76" t="str">
        <f t="shared" ca="1" si="6"/>
        <v/>
      </c>
      <c r="L81" s="73">
        <f t="shared" si="7"/>
        <v>0</v>
      </c>
      <c r="M81" s="73">
        <f t="shared" si="8"/>
        <v>0</v>
      </c>
      <c r="N81" s="73">
        <f t="shared" si="9"/>
        <v>0</v>
      </c>
      <c r="O81" s="64"/>
      <c r="P81" s="64"/>
      <c r="Q81" s="64"/>
      <c r="R81" s="64"/>
      <c r="S81" s="64"/>
      <c r="T81" s="64"/>
      <c r="U81" s="64"/>
      <c r="V81" s="64"/>
      <c r="W81" s="64"/>
      <c r="X81" s="64"/>
    </row>
    <row r="82" spans="2:24" outlineLevel="1" x14ac:dyDescent="0.25">
      <c r="B82" s="64"/>
      <c r="C82" s="64"/>
      <c r="D82" s="118">
        <v>75</v>
      </c>
      <c r="E82" s="7">
        <f>Model!D79</f>
        <v>0.59161389919116802</v>
      </c>
      <c r="F82" s="72" t="str">
        <f>'Teller 1'!F82</f>
        <v>Open</v>
      </c>
      <c r="G82" s="75">
        <f ca="1">COUNT($H$8:H81)-COUNTIF($J$8:J81,"&lt;"&amp;TEXT(E82,"General"))</f>
        <v>0</v>
      </c>
      <c r="H82" s="7" t="str">
        <f ca="1">IF(Model!J79=$C$4,MAXA(E82,MAX($J$8:J81)),"")</f>
        <v/>
      </c>
      <c r="I82" s="7" t="str">
        <f ca="1">IF(Model!J79=$C$4,_xll.CB.Normal(INDEX(Summary!$C$5:$E$12,7,'Teller 4'!$C$5),(INDEX(Summary!$C$5:$E$12,8,'Teller 4'!$C$5)),0),"")</f>
        <v/>
      </c>
      <c r="J82" s="7" t="str">
        <f t="shared" ca="1" si="5"/>
        <v/>
      </c>
      <c r="K82" s="76" t="str">
        <f t="shared" ca="1" si="6"/>
        <v/>
      </c>
      <c r="L82" s="73">
        <f t="shared" si="7"/>
        <v>0</v>
      </c>
      <c r="M82" s="73">
        <f t="shared" si="8"/>
        <v>0</v>
      </c>
      <c r="N82" s="73">
        <f t="shared" si="9"/>
        <v>0</v>
      </c>
      <c r="O82" s="64"/>
      <c r="P82" s="64"/>
      <c r="Q82" s="64"/>
      <c r="R82" s="64"/>
      <c r="S82" s="64"/>
      <c r="T82" s="64"/>
      <c r="U82" s="64"/>
      <c r="V82" s="64"/>
      <c r="W82" s="64"/>
      <c r="X82" s="64"/>
    </row>
    <row r="83" spans="2:24" outlineLevel="1" x14ac:dyDescent="0.25">
      <c r="B83" s="64"/>
      <c r="C83" s="64"/>
      <c r="D83" s="118">
        <v>76</v>
      </c>
      <c r="E83" s="7">
        <f>Model!D80</f>
        <v>0.59450201244350109</v>
      </c>
      <c r="F83" s="72" t="str">
        <f>'Teller 1'!F83</f>
        <v>Open</v>
      </c>
      <c r="G83" s="75">
        <f ca="1">COUNT($H$8:H82)-COUNTIF($J$8:J82,"&lt;"&amp;TEXT(E83,"General"))</f>
        <v>0</v>
      </c>
      <c r="H83" s="7" t="str">
        <f ca="1">IF(Model!J80=$C$4,MAXA(E83,MAX($J$8:J82)),"")</f>
        <v/>
      </c>
      <c r="I83" s="7" t="str">
        <f ca="1">IF(Model!J80=$C$4,_xll.CB.Normal(INDEX(Summary!$C$5:$E$12,7,'Teller 4'!$C$5),(INDEX(Summary!$C$5:$E$12,8,'Teller 4'!$C$5)),0),"")</f>
        <v/>
      </c>
      <c r="J83" s="7" t="str">
        <f t="shared" ca="1" si="5"/>
        <v/>
      </c>
      <c r="K83" s="76" t="str">
        <f t="shared" ca="1" si="6"/>
        <v/>
      </c>
      <c r="L83" s="73">
        <f t="shared" si="7"/>
        <v>0</v>
      </c>
      <c r="M83" s="73">
        <f t="shared" si="8"/>
        <v>0</v>
      </c>
      <c r="N83" s="73">
        <f t="shared" si="9"/>
        <v>0</v>
      </c>
      <c r="O83" s="64"/>
      <c r="P83" s="64"/>
      <c r="Q83" s="64"/>
      <c r="R83" s="64"/>
      <c r="S83" s="64"/>
      <c r="T83" s="64"/>
      <c r="U83" s="64"/>
      <c r="V83" s="64"/>
      <c r="W83" s="64"/>
      <c r="X83" s="64"/>
    </row>
    <row r="84" spans="2:24" outlineLevel="1" x14ac:dyDescent="0.25">
      <c r="B84" s="64"/>
      <c r="C84" s="64"/>
      <c r="D84" s="118">
        <v>77</v>
      </c>
      <c r="E84" s="7">
        <f>Model!D81</f>
        <v>0.59739012569583416</v>
      </c>
      <c r="F84" s="72" t="str">
        <f>'Teller 1'!F84</f>
        <v>Open</v>
      </c>
      <c r="G84" s="75">
        <f ca="1">COUNT($H$8:H83)-COUNTIF($J$8:J83,"&lt;"&amp;TEXT(E84,"General"))</f>
        <v>0</v>
      </c>
      <c r="H84" s="7" t="str">
        <f ca="1">IF(Model!J81=$C$4,MAXA(E84,MAX($J$8:J83)),"")</f>
        <v/>
      </c>
      <c r="I84" s="7" t="str">
        <f ca="1">IF(Model!J81=$C$4,_xll.CB.Normal(INDEX(Summary!$C$5:$E$12,7,'Teller 4'!$C$5),(INDEX(Summary!$C$5:$E$12,8,'Teller 4'!$C$5)),0),"")</f>
        <v/>
      </c>
      <c r="J84" s="7" t="str">
        <f t="shared" ca="1" si="5"/>
        <v/>
      </c>
      <c r="K84" s="76" t="str">
        <f t="shared" ca="1" si="6"/>
        <v/>
      </c>
      <c r="L84" s="73">
        <f t="shared" si="7"/>
        <v>0</v>
      </c>
      <c r="M84" s="73">
        <f t="shared" si="8"/>
        <v>0</v>
      </c>
      <c r="N84" s="73">
        <f t="shared" si="9"/>
        <v>0</v>
      </c>
      <c r="O84" s="64"/>
      <c r="P84" s="64"/>
      <c r="Q84" s="64"/>
      <c r="R84" s="64"/>
      <c r="S84" s="64"/>
      <c r="T84" s="64"/>
      <c r="U84" s="64"/>
      <c r="V84" s="64"/>
      <c r="W84" s="64"/>
      <c r="X84" s="64"/>
    </row>
    <row r="85" spans="2:24" outlineLevel="1" x14ac:dyDescent="0.25">
      <c r="B85" s="64"/>
      <c r="C85" s="64"/>
      <c r="D85" s="118">
        <v>78</v>
      </c>
      <c r="E85" s="7">
        <f>Model!D82</f>
        <v>0.60027823894816723</v>
      </c>
      <c r="F85" s="72" t="str">
        <f>'Teller 1'!F85</f>
        <v>Open</v>
      </c>
      <c r="G85" s="75">
        <f ca="1">COUNT($H$8:H84)-COUNTIF($J$8:J84,"&lt;"&amp;TEXT(E85,"General"))</f>
        <v>0</v>
      </c>
      <c r="H85" s="7" t="str">
        <f ca="1">IF(Model!J82=$C$4,MAXA(E85,MAX($J$8:J84)),"")</f>
        <v/>
      </c>
      <c r="I85" s="7" t="str">
        <f ca="1">IF(Model!J82=$C$4,_xll.CB.Normal(INDEX(Summary!$C$5:$E$12,7,'Teller 4'!$C$5),(INDEX(Summary!$C$5:$E$12,8,'Teller 4'!$C$5)),0),"")</f>
        <v/>
      </c>
      <c r="J85" s="7" t="str">
        <f t="shared" ca="1" si="5"/>
        <v/>
      </c>
      <c r="K85" s="76" t="str">
        <f t="shared" ca="1" si="6"/>
        <v/>
      </c>
      <c r="L85" s="73">
        <f t="shared" si="7"/>
        <v>0</v>
      </c>
      <c r="M85" s="73">
        <f t="shared" si="8"/>
        <v>0</v>
      </c>
      <c r="N85" s="73">
        <f t="shared" si="9"/>
        <v>0</v>
      </c>
      <c r="O85" s="64"/>
      <c r="P85" s="64"/>
      <c r="Q85" s="64"/>
      <c r="R85" s="64"/>
      <c r="S85" s="64"/>
      <c r="T85" s="64"/>
      <c r="U85" s="64"/>
      <c r="V85" s="64"/>
      <c r="W85" s="64"/>
      <c r="X85" s="64"/>
    </row>
    <row r="86" spans="2:24" outlineLevel="1" x14ac:dyDescent="0.25">
      <c r="B86" s="64"/>
      <c r="C86" s="64"/>
      <c r="D86" s="118">
        <v>79</v>
      </c>
      <c r="E86" s="7">
        <f>Model!D83</f>
        <v>0.6031663522005003</v>
      </c>
      <c r="F86" s="72" t="str">
        <f>'Teller 1'!F86</f>
        <v>Open</v>
      </c>
      <c r="G86" s="75">
        <f ca="1">COUNT($H$8:H85)-COUNTIF($J$8:J85,"&lt;"&amp;TEXT(E86,"General"))</f>
        <v>0</v>
      </c>
      <c r="H86" s="7" t="str">
        <f ca="1">IF(Model!J83=$C$4,MAXA(E86,MAX($J$8:J85)),"")</f>
        <v/>
      </c>
      <c r="I86" s="7" t="str">
        <f ca="1">IF(Model!J83=$C$4,_xll.CB.Normal(INDEX(Summary!$C$5:$E$12,7,'Teller 4'!$C$5),(INDEX(Summary!$C$5:$E$12,8,'Teller 4'!$C$5)),0),"")</f>
        <v/>
      </c>
      <c r="J86" s="7" t="str">
        <f t="shared" ca="1" si="5"/>
        <v/>
      </c>
      <c r="K86" s="76" t="str">
        <f t="shared" ca="1" si="6"/>
        <v/>
      </c>
      <c r="L86" s="73">
        <f t="shared" si="7"/>
        <v>0</v>
      </c>
      <c r="M86" s="73">
        <f t="shared" si="8"/>
        <v>0</v>
      </c>
      <c r="N86" s="73">
        <f t="shared" si="9"/>
        <v>0</v>
      </c>
      <c r="O86" s="64"/>
      <c r="P86" s="64"/>
      <c r="Q86" s="64"/>
      <c r="R86" s="64"/>
      <c r="S86" s="64"/>
      <c r="T86" s="64"/>
      <c r="U86" s="64"/>
      <c r="V86" s="64"/>
      <c r="W86" s="64"/>
      <c r="X86" s="64"/>
    </row>
    <row r="87" spans="2:24" outlineLevel="1" x14ac:dyDescent="0.25">
      <c r="B87" s="64"/>
      <c r="C87" s="64"/>
      <c r="D87" s="118">
        <v>80</v>
      </c>
      <c r="E87" s="7">
        <f>Model!D84</f>
        <v>0.60605446545283337</v>
      </c>
      <c r="F87" s="72" t="str">
        <f>'Teller 1'!F87</f>
        <v>Open</v>
      </c>
      <c r="G87" s="75">
        <f ca="1">COUNT($H$8:H86)-COUNTIF($J$8:J86,"&lt;"&amp;TEXT(E87,"General"))</f>
        <v>0</v>
      </c>
      <c r="H87" s="7" t="str">
        <f ca="1">IF(Model!J84=$C$4,MAXA(E87,MAX($J$8:J86)),"")</f>
        <v/>
      </c>
      <c r="I87" s="7" t="str">
        <f ca="1">IF(Model!J84=$C$4,_xll.CB.Normal(INDEX(Summary!$C$5:$E$12,7,'Teller 4'!$C$5),(INDEX(Summary!$C$5:$E$12,8,'Teller 4'!$C$5)),0),"")</f>
        <v/>
      </c>
      <c r="J87" s="7" t="str">
        <f t="shared" ca="1" si="5"/>
        <v/>
      </c>
      <c r="K87" s="76" t="str">
        <f t="shared" ca="1" si="6"/>
        <v/>
      </c>
      <c r="L87" s="73">
        <f t="shared" si="7"/>
        <v>0</v>
      </c>
      <c r="M87" s="73">
        <f t="shared" si="8"/>
        <v>0</v>
      </c>
      <c r="N87" s="73">
        <f t="shared" si="9"/>
        <v>0</v>
      </c>
      <c r="O87" s="64"/>
      <c r="P87" s="64"/>
      <c r="Q87" s="64"/>
      <c r="R87" s="64"/>
      <c r="S87" s="64"/>
      <c r="T87" s="64"/>
      <c r="U87" s="64"/>
      <c r="V87" s="64"/>
      <c r="W87" s="64"/>
      <c r="X87" s="64"/>
    </row>
    <row r="88" spans="2:24" outlineLevel="1" x14ac:dyDescent="0.25">
      <c r="B88" s="64"/>
      <c r="C88" s="64"/>
      <c r="D88" s="118">
        <v>81</v>
      </c>
      <c r="E88" s="7">
        <f>Model!D85</f>
        <v>0.60894257870516644</v>
      </c>
      <c r="F88" s="72" t="str">
        <f>'Teller 1'!F88</f>
        <v>Open</v>
      </c>
      <c r="G88" s="75">
        <f ca="1">COUNT($H$8:H87)-COUNTIF($J$8:J87,"&lt;"&amp;TEXT(E88,"General"))</f>
        <v>0</v>
      </c>
      <c r="H88" s="7" t="str">
        <f ca="1">IF(Model!J85=$C$4,MAXA(E88,MAX($J$8:J87)),"")</f>
        <v/>
      </c>
      <c r="I88" s="7" t="str">
        <f ca="1">IF(Model!J85=$C$4,_xll.CB.Normal(INDEX(Summary!$C$5:$E$12,7,'Teller 4'!$C$5),(INDEX(Summary!$C$5:$E$12,8,'Teller 4'!$C$5)),0),"")</f>
        <v/>
      </c>
      <c r="J88" s="7" t="str">
        <f t="shared" ca="1" si="5"/>
        <v/>
      </c>
      <c r="K88" s="76" t="str">
        <f t="shared" ca="1" si="6"/>
        <v/>
      </c>
      <c r="L88" s="73">
        <f t="shared" si="7"/>
        <v>0</v>
      </c>
      <c r="M88" s="73">
        <f t="shared" si="8"/>
        <v>0</v>
      </c>
      <c r="N88" s="73">
        <f t="shared" si="9"/>
        <v>0</v>
      </c>
      <c r="O88" s="64"/>
      <c r="P88" s="64"/>
      <c r="Q88" s="64"/>
      <c r="R88" s="64"/>
      <c r="S88" s="64"/>
      <c r="T88" s="64"/>
      <c r="U88" s="64"/>
      <c r="V88" s="64"/>
      <c r="W88" s="64"/>
      <c r="X88" s="64"/>
    </row>
    <row r="89" spans="2:24" outlineLevel="1" x14ac:dyDescent="0.25">
      <c r="B89" s="64"/>
      <c r="C89" s="64"/>
      <c r="D89" s="118">
        <v>82</v>
      </c>
      <c r="E89" s="7">
        <f>Model!D86</f>
        <v>0.61183069195749951</v>
      </c>
      <c r="F89" s="72" t="str">
        <f>'Teller 1'!F89</f>
        <v>Open</v>
      </c>
      <c r="G89" s="75">
        <f ca="1">COUNT($H$8:H88)-COUNTIF($J$8:J88,"&lt;"&amp;TEXT(E89,"General"))</f>
        <v>0</v>
      </c>
      <c r="H89" s="7" t="str">
        <f ca="1">IF(Model!J86=$C$4,MAXA(E89,MAX($J$8:J88)),"")</f>
        <v/>
      </c>
      <c r="I89" s="7" t="str">
        <f ca="1">IF(Model!J86=$C$4,_xll.CB.Normal(INDEX(Summary!$C$5:$E$12,7,'Teller 4'!$C$5),(INDEX(Summary!$C$5:$E$12,8,'Teller 4'!$C$5)),0),"")</f>
        <v/>
      </c>
      <c r="J89" s="7" t="str">
        <f t="shared" ca="1" si="5"/>
        <v/>
      </c>
      <c r="K89" s="76" t="str">
        <f t="shared" ca="1" si="6"/>
        <v/>
      </c>
      <c r="L89" s="73">
        <f t="shared" si="7"/>
        <v>0</v>
      </c>
      <c r="M89" s="73">
        <f t="shared" si="8"/>
        <v>0</v>
      </c>
      <c r="N89" s="73">
        <f t="shared" si="9"/>
        <v>0</v>
      </c>
      <c r="O89" s="64"/>
      <c r="P89" s="64"/>
      <c r="Q89" s="64"/>
      <c r="R89" s="64"/>
      <c r="S89" s="64"/>
      <c r="T89" s="64"/>
      <c r="U89" s="64"/>
      <c r="V89" s="64"/>
      <c r="W89" s="64"/>
      <c r="X89" s="64"/>
    </row>
    <row r="90" spans="2:24" outlineLevel="1" x14ac:dyDescent="0.25">
      <c r="B90" s="64"/>
      <c r="C90" s="64"/>
      <c r="D90" s="118">
        <v>83</v>
      </c>
      <c r="E90" s="7">
        <f>Model!D87</f>
        <v>0.61471880520983258</v>
      </c>
      <c r="F90" s="72" t="str">
        <f>'Teller 1'!F90</f>
        <v>Open</v>
      </c>
      <c r="G90" s="75">
        <f ca="1">COUNT($H$8:H89)-COUNTIF($J$8:J89,"&lt;"&amp;TEXT(E90,"General"))</f>
        <v>0</v>
      </c>
      <c r="H90" s="7" t="str">
        <f ca="1">IF(Model!J87=$C$4,MAXA(E90,MAX($J$8:J89)),"")</f>
        <v/>
      </c>
      <c r="I90" s="7" t="str">
        <f ca="1">IF(Model!J87=$C$4,_xll.CB.Normal(INDEX(Summary!$C$5:$E$12,7,'Teller 4'!$C$5),(INDEX(Summary!$C$5:$E$12,8,'Teller 4'!$C$5)),0),"")</f>
        <v/>
      </c>
      <c r="J90" s="7" t="str">
        <f t="shared" ca="1" si="5"/>
        <v/>
      </c>
      <c r="K90" s="76" t="str">
        <f t="shared" ca="1" si="6"/>
        <v/>
      </c>
      <c r="L90" s="73">
        <f t="shared" si="7"/>
        <v>0</v>
      </c>
      <c r="M90" s="73">
        <f t="shared" si="8"/>
        <v>0</v>
      </c>
      <c r="N90" s="73">
        <f t="shared" si="9"/>
        <v>0</v>
      </c>
      <c r="O90" s="64"/>
      <c r="P90" s="64"/>
      <c r="Q90" s="64"/>
      <c r="R90" s="64"/>
      <c r="S90" s="64"/>
      <c r="T90" s="64"/>
      <c r="U90" s="64"/>
      <c r="V90" s="64"/>
      <c r="W90" s="64"/>
      <c r="X90" s="64"/>
    </row>
    <row r="91" spans="2:24" outlineLevel="1" x14ac:dyDescent="0.25">
      <c r="B91" s="64"/>
      <c r="C91" s="64"/>
      <c r="D91" s="118">
        <v>84</v>
      </c>
      <c r="E91" s="7">
        <f>Model!D88</f>
        <v>0.61760691846216564</v>
      </c>
      <c r="F91" s="72" t="str">
        <f>'Teller 1'!F91</f>
        <v>Open</v>
      </c>
      <c r="G91" s="75">
        <f ca="1">COUNT($H$8:H90)-COUNTIF($J$8:J90,"&lt;"&amp;TEXT(E91,"General"))</f>
        <v>0</v>
      </c>
      <c r="H91" s="7" t="str">
        <f ca="1">IF(Model!J88=$C$4,MAXA(E91,MAX($J$8:J90)),"")</f>
        <v/>
      </c>
      <c r="I91" s="7" t="str">
        <f ca="1">IF(Model!J88=$C$4,_xll.CB.Normal(INDEX(Summary!$C$5:$E$12,7,'Teller 4'!$C$5),(INDEX(Summary!$C$5:$E$12,8,'Teller 4'!$C$5)),0),"")</f>
        <v/>
      </c>
      <c r="J91" s="7" t="str">
        <f t="shared" ca="1" si="5"/>
        <v/>
      </c>
      <c r="K91" s="76" t="str">
        <f t="shared" ca="1" si="6"/>
        <v/>
      </c>
      <c r="L91" s="73">
        <f t="shared" si="7"/>
        <v>0</v>
      </c>
      <c r="M91" s="73">
        <f t="shared" si="8"/>
        <v>0</v>
      </c>
      <c r="N91" s="73">
        <f t="shared" si="9"/>
        <v>0</v>
      </c>
      <c r="O91" s="64"/>
      <c r="P91" s="64"/>
      <c r="Q91" s="64"/>
      <c r="R91" s="64"/>
      <c r="S91" s="64"/>
      <c r="T91" s="64"/>
      <c r="U91" s="64"/>
      <c r="V91" s="64"/>
      <c r="W91" s="64"/>
      <c r="X91" s="64"/>
    </row>
    <row r="92" spans="2:24" outlineLevel="1" x14ac:dyDescent="0.25">
      <c r="B92" s="64"/>
      <c r="C92" s="64"/>
      <c r="D92" s="118">
        <v>85</v>
      </c>
      <c r="E92" s="7">
        <f>Model!D89</f>
        <v>0.62049503171449871</v>
      </c>
      <c r="F92" s="72" t="str">
        <f>'Teller 1'!F92</f>
        <v>Open</v>
      </c>
      <c r="G92" s="75">
        <f ca="1">COUNT($H$8:H91)-COUNTIF($J$8:J91,"&lt;"&amp;TEXT(E92,"General"))</f>
        <v>0</v>
      </c>
      <c r="H92" s="7" t="str">
        <f ca="1">IF(Model!J89=$C$4,MAXA(E92,MAX($J$8:J91)),"")</f>
        <v/>
      </c>
      <c r="I92" s="7" t="str">
        <f ca="1">IF(Model!J89=$C$4,_xll.CB.Normal(INDEX(Summary!$C$5:$E$12,7,'Teller 4'!$C$5),(INDEX(Summary!$C$5:$E$12,8,'Teller 4'!$C$5)),0),"")</f>
        <v/>
      </c>
      <c r="J92" s="7" t="str">
        <f t="shared" ca="1" si="5"/>
        <v/>
      </c>
      <c r="K92" s="76" t="str">
        <f t="shared" ca="1" si="6"/>
        <v/>
      </c>
      <c r="L92" s="73">
        <f t="shared" si="7"/>
        <v>0</v>
      </c>
      <c r="M92" s="73">
        <f t="shared" si="8"/>
        <v>0</v>
      </c>
      <c r="N92" s="73">
        <f t="shared" si="9"/>
        <v>0</v>
      </c>
      <c r="O92" s="64"/>
      <c r="P92" s="64"/>
      <c r="Q92" s="64"/>
      <c r="R92" s="64"/>
      <c r="S92" s="64"/>
      <c r="T92" s="64"/>
      <c r="U92" s="64"/>
      <c r="V92" s="64"/>
      <c r="W92" s="64"/>
      <c r="X92" s="64"/>
    </row>
    <row r="93" spans="2:24" outlineLevel="1" x14ac:dyDescent="0.25">
      <c r="B93" s="64"/>
      <c r="C93" s="64"/>
      <c r="D93" s="118">
        <v>86</v>
      </c>
      <c r="E93" s="7">
        <f>Model!D90</f>
        <v>0.62338314496683178</v>
      </c>
      <c r="F93" s="72" t="str">
        <f>'Teller 1'!F93</f>
        <v>Open</v>
      </c>
      <c r="G93" s="75">
        <f ca="1">COUNT($H$8:H92)-COUNTIF($J$8:J92,"&lt;"&amp;TEXT(E93,"General"))</f>
        <v>0</v>
      </c>
      <c r="H93" s="7" t="str">
        <f ca="1">IF(Model!J90=$C$4,MAXA(E93,MAX($J$8:J92)),"")</f>
        <v/>
      </c>
      <c r="I93" s="7" t="str">
        <f ca="1">IF(Model!J90=$C$4,_xll.CB.Normal(INDEX(Summary!$C$5:$E$12,7,'Teller 4'!$C$5),(INDEX(Summary!$C$5:$E$12,8,'Teller 4'!$C$5)),0),"")</f>
        <v/>
      </c>
      <c r="J93" s="7" t="str">
        <f t="shared" ca="1" si="5"/>
        <v/>
      </c>
      <c r="K93" s="76" t="str">
        <f t="shared" ca="1" si="6"/>
        <v/>
      </c>
      <c r="L93" s="73">
        <f t="shared" si="7"/>
        <v>0</v>
      </c>
      <c r="M93" s="73">
        <f t="shared" si="8"/>
        <v>0</v>
      </c>
      <c r="N93" s="73">
        <f t="shared" si="9"/>
        <v>0</v>
      </c>
      <c r="O93" s="64"/>
      <c r="P93" s="64"/>
      <c r="Q93" s="64"/>
      <c r="R93" s="64"/>
      <c r="S93" s="64"/>
      <c r="T93" s="64"/>
      <c r="U93" s="64"/>
      <c r="V93" s="64"/>
      <c r="W93" s="64"/>
      <c r="X93" s="64"/>
    </row>
    <row r="94" spans="2:24" outlineLevel="1" x14ac:dyDescent="0.25">
      <c r="B94" s="64"/>
      <c r="C94" s="64"/>
      <c r="D94" s="118">
        <v>87</v>
      </c>
      <c r="E94" s="7">
        <f>Model!D91</f>
        <v>0.62627125821916485</v>
      </c>
      <c r="F94" s="72" t="str">
        <f>'Teller 1'!F94</f>
        <v>Open</v>
      </c>
      <c r="G94" s="75">
        <f ca="1">COUNT($H$8:H93)-COUNTIF($J$8:J93,"&lt;"&amp;TEXT(E94,"General"))</f>
        <v>0</v>
      </c>
      <c r="H94" s="7" t="str">
        <f ca="1">IF(Model!J91=$C$4,MAXA(E94,MAX($J$8:J93)),"")</f>
        <v/>
      </c>
      <c r="I94" s="7" t="str">
        <f ca="1">IF(Model!J91=$C$4,_xll.CB.Normal(INDEX(Summary!$C$5:$E$12,7,'Teller 4'!$C$5),(INDEX(Summary!$C$5:$E$12,8,'Teller 4'!$C$5)),0),"")</f>
        <v/>
      </c>
      <c r="J94" s="7" t="str">
        <f t="shared" ca="1" si="5"/>
        <v/>
      </c>
      <c r="K94" s="76" t="str">
        <f t="shared" ca="1" si="6"/>
        <v/>
      </c>
      <c r="L94" s="73">
        <f t="shared" si="7"/>
        <v>0</v>
      </c>
      <c r="M94" s="73">
        <f t="shared" si="8"/>
        <v>0</v>
      </c>
      <c r="N94" s="73">
        <f t="shared" si="9"/>
        <v>0</v>
      </c>
      <c r="O94" s="64"/>
      <c r="P94" s="64"/>
      <c r="Q94" s="64"/>
      <c r="R94" s="64"/>
      <c r="S94" s="64"/>
      <c r="T94" s="64"/>
      <c r="U94" s="64"/>
      <c r="V94" s="64"/>
      <c r="W94" s="64"/>
      <c r="X94" s="64"/>
    </row>
    <row r="95" spans="2:24" outlineLevel="1" x14ac:dyDescent="0.25">
      <c r="B95" s="64"/>
      <c r="C95" s="64"/>
      <c r="D95" s="118">
        <v>88</v>
      </c>
      <c r="E95" s="7">
        <f>Model!D92</f>
        <v>0.62915937147149792</v>
      </c>
      <c r="F95" s="72" t="str">
        <f>'Teller 1'!F95</f>
        <v>Open</v>
      </c>
      <c r="G95" s="75">
        <f ca="1">COUNT($H$8:H94)-COUNTIF($J$8:J94,"&lt;"&amp;TEXT(E95,"General"))</f>
        <v>0</v>
      </c>
      <c r="H95" s="7" t="str">
        <f ca="1">IF(Model!J92=$C$4,MAXA(E95,MAX($J$8:J94)),"")</f>
        <v/>
      </c>
      <c r="I95" s="7" t="str">
        <f ca="1">IF(Model!J92=$C$4,_xll.CB.Normal(INDEX(Summary!$C$5:$E$12,7,'Teller 4'!$C$5),(INDEX(Summary!$C$5:$E$12,8,'Teller 4'!$C$5)),0),"")</f>
        <v/>
      </c>
      <c r="J95" s="7" t="str">
        <f t="shared" ca="1" si="5"/>
        <v/>
      </c>
      <c r="K95" s="76" t="str">
        <f t="shared" ca="1" si="6"/>
        <v/>
      </c>
      <c r="L95" s="73">
        <f t="shared" si="7"/>
        <v>0</v>
      </c>
      <c r="M95" s="73">
        <f t="shared" si="8"/>
        <v>0</v>
      </c>
      <c r="N95" s="73">
        <f t="shared" si="9"/>
        <v>0</v>
      </c>
      <c r="O95" s="64"/>
      <c r="P95" s="64"/>
      <c r="Q95" s="64"/>
      <c r="R95" s="64"/>
      <c r="S95" s="64"/>
      <c r="T95" s="64"/>
      <c r="U95" s="64"/>
      <c r="V95" s="64"/>
      <c r="W95" s="64"/>
      <c r="X95" s="64"/>
    </row>
    <row r="96" spans="2:24" outlineLevel="1" x14ac:dyDescent="0.25">
      <c r="B96" s="64"/>
      <c r="C96" s="64"/>
      <c r="D96" s="118">
        <v>89</v>
      </c>
      <c r="E96" s="7">
        <f>Model!D93</f>
        <v>0.63204748472383099</v>
      </c>
      <c r="F96" s="72" t="str">
        <f>'Teller 1'!F96</f>
        <v>Open</v>
      </c>
      <c r="G96" s="75">
        <f ca="1">COUNT($H$8:H95)-COUNTIF($J$8:J95,"&lt;"&amp;TEXT(E96,"General"))</f>
        <v>0</v>
      </c>
      <c r="H96" s="7" t="str">
        <f ca="1">IF(Model!J93=$C$4,MAXA(E96,MAX($J$8:J95)),"")</f>
        <v/>
      </c>
      <c r="I96" s="7" t="str">
        <f ca="1">IF(Model!J93=$C$4,_xll.CB.Normal(INDEX(Summary!$C$5:$E$12,7,'Teller 4'!$C$5),(INDEX(Summary!$C$5:$E$12,8,'Teller 4'!$C$5)),0),"")</f>
        <v/>
      </c>
      <c r="J96" s="7" t="str">
        <f t="shared" ca="1" si="5"/>
        <v/>
      </c>
      <c r="K96" s="76" t="str">
        <f t="shared" ca="1" si="6"/>
        <v/>
      </c>
      <c r="L96" s="73">
        <f t="shared" si="7"/>
        <v>0</v>
      </c>
      <c r="M96" s="73">
        <f t="shared" si="8"/>
        <v>0</v>
      </c>
      <c r="N96" s="73">
        <f t="shared" si="9"/>
        <v>0</v>
      </c>
      <c r="O96" s="64"/>
      <c r="P96" s="64"/>
      <c r="Q96" s="64"/>
      <c r="R96" s="64"/>
      <c r="S96" s="64"/>
      <c r="T96" s="64"/>
      <c r="U96" s="64"/>
      <c r="V96" s="64"/>
      <c r="W96" s="64"/>
      <c r="X96" s="64"/>
    </row>
    <row r="97" spans="2:24" outlineLevel="1" x14ac:dyDescent="0.25">
      <c r="B97" s="64"/>
      <c r="C97" s="64"/>
      <c r="D97" s="118">
        <v>90</v>
      </c>
      <c r="E97" s="7">
        <f>Model!D94</f>
        <v>0.63493559797616406</v>
      </c>
      <c r="F97" s="72" t="str">
        <f>'Teller 1'!F97</f>
        <v>Open</v>
      </c>
      <c r="G97" s="75">
        <f ca="1">COUNT($H$8:H96)-COUNTIF($J$8:J96,"&lt;"&amp;TEXT(E97,"General"))</f>
        <v>0</v>
      </c>
      <c r="H97" s="7" t="str">
        <f ca="1">IF(Model!J94=$C$4,MAXA(E97,MAX($J$8:J96)),"")</f>
        <v/>
      </c>
      <c r="I97" s="7" t="str">
        <f ca="1">IF(Model!J94=$C$4,_xll.CB.Normal(INDEX(Summary!$C$5:$E$12,7,'Teller 4'!$C$5),(INDEX(Summary!$C$5:$E$12,8,'Teller 4'!$C$5)),0),"")</f>
        <v/>
      </c>
      <c r="J97" s="7" t="str">
        <f t="shared" ca="1" si="5"/>
        <v/>
      </c>
      <c r="K97" s="76" t="str">
        <f t="shared" ca="1" si="6"/>
        <v/>
      </c>
      <c r="L97" s="73">
        <f t="shared" si="7"/>
        <v>0</v>
      </c>
      <c r="M97" s="73">
        <f t="shared" si="8"/>
        <v>0</v>
      </c>
      <c r="N97" s="73">
        <f t="shared" si="9"/>
        <v>0</v>
      </c>
      <c r="O97" s="64"/>
      <c r="P97" s="64"/>
      <c r="Q97" s="64"/>
      <c r="R97" s="64"/>
      <c r="S97" s="64"/>
      <c r="T97" s="64"/>
      <c r="U97" s="64"/>
      <c r="V97" s="64"/>
      <c r="W97" s="64"/>
      <c r="X97" s="64"/>
    </row>
    <row r="98" spans="2:24" outlineLevel="1" x14ac:dyDescent="0.25">
      <c r="B98" s="64"/>
      <c r="C98" s="64"/>
      <c r="D98" s="118">
        <v>91</v>
      </c>
      <c r="E98" s="7">
        <f>Model!D95</f>
        <v>0.63782371122849713</v>
      </c>
      <c r="F98" s="72" t="str">
        <f>'Teller 1'!F98</f>
        <v>Open</v>
      </c>
      <c r="G98" s="75">
        <f ca="1">COUNT($H$8:H97)-COUNTIF($J$8:J97,"&lt;"&amp;TEXT(E98,"General"))</f>
        <v>0</v>
      </c>
      <c r="H98" s="7" t="str">
        <f ca="1">IF(Model!J95=$C$4,MAXA(E98,MAX($J$8:J97)),"")</f>
        <v/>
      </c>
      <c r="I98" s="7" t="str">
        <f ca="1">IF(Model!J95=$C$4,_xll.CB.Normal(INDEX(Summary!$C$5:$E$12,7,'Teller 4'!$C$5),(INDEX(Summary!$C$5:$E$12,8,'Teller 4'!$C$5)),0),"")</f>
        <v/>
      </c>
      <c r="J98" s="7" t="str">
        <f t="shared" ca="1" si="5"/>
        <v/>
      </c>
      <c r="K98" s="76" t="str">
        <f t="shared" ca="1" si="6"/>
        <v/>
      </c>
      <c r="L98" s="73">
        <f t="shared" si="7"/>
        <v>0</v>
      </c>
      <c r="M98" s="73">
        <f t="shared" si="8"/>
        <v>0</v>
      </c>
      <c r="N98" s="73">
        <f t="shared" si="9"/>
        <v>0</v>
      </c>
      <c r="O98" s="64"/>
      <c r="P98" s="64"/>
      <c r="Q98" s="64"/>
      <c r="R98" s="64"/>
      <c r="S98" s="64"/>
      <c r="T98" s="64"/>
      <c r="U98" s="64"/>
      <c r="V98" s="64"/>
      <c r="W98" s="64"/>
      <c r="X98" s="64"/>
    </row>
    <row r="99" spans="2:24" outlineLevel="1" x14ac:dyDescent="0.25">
      <c r="B99" s="64"/>
      <c r="C99" s="64"/>
      <c r="D99" s="118">
        <v>92</v>
      </c>
      <c r="E99" s="7">
        <f>Model!D96</f>
        <v>0.64071182448083019</v>
      </c>
      <c r="F99" s="72" t="str">
        <f>'Teller 1'!F99</f>
        <v>Open</v>
      </c>
      <c r="G99" s="75">
        <f ca="1">COUNT($H$8:H98)-COUNTIF($J$8:J98,"&lt;"&amp;TEXT(E99,"General"))</f>
        <v>0</v>
      </c>
      <c r="H99" s="7" t="str">
        <f ca="1">IF(Model!J96=$C$4,MAXA(E99,MAX($J$8:J98)),"")</f>
        <v/>
      </c>
      <c r="I99" s="7" t="str">
        <f ca="1">IF(Model!J96=$C$4,_xll.CB.Normal(INDEX(Summary!$C$5:$E$12,7,'Teller 4'!$C$5),(INDEX(Summary!$C$5:$E$12,8,'Teller 4'!$C$5)),0),"")</f>
        <v/>
      </c>
      <c r="J99" s="7" t="str">
        <f t="shared" ca="1" si="5"/>
        <v/>
      </c>
      <c r="K99" s="76" t="str">
        <f t="shared" ca="1" si="6"/>
        <v/>
      </c>
      <c r="L99" s="73">
        <f t="shared" si="7"/>
        <v>0</v>
      </c>
      <c r="M99" s="73">
        <f t="shared" si="8"/>
        <v>0</v>
      </c>
      <c r="N99" s="73">
        <f t="shared" si="9"/>
        <v>0</v>
      </c>
      <c r="O99" s="64"/>
      <c r="P99" s="64"/>
      <c r="Q99" s="64"/>
      <c r="R99" s="64"/>
      <c r="S99" s="64"/>
      <c r="T99" s="64"/>
      <c r="U99" s="64"/>
      <c r="V99" s="64"/>
      <c r="W99" s="64"/>
      <c r="X99" s="64"/>
    </row>
    <row r="100" spans="2:24" outlineLevel="1" x14ac:dyDescent="0.25">
      <c r="B100" s="64"/>
      <c r="C100" s="64"/>
      <c r="D100" s="118">
        <v>93</v>
      </c>
      <c r="E100" s="7">
        <f>Model!D97</f>
        <v>0.64359993773316326</v>
      </c>
      <c r="F100" s="72" t="str">
        <f>'Teller 1'!F100</f>
        <v>Open</v>
      </c>
      <c r="G100" s="75">
        <f ca="1">COUNT($H$8:H99)-COUNTIF($J$8:J99,"&lt;"&amp;TEXT(E100,"General"))</f>
        <v>0</v>
      </c>
      <c r="H100" s="7" t="str">
        <f ca="1">IF(Model!J97=$C$4,MAXA(E100,MAX($J$8:J99)),"")</f>
        <v/>
      </c>
      <c r="I100" s="7" t="str">
        <f ca="1">IF(Model!J97=$C$4,_xll.CB.Normal(INDEX(Summary!$C$5:$E$12,7,'Teller 4'!$C$5),(INDEX(Summary!$C$5:$E$12,8,'Teller 4'!$C$5)),0),"")</f>
        <v/>
      </c>
      <c r="J100" s="7" t="str">
        <f t="shared" ca="1" si="5"/>
        <v/>
      </c>
      <c r="K100" s="76" t="str">
        <f t="shared" ca="1" si="6"/>
        <v/>
      </c>
      <c r="L100" s="73">
        <f t="shared" si="7"/>
        <v>0</v>
      </c>
      <c r="M100" s="73">
        <f t="shared" si="8"/>
        <v>0</v>
      </c>
      <c r="N100" s="73">
        <f t="shared" si="9"/>
        <v>0</v>
      </c>
      <c r="O100" s="64"/>
      <c r="P100" s="64"/>
      <c r="Q100" s="64"/>
      <c r="R100" s="64"/>
      <c r="S100" s="64"/>
      <c r="T100" s="64"/>
      <c r="U100" s="64"/>
      <c r="V100" s="64"/>
      <c r="W100" s="64"/>
      <c r="X100" s="64"/>
    </row>
    <row r="101" spans="2:24" outlineLevel="1" x14ac:dyDescent="0.25">
      <c r="B101" s="64"/>
      <c r="C101" s="64"/>
      <c r="D101" s="118">
        <v>94</v>
      </c>
      <c r="E101" s="7">
        <f>Model!D98</f>
        <v>0.64648805098549633</v>
      </c>
      <c r="F101" s="72" t="str">
        <f>'Teller 1'!F101</f>
        <v>Open</v>
      </c>
      <c r="G101" s="75">
        <f ca="1">COUNT($H$8:H100)-COUNTIF($J$8:J100,"&lt;"&amp;TEXT(E101,"General"))</f>
        <v>0</v>
      </c>
      <c r="H101" s="7" t="str">
        <f ca="1">IF(Model!J98=$C$4,MAXA(E101,MAX($J$8:J100)),"")</f>
        <v/>
      </c>
      <c r="I101" s="7" t="str">
        <f ca="1">IF(Model!J98=$C$4,_xll.CB.Normal(INDEX(Summary!$C$5:$E$12,7,'Teller 4'!$C$5),(INDEX(Summary!$C$5:$E$12,8,'Teller 4'!$C$5)),0),"")</f>
        <v/>
      </c>
      <c r="J101" s="7" t="str">
        <f t="shared" ca="1" si="5"/>
        <v/>
      </c>
      <c r="K101" s="76" t="str">
        <f t="shared" ca="1" si="6"/>
        <v/>
      </c>
      <c r="L101" s="73">
        <f t="shared" si="7"/>
        <v>0</v>
      </c>
      <c r="M101" s="73">
        <f t="shared" si="8"/>
        <v>0</v>
      </c>
      <c r="N101" s="73">
        <f t="shared" si="9"/>
        <v>0</v>
      </c>
      <c r="O101" s="64"/>
      <c r="P101" s="64"/>
      <c r="Q101" s="64"/>
      <c r="R101" s="64"/>
      <c r="S101" s="64"/>
      <c r="T101" s="64"/>
      <c r="U101" s="64"/>
      <c r="V101" s="64"/>
      <c r="W101" s="64"/>
      <c r="X101" s="64"/>
    </row>
    <row r="102" spans="2:24" outlineLevel="1" x14ac:dyDescent="0.25">
      <c r="B102" s="64"/>
      <c r="C102" s="64"/>
      <c r="D102" s="118">
        <v>95</v>
      </c>
      <c r="E102" s="7">
        <f>Model!D99</f>
        <v>0.6493761642378294</v>
      </c>
      <c r="F102" s="72" t="str">
        <f>'Teller 1'!F102</f>
        <v>Open</v>
      </c>
      <c r="G102" s="75">
        <f ca="1">COUNT($H$8:H101)-COUNTIF($J$8:J101,"&lt;"&amp;TEXT(E102,"General"))</f>
        <v>0</v>
      </c>
      <c r="H102" s="7" t="str">
        <f ca="1">IF(Model!J99=$C$4,MAXA(E102,MAX($J$8:J101)),"")</f>
        <v/>
      </c>
      <c r="I102" s="7" t="str">
        <f ca="1">IF(Model!J99=$C$4,_xll.CB.Normal(INDEX(Summary!$C$5:$E$12,7,'Teller 4'!$C$5),(INDEX(Summary!$C$5:$E$12,8,'Teller 4'!$C$5)),0),"")</f>
        <v/>
      </c>
      <c r="J102" s="7" t="str">
        <f t="shared" ca="1" si="5"/>
        <v/>
      </c>
      <c r="K102" s="76" t="str">
        <f t="shared" ca="1" si="6"/>
        <v/>
      </c>
      <c r="L102" s="73">
        <f t="shared" si="7"/>
        <v>0</v>
      </c>
      <c r="M102" s="73">
        <f t="shared" si="8"/>
        <v>0</v>
      </c>
      <c r="N102" s="73">
        <f t="shared" si="9"/>
        <v>0</v>
      </c>
      <c r="O102" s="64"/>
      <c r="P102" s="64"/>
      <c r="Q102" s="64"/>
      <c r="R102" s="64"/>
      <c r="S102" s="64"/>
      <c r="T102" s="64"/>
      <c r="U102" s="64"/>
      <c r="V102" s="64"/>
      <c r="W102" s="64"/>
      <c r="X102" s="64"/>
    </row>
    <row r="103" spans="2:24" outlineLevel="1" x14ac:dyDescent="0.25">
      <c r="B103" s="64"/>
      <c r="C103" s="64"/>
      <c r="D103" s="118">
        <v>96</v>
      </c>
      <c r="E103" s="7">
        <f>Model!D100</f>
        <v>0.65226427749016247</v>
      </c>
      <c r="F103" s="72" t="str">
        <f>'Teller 1'!F103</f>
        <v>Open</v>
      </c>
      <c r="G103" s="75">
        <f ca="1">COUNT($H$8:H102)-COUNTIF($J$8:J102,"&lt;"&amp;TEXT(E103,"General"))</f>
        <v>0</v>
      </c>
      <c r="H103" s="7" t="str">
        <f ca="1">IF(Model!J100=$C$4,MAXA(E103,MAX($J$8:J102)),"")</f>
        <v/>
      </c>
      <c r="I103" s="7" t="str">
        <f ca="1">IF(Model!J100=$C$4,_xll.CB.Normal(INDEX(Summary!$C$5:$E$12,7,'Teller 4'!$C$5),(INDEX(Summary!$C$5:$E$12,8,'Teller 4'!$C$5)),0),"")</f>
        <v/>
      </c>
      <c r="J103" s="7" t="str">
        <f t="shared" ca="1" si="5"/>
        <v/>
      </c>
      <c r="K103" s="76" t="str">
        <f t="shared" ca="1" si="6"/>
        <v/>
      </c>
      <c r="L103" s="73">
        <f t="shared" si="7"/>
        <v>0</v>
      </c>
      <c r="M103" s="73">
        <f t="shared" si="8"/>
        <v>0</v>
      </c>
      <c r="N103" s="73">
        <f t="shared" si="9"/>
        <v>0</v>
      </c>
      <c r="O103" s="64"/>
      <c r="P103" s="64"/>
      <c r="Q103" s="64"/>
      <c r="R103" s="64"/>
      <c r="S103" s="64"/>
      <c r="T103" s="64"/>
      <c r="U103" s="64"/>
      <c r="V103" s="64"/>
      <c r="W103" s="64"/>
      <c r="X103" s="64"/>
    </row>
    <row r="104" spans="2:24" outlineLevel="1" x14ac:dyDescent="0.25">
      <c r="B104" s="64"/>
      <c r="C104" s="64"/>
      <c r="D104" s="118">
        <v>97</v>
      </c>
      <c r="E104" s="7">
        <f>Model!D101</f>
        <v>0.65515239074249554</v>
      </c>
      <c r="F104" s="72" t="str">
        <f>'Teller 1'!F104</f>
        <v>Open</v>
      </c>
      <c r="G104" s="75">
        <f ca="1">COUNT($H$8:H103)-COUNTIF($J$8:J103,"&lt;"&amp;TEXT(E104,"General"))</f>
        <v>0</v>
      </c>
      <c r="H104" s="7" t="str">
        <f ca="1">IF(Model!J101=$C$4,MAXA(E104,MAX($J$8:J103)),"")</f>
        <v/>
      </c>
      <c r="I104" s="7" t="str">
        <f ca="1">IF(Model!J101=$C$4,_xll.CB.Normal(INDEX(Summary!$C$5:$E$12,7,'Teller 4'!$C$5),(INDEX(Summary!$C$5:$E$12,8,'Teller 4'!$C$5)),0),"")</f>
        <v/>
      </c>
      <c r="J104" s="7" t="str">
        <f t="shared" ca="1" si="5"/>
        <v/>
      </c>
      <c r="K104" s="76" t="str">
        <f t="shared" ca="1" si="6"/>
        <v/>
      </c>
      <c r="L104" s="73">
        <f t="shared" si="7"/>
        <v>0</v>
      </c>
      <c r="M104" s="73">
        <f t="shared" si="8"/>
        <v>0</v>
      </c>
      <c r="N104" s="73">
        <f t="shared" si="9"/>
        <v>0</v>
      </c>
      <c r="O104" s="64"/>
      <c r="P104" s="64"/>
      <c r="Q104" s="64"/>
      <c r="R104" s="64"/>
      <c r="S104" s="64"/>
      <c r="T104" s="64"/>
      <c r="U104" s="64"/>
      <c r="V104" s="64"/>
      <c r="W104" s="64"/>
      <c r="X104" s="64"/>
    </row>
    <row r="105" spans="2:24" outlineLevel="1" x14ac:dyDescent="0.25">
      <c r="B105" s="64"/>
      <c r="C105" s="64"/>
      <c r="D105" s="118">
        <v>98</v>
      </c>
      <c r="E105" s="7">
        <f>Model!D102</f>
        <v>0.65804050399482861</v>
      </c>
      <c r="F105" s="72" t="str">
        <f>'Teller 1'!F105</f>
        <v>Open</v>
      </c>
      <c r="G105" s="75">
        <f ca="1">COUNT($H$8:H104)-COUNTIF($J$8:J104,"&lt;"&amp;TEXT(E105,"General"))</f>
        <v>0</v>
      </c>
      <c r="H105" s="7" t="str">
        <f ca="1">IF(Model!J102=$C$4,MAXA(E105,MAX($J$8:J104)),"")</f>
        <v/>
      </c>
      <c r="I105" s="7" t="str">
        <f ca="1">IF(Model!J102=$C$4,_xll.CB.Normal(INDEX(Summary!$C$5:$E$12,7,'Teller 4'!$C$5),(INDEX(Summary!$C$5:$E$12,8,'Teller 4'!$C$5)),0),"")</f>
        <v/>
      </c>
      <c r="J105" s="7" t="str">
        <f t="shared" ca="1" si="5"/>
        <v/>
      </c>
      <c r="K105" s="76" t="str">
        <f t="shared" ca="1" si="6"/>
        <v/>
      </c>
      <c r="L105" s="73">
        <f t="shared" si="7"/>
        <v>0</v>
      </c>
      <c r="M105" s="73">
        <f t="shared" si="8"/>
        <v>0</v>
      </c>
      <c r="N105" s="73">
        <f t="shared" si="9"/>
        <v>0</v>
      </c>
      <c r="O105" s="64"/>
      <c r="P105" s="64"/>
      <c r="Q105" s="64"/>
      <c r="R105" s="64"/>
      <c r="S105" s="64"/>
      <c r="T105" s="64"/>
      <c r="U105" s="64"/>
      <c r="V105" s="64"/>
      <c r="W105" s="64"/>
      <c r="X105" s="64"/>
    </row>
    <row r="106" spans="2:24" outlineLevel="1" x14ac:dyDescent="0.25">
      <c r="B106" s="64"/>
      <c r="C106" s="64"/>
      <c r="D106" s="118">
        <v>99</v>
      </c>
      <c r="E106" s="7">
        <f>Model!D103</f>
        <v>0.66092861724716168</v>
      </c>
      <c r="F106" s="72" t="str">
        <f>'Teller 1'!F106</f>
        <v>Open</v>
      </c>
      <c r="G106" s="75">
        <f ca="1">COUNT($H$8:H105)-COUNTIF($J$8:J105,"&lt;"&amp;TEXT(E106,"General"))</f>
        <v>0</v>
      </c>
      <c r="H106" s="7" t="str">
        <f ca="1">IF(Model!J103=$C$4,MAXA(E106,MAX($J$8:J105)),"")</f>
        <v/>
      </c>
      <c r="I106" s="7" t="str">
        <f ca="1">IF(Model!J103=$C$4,_xll.CB.Normal(INDEX(Summary!$C$5:$E$12,7,'Teller 4'!$C$5),(INDEX(Summary!$C$5:$E$12,8,'Teller 4'!$C$5)),0),"")</f>
        <v/>
      </c>
      <c r="J106" s="7" t="str">
        <f t="shared" ca="1" si="5"/>
        <v/>
      </c>
      <c r="K106" s="76" t="str">
        <f t="shared" ca="1" si="6"/>
        <v/>
      </c>
      <c r="L106" s="73">
        <f t="shared" si="7"/>
        <v>0</v>
      </c>
      <c r="M106" s="73">
        <f t="shared" si="8"/>
        <v>0</v>
      </c>
      <c r="N106" s="73">
        <f t="shared" si="9"/>
        <v>0</v>
      </c>
      <c r="O106" s="64"/>
      <c r="P106" s="64"/>
      <c r="Q106" s="64"/>
      <c r="R106" s="64"/>
      <c r="S106" s="64"/>
      <c r="T106" s="64"/>
      <c r="U106" s="64"/>
      <c r="V106" s="64"/>
      <c r="W106" s="64"/>
      <c r="X106" s="64"/>
    </row>
    <row r="107" spans="2:24" outlineLevel="1" x14ac:dyDescent="0.25">
      <c r="B107" s="64"/>
      <c r="C107" s="64"/>
      <c r="D107" s="118">
        <v>100</v>
      </c>
      <c r="E107" s="7">
        <f>Model!D104</f>
        <v>0.66381673049949474</v>
      </c>
      <c r="F107" s="72" t="str">
        <f>'Teller 1'!F107</f>
        <v>Open</v>
      </c>
      <c r="G107" s="75">
        <f ca="1">COUNT($H$8:H106)-COUNTIF($J$8:J106,"&lt;"&amp;TEXT(E107,"General"))</f>
        <v>0</v>
      </c>
      <c r="H107" s="7" t="str">
        <f ca="1">IF(Model!J104=$C$4,MAXA(E107,MAX($J$8:J106)),"")</f>
        <v/>
      </c>
      <c r="I107" s="7" t="str">
        <f ca="1">IF(Model!J104=$C$4,_xll.CB.Normal(INDEX(Summary!$C$5:$E$12,7,'Teller 4'!$C$5),(INDEX(Summary!$C$5:$E$12,8,'Teller 4'!$C$5)),0),"")</f>
        <v/>
      </c>
      <c r="J107" s="7" t="str">
        <f t="shared" ca="1" si="5"/>
        <v/>
      </c>
      <c r="K107" s="76" t="str">
        <f t="shared" ca="1" si="6"/>
        <v/>
      </c>
      <c r="L107" s="73">
        <f t="shared" si="7"/>
        <v>0</v>
      </c>
      <c r="M107" s="73">
        <f t="shared" si="8"/>
        <v>0</v>
      </c>
      <c r="N107" s="73">
        <f t="shared" si="9"/>
        <v>0</v>
      </c>
      <c r="O107" s="64"/>
      <c r="P107" s="64"/>
      <c r="Q107" s="64"/>
      <c r="R107" s="64"/>
      <c r="S107" s="64"/>
      <c r="T107" s="64"/>
      <c r="U107" s="64"/>
      <c r="V107" s="64"/>
      <c r="W107" s="64"/>
      <c r="X107" s="64"/>
    </row>
    <row r="108" spans="2:24" outlineLevel="1" x14ac:dyDescent="0.25">
      <c r="B108" s="64"/>
      <c r="C108" s="64"/>
      <c r="D108" s="118">
        <v>101</v>
      </c>
      <c r="E108" s="7">
        <f>Model!D105</f>
        <v>0.66670484375182781</v>
      </c>
      <c r="F108" s="72" t="str">
        <f>'Teller 1'!F108</f>
        <v>Open</v>
      </c>
      <c r="G108" s="75">
        <f ca="1">COUNT($H$8:H107)-COUNTIF($J$8:J107,"&lt;"&amp;TEXT(E108,"General"))</f>
        <v>0</v>
      </c>
      <c r="H108" s="7" t="str">
        <f ca="1">IF(Model!J105=$C$4,MAXA(E108,MAX($J$8:J107)),"")</f>
        <v/>
      </c>
      <c r="I108" s="7" t="str">
        <f ca="1">IF(Model!J105=$C$4,_xll.CB.Normal(INDEX(Summary!$C$5:$E$12,7,'Teller 4'!$C$5),(INDEX(Summary!$C$5:$E$12,8,'Teller 4'!$C$5)),0),"")</f>
        <v/>
      </c>
      <c r="J108" s="7" t="str">
        <f t="shared" ca="1" si="5"/>
        <v/>
      </c>
      <c r="K108" s="76" t="str">
        <f t="shared" ca="1" si="6"/>
        <v/>
      </c>
      <c r="L108" s="73">
        <f t="shared" si="7"/>
        <v>0</v>
      </c>
      <c r="M108" s="73">
        <f t="shared" si="8"/>
        <v>0</v>
      </c>
      <c r="N108" s="73">
        <f t="shared" si="9"/>
        <v>0</v>
      </c>
      <c r="O108" s="64"/>
      <c r="P108" s="64"/>
      <c r="Q108" s="64"/>
      <c r="R108" s="64"/>
      <c r="S108" s="64"/>
      <c r="T108" s="64"/>
      <c r="U108" s="64"/>
      <c r="V108" s="64"/>
      <c r="W108" s="64"/>
      <c r="X108" s="64"/>
    </row>
    <row r="109" spans="2:24" outlineLevel="1" x14ac:dyDescent="0.25">
      <c r="B109" s="64"/>
      <c r="C109" s="64"/>
      <c r="D109" s="118">
        <v>102</v>
      </c>
      <c r="E109" s="7">
        <f>Model!D106</f>
        <v>0.66959295700416088</v>
      </c>
      <c r="F109" s="72" t="str">
        <f>'Teller 1'!F109</f>
        <v>Open</v>
      </c>
      <c r="G109" s="75">
        <f ca="1">COUNT($H$8:H108)-COUNTIF($J$8:J108,"&lt;"&amp;TEXT(E109,"General"))</f>
        <v>0</v>
      </c>
      <c r="H109" s="7" t="str">
        <f ca="1">IF(Model!J106=$C$4,MAXA(E109,MAX($J$8:J108)),"")</f>
        <v/>
      </c>
      <c r="I109" s="7" t="str">
        <f ca="1">IF(Model!J106=$C$4,_xll.CB.Normal(INDEX(Summary!$C$5:$E$12,7,'Teller 4'!$C$5),(INDEX(Summary!$C$5:$E$12,8,'Teller 4'!$C$5)),0),"")</f>
        <v/>
      </c>
      <c r="J109" s="7" t="str">
        <f t="shared" ca="1" si="5"/>
        <v/>
      </c>
      <c r="K109" s="76" t="str">
        <f t="shared" ca="1" si="6"/>
        <v/>
      </c>
      <c r="L109" s="73">
        <f t="shared" si="7"/>
        <v>0</v>
      </c>
      <c r="M109" s="73">
        <f t="shared" si="8"/>
        <v>0</v>
      </c>
      <c r="N109" s="73">
        <f t="shared" si="9"/>
        <v>0</v>
      </c>
      <c r="O109" s="64"/>
      <c r="P109" s="64"/>
      <c r="Q109" s="64"/>
      <c r="R109" s="64"/>
      <c r="S109" s="64"/>
      <c r="T109" s="64"/>
      <c r="U109" s="64"/>
      <c r="V109" s="64"/>
      <c r="W109" s="64"/>
      <c r="X109" s="64"/>
    </row>
    <row r="110" spans="2:24" outlineLevel="1" x14ac:dyDescent="0.25">
      <c r="B110" s="64"/>
      <c r="C110" s="64"/>
      <c r="D110" s="118">
        <v>103</v>
      </c>
      <c r="E110" s="7">
        <f>Model!D107</f>
        <v>0.67248107025649395</v>
      </c>
      <c r="F110" s="72" t="str">
        <f>'Teller 1'!F110</f>
        <v>Open</v>
      </c>
      <c r="G110" s="75">
        <f ca="1">COUNT($H$8:H109)-COUNTIF($J$8:J109,"&lt;"&amp;TEXT(E110,"General"))</f>
        <v>0</v>
      </c>
      <c r="H110" s="7" t="str">
        <f ca="1">IF(Model!J107=$C$4,MAXA(E110,MAX($J$8:J109)),"")</f>
        <v/>
      </c>
      <c r="I110" s="7" t="str">
        <f ca="1">IF(Model!J107=$C$4,_xll.CB.Normal(INDEX(Summary!$C$5:$E$12,7,'Teller 4'!$C$5),(INDEX(Summary!$C$5:$E$12,8,'Teller 4'!$C$5)),0),"")</f>
        <v/>
      </c>
      <c r="J110" s="7" t="str">
        <f t="shared" ca="1" si="5"/>
        <v/>
      </c>
      <c r="K110" s="76" t="str">
        <f t="shared" ca="1" si="6"/>
        <v/>
      </c>
      <c r="L110" s="73">
        <f t="shared" si="7"/>
        <v>0</v>
      </c>
      <c r="M110" s="73">
        <f t="shared" si="8"/>
        <v>0</v>
      </c>
      <c r="N110" s="73">
        <f t="shared" si="9"/>
        <v>0</v>
      </c>
      <c r="O110" s="64"/>
      <c r="P110" s="64"/>
      <c r="Q110" s="64"/>
      <c r="R110" s="64"/>
      <c r="S110" s="64"/>
      <c r="T110" s="64"/>
      <c r="U110" s="64"/>
      <c r="V110" s="64"/>
      <c r="W110" s="64"/>
      <c r="X110" s="64"/>
    </row>
    <row r="111" spans="2:24" outlineLevel="1" x14ac:dyDescent="0.25">
      <c r="B111" s="64"/>
      <c r="C111" s="64"/>
      <c r="D111" s="118">
        <v>104</v>
      </c>
      <c r="E111" s="7">
        <f>Model!D108</f>
        <v>0.67536918350882702</v>
      </c>
      <c r="F111" s="72" t="str">
        <f>'Teller 1'!F111</f>
        <v>Open</v>
      </c>
      <c r="G111" s="75">
        <f ca="1">COUNT($H$8:H110)-COUNTIF($J$8:J110,"&lt;"&amp;TEXT(E111,"General"))</f>
        <v>0</v>
      </c>
      <c r="H111" s="7" t="str">
        <f ca="1">IF(Model!J108=$C$4,MAXA(E111,MAX($J$8:J110)),"")</f>
        <v/>
      </c>
      <c r="I111" s="7" t="str">
        <f ca="1">IF(Model!J108=$C$4,_xll.CB.Normal(INDEX(Summary!$C$5:$E$12,7,'Teller 4'!$C$5),(INDEX(Summary!$C$5:$E$12,8,'Teller 4'!$C$5)),0),"")</f>
        <v/>
      </c>
      <c r="J111" s="7" t="str">
        <f t="shared" ca="1" si="5"/>
        <v/>
      </c>
      <c r="K111" s="76" t="str">
        <f t="shared" ca="1" si="6"/>
        <v/>
      </c>
      <c r="L111" s="73">
        <f t="shared" si="7"/>
        <v>0</v>
      </c>
      <c r="M111" s="73">
        <f t="shared" si="8"/>
        <v>0</v>
      </c>
      <c r="N111" s="73">
        <f t="shared" si="9"/>
        <v>0</v>
      </c>
      <c r="O111" s="64"/>
      <c r="P111" s="64"/>
      <c r="Q111" s="64"/>
      <c r="R111" s="64"/>
      <c r="S111" s="64"/>
      <c r="T111" s="64"/>
      <c r="U111" s="64"/>
      <c r="V111" s="64"/>
      <c r="W111" s="64"/>
      <c r="X111" s="64"/>
    </row>
    <row r="112" spans="2:24" outlineLevel="1" x14ac:dyDescent="0.25">
      <c r="B112" s="64"/>
      <c r="C112" s="64"/>
      <c r="D112" s="118">
        <v>105</v>
      </c>
      <c r="E112" s="7">
        <f>Model!D109</f>
        <v>0.67825729676116009</v>
      </c>
      <c r="F112" s="72" t="str">
        <f>'Teller 1'!F112</f>
        <v>Open</v>
      </c>
      <c r="G112" s="75">
        <f ca="1">COUNT($H$8:H111)-COUNTIF($J$8:J111,"&lt;"&amp;TEXT(E112,"General"))</f>
        <v>0</v>
      </c>
      <c r="H112" s="7" t="str">
        <f ca="1">IF(Model!J109=$C$4,MAXA(E112,MAX($J$8:J111)),"")</f>
        <v/>
      </c>
      <c r="I112" s="7" t="str">
        <f ca="1">IF(Model!J109=$C$4,_xll.CB.Normal(INDEX(Summary!$C$5:$E$12,7,'Teller 4'!$C$5),(INDEX(Summary!$C$5:$E$12,8,'Teller 4'!$C$5)),0),"")</f>
        <v/>
      </c>
      <c r="J112" s="7" t="str">
        <f t="shared" ca="1" si="5"/>
        <v/>
      </c>
      <c r="K112" s="76" t="str">
        <f t="shared" ca="1" si="6"/>
        <v/>
      </c>
      <c r="L112" s="73">
        <f t="shared" si="7"/>
        <v>0</v>
      </c>
      <c r="M112" s="73">
        <f t="shared" si="8"/>
        <v>0</v>
      </c>
      <c r="N112" s="73">
        <f t="shared" si="9"/>
        <v>0</v>
      </c>
      <c r="O112" s="64"/>
      <c r="P112" s="64"/>
      <c r="Q112" s="64"/>
      <c r="R112" s="64"/>
      <c r="S112" s="64"/>
      <c r="T112" s="64"/>
      <c r="U112" s="64"/>
      <c r="V112" s="64"/>
      <c r="W112" s="64"/>
      <c r="X112" s="64"/>
    </row>
    <row r="113" spans="2:24" outlineLevel="1" x14ac:dyDescent="0.25">
      <c r="B113" s="64"/>
      <c r="C113" s="64"/>
      <c r="D113" s="118">
        <v>106</v>
      </c>
      <c r="E113" s="7">
        <f>Model!D110</f>
        <v>0.68114541001349316</v>
      </c>
      <c r="F113" s="72" t="str">
        <f>'Teller 1'!F113</f>
        <v>Open</v>
      </c>
      <c r="G113" s="75">
        <f ca="1">COUNT($H$8:H112)-COUNTIF($J$8:J112,"&lt;"&amp;TEXT(E113,"General"))</f>
        <v>0</v>
      </c>
      <c r="H113" s="7" t="str">
        <f ca="1">IF(Model!J110=$C$4,MAXA(E113,MAX($J$8:J112)),"")</f>
        <v/>
      </c>
      <c r="I113" s="7" t="str">
        <f ca="1">IF(Model!J110=$C$4,_xll.CB.Normal(INDEX(Summary!$C$5:$E$12,7,'Teller 4'!$C$5),(INDEX(Summary!$C$5:$E$12,8,'Teller 4'!$C$5)),0),"")</f>
        <v/>
      </c>
      <c r="J113" s="7" t="str">
        <f t="shared" ca="1" si="5"/>
        <v/>
      </c>
      <c r="K113" s="76" t="str">
        <f t="shared" ca="1" si="6"/>
        <v/>
      </c>
      <c r="L113" s="73">
        <f t="shared" si="7"/>
        <v>0</v>
      </c>
      <c r="M113" s="73">
        <f t="shared" si="8"/>
        <v>0</v>
      </c>
      <c r="N113" s="73">
        <f t="shared" si="9"/>
        <v>0</v>
      </c>
      <c r="O113" s="64"/>
      <c r="P113" s="64"/>
      <c r="Q113" s="64"/>
      <c r="R113" s="64"/>
      <c r="S113" s="64"/>
      <c r="T113" s="64"/>
      <c r="U113" s="64"/>
      <c r="V113" s="64"/>
      <c r="W113" s="64"/>
      <c r="X113" s="64"/>
    </row>
    <row r="114" spans="2:24" outlineLevel="1" x14ac:dyDescent="0.25">
      <c r="B114" s="64"/>
      <c r="C114" s="64"/>
      <c r="D114" s="118">
        <v>107</v>
      </c>
      <c r="E114" s="7">
        <f>Model!D111</f>
        <v>0.68403352326582623</v>
      </c>
      <c r="F114" s="72" t="str">
        <f>'Teller 1'!F114</f>
        <v>Open</v>
      </c>
      <c r="G114" s="75">
        <f ca="1">COUNT($H$8:H113)-COUNTIF($J$8:J113,"&lt;"&amp;TEXT(E114,"General"))</f>
        <v>0</v>
      </c>
      <c r="H114" s="7" t="str">
        <f ca="1">IF(Model!J111=$C$4,MAXA(E114,MAX($J$8:J113)),"")</f>
        <v/>
      </c>
      <c r="I114" s="7" t="str">
        <f ca="1">IF(Model!J111=$C$4,_xll.CB.Normal(INDEX(Summary!$C$5:$E$12,7,'Teller 4'!$C$5),(INDEX(Summary!$C$5:$E$12,8,'Teller 4'!$C$5)),0),"")</f>
        <v/>
      </c>
      <c r="J114" s="7" t="str">
        <f t="shared" ca="1" si="5"/>
        <v/>
      </c>
      <c r="K114" s="76" t="str">
        <f t="shared" ca="1" si="6"/>
        <v/>
      </c>
      <c r="L114" s="73">
        <f t="shared" si="7"/>
        <v>0</v>
      </c>
      <c r="M114" s="73">
        <f t="shared" si="8"/>
        <v>0</v>
      </c>
      <c r="N114" s="73">
        <f t="shared" si="9"/>
        <v>0</v>
      </c>
      <c r="O114" s="64"/>
      <c r="P114" s="64"/>
      <c r="Q114" s="64"/>
      <c r="R114" s="64"/>
      <c r="S114" s="64"/>
      <c r="T114" s="64"/>
      <c r="U114" s="64"/>
      <c r="V114" s="64"/>
      <c r="W114" s="64"/>
      <c r="X114" s="64"/>
    </row>
    <row r="115" spans="2:24" outlineLevel="1" x14ac:dyDescent="0.25">
      <c r="B115" s="64"/>
      <c r="C115" s="64"/>
      <c r="D115" s="118">
        <v>108</v>
      </c>
      <c r="E115" s="7">
        <f>Model!D112</f>
        <v>0.6869216365181593</v>
      </c>
      <c r="F115" s="72" t="str">
        <f>'Teller 1'!F115</f>
        <v>Open</v>
      </c>
      <c r="G115" s="75">
        <f ca="1">COUNT($H$8:H114)-COUNTIF($J$8:J114,"&lt;"&amp;TEXT(E115,"General"))</f>
        <v>0</v>
      </c>
      <c r="H115" s="7" t="str">
        <f ca="1">IF(Model!J112=$C$4,MAXA(E115,MAX($J$8:J114)),"")</f>
        <v/>
      </c>
      <c r="I115" s="7" t="str">
        <f ca="1">IF(Model!J112=$C$4,_xll.CB.Normal(INDEX(Summary!$C$5:$E$12,7,'Teller 4'!$C$5),(INDEX(Summary!$C$5:$E$12,8,'Teller 4'!$C$5)),0),"")</f>
        <v/>
      </c>
      <c r="J115" s="7" t="str">
        <f t="shared" ca="1" si="5"/>
        <v/>
      </c>
      <c r="K115" s="76" t="str">
        <f t="shared" ca="1" si="6"/>
        <v/>
      </c>
      <c r="L115" s="73">
        <f t="shared" si="7"/>
        <v>0</v>
      </c>
      <c r="M115" s="73">
        <f t="shared" si="8"/>
        <v>0</v>
      </c>
      <c r="N115" s="73">
        <f t="shared" si="9"/>
        <v>0</v>
      </c>
      <c r="O115" s="64"/>
      <c r="P115" s="64"/>
      <c r="Q115" s="64"/>
      <c r="R115" s="64"/>
      <c r="S115" s="64"/>
      <c r="T115" s="64"/>
      <c r="U115" s="64"/>
      <c r="V115" s="64"/>
      <c r="W115" s="64"/>
      <c r="X115" s="64"/>
    </row>
    <row r="116" spans="2:24" outlineLevel="1" x14ac:dyDescent="0.25">
      <c r="B116" s="64"/>
      <c r="C116" s="64"/>
      <c r="D116" s="118">
        <v>109</v>
      </c>
      <c r="E116" s="7">
        <f>Model!D113</f>
        <v>0.68980974977049236</v>
      </c>
      <c r="F116" s="72" t="str">
        <f>'Teller 1'!F116</f>
        <v>Open</v>
      </c>
      <c r="G116" s="75">
        <f ca="1">COUNT($H$8:H115)-COUNTIF($J$8:J115,"&lt;"&amp;TEXT(E116,"General"))</f>
        <v>0</v>
      </c>
      <c r="H116" s="7" t="str">
        <f ca="1">IF(Model!J113=$C$4,MAXA(E116,MAX($J$8:J115)),"")</f>
        <v/>
      </c>
      <c r="I116" s="7" t="str">
        <f ca="1">IF(Model!J113=$C$4,_xll.CB.Normal(INDEX(Summary!$C$5:$E$12,7,'Teller 4'!$C$5),(INDEX(Summary!$C$5:$E$12,8,'Teller 4'!$C$5)),0),"")</f>
        <v/>
      </c>
      <c r="J116" s="7" t="str">
        <f t="shared" ca="1" si="5"/>
        <v/>
      </c>
      <c r="K116" s="76" t="str">
        <f t="shared" ca="1" si="6"/>
        <v/>
      </c>
      <c r="L116" s="73">
        <f t="shared" si="7"/>
        <v>0</v>
      </c>
      <c r="M116" s="73">
        <f t="shared" si="8"/>
        <v>0</v>
      </c>
      <c r="N116" s="73">
        <f t="shared" si="9"/>
        <v>0</v>
      </c>
      <c r="O116" s="64"/>
      <c r="P116" s="64"/>
      <c r="Q116" s="64"/>
      <c r="R116" s="64"/>
      <c r="S116" s="64"/>
      <c r="T116" s="64"/>
      <c r="U116" s="64"/>
      <c r="V116" s="64"/>
      <c r="W116" s="64"/>
      <c r="X116" s="64"/>
    </row>
    <row r="117" spans="2:24" outlineLevel="1" x14ac:dyDescent="0.25">
      <c r="B117" s="64"/>
      <c r="C117" s="64"/>
      <c r="D117" s="118">
        <v>110</v>
      </c>
      <c r="E117" s="7">
        <f>Model!D114</f>
        <v>0.69269786302282543</v>
      </c>
      <c r="F117" s="72" t="str">
        <f>'Teller 1'!F117</f>
        <v>Open</v>
      </c>
      <c r="G117" s="75">
        <f ca="1">COUNT($H$8:H116)-COUNTIF($J$8:J116,"&lt;"&amp;TEXT(E117,"General"))</f>
        <v>0</v>
      </c>
      <c r="H117" s="7" t="str">
        <f ca="1">IF(Model!J114=$C$4,MAXA(E117,MAX($J$8:J116)),"")</f>
        <v/>
      </c>
      <c r="I117" s="7" t="str">
        <f ca="1">IF(Model!J114=$C$4,_xll.CB.Normal(INDEX(Summary!$C$5:$E$12,7,'Teller 4'!$C$5),(INDEX(Summary!$C$5:$E$12,8,'Teller 4'!$C$5)),0),"")</f>
        <v/>
      </c>
      <c r="J117" s="7" t="str">
        <f t="shared" ca="1" si="5"/>
        <v/>
      </c>
      <c r="K117" s="76" t="str">
        <f t="shared" ca="1" si="6"/>
        <v/>
      </c>
      <c r="L117" s="73">
        <f t="shared" si="7"/>
        <v>0</v>
      </c>
      <c r="M117" s="73">
        <f t="shared" si="8"/>
        <v>0</v>
      </c>
      <c r="N117" s="73">
        <f t="shared" si="9"/>
        <v>0</v>
      </c>
      <c r="O117" s="64"/>
      <c r="P117" s="64"/>
      <c r="Q117" s="64"/>
      <c r="R117" s="64"/>
      <c r="S117" s="64"/>
      <c r="T117" s="64"/>
      <c r="U117" s="64"/>
      <c r="V117" s="64"/>
      <c r="W117" s="64"/>
      <c r="X117" s="64"/>
    </row>
    <row r="118" spans="2:24" outlineLevel="1" x14ac:dyDescent="0.25">
      <c r="B118" s="64"/>
      <c r="C118" s="64"/>
      <c r="D118" s="118">
        <v>111</v>
      </c>
      <c r="E118" s="7">
        <f>Model!D115</f>
        <v>0.6955859762751585</v>
      </c>
      <c r="F118" s="72" t="str">
        <f>'Teller 1'!F118</f>
        <v>Open</v>
      </c>
      <c r="G118" s="75">
        <f ca="1">COUNT($H$8:H117)-COUNTIF($J$8:J117,"&lt;"&amp;TEXT(E118,"General"))</f>
        <v>0</v>
      </c>
      <c r="H118" s="7" t="str">
        <f ca="1">IF(Model!J115=$C$4,MAXA(E118,MAX($J$8:J117)),"")</f>
        <v/>
      </c>
      <c r="I118" s="7" t="str">
        <f ca="1">IF(Model!J115=$C$4,_xll.CB.Normal(INDEX(Summary!$C$5:$E$12,7,'Teller 4'!$C$5),(INDEX(Summary!$C$5:$E$12,8,'Teller 4'!$C$5)),0),"")</f>
        <v/>
      </c>
      <c r="J118" s="7" t="str">
        <f t="shared" ca="1" si="5"/>
        <v/>
      </c>
      <c r="K118" s="76" t="str">
        <f t="shared" ca="1" si="6"/>
        <v/>
      </c>
      <c r="L118" s="73">
        <f t="shared" si="7"/>
        <v>0</v>
      </c>
      <c r="M118" s="73">
        <f t="shared" si="8"/>
        <v>0</v>
      </c>
      <c r="N118" s="73">
        <f t="shared" si="9"/>
        <v>0</v>
      </c>
      <c r="O118" s="64"/>
      <c r="P118" s="64"/>
      <c r="Q118" s="64"/>
      <c r="R118" s="64"/>
      <c r="S118" s="64"/>
      <c r="T118" s="64"/>
      <c r="U118" s="64"/>
      <c r="V118" s="64"/>
      <c r="W118" s="64"/>
      <c r="X118" s="64"/>
    </row>
    <row r="119" spans="2:24" outlineLevel="1" x14ac:dyDescent="0.25">
      <c r="B119" s="64"/>
      <c r="C119" s="64"/>
      <c r="D119" s="118">
        <v>112</v>
      </c>
      <c r="E119" s="7">
        <f>Model!D116</f>
        <v>0.69847408952749157</v>
      </c>
      <c r="F119" s="72" t="str">
        <f>'Teller 1'!F119</f>
        <v>Open</v>
      </c>
      <c r="G119" s="75">
        <f ca="1">COUNT($H$8:H118)-COUNTIF($J$8:J118,"&lt;"&amp;TEXT(E119,"General"))</f>
        <v>0</v>
      </c>
      <c r="H119" s="7" t="str">
        <f ca="1">IF(Model!J116=$C$4,MAXA(E119,MAX($J$8:J118)),"")</f>
        <v/>
      </c>
      <c r="I119" s="7" t="str">
        <f ca="1">IF(Model!J116=$C$4,_xll.CB.Normal(INDEX(Summary!$C$5:$E$12,7,'Teller 4'!$C$5),(INDEX(Summary!$C$5:$E$12,8,'Teller 4'!$C$5)),0),"")</f>
        <v/>
      </c>
      <c r="J119" s="7" t="str">
        <f t="shared" ca="1" si="5"/>
        <v/>
      </c>
      <c r="K119" s="76" t="str">
        <f t="shared" ca="1" si="6"/>
        <v/>
      </c>
      <c r="L119" s="73">
        <f t="shared" si="7"/>
        <v>0</v>
      </c>
      <c r="M119" s="73">
        <f t="shared" si="8"/>
        <v>0</v>
      </c>
      <c r="N119" s="73">
        <f t="shared" si="9"/>
        <v>0</v>
      </c>
      <c r="O119" s="64"/>
      <c r="P119" s="64"/>
      <c r="Q119" s="64"/>
      <c r="R119" s="64"/>
      <c r="S119" s="64"/>
      <c r="T119" s="64"/>
      <c r="U119" s="64"/>
      <c r="V119" s="64"/>
      <c r="W119" s="64"/>
      <c r="X119" s="64"/>
    </row>
    <row r="120" spans="2:24" outlineLevel="1" x14ac:dyDescent="0.25">
      <c r="B120" s="64"/>
      <c r="C120" s="64"/>
      <c r="D120" s="118">
        <v>113</v>
      </c>
      <c r="E120" s="7">
        <f>Model!D117</f>
        <v>0.70136220277982464</v>
      </c>
      <c r="F120" s="72" t="str">
        <f>'Teller 1'!F120</f>
        <v>Open</v>
      </c>
      <c r="G120" s="75">
        <f ca="1">COUNT($H$8:H119)-COUNTIF($J$8:J119,"&lt;"&amp;TEXT(E120,"General"))</f>
        <v>0</v>
      </c>
      <c r="H120" s="7" t="str">
        <f ca="1">IF(Model!J117=$C$4,MAXA(E120,MAX($J$8:J119)),"")</f>
        <v/>
      </c>
      <c r="I120" s="7" t="str">
        <f ca="1">IF(Model!J117=$C$4,_xll.CB.Normal(INDEX(Summary!$C$5:$E$12,7,'Teller 4'!$C$5),(INDEX(Summary!$C$5:$E$12,8,'Teller 4'!$C$5)),0),"")</f>
        <v/>
      </c>
      <c r="J120" s="7" t="str">
        <f t="shared" ca="1" si="5"/>
        <v/>
      </c>
      <c r="K120" s="76" t="str">
        <f t="shared" ca="1" si="6"/>
        <v/>
      </c>
      <c r="L120" s="73">
        <f t="shared" si="7"/>
        <v>0</v>
      </c>
      <c r="M120" s="73">
        <f t="shared" si="8"/>
        <v>0</v>
      </c>
      <c r="N120" s="73">
        <f t="shared" si="9"/>
        <v>0</v>
      </c>
      <c r="O120" s="64"/>
      <c r="P120" s="64"/>
      <c r="Q120" s="64"/>
      <c r="R120" s="64"/>
      <c r="S120" s="64"/>
      <c r="T120" s="64"/>
      <c r="U120" s="64"/>
      <c r="V120" s="64"/>
      <c r="W120" s="64"/>
      <c r="X120" s="64"/>
    </row>
    <row r="121" spans="2:24" outlineLevel="1" x14ac:dyDescent="0.25">
      <c r="B121" s="64"/>
      <c r="C121" s="64"/>
      <c r="D121" s="118">
        <v>114</v>
      </c>
      <c r="E121" s="7">
        <f>Model!D118</f>
        <v>0.70425031603215771</v>
      </c>
      <c r="F121" s="72" t="str">
        <f>'Teller 1'!F121</f>
        <v>Open</v>
      </c>
      <c r="G121" s="75">
        <f ca="1">COUNT($H$8:H120)-COUNTIF($J$8:J120,"&lt;"&amp;TEXT(E121,"General"))</f>
        <v>0</v>
      </c>
      <c r="H121" s="7" t="str">
        <f ca="1">IF(Model!J118=$C$4,MAXA(E121,MAX($J$8:J120)),"")</f>
        <v/>
      </c>
      <c r="I121" s="7" t="str">
        <f ca="1">IF(Model!J118=$C$4,_xll.CB.Normal(INDEX(Summary!$C$5:$E$12,7,'Teller 4'!$C$5),(INDEX(Summary!$C$5:$E$12,8,'Teller 4'!$C$5)),0),"")</f>
        <v/>
      </c>
      <c r="J121" s="7" t="str">
        <f t="shared" ca="1" si="5"/>
        <v/>
      </c>
      <c r="K121" s="76" t="str">
        <f t="shared" ca="1" si="6"/>
        <v/>
      </c>
      <c r="L121" s="73">
        <f t="shared" si="7"/>
        <v>0</v>
      </c>
      <c r="M121" s="73">
        <f t="shared" si="8"/>
        <v>0</v>
      </c>
      <c r="N121" s="73">
        <f t="shared" si="9"/>
        <v>0</v>
      </c>
      <c r="O121" s="64"/>
      <c r="P121" s="64"/>
      <c r="Q121" s="64"/>
      <c r="R121" s="64"/>
      <c r="S121" s="64"/>
      <c r="T121" s="64"/>
      <c r="U121" s="64"/>
      <c r="V121" s="64"/>
      <c r="W121" s="64"/>
      <c r="X121" s="64"/>
    </row>
    <row r="122" spans="2:24" outlineLevel="1" x14ac:dyDescent="0.25">
      <c r="B122" s="64"/>
      <c r="C122" s="64"/>
      <c r="D122" s="118">
        <v>115</v>
      </c>
      <c r="E122" s="7">
        <f>Model!D119</f>
        <v>0.70713842928449078</v>
      </c>
      <c r="F122" s="72" t="str">
        <f>'Teller 1'!F122</f>
        <v>Open</v>
      </c>
      <c r="G122" s="75">
        <f ca="1">COUNT($H$8:H121)-COUNTIF($J$8:J121,"&lt;"&amp;TEXT(E122,"General"))</f>
        <v>0</v>
      </c>
      <c r="H122" s="7" t="str">
        <f ca="1">IF(Model!J119=$C$4,MAXA(E122,MAX($J$8:J121)),"")</f>
        <v/>
      </c>
      <c r="I122" s="7" t="str">
        <f ca="1">IF(Model!J119=$C$4,_xll.CB.Normal(INDEX(Summary!$C$5:$E$12,7,'Teller 4'!$C$5),(INDEX(Summary!$C$5:$E$12,8,'Teller 4'!$C$5)),0),"")</f>
        <v/>
      </c>
      <c r="J122" s="7" t="str">
        <f t="shared" ca="1" si="5"/>
        <v/>
      </c>
      <c r="K122" s="76" t="str">
        <f t="shared" ca="1" si="6"/>
        <v/>
      </c>
      <c r="L122" s="73">
        <f t="shared" si="7"/>
        <v>0</v>
      </c>
      <c r="M122" s="73">
        <f t="shared" si="8"/>
        <v>0</v>
      </c>
      <c r="N122" s="73">
        <f t="shared" si="9"/>
        <v>0</v>
      </c>
      <c r="O122" s="64"/>
      <c r="P122" s="64"/>
      <c r="Q122" s="64"/>
      <c r="R122" s="64"/>
      <c r="S122" s="64"/>
      <c r="T122" s="64"/>
      <c r="U122" s="64"/>
      <c r="V122" s="64"/>
      <c r="W122" s="64"/>
      <c r="X122" s="64"/>
    </row>
    <row r="123" spans="2:24" outlineLevel="1" x14ac:dyDescent="0.25">
      <c r="B123" s="64"/>
      <c r="C123" s="64"/>
      <c r="D123" s="118">
        <v>116</v>
      </c>
      <c r="E123" s="7" t="str">
        <f>Model!D120</f>
        <v>Closed</v>
      </c>
      <c r="F123" s="72" t="str">
        <f>'Teller 1'!F123</f>
        <v>Open</v>
      </c>
      <c r="G123" s="75">
        <f ca="1">COUNT($H$8:H122)-COUNTIF($J$8:J122,"&lt;"&amp;TEXT(E123,"General"))</f>
        <v>-114</v>
      </c>
      <c r="H123" s="7" t="str">
        <f>IF(Model!J120=$C$4,MAXA(E123,MAX($J$8:J122)),"")</f>
        <v/>
      </c>
      <c r="I123" s="7" t="str">
        <f>IF(Model!J120=$C$4,_xll.CB.Normal(INDEX(Summary!$C$5:$E$12,7,'Teller 4'!$C$5),(INDEX(Summary!$C$5:$E$12,8,'Teller 4'!$C$5)),0),"")</f>
        <v/>
      </c>
      <c r="J123" s="7" t="str">
        <f t="shared" si="5"/>
        <v/>
      </c>
      <c r="K123" s="76" t="str">
        <f t="shared" si="6"/>
        <v/>
      </c>
      <c r="L123" s="73">
        <f t="shared" si="7"/>
        <v>0</v>
      </c>
      <c r="M123" s="73">
        <f t="shared" si="8"/>
        <v>0</v>
      </c>
      <c r="N123" s="73">
        <f t="shared" si="9"/>
        <v>0</v>
      </c>
      <c r="O123" s="64"/>
      <c r="P123" s="64"/>
      <c r="Q123" s="64"/>
      <c r="R123" s="64"/>
      <c r="S123" s="64"/>
      <c r="T123" s="64"/>
      <c r="U123" s="64"/>
      <c r="V123" s="64"/>
      <c r="W123" s="64"/>
      <c r="X123" s="64"/>
    </row>
    <row r="124" spans="2:24" outlineLevel="1" x14ac:dyDescent="0.25">
      <c r="B124" s="64"/>
      <c r="C124" s="64"/>
      <c r="D124" s="118">
        <v>117</v>
      </c>
      <c r="E124" s="7" t="str">
        <f>Model!D121</f>
        <v>Closed</v>
      </c>
      <c r="F124" s="72" t="str">
        <f>'Teller 1'!F124</f>
        <v>Open</v>
      </c>
      <c r="G124" s="75">
        <f ca="1">COUNT($H$8:H123)-COUNTIF($J$8:J123,"&lt;"&amp;TEXT(E124,"General"))</f>
        <v>-115</v>
      </c>
      <c r="H124" s="7" t="str">
        <f>IF(Model!J121=$C$4,MAXA(E124,MAX($J$8:J123)),"")</f>
        <v/>
      </c>
      <c r="I124" s="7" t="str">
        <f>IF(Model!J121=$C$4,_xll.CB.Normal(INDEX(Summary!$C$5:$E$12,7,'Teller 4'!$C$5),(INDEX(Summary!$C$5:$E$12,8,'Teller 4'!$C$5)),0),"")</f>
        <v/>
      </c>
      <c r="J124" s="7" t="str">
        <f t="shared" si="5"/>
        <v/>
      </c>
      <c r="K124" s="76" t="str">
        <f t="shared" si="6"/>
        <v/>
      </c>
      <c r="L124" s="73">
        <f t="shared" si="7"/>
        <v>0</v>
      </c>
      <c r="M124" s="73">
        <f t="shared" si="8"/>
        <v>0</v>
      </c>
      <c r="N124" s="73">
        <f t="shared" si="9"/>
        <v>0</v>
      </c>
      <c r="O124" s="64"/>
      <c r="P124" s="64"/>
      <c r="Q124" s="64"/>
      <c r="R124" s="64"/>
      <c r="S124" s="64"/>
      <c r="T124" s="64"/>
      <c r="U124" s="64"/>
      <c r="V124" s="64"/>
      <c r="W124" s="64"/>
      <c r="X124" s="64"/>
    </row>
    <row r="125" spans="2:24" outlineLevel="1" x14ac:dyDescent="0.25">
      <c r="B125" s="64"/>
      <c r="C125" s="64"/>
      <c r="D125" s="118">
        <v>118</v>
      </c>
      <c r="E125" s="7" t="str">
        <f>Model!D122</f>
        <v>Closed</v>
      </c>
      <c r="F125" s="72" t="str">
        <f>'Teller 1'!F125</f>
        <v>Open</v>
      </c>
      <c r="G125" s="75">
        <f ca="1">COUNT($H$8:H124)-COUNTIF($J$8:J124,"&lt;"&amp;TEXT(E125,"General"))</f>
        <v>-116</v>
      </c>
      <c r="H125" s="7" t="str">
        <f>IF(Model!J122=$C$4,MAXA(E125,MAX($J$8:J124)),"")</f>
        <v/>
      </c>
      <c r="I125" s="7" t="str">
        <f>IF(Model!J122=$C$4,_xll.CB.Normal(INDEX(Summary!$C$5:$E$12,7,'Teller 4'!$C$5),(INDEX(Summary!$C$5:$E$12,8,'Teller 4'!$C$5)),0),"")</f>
        <v/>
      </c>
      <c r="J125" s="7" t="str">
        <f t="shared" si="5"/>
        <v/>
      </c>
      <c r="K125" s="76" t="str">
        <f t="shared" si="6"/>
        <v/>
      </c>
      <c r="L125" s="73">
        <f t="shared" si="7"/>
        <v>0</v>
      </c>
      <c r="M125" s="73">
        <f t="shared" si="8"/>
        <v>0</v>
      </c>
      <c r="N125" s="73">
        <f t="shared" si="9"/>
        <v>0</v>
      </c>
      <c r="O125" s="64"/>
      <c r="P125" s="64"/>
      <c r="Q125" s="64"/>
      <c r="R125" s="64"/>
      <c r="S125" s="64"/>
      <c r="T125" s="64"/>
      <c r="U125" s="64"/>
      <c r="V125" s="64"/>
      <c r="W125" s="64"/>
      <c r="X125" s="64"/>
    </row>
    <row r="126" spans="2:24" outlineLevel="1" x14ac:dyDescent="0.25">
      <c r="B126" s="64"/>
      <c r="C126" s="64"/>
      <c r="D126" s="118">
        <v>119</v>
      </c>
      <c r="E126" s="7" t="str">
        <f>Model!D123</f>
        <v>Closed</v>
      </c>
      <c r="F126" s="72" t="str">
        <f>'Teller 1'!F126</f>
        <v>Open</v>
      </c>
      <c r="G126" s="75">
        <f ca="1">COUNT($H$8:H125)-COUNTIF($J$8:J125,"&lt;"&amp;TEXT(E126,"General"))</f>
        <v>-117</v>
      </c>
      <c r="H126" s="7" t="str">
        <f>IF(Model!J123=$C$4,MAXA(E126,MAX($J$8:J125)),"")</f>
        <v/>
      </c>
      <c r="I126" s="7" t="str">
        <f>IF(Model!J123=$C$4,_xll.CB.Normal(INDEX(Summary!$C$5:$E$12,7,'Teller 4'!$C$5),(INDEX(Summary!$C$5:$E$12,8,'Teller 4'!$C$5)),0),"")</f>
        <v/>
      </c>
      <c r="J126" s="7" t="str">
        <f t="shared" si="5"/>
        <v/>
      </c>
      <c r="K126" s="76" t="str">
        <f t="shared" si="6"/>
        <v/>
      </c>
      <c r="L126" s="73">
        <f t="shared" si="7"/>
        <v>0</v>
      </c>
      <c r="M126" s="73">
        <f t="shared" si="8"/>
        <v>0</v>
      </c>
      <c r="N126" s="73">
        <f t="shared" si="9"/>
        <v>0</v>
      </c>
      <c r="O126" s="64"/>
      <c r="P126" s="64"/>
      <c r="Q126" s="64"/>
      <c r="R126" s="64"/>
      <c r="S126" s="64"/>
      <c r="T126" s="64"/>
      <c r="U126" s="64"/>
      <c r="V126" s="64"/>
      <c r="W126" s="64"/>
      <c r="X126" s="64"/>
    </row>
    <row r="127" spans="2:24" outlineLevel="1" x14ac:dyDescent="0.25">
      <c r="B127" s="64"/>
      <c r="C127" s="64"/>
      <c r="D127" s="118">
        <v>120</v>
      </c>
      <c r="E127" s="7" t="str">
        <f>Model!D124</f>
        <v>Closed</v>
      </c>
      <c r="F127" s="72" t="str">
        <f>'Teller 1'!F127</f>
        <v>Open</v>
      </c>
      <c r="G127" s="75">
        <f ca="1">COUNT($H$8:H126)-COUNTIF($J$8:J126,"&lt;"&amp;TEXT(E127,"General"))</f>
        <v>-118</v>
      </c>
      <c r="H127" s="7" t="str">
        <f>IF(Model!J124=$C$4,MAXA(E127,MAX($J$8:J126)),"")</f>
        <v/>
      </c>
      <c r="I127" s="7" t="str">
        <f>IF(Model!J124=$C$4,_xll.CB.Normal(INDEX(Summary!$C$5:$E$12,7,'Teller 4'!$C$5),(INDEX(Summary!$C$5:$E$12,8,'Teller 4'!$C$5)),0),"")</f>
        <v/>
      </c>
      <c r="J127" s="7" t="str">
        <f t="shared" si="5"/>
        <v/>
      </c>
      <c r="K127" s="76" t="str">
        <f t="shared" si="6"/>
        <v/>
      </c>
      <c r="L127" s="73">
        <f t="shared" si="7"/>
        <v>0</v>
      </c>
      <c r="M127" s="73">
        <f t="shared" si="8"/>
        <v>0</v>
      </c>
      <c r="N127" s="73">
        <f t="shared" si="9"/>
        <v>0</v>
      </c>
      <c r="O127" s="64"/>
      <c r="P127" s="64"/>
      <c r="Q127" s="64"/>
      <c r="R127" s="64"/>
      <c r="S127" s="64"/>
      <c r="T127" s="64"/>
      <c r="U127" s="64"/>
      <c r="V127" s="64"/>
      <c r="W127" s="64"/>
      <c r="X127" s="64"/>
    </row>
    <row r="128" spans="2:24" outlineLevel="1" x14ac:dyDescent="0.25">
      <c r="B128" s="64"/>
      <c r="C128" s="64"/>
      <c r="D128" s="118">
        <v>121</v>
      </c>
      <c r="E128" s="7" t="str">
        <f>Model!D125</f>
        <v>Closed</v>
      </c>
      <c r="F128" s="72" t="str">
        <f>'Teller 1'!F128</f>
        <v>Open</v>
      </c>
      <c r="G128" s="75">
        <f ca="1">COUNT($H$8:H127)-COUNTIF($J$8:J127,"&lt;"&amp;TEXT(E128,"General"))</f>
        <v>-119</v>
      </c>
      <c r="H128" s="7" t="str">
        <f>IF(Model!J125=$C$4,MAXA(E128,MAX($J$8:J127)),"")</f>
        <v/>
      </c>
      <c r="I128" s="7" t="str">
        <f>IF(Model!J125=$C$4,_xll.CB.Normal(INDEX(Summary!$C$5:$E$12,7,'Teller 4'!$C$5),(INDEX(Summary!$C$5:$E$12,8,'Teller 4'!$C$5)),0),"")</f>
        <v/>
      </c>
      <c r="J128" s="7" t="str">
        <f t="shared" si="5"/>
        <v/>
      </c>
      <c r="K128" s="76" t="str">
        <f t="shared" si="6"/>
        <v/>
      </c>
      <c r="L128" s="73">
        <f t="shared" si="7"/>
        <v>0</v>
      </c>
      <c r="M128" s="73">
        <f t="shared" si="8"/>
        <v>0</v>
      </c>
      <c r="N128" s="73">
        <f t="shared" si="9"/>
        <v>0</v>
      </c>
      <c r="O128" s="64"/>
      <c r="P128" s="64"/>
      <c r="Q128" s="64"/>
      <c r="R128" s="64"/>
      <c r="S128" s="64"/>
      <c r="T128" s="64"/>
      <c r="U128" s="64"/>
      <c r="V128" s="64"/>
      <c r="W128" s="64"/>
      <c r="X128" s="64"/>
    </row>
    <row r="129" spans="2:24" outlineLevel="1" x14ac:dyDescent="0.25">
      <c r="B129" s="64"/>
      <c r="C129" s="64"/>
      <c r="D129" s="118">
        <v>122</v>
      </c>
      <c r="E129" s="7" t="str">
        <f>Model!D126</f>
        <v>Closed</v>
      </c>
      <c r="F129" s="72" t="str">
        <f>'Teller 1'!F129</f>
        <v>Open</v>
      </c>
      <c r="G129" s="75">
        <f ca="1">COUNT($H$8:H128)-COUNTIF($J$8:J128,"&lt;"&amp;TEXT(E129,"General"))</f>
        <v>-120</v>
      </c>
      <c r="H129" s="7" t="str">
        <f>IF(Model!J126=$C$4,MAXA(E129,MAX($J$8:J128)),"")</f>
        <v/>
      </c>
      <c r="I129" s="7" t="str">
        <f>IF(Model!J126=$C$4,_xll.CB.Normal(INDEX(Summary!$C$5:$E$12,7,'Teller 4'!$C$5),(INDEX(Summary!$C$5:$E$12,8,'Teller 4'!$C$5)),0),"")</f>
        <v/>
      </c>
      <c r="J129" s="7" t="str">
        <f t="shared" si="5"/>
        <v/>
      </c>
      <c r="K129" s="76" t="str">
        <f t="shared" si="6"/>
        <v/>
      </c>
      <c r="L129" s="73">
        <f t="shared" si="7"/>
        <v>0</v>
      </c>
      <c r="M129" s="73">
        <f t="shared" si="8"/>
        <v>0</v>
      </c>
      <c r="N129" s="73">
        <f t="shared" si="9"/>
        <v>0</v>
      </c>
      <c r="O129" s="64"/>
      <c r="P129" s="64"/>
      <c r="Q129" s="64"/>
      <c r="R129" s="64"/>
      <c r="S129" s="64"/>
      <c r="T129" s="64"/>
      <c r="U129" s="64"/>
      <c r="V129" s="64"/>
      <c r="W129" s="64"/>
      <c r="X129" s="64"/>
    </row>
    <row r="130" spans="2:24" outlineLevel="1" x14ac:dyDescent="0.25">
      <c r="B130" s="64"/>
      <c r="C130" s="64"/>
      <c r="D130" s="118">
        <v>123</v>
      </c>
      <c r="E130" s="7" t="str">
        <f>Model!D127</f>
        <v>Closed</v>
      </c>
      <c r="F130" s="72" t="str">
        <f>'Teller 1'!F130</f>
        <v>Open</v>
      </c>
      <c r="G130" s="75">
        <f ca="1">COUNT($H$8:H129)-COUNTIF($J$8:J129,"&lt;"&amp;TEXT(E130,"General"))</f>
        <v>-121</v>
      </c>
      <c r="H130" s="7" t="str">
        <f>IF(Model!J127=$C$4,MAXA(E130,MAX($J$8:J129)),"")</f>
        <v/>
      </c>
      <c r="I130" s="7" t="str">
        <f>IF(Model!J127=$C$4,_xll.CB.Normal(INDEX(Summary!$C$5:$E$12,7,'Teller 4'!$C$5),(INDEX(Summary!$C$5:$E$12,8,'Teller 4'!$C$5)),0),"")</f>
        <v/>
      </c>
      <c r="J130" s="7" t="str">
        <f t="shared" si="5"/>
        <v/>
      </c>
      <c r="K130" s="76" t="str">
        <f t="shared" si="6"/>
        <v/>
      </c>
      <c r="L130" s="73">
        <f t="shared" si="7"/>
        <v>0</v>
      </c>
      <c r="M130" s="73">
        <f t="shared" si="8"/>
        <v>0</v>
      </c>
      <c r="N130" s="73">
        <f t="shared" si="9"/>
        <v>0</v>
      </c>
      <c r="O130" s="64"/>
      <c r="P130" s="64"/>
      <c r="Q130" s="64"/>
      <c r="R130" s="64"/>
      <c r="S130" s="64"/>
      <c r="T130" s="64"/>
      <c r="U130" s="64"/>
      <c r="V130" s="64"/>
      <c r="W130" s="64"/>
      <c r="X130" s="64"/>
    </row>
    <row r="131" spans="2:24" outlineLevel="1" x14ac:dyDescent="0.25">
      <c r="B131" s="64"/>
      <c r="C131" s="64"/>
      <c r="D131" s="118">
        <v>124</v>
      </c>
      <c r="E131" s="7" t="str">
        <f>Model!D128</f>
        <v>Closed</v>
      </c>
      <c r="F131" s="72" t="str">
        <f>'Teller 1'!F131</f>
        <v>Open</v>
      </c>
      <c r="G131" s="75">
        <f ca="1">COUNT($H$8:H130)-COUNTIF($J$8:J130,"&lt;"&amp;TEXT(E131,"General"))</f>
        <v>-122</v>
      </c>
      <c r="H131" s="7" t="str">
        <f>IF(Model!J128=$C$4,MAXA(E131,MAX($J$8:J130)),"")</f>
        <v/>
      </c>
      <c r="I131" s="7" t="str">
        <f>IF(Model!J128=$C$4,_xll.CB.Normal(INDEX(Summary!$C$5:$E$12,7,'Teller 4'!$C$5),(INDEX(Summary!$C$5:$E$12,8,'Teller 4'!$C$5)),0),"")</f>
        <v/>
      </c>
      <c r="J131" s="7" t="str">
        <f t="shared" si="5"/>
        <v/>
      </c>
      <c r="K131" s="76" t="str">
        <f t="shared" si="6"/>
        <v/>
      </c>
      <c r="L131" s="73">
        <f t="shared" si="7"/>
        <v>0</v>
      </c>
      <c r="M131" s="73">
        <f t="shared" si="8"/>
        <v>0</v>
      </c>
      <c r="N131" s="73">
        <f t="shared" si="9"/>
        <v>0</v>
      </c>
      <c r="O131" s="64"/>
      <c r="P131" s="64"/>
      <c r="Q131" s="64"/>
      <c r="R131" s="64"/>
      <c r="S131" s="64"/>
      <c r="T131" s="64"/>
      <c r="U131" s="64"/>
      <c r="V131" s="64"/>
      <c r="W131" s="64"/>
      <c r="X131" s="64"/>
    </row>
    <row r="132" spans="2:24" outlineLevel="1" x14ac:dyDescent="0.25">
      <c r="B132" s="64"/>
      <c r="C132" s="64"/>
      <c r="D132" s="118">
        <v>125</v>
      </c>
      <c r="E132" s="7" t="str">
        <f>Model!D129</f>
        <v>Closed</v>
      </c>
      <c r="F132" s="72" t="str">
        <f>'Teller 1'!F132</f>
        <v>Open</v>
      </c>
      <c r="G132" s="75">
        <f ca="1">COUNT($H$8:H131)-COUNTIF($J$8:J131,"&lt;"&amp;TEXT(E132,"General"))</f>
        <v>-123</v>
      </c>
      <c r="H132" s="7" t="str">
        <f>IF(Model!J129=$C$4,MAXA(E132,MAX($J$8:J131)),"")</f>
        <v/>
      </c>
      <c r="I132" s="7" t="str">
        <f>IF(Model!J129=$C$4,_xll.CB.Normal(INDEX(Summary!$C$5:$E$12,7,'Teller 4'!$C$5),(INDEX(Summary!$C$5:$E$12,8,'Teller 4'!$C$5)),0),"")</f>
        <v/>
      </c>
      <c r="J132" s="7" t="str">
        <f t="shared" si="5"/>
        <v/>
      </c>
      <c r="K132" s="76" t="str">
        <f t="shared" si="6"/>
        <v/>
      </c>
      <c r="L132" s="73">
        <f t="shared" si="7"/>
        <v>0</v>
      </c>
      <c r="M132" s="73">
        <f t="shared" si="8"/>
        <v>0</v>
      </c>
      <c r="N132" s="73">
        <f t="shared" si="9"/>
        <v>0</v>
      </c>
      <c r="O132" s="64"/>
      <c r="P132" s="64"/>
      <c r="Q132" s="64"/>
      <c r="R132" s="64"/>
      <c r="S132" s="64"/>
      <c r="T132" s="64"/>
      <c r="U132" s="64"/>
      <c r="V132" s="64"/>
      <c r="W132" s="64"/>
      <c r="X132" s="64"/>
    </row>
    <row r="133" spans="2:24" outlineLevel="1" x14ac:dyDescent="0.25">
      <c r="B133" s="64"/>
      <c r="C133" s="64"/>
      <c r="D133" s="118">
        <v>126</v>
      </c>
      <c r="E133" s="7" t="str">
        <f>Model!D130</f>
        <v>Closed</v>
      </c>
      <c r="F133" s="72" t="str">
        <f>'Teller 1'!F133</f>
        <v>Open</v>
      </c>
      <c r="G133" s="75">
        <f ca="1">COUNT($H$8:H132)-COUNTIF($J$8:J132,"&lt;"&amp;TEXT(E133,"General"))</f>
        <v>-124</v>
      </c>
      <c r="H133" s="7" t="str">
        <f>IF(Model!J130=$C$4,MAXA(E133,MAX($J$8:J132)),"")</f>
        <v/>
      </c>
      <c r="I133" s="7" t="str">
        <f>IF(Model!J130=$C$4,_xll.CB.Normal(INDEX(Summary!$C$5:$E$12,7,'Teller 4'!$C$5),(INDEX(Summary!$C$5:$E$12,8,'Teller 4'!$C$5)),0),"")</f>
        <v/>
      </c>
      <c r="J133" s="7" t="str">
        <f t="shared" si="5"/>
        <v/>
      </c>
      <c r="K133" s="76" t="str">
        <f t="shared" si="6"/>
        <v/>
      </c>
      <c r="L133" s="73">
        <f t="shared" si="7"/>
        <v>0</v>
      </c>
      <c r="M133" s="73">
        <f t="shared" si="8"/>
        <v>0</v>
      </c>
      <c r="N133" s="73">
        <f t="shared" si="9"/>
        <v>0</v>
      </c>
      <c r="O133" s="64"/>
      <c r="P133" s="64"/>
      <c r="Q133" s="64"/>
      <c r="R133" s="64"/>
      <c r="S133" s="64"/>
      <c r="T133" s="64"/>
      <c r="U133" s="64"/>
      <c r="V133" s="64"/>
      <c r="W133" s="64"/>
      <c r="X133" s="64"/>
    </row>
    <row r="134" spans="2:24" outlineLevel="1" x14ac:dyDescent="0.25">
      <c r="B134" s="64"/>
      <c r="C134" s="64"/>
      <c r="D134" s="118">
        <v>127</v>
      </c>
      <c r="E134" s="7" t="str">
        <f>Model!D131</f>
        <v>Closed</v>
      </c>
      <c r="F134" s="72" t="str">
        <f>'Teller 1'!F134</f>
        <v>Open</v>
      </c>
      <c r="G134" s="75">
        <f ca="1">COUNT($H$8:H133)-COUNTIF($J$8:J133,"&lt;"&amp;TEXT(E134,"General"))</f>
        <v>-125</v>
      </c>
      <c r="H134" s="7" t="str">
        <f>IF(Model!J131=$C$4,MAXA(E134,MAX($J$8:J133)),"")</f>
        <v/>
      </c>
      <c r="I134" s="7" t="str">
        <f>IF(Model!J131=$C$4,_xll.CB.Normal(INDEX(Summary!$C$5:$E$12,7,'Teller 4'!$C$5),(INDEX(Summary!$C$5:$E$12,8,'Teller 4'!$C$5)),0),"")</f>
        <v/>
      </c>
      <c r="J134" s="7" t="str">
        <f t="shared" si="5"/>
        <v/>
      </c>
      <c r="K134" s="76" t="str">
        <f t="shared" si="6"/>
        <v/>
      </c>
      <c r="L134" s="73">
        <f t="shared" si="7"/>
        <v>0</v>
      </c>
      <c r="M134" s="73">
        <f t="shared" si="8"/>
        <v>0</v>
      </c>
      <c r="N134" s="73">
        <f t="shared" si="9"/>
        <v>0</v>
      </c>
      <c r="O134" s="64"/>
      <c r="P134" s="64"/>
      <c r="Q134" s="64"/>
      <c r="R134" s="64"/>
      <c r="S134" s="64"/>
      <c r="T134" s="64"/>
      <c r="U134" s="64"/>
      <c r="V134" s="64"/>
      <c r="W134" s="64"/>
      <c r="X134" s="64"/>
    </row>
    <row r="135" spans="2:24" outlineLevel="1" x14ac:dyDescent="0.25">
      <c r="B135" s="64"/>
      <c r="C135" s="64"/>
      <c r="D135" s="118">
        <v>128</v>
      </c>
      <c r="E135" s="7" t="str">
        <f>Model!D132</f>
        <v>Closed</v>
      </c>
      <c r="F135" s="72" t="str">
        <f>'Teller 1'!F135</f>
        <v>Open</v>
      </c>
      <c r="G135" s="75">
        <f ca="1">COUNT($H$8:H134)-COUNTIF($J$8:J134,"&lt;"&amp;TEXT(E135,"General"))</f>
        <v>-126</v>
      </c>
      <c r="H135" s="7" t="str">
        <f>IF(Model!J132=$C$4,MAXA(E135,MAX($J$8:J134)),"")</f>
        <v/>
      </c>
      <c r="I135" s="7" t="str">
        <f>IF(Model!J132=$C$4,_xll.CB.Normal(INDEX(Summary!$C$5:$E$12,7,'Teller 4'!$C$5),(INDEX(Summary!$C$5:$E$12,8,'Teller 4'!$C$5)),0),"")</f>
        <v/>
      </c>
      <c r="J135" s="7" t="str">
        <f t="shared" si="5"/>
        <v/>
      </c>
      <c r="K135" s="76" t="str">
        <f t="shared" si="6"/>
        <v/>
      </c>
      <c r="L135" s="73">
        <f t="shared" si="7"/>
        <v>0</v>
      </c>
      <c r="M135" s="73">
        <f t="shared" si="8"/>
        <v>0</v>
      </c>
      <c r="N135" s="73">
        <f t="shared" si="9"/>
        <v>0</v>
      </c>
      <c r="O135" s="64"/>
      <c r="P135" s="64"/>
      <c r="Q135" s="64"/>
      <c r="R135" s="64"/>
      <c r="S135" s="64"/>
      <c r="T135" s="64"/>
      <c r="U135" s="64"/>
      <c r="V135" s="64"/>
      <c r="W135" s="64"/>
      <c r="X135" s="64"/>
    </row>
    <row r="136" spans="2:24" outlineLevel="1" x14ac:dyDescent="0.25">
      <c r="B136" s="64"/>
      <c r="C136" s="64"/>
      <c r="D136" s="118">
        <v>129</v>
      </c>
      <c r="E136" s="7" t="str">
        <f>Model!D133</f>
        <v>Closed</v>
      </c>
      <c r="F136" s="72" t="str">
        <f>'Teller 1'!F136</f>
        <v>Open</v>
      </c>
      <c r="G136" s="75">
        <f ca="1">COUNT($H$8:H135)-COUNTIF($J$8:J135,"&lt;"&amp;TEXT(E136,"General"))</f>
        <v>-127</v>
      </c>
      <c r="H136" s="7" t="str">
        <f>IF(Model!J133=$C$4,MAXA(E136,MAX($J$8:J135)),"")</f>
        <v/>
      </c>
      <c r="I136" s="7" t="str">
        <f>IF(Model!J133=$C$4,_xll.CB.Normal(INDEX(Summary!$C$5:$E$12,7,'Teller 4'!$C$5),(INDEX(Summary!$C$5:$E$12,8,'Teller 4'!$C$5)),0),"")</f>
        <v/>
      </c>
      <c r="J136" s="7" t="str">
        <f t="shared" ref="J136:J199" si="10">IF(H136,H136+I136,"")</f>
        <v/>
      </c>
      <c r="K136" s="76" t="str">
        <f t="shared" ref="K136:K199" si="11">IF(H136,H136-E136,"")</f>
        <v/>
      </c>
      <c r="L136" s="73">
        <f t="shared" ref="L136:L199" si="12">$C$12</f>
        <v>0</v>
      </c>
      <c r="M136" s="73">
        <f t="shared" ref="M136:M199" si="13">$C$13</f>
        <v>0</v>
      </c>
      <c r="N136" s="73">
        <f t="shared" ref="N136:N199" si="14">$C$14</f>
        <v>0</v>
      </c>
      <c r="O136" s="64"/>
      <c r="P136" s="64"/>
      <c r="Q136" s="64"/>
      <c r="R136" s="64"/>
      <c r="S136" s="64"/>
      <c r="T136" s="64"/>
      <c r="U136" s="64"/>
      <c r="V136" s="64"/>
      <c r="W136" s="64"/>
      <c r="X136" s="64"/>
    </row>
    <row r="137" spans="2:24" outlineLevel="1" x14ac:dyDescent="0.25">
      <c r="B137" s="64"/>
      <c r="C137" s="64"/>
      <c r="D137" s="118">
        <v>130</v>
      </c>
      <c r="E137" s="7" t="str">
        <f>Model!D134</f>
        <v>Closed</v>
      </c>
      <c r="F137" s="72" t="str">
        <f>'Teller 1'!F137</f>
        <v>Open</v>
      </c>
      <c r="G137" s="75">
        <f ca="1">COUNT($H$8:H136)-COUNTIF($J$8:J136,"&lt;"&amp;TEXT(E137,"General"))</f>
        <v>-128</v>
      </c>
      <c r="H137" s="7" t="str">
        <f>IF(Model!J134=$C$4,MAXA(E137,MAX($J$8:J136)),"")</f>
        <v/>
      </c>
      <c r="I137" s="7" t="str">
        <f>IF(Model!J134=$C$4,_xll.CB.Normal(INDEX(Summary!$C$5:$E$12,7,'Teller 4'!$C$5),(INDEX(Summary!$C$5:$E$12,8,'Teller 4'!$C$5)),0),"")</f>
        <v/>
      </c>
      <c r="J137" s="7" t="str">
        <f t="shared" si="10"/>
        <v/>
      </c>
      <c r="K137" s="76" t="str">
        <f t="shared" si="11"/>
        <v/>
      </c>
      <c r="L137" s="73">
        <f t="shared" si="12"/>
        <v>0</v>
      </c>
      <c r="M137" s="73">
        <f t="shared" si="13"/>
        <v>0</v>
      </c>
      <c r="N137" s="73">
        <f t="shared" si="14"/>
        <v>0</v>
      </c>
      <c r="O137" s="64"/>
      <c r="P137" s="64"/>
      <c r="Q137" s="64"/>
      <c r="R137" s="64"/>
      <c r="S137" s="64"/>
      <c r="T137" s="64"/>
      <c r="U137" s="64"/>
      <c r="V137" s="64"/>
      <c r="W137" s="64"/>
      <c r="X137" s="64"/>
    </row>
    <row r="138" spans="2:24" outlineLevel="1" x14ac:dyDescent="0.25">
      <c r="B138" s="64"/>
      <c r="C138" s="64"/>
      <c r="D138" s="118">
        <v>131</v>
      </c>
      <c r="E138" s="7" t="str">
        <f>Model!D135</f>
        <v>Closed</v>
      </c>
      <c r="F138" s="72" t="str">
        <f>'Teller 1'!F138</f>
        <v>Open</v>
      </c>
      <c r="G138" s="75">
        <f ca="1">COUNT($H$8:H137)-COUNTIF($J$8:J137,"&lt;"&amp;TEXT(E138,"General"))</f>
        <v>-129</v>
      </c>
      <c r="H138" s="7" t="str">
        <f>IF(Model!J135=$C$4,MAXA(E138,MAX($J$8:J137)),"")</f>
        <v/>
      </c>
      <c r="I138" s="7" t="str">
        <f>IF(Model!J135=$C$4,_xll.CB.Normal(INDEX(Summary!$C$5:$E$12,7,'Teller 4'!$C$5),(INDEX(Summary!$C$5:$E$12,8,'Teller 4'!$C$5)),0),"")</f>
        <v/>
      </c>
      <c r="J138" s="7" t="str">
        <f t="shared" si="10"/>
        <v/>
      </c>
      <c r="K138" s="76" t="str">
        <f t="shared" si="11"/>
        <v/>
      </c>
      <c r="L138" s="73">
        <f t="shared" si="12"/>
        <v>0</v>
      </c>
      <c r="M138" s="73">
        <f t="shared" si="13"/>
        <v>0</v>
      </c>
      <c r="N138" s="73">
        <f t="shared" si="14"/>
        <v>0</v>
      </c>
      <c r="O138" s="64"/>
      <c r="P138" s="64"/>
      <c r="Q138" s="64"/>
      <c r="R138" s="64"/>
      <c r="S138" s="64"/>
      <c r="T138" s="64"/>
      <c r="U138" s="64"/>
      <c r="V138" s="64"/>
      <c r="W138" s="64"/>
      <c r="X138" s="64"/>
    </row>
    <row r="139" spans="2:24" outlineLevel="1" x14ac:dyDescent="0.25">
      <c r="B139" s="64"/>
      <c r="C139" s="64"/>
      <c r="D139" s="118">
        <v>132</v>
      </c>
      <c r="E139" s="7" t="str">
        <f>Model!D136</f>
        <v>Closed</v>
      </c>
      <c r="F139" s="72" t="str">
        <f>'Teller 1'!F139</f>
        <v>Open</v>
      </c>
      <c r="G139" s="75">
        <f ca="1">COUNT($H$8:H138)-COUNTIF($J$8:J138,"&lt;"&amp;TEXT(E139,"General"))</f>
        <v>-130</v>
      </c>
      <c r="H139" s="7" t="str">
        <f>IF(Model!J136=$C$4,MAXA(E139,MAX($J$8:J138)),"")</f>
        <v/>
      </c>
      <c r="I139" s="7" t="str">
        <f>IF(Model!J136=$C$4,_xll.CB.Normal(INDEX(Summary!$C$5:$E$12,7,'Teller 4'!$C$5),(INDEX(Summary!$C$5:$E$12,8,'Teller 4'!$C$5)),0),"")</f>
        <v/>
      </c>
      <c r="J139" s="7" t="str">
        <f t="shared" si="10"/>
        <v/>
      </c>
      <c r="K139" s="76" t="str">
        <f t="shared" si="11"/>
        <v/>
      </c>
      <c r="L139" s="73">
        <f t="shared" si="12"/>
        <v>0</v>
      </c>
      <c r="M139" s="73">
        <f t="shared" si="13"/>
        <v>0</v>
      </c>
      <c r="N139" s="73">
        <f t="shared" si="14"/>
        <v>0</v>
      </c>
      <c r="O139" s="64"/>
      <c r="P139" s="64"/>
      <c r="Q139" s="64"/>
      <c r="R139" s="64"/>
      <c r="S139" s="64"/>
      <c r="T139" s="64"/>
      <c r="U139" s="64"/>
      <c r="V139" s="64"/>
      <c r="W139" s="64"/>
      <c r="X139" s="64"/>
    </row>
    <row r="140" spans="2:24" outlineLevel="1" x14ac:dyDescent="0.25">
      <c r="B140" s="64"/>
      <c r="C140" s="64"/>
      <c r="D140" s="118">
        <v>133</v>
      </c>
      <c r="E140" s="7" t="str">
        <f>Model!D137</f>
        <v>Closed</v>
      </c>
      <c r="F140" s="72" t="str">
        <f>'Teller 1'!F140</f>
        <v>Open</v>
      </c>
      <c r="G140" s="75">
        <f ca="1">COUNT($H$8:H139)-COUNTIF($J$8:J139,"&lt;"&amp;TEXT(E140,"General"))</f>
        <v>-131</v>
      </c>
      <c r="H140" s="7" t="str">
        <f>IF(Model!J137=$C$4,MAXA(E140,MAX($J$8:J139)),"")</f>
        <v/>
      </c>
      <c r="I140" s="7" t="str">
        <f>IF(Model!J137=$C$4,_xll.CB.Normal(INDEX(Summary!$C$5:$E$12,7,'Teller 4'!$C$5),(INDEX(Summary!$C$5:$E$12,8,'Teller 4'!$C$5)),0),"")</f>
        <v/>
      </c>
      <c r="J140" s="7" t="str">
        <f t="shared" si="10"/>
        <v/>
      </c>
      <c r="K140" s="76" t="str">
        <f t="shared" si="11"/>
        <v/>
      </c>
      <c r="L140" s="73">
        <f t="shared" si="12"/>
        <v>0</v>
      </c>
      <c r="M140" s="73">
        <f t="shared" si="13"/>
        <v>0</v>
      </c>
      <c r="N140" s="73">
        <f t="shared" si="14"/>
        <v>0</v>
      </c>
      <c r="O140" s="64"/>
      <c r="P140" s="64"/>
      <c r="Q140" s="64"/>
      <c r="R140" s="64"/>
      <c r="S140" s="64"/>
      <c r="T140" s="64"/>
      <c r="U140" s="64"/>
      <c r="V140" s="64"/>
      <c r="W140" s="64"/>
      <c r="X140" s="64"/>
    </row>
    <row r="141" spans="2:24" outlineLevel="1" x14ac:dyDescent="0.25">
      <c r="B141" s="64"/>
      <c r="C141" s="64"/>
      <c r="D141" s="118">
        <v>134</v>
      </c>
      <c r="E141" s="7" t="str">
        <f>Model!D138</f>
        <v>Closed</v>
      </c>
      <c r="F141" s="72" t="str">
        <f>'Teller 1'!F141</f>
        <v>Open</v>
      </c>
      <c r="G141" s="75">
        <f ca="1">COUNT($H$8:H140)-COUNTIF($J$8:J140,"&lt;"&amp;TEXT(E141,"General"))</f>
        <v>-132</v>
      </c>
      <c r="H141" s="7" t="str">
        <f>IF(Model!J138=$C$4,MAXA(E141,MAX($J$8:J140)),"")</f>
        <v/>
      </c>
      <c r="I141" s="7" t="str">
        <f>IF(Model!J138=$C$4,_xll.CB.Normal(INDEX(Summary!$C$5:$E$12,7,'Teller 4'!$C$5),(INDEX(Summary!$C$5:$E$12,8,'Teller 4'!$C$5)),0),"")</f>
        <v/>
      </c>
      <c r="J141" s="7" t="str">
        <f t="shared" si="10"/>
        <v/>
      </c>
      <c r="K141" s="76" t="str">
        <f t="shared" si="11"/>
        <v/>
      </c>
      <c r="L141" s="73">
        <f t="shared" si="12"/>
        <v>0</v>
      </c>
      <c r="M141" s="73">
        <f t="shared" si="13"/>
        <v>0</v>
      </c>
      <c r="N141" s="73">
        <f t="shared" si="14"/>
        <v>0</v>
      </c>
      <c r="O141" s="64"/>
      <c r="P141" s="64"/>
      <c r="Q141" s="64"/>
      <c r="R141" s="64"/>
      <c r="S141" s="64"/>
      <c r="T141" s="64"/>
      <c r="U141" s="64"/>
      <c r="V141" s="64"/>
      <c r="W141" s="64"/>
      <c r="X141" s="64"/>
    </row>
    <row r="142" spans="2:24" outlineLevel="1" x14ac:dyDescent="0.25">
      <c r="B142" s="64"/>
      <c r="C142" s="64"/>
      <c r="D142" s="118">
        <v>135</v>
      </c>
      <c r="E142" s="7" t="str">
        <f>Model!D139</f>
        <v>Closed</v>
      </c>
      <c r="F142" s="72" t="str">
        <f>'Teller 1'!F142</f>
        <v>Open</v>
      </c>
      <c r="G142" s="75">
        <f ca="1">COUNT($H$8:H141)-COUNTIF($J$8:J141,"&lt;"&amp;TEXT(E142,"General"))</f>
        <v>-133</v>
      </c>
      <c r="H142" s="7" t="str">
        <f>IF(Model!J139=$C$4,MAXA(E142,MAX($J$8:J141)),"")</f>
        <v/>
      </c>
      <c r="I142" s="7" t="str">
        <f>IF(Model!J139=$C$4,_xll.CB.Normal(INDEX(Summary!$C$5:$E$12,7,'Teller 4'!$C$5),(INDEX(Summary!$C$5:$E$12,8,'Teller 4'!$C$5)),0),"")</f>
        <v/>
      </c>
      <c r="J142" s="7" t="str">
        <f t="shared" si="10"/>
        <v/>
      </c>
      <c r="K142" s="76" t="str">
        <f t="shared" si="11"/>
        <v/>
      </c>
      <c r="L142" s="73">
        <f t="shared" si="12"/>
        <v>0</v>
      </c>
      <c r="M142" s="73">
        <f t="shared" si="13"/>
        <v>0</v>
      </c>
      <c r="N142" s="73">
        <f t="shared" si="14"/>
        <v>0</v>
      </c>
      <c r="O142" s="64"/>
      <c r="P142" s="64"/>
      <c r="Q142" s="64"/>
      <c r="R142" s="64"/>
      <c r="S142" s="64"/>
      <c r="T142" s="64"/>
      <c r="U142" s="64"/>
      <c r="V142" s="64"/>
      <c r="W142" s="64"/>
      <c r="X142" s="64"/>
    </row>
    <row r="143" spans="2:24" outlineLevel="1" x14ac:dyDescent="0.25">
      <c r="B143" s="64"/>
      <c r="C143" s="64"/>
      <c r="D143" s="118">
        <v>136</v>
      </c>
      <c r="E143" s="7" t="str">
        <f>Model!D140</f>
        <v>Closed</v>
      </c>
      <c r="F143" s="72" t="str">
        <f>'Teller 1'!F143</f>
        <v>Open</v>
      </c>
      <c r="G143" s="75">
        <f ca="1">COUNT($H$8:H142)-COUNTIF($J$8:J142,"&lt;"&amp;TEXT(E143,"General"))</f>
        <v>-134</v>
      </c>
      <c r="H143" s="7" t="str">
        <f>IF(Model!J140=$C$4,MAXA(E143,MAX($J$8:J142)),"")</f>
        <v/>
      </c>
      <c r="I143" s="7" t="str">
        <f>IF(Model!J140=$C$4,_xll.CB.Normal(INDEX(Summary!$C$5:$E$12,7,'Teller 4'!$C$5),(INDEX(Summary!$C$5:$E$12,8,'Teller 4'!$C$5)),0),"")</f>
        <v/>
      </c>
      <c r="J143" s="7" t="str">
        <f t="shared" si="10"/>
        <v/>
      </c>
      <c r="K143" s="76" t="str">
        <f t="shared" si="11"/>
        <v/>
      </c>
      <c r="L143" s="73">
        <f t="shared" si="12"/>
        <v>0</v>
      </c>
      <c r="M143" s="73">
        <f t="shared" si="13"/>
        <v>0</v>
      </c>
      <c r="N143" s="73">
        <f t="shared" si="14"/>
        <v>0</v>
      </c>
      <c r="O143" s="64"/>
      <c r="P143" s="64"/>
      <c r="Q143" s="64"/>
      <c r="R143" s="64"/>
      <c r="S143" s="64"/>
      <c r="T143" s="64"/>
      <c r="U143" s="64"/>
      <c r="V143" s="64"/>
      <c r="W143" s="64"/>
      <c r="X143" s="64"/>
    </row>
    <row r="144" spans="2:24" outlineLevel="1" x14ac:dyDescent="0.25">
      <c r="B144" s="64"/>
      <c r="C144" s="64"/>
      <c r="D144" s="118">
        <v>137</v>
      </c>
      <c r="E144" s="7" t="str">
        <f>Model!D141</f>
        <v>Closed</v>
      </c>
      <c r="F144" s="72" t="str">
        <f>'Teller 1'!F144</f>
        <v>Open</v>
      </c>
      <c r="G144" s="75">
        <f ca="1">COUNT($H$8:H143)-COUNTIF($J$8:J143,"&lt;"&amp;TEXT(E144,"General"))</f>
        <v>-135</v>
      </c>
      <c r="H144" s="7" t="str">
        <f>IF(Model!J141=$C$4,MAXA(E144,MAX($J$8:J143)),"")</f>
        <v/>
      </c>
      <c r="I144" s="7" t="str">
        <f>IF(Model!J141=$C$4,_xll.CB.Normal(INDEX(Summary!$C$5:$E$12,7,'Teller 4'!$C$5),(INDEX(Summary!$C$5:$E$12,8,'Teller 4'!$C$5)),0),"")</f>
        <v/>
      </c>
      <c r="J144" s="7" t="str">
        <f t="shared" si="10"/>
        <v/>
      </c>
      <c r="K144" s="76" t="str">
        <f t="shared" si="11"/>
        <v/>
      </c>
      <c r="L144" s="73">
        <f t="shared" si="12"/>
        <v>0</v>
      </c>
      <c r="M144" s="73">
        <f t="shared" si="13"/>
        <v>0</v>
      </c>
      <c r="N144" s="73">
        <f t="shared" si="14"/>
        <v>0</v>
      </c>
      <c r="O144" s="64"/>
      <c r="P144" s="64"/>
      <c r="Q144" s="64"/>
      <c r="R144" s="64"/>
      <c r="S144" s="64"/>
      <c r="T144" s="64"/>
      <c r="U144" s="64"/>
      <c r="V144" s="64"/>
      <c r="W144" s="64"/>
      <c r="X144" s="64"/>
    </row>
    <row r="145" spans="2:24" outlineLevel="1" x14ac:dyDescent="0.25">
      <c r="B145" s="64"/>
      <c r="C145" s="64"/>
      <c r="D145" s="118">
        <v>138</v>
      </c>
      <c r="E145" s="7" t="str">
        <f>Model!D142</f>
        <v>Closed</v>
      </c>
      <c r="F145" s="72" t="str">
        <f>'Teller 1'!F145</f>
        <v>Open</v>
      </c>
      <c r="G145" s="75">
        <f ca="1">COUNT($H$8:H144)-COUNTIF($J$8:J144,"&lt;"&amp;TEXT(E145,"General"))</f>
        <v>-136</v>
      </c>
      <c r="H145" s="7" t="str">
        <f>IF(Model!J142=$C$4,MAXA(E145,MAX($J$8:J144)),"")</f>
        <v/>
      </c>
      <c r="I145" s="7" t="str">
        <f>IF(Model!J142=$C$4,_xll.CB.Normal(INDEX(Summary!$C$5:$E$12,7,'Teller 4'!$C$5),(INDEX(Summary!$C$5:$E$12,8,'Teller 4'!$C$5)),0),"")</f>
        <v/>
      </c>
      <c r="J145" s="7" t="str">
        <f t="shared" si="10"/>
        <v/>
      </c>
      <c r="K145" s="76" t="str">
        <f t="shared" si="11"/>
        <v/>
      </c>
      <c r="L145" s="73">
        <f t="shared" si="12"/>
        <v>0</v>
      </c>
      <c r="M145" s="73">
        <f t="shared" si="13"/>
        <v>0</v>
      </c>
      <c r="N145" s="73">
        <f t="shared" si="14"/>
        <v>0</v>
      </c>
      <c r="O145" s="64"/>
      <c r="P145" s="64"/>
      <c r="Q145" s="64"/>
      <c r="R145" s="64"/>
      <c r="S145" s="64"/>
      <c r="T145" s="64"/>
      <c r="U145" s="64"/>
      <c r="V145" s="64"/>
      <c r="W145" s="64"/>
      <c r="X145" s="64"/>
    </row>
    <row r="146" spans="2:24" outlineLevel="1" x14ac:dyDescent="0.25">
      <c r="B146" s="64"/>
      <c r="C146" s="64"/>
      <c r="D146" s="118">
        <v>139</v>
      </c>
      <c r="E146" s="7" t="str">
        <f>Model!D143</f>
        <v>Closed</v>
      </c>
      <c r="F146" s="72" t="str">
        <f>'Teller 1'!F146</f>
        <v>Open</v>
      </c>
      <c r="G146" s="75">
        <f ca="1">COUNT($H$8:H145)-COUNTIF($J$8:J145,"&lt;"&amp;TEXT(E146,"General"))</f>
        <v>-137</v>
      </c>
      <c r="H146" s="7" t="str">
        <f>IF(Model!J143=$C$4,MAXA(E146,MAX($J$8:J145)),"")</f>
        <v/>
      </c>
      <c r="I146" s="7" t="str">
        <f>IF(Model!J143=$C$4,_xll.CB.Normal(INDEX(Summary!$C$5:$E$12,7,'Teller 4'!$C$5),(INDEX(Summary!$C$5:$E$12,8,'Teller 4'!$C$5)),0),"")</f>
        <v/>
      </c>
      <c r="J146" s="7" t="str">
        <f t="shared" si="10"/>
        <v/>
      </c>
      <c r="K146" s="76" t="str">
        <f t="shared" si="11"/>
        <v/>
      </c>
      <c r="L146" s="73">
        <f t="shared" si="12"/>
        <v>0</v>
      </c>
      <c r="M146" s="73">
        <f t="shared" si="13"/>
        <v>0</v>
      </c>
      <c r="N146" s="73">
        <f t="shared" si="14"/>
        <v>0</v>
      </c>
      <c r="O146" s="64"/>
      <c r="P146" s="64"/>
      <c r="Q146" s="64"/>
      <c r="R146" s="64"/>
      <c r="S146" s="64"/>
      <c r="T146" s="64"/>
      <c r="U146" s="64"/>
      <c r="V146" s="64"/>
      <c r="W146" s="64"/>
      <c r="X146" s="64"/>
    </row>
    <row r="147" spans="2:24" outlineLevel="1" x14ac:dyDescent="0.25">
      <c r="B147" s="64"/>
      <c r="C147" s="64"/>
      <c r="D147" s="118">
        <v>140</v>
      </c>
      <c r="E147" s="7" t="str">
        <f>Model!D144</f>
        <v>Closed</v>
      </c>
      <c r="F147" s="72" t="str">
        <f>'Teller 1'!F147</f>
        <v>Open</v>
      </c>
      <c r="G147" s="75">
        <f ca="1">COUNT($H$8:H146)-COUNTIF($J$8:J146,"&lt;"&amp;TEXT(E147,"General"))</f>
        <v>-138</v>
      </c>
      <c r="H147" s="7" t="str">
        <f>IF(Model!J144=$C$4,MAXA(E147,MAX($J$8:J146)),"")</f>
        <v/>
      </c>
      <c r="I147" s="7" t="str">
        <f>IF(Model!J144=$C$4,_xll.CB.Normal(INDEX(Summary!$C$5:$E$12,7,'Teller 4'!$C$5),(INDEX(Summary!$C$5:$E$12,8,'Teller 4'!$C$5)),0),"")</f>
        <v/>
      </c>
      <c r="J147" s="7" t="str">
        <f t="shared" si="10"/>
        <v/>
      </c>
      <c r="K147" s="76" t="str">
        <f t="shared" si="11"/>
        <v/>
      </c>
      <c r="L147" s="73">
        <f t="shared" si="12"/>
        <v>0</v>
      </c>
      <c r="M147" s="73">
        <f t="shared" si="13"/>
        <v>0</v>
      </c>
      <c r="N147" s="73">
        <f t="shared" si="14"/>
        <v>0</v>
      </c>
      <c r="O147" s="64"/>
      <c r="P147" s="64"/>
      <c r="Q147" s="64"/>
      <c r="R147" s="64"/>
      <c r="S147" s="64"/>
      <c r="T147" s="64"/>
      <c r="U147" s="64"/>
      <c r="V147" s="64"/>
      <c r="W147" s="64"/>
      <c r="X147" s="64"/>
    </row>
    <row r="148" spans="2:24" outlineLevel="1" x14ac:dyDescent="0.25">
      <c r="B148" s="64"/>
      <c r="C148" s="64"/>
      <c r="D148" s="118">
        <v>141</v>
      </c>
      <c r="E148" s="7" t="str">
        <f>Model!D145</f>
        <v>Closed</v>
      </c>
      <c r="F148" s="72" t="str">
        <f>'Teller 1'!F148</f>
        <v>Open</v>
      </c>
      <c r="G148" s="75">
        <f ca="1">COUNT($H$8:H147)-COUNTIF($J$8:J147,"&lt;"&amp;TEXT(E148,"General"))</f>
        <v>-139</v>
      </c>
      <c r="H148" s="7" t="str">
        <f>IF(Model!J145=$C$4,MAXA(E148,MAX($J$8:J147)),"")</f>
        <v/>
      </c>
      <c r="I148" s="7" t="str">
        <f>IF(Model!J145=$C$4,_xll.CB.Normal(INDEX(Summary!$C$5:$E$12,7,'Teller 4'!$C$5),(INDEX(Summary!$C$5:$E$12,8,'Teller 4'!$C$5)),0),"")</f>
        <v/>
      </c>
      <c r="J148" s="7" t="str">
        <f t="shared" si="10"/>
        <v/>
      </c>
      <c r="K148" s="76" t="str">
        <f t="shared" si="11"/>
        <v/>
      </c>
      <c r="L148" s="73">
        <f t="shared" si="12"/>
        <v>0</v>
      </c>
      <c r="M148" s="73">
        <f t="shared" si="13"/>
        <v>0</v>
      </c>
      <c r="N148" s="73">
        <f t="shared" si="14"/>
        <v>0</v>
      </c>
      <c r="O148" s="64"/>
      <c r="P148" s="64"/>
      <c r="Q148" s="64"/>
      <c r="R148" s="64"/>
      <c r="S148" s="64"/>
      <c r="T148" s="64"/>
      <c r="U148" s="64"/>
      <c r="V148" s="64"/>
      <c r="W148" s="64"/>
      <c r="X148" s="64"/>
    </row>
    <row r="149" spans="2:24" outlineLevel="1" x14ac:dyDescent="0.25">
      <c r="B149" s="64"/>
      <c r="C149" s="64"/>
      <c r="D149" s="118">
        <v>142</v>
      </c>
      <c r="E149" s="7" t="str">
        <f>Model!D146</f>
        <v>Closed</v>
      </c>
      <c r="F149" s="72" t="str">
        <f>'Teller 1'!F149</f>
        <v>Open</v>
      </c>
      <c r="G149" s="75">
        <f ca="1">COUNT($H$8:H148)-COUNTIF($J$8:J148,"&lt;"&amp;TEXT(E149,"General"))</f>
        <v>-140</v>
      </c>
      <c r="H149" s="7" t="str">
        <f>IF(Model!J146=$C$4,MAXA(E149,MAX($J$8:J148)),"")</f>
        <v/>
      </c>
      <c r="I149" s="7" t="str">
        <f>IF(Model!J146=$C$4,_xll.CB.Normal(INDEX(Summary!$C$5:$E$12,7,'Teller 4'!$C$5),(INDEX(Summary!$C$5:$E$12,8,'Teller 4'!$C$5)),0),"")</f>
        <v/>
      </c>
      <c r="J149" s="7" t="str">
        <f t="shared" si="10"/>
        <v/>
      </c>
      <c r="K149" s="76" t="str">
        <f t="shared" si="11"/>
        <v/>
      </c>
      <c r="L149" s="73">
        <f t="shared" si="12"/>
        <v>0</v>
      </c>
      <c r="M149" s="73">
        <f t="shared" si="13"/>
        <v>0</v>
      </c>
      <c r="N149" s="73">
        <f t="shared" si="14"/>
        <v>0</v>
      </c>
      <c r="O149" s="64"/>
      <c r="P149" s="64"/>
      <c r="Q149" s="64"/>
      <c r="R149" s="64"/>
      <c r="S149" s="64"/>
      <c r="T149" s="64"/>
      <c r="U149" s="64"/>
      <c r="V149" s="64"/>
      <c r="W149" s="64"/>
      <c r="X149" s="64"/>
    </row>
    <row r="150" spans="2:24" outlineLevel="1" x14ac:dyDescent="0.25">
      <c r="B150" s="64"/>
      <c r="C150" s="64"/>
      <c r="D150" s="118">
        <v>143</v>
      </c>
      <c r="E150" s="7" t="str">
        <f>Model!D147</f>
        <v>Closed</v>
      </c>
      <c r="F150" s="72" t="str">
        <f>'Teller 1'!F150</f>
        <v>Open</v>
      </c>
      <c r="G150" s="75">
        <f ca="1">COUNT($H$8:H149)-COUNTIF($J$8:J149,"&lt;"&amp;TEXT(E150,"General"))</f>
        <v>-141</v>
      </c>
      <c r="H150" s="7" t="str">
        <f>IF(Model!J147=$C$4,MAXA(E150,MAX($J$8:J149)),"")</f>
        <v/>
      </c>
      <c r="I150" s="7" t="str">
        <f>IF(Model!J147=$C$4,_xll.CB.Normal(INDEX(Summary!$C$5:$E$12,7,'Teller 4'!$C$5),(INDEX(Summary!$C$5:$E$12,8,'Teller 4'!$C$5)),0),"")</f>
        <v/>
      </c>
      <c r="J150" s="7" t="str">
        <f t="shared" si="10"/>
        <v/>
      </c>
      <c r="K150" s="76" t="str">
        <f t="shared" si="11"/>
        <v/>
      </c>
      <c r="L150" s="73">
        <f t="shared" si="12"/>
        <v>0</v>
      </c>
      <c r="M150" s="73">
        <f t="shared" si="13"/>
        <v>0</v>
      </c>
      <c r="N150" s="73">
        <f t="shared" si="14"/>
        <v>0</v>
      </c>
      <c r="O150" s="64"/>
      <c r="P150" s="64"/>
      <c r="Q150" s="64"/>
      <c r="R150" s="64"/>
      <c r="S150" s="64"/>
      <c r="T150" s="64"/>
      <c r="U150" s="64"/>
      <c r="V150" s="64"/>
      <c r="W150" s="64"/>
      <c r="X150" s="64"/>
    </row>
    <row r="151" spans="2:24" outlineLevel="1" x14ac:dyDescent="0.25">
      <c r="B151" s="64"/>
      <c r="C151" s="64"/>
      <c r="D151" s="118">
        <v>144</v>
      </c>
      <c r="E151" s="7" t="str">
        <f>Model!D148</f>
        <v>Closed</v>
      </c>
      <c r="F151" s="72" t="str">
        <f>'Teller 1'!F151</f>
        <v>Open</v>
      </c>
      <c r="G151" s="75">
        <f ca="1">COUNT($H$8:H150)-COUNTIF($J$8:J150,"&lt;"&amp;TEXT(E151,"General"))</f>
        <v>-142</v>
      </c>
      <c r="H151" s="7" t="str">
        <f>IF(Model!J148=$C$4,MAXA(E151,MAX($J$8:J150)),"")</f>
        <v/>
      </c>
      <c r="I151" s="7" t="str">
        <f>IF(Model!J148=$C$4,_xll.CB.Normal(INDEX(Summary!$C$5:$E$12,7,'Teller 4'!$C$5),(INDEX(Summary!$C$5:$E$12,8,'Teller 4'!$C$5)),0),"")</f>
        <v/>
      </c>
      <c r="J151" s="7" t="str">
        <f t="shared" si="10"/>
        <v/>
      </c>
      <c r="K151" s="76" t="str">
        <f t="shared" si="11"/>
        <v/>
      </c>
      <c r="L151" s="73">
        <f t="shared" si="12"/>
        <v>0</v>
      </c>
      <c r="M151" s="73">
        <f t="shared" si="13"/>
        <v>0</v>
      </c>
      <c r="N151" s="73">
        <f t="shared" si="14"/>
        <v>0</v>
      </c>
      <c r="O151" s="64"/>
      <c r="P151" s="64"/>
      <c r="Q151" s="64"/>
      <c r="R151" s="64"/>
      <c r="S151" s="64"/>
      <c r="T151" s="64"/>
      <c r="U151" s="64"/>
      <c r="V151" s="64"/>
      <c r="W151" s="64"/>
      <c r="X151" s="64"/>
    </row>
    <row r="152" spans="2:24" outlineLevel="1" x14ac:dyDescent="0.25">
      <c r="B152" s="64"/>
      <c r="C152" s="64"/>
      <c r="D152" s="118">
        <v>145</v>
      </c>
      <c r="E152" s="7" t="str">
        <f>Model!D149</f>
        <v>Closed</v>
      </c>
      <c r="F152" s="72" t="str">
        <f>'Teller 1'!F152</f>
        <v>Open</v>
      </c>
      <c r="G152" s="75">
        <f ca="1">COUNT($H$8:H151)-COUNTIF($J$8:J151,"&lt;"&amp;TEXT(E152,"General"))</f>
        <v>-143</v>
      </c>
      <c r="H152" s="7" t="str">
        <f>IF(Model!J149=$C$4,MAXA(E152,MAX($J$8:J151)),"")</f>
        <v/>
      </c>
      <c r="I152" s="7" t="str">
        <f>IF(Model!J149=$C$4,_xll.CB.Normal(INDEX(Summary!$C$5:$E$12,7,'Teller 4'!$C$5),(INDEX(Summary!$C$5:$E$12,8,'Teller 4'!$C$5)),0),"")</f>
        <v/>
      </c>
      <c r="J152" s="7" t="str">
        <f t="shared" si="10"/>
        <v/>
      </c>
      <c r="K152" s="76" t="str">
        <f t="shared" si="11"/>
        <v/>
      </c>
      <c r="L152" s="73">
        <f t="shared" si="12"/>
        <v>0</v>
      </c>
      <c r="M152" s="73">
        <f t="shared" si="13"/>
        <v>0</v>
      </c>
      <c r="N152" s="73">
        <f t="shared" si="14"/>
        <v>0</v>
      </c>
      <c r="O152" s="64"/>
      <c r="P152" s="64"/>
      <c r="Q152" s="64"/>
      <c r="R152" s="64"/>
      <c r="S152" s="64"/>
      <c r="T152" s="64"/>
      <c r="U152" s="64"/>
      <c r="V152" s="64"/>
      <c r="W152" s="64"/>
      <c r="X152" s="64"/>
    </row>
    <row r="153" spans="2:24" outlineLevel="1" x14ac:dyDescent="0.25">
      <c r="B153" s="64"/>
      <c r="C153" s="64"/>
      <c r="D153" s="118">
        <v>146</v>
      </c>
      <c r="E153" s="7" t="str">
        <f>Model!D150</f>
        <v>Closed</v>
      </c>
      <c r="F153" s="72" t="str">
        <f>'Teller 1'!F153</f>
        <v>Open</v>
      </c>
      <c r="G153" s="75">
        <f ca="1">COUNT($H$8:H152)-COUNTIF($J$8:J152,"&lt;"&amp;TEXT(E153,"General"))</f>
        <v>-144</v>
      </c>
      <c r="H153" s="7" t="str">
        <f>IF(Model!J150=$C$4,MAXA(E153,MAX($J$8:J152)),"")</f>
        <v/>
      </c>
      <c r="I153" s="7" t="str">
        <f>IF(Model!J150=$C$4,_xll.CB.Normal(INDEX(Summary!$C$5:$E$12,7,'Teller 4'!$C$5),(INDEX(Summary!$C$5:$E$12,8,'Teller 4'!$C$5)),0),"")</f>
        <v/>
      </c>
      <c r="J153" s="7" t="str">
        <f t="shared" si="10"/>
        <v/>
      </c>
      <c r="K153" s="76" t="str">
        <f t="shared" si="11"/>
        <v/>
      </c>
      <c r="L153" s="73">
        <f t="shared" si="12"/>
        <v>0</v>
      </c>
      <c r="M153" s="73">
        <f t="shared" si="13"/>
        <v>0</v>
      </c>
      <c r="N153" s="73">
        <f t="shared" si="14"/>
        <v>0</v>
      </c>
      <c r="O153" s="64"/>
      <c r="P153" s="64"/>
      <c r="Q153" s="64"/>
      <c r="R153" s="64"/>
      <c r="S153" s="64"/>
      <c r="T153" s="64"/>
      <c r="U153" s="64"/>
      <c r="V153" s="64"/>
      <c r="W153" s="64"/>
      <c r="X153" s="64"/>
    </row>
    <row r="154" spans="2:24" outlineLevel="1" x14ac:dyDescent="0.25">
      <c r="B154" s="64"/>
      <c r="C154" s="64"/>
      <c r="D154" s="118">
        <v>147</v>
      </c>
      <c r="E154" s="7" t="str">
        <f>Model!D151</f>
        <v>Closed</v>
      </c>
      <c r="F154" s="72" t="str">
        <f>'Teller 1'!F154</f>
        <v>Open</v>
      </c>
      <c r="G154" s="75">
        <f ca="1">COUNT($H$8:H153)-COUNTIF($J$8:J153,"&lt;"&amp;TEXT(E154,"General"))</f>
        <v>-145</v>
      </c>
      <c r="H154" s="7" t="str">
        <f>IF(Model!J151=$C$4,MAXA(E154,MAX($J$8:J153)),"")</f>
        <v/>
      </c>
      <c r="I154" s="7" t="str">
        <f>IF(Model!J151=$C$4,_xll.CB.Normal(INDEX(Summary!$C$5:$E$12,7,'Teller 4'!$C$5),(INDEX(Summary!$C$5:$E$12,8,'Teller 4'!$C$5)),0),"")</f>
        <v/>
      </c>
      <c r="J154" s="7" t="str">
        <f t="shared" si="10"/>
        <v/>
      </c>
      <c r="K154" s="76" t="str">
        <f t="shared" si="11"/>
        <v/>
      </c>
      <c r="L154" s="73">
        <f t="shared" si="12"/>
        <v>0</v>
      </c>
      <c r="M154" s="73">
        <f t="shared" si="13"/>
        <v>0</v>
      </c>
      <c r="N154" s="73">
        <f t="shared" si="14"/>
        <v>0</v>
      </c>
      <c r="O154" s="64"/>
      <c r="P154" s="64"/>
      <c r="Q154" s="64"/>
      <c r="R154" s="64"/>
      <c r="S154" s="64"/>
      <c r="T154" s="64"/>
      <c r="U154" s="64"/>
      <c r="V154" s="64"/>
      <c r="W154" s="64"/>
      <c r="X154" s="64"/>
    </row>
    <row r="155" spans="2:24" outlineLevel="1" x14ac:dyDescent="0.25">
      <c r="B155" s="64"/>
      <c r="C155" s="64"/>
      <c r="D155" s="118">
        <v>148</v>
      </c>
      <c r="E155" s="7" t="str">
        <f>Model!D152</f>
        <v>Closed</v>
      </c>
      <c r="F155" s="72" t="str">
        <f>'Teller 1'!F155</f>
        <v>Open</v>
      </c>
      <c r="G155" s="75">
        <f ca="1">COUNT($H$8:H154)-COUNTIF($J$8:J154,"&lt;"&amp;TEXT(E155,"General"))</f>
        <v>-146</v>
      </c>
      <c r="H155" s="7" t="str">
        <f>IF(Model!J152=$C$4,MAXA(E155,MAX($J$8:J154)),"")</f>
        <v/>
      </c>
      <c r="I155" s="7" t="str">
        <f>IF(Model!J152=$C$4,_xll.CB.Normal(INDEX(Summary!$C$5:$E$12,7,'Teller 4'!$C$5),(INDEX(Summary!$C$5:$E$12,8,'Teller 4'!$C$5)),0),"")</f>
        <v/>
      </c>
      <c r="J155" s="7" t="str">
        <f t="shared" si="10"/>
        <v/>
      </c>
      <c r="K155" s="76" t="str">
        <f t="shared" si="11"/>
        <v/>
      </c>
      <c r="L155" s="73">
        <f t="shared" si="12"/>
        <v>0</v>
      </c>
      <c r="M155" s="73">
        <f t="shared" si="13"/>
        <v>0</v>
      </c>
      <c r="N155" s="73">
        <f t="shared" si="14"/>
        <v>0</v>
      </c>
      <c r="O155" s="64"/>
      <c r="P155" s="64"/>
      <c r="Q155" s="64"/>
      <c r="R155" s="64"/>
      <c r="S155" s="64"/>
      <c r="T155" s="64"/>
      <c r="U155" s="64"/>
      <c r="V155" s="64"/>
      <c r="W155" s="64"/>
      <c r="X155" s="64"/>
    </row>
    <row r="156" spans="2:24" outlineLevel="1" x14ac:dyDescent="0.25">
      <c r="B156" s="64"/>
      <c r="C156" s="64"/>
      <c r="D156" s="118">
        <v>149</v>
      </c>
      <c r="E156" s="7" t="str">
        <f>Model!D153</f>
        <v>Closed</v>
      </c>
      <c r="F156" s="72" t="str">
        <f>'Teller 1'!F156</f>
        <v>Open</v>
      </c>
      <c r="G156" s="75">
        <f ca="1">COUNT($H$8:H155)-COUNTIF($J$8:J155,"&lt;"&amp;TEXT(E156,"General"))</f>
        <v>-147</v>
      </c>
      <c r="H156" s="7" t="str">
        <f>IF(Model!J153=$C$4,MAXA(E156,MAX($J$8:J155)),"")</f>
        <v/>
      </c>
      <c r="I156" s="7" t="str">
        <f>IF(Model!J153=$C$4,_xll.CB.Normal(INDEX(Summary!$C$5:$E$12,7,'Teller 4'!$C$5),(INDEX(Summary!$C$5:$E$12,8,'Teller 4'!$C$5)),0),"")</f>
        <v/>
      </c>
      <c r="J156" s="7" t="str">
        <f t="shared" si="10"/>
        <v/>
      </c>
      <c r="K156" s="76" t="str">
        <f t="shared" si="11"/>
        <v/>
      </c>
      <c r="L156" s="73">
        <f t="shared" si="12"/>
        <v>0</v>
      </c>
      <c r="M156" s="73">
        <f t="shared" si="13"/>
        <v>0</v>
      </c>
      <c r="N156" s="73">
        <f t="shared" si="14"/>
        <v>0</v>
      </c>
      <c r="O156" s="64"/>
      <c r="P156" s="64"/>
      <c r="Q156" s="64"/>
      <c r="R156" s="64"/>
      <c r="S156" s="64"/>
      <c r="T156" s="64"/>
      <c r="U156" s="64"/>
      <c r="V156" s="64"/>
      <c r="W156" s="64"/>
      <c r="X156" s="64"/>
    </row>
    <row r="157" spans="2:24" outlineLevel="1" x14ac:dyDescent="0.25">
      <c r="B157" s="64"/>
      <c r="C157" s="64"/>
      <c r="D157" s="118">
        <v>150</v>
      </c>
      <c r="E157" s="7" t="str">
        <f>Model!D154</f>
        <v>Closed</v>
      </c>
      <c r="F157" s="72" t="str">
        <f>'Teller 1'!F157</f>
        <v>Open</v>
      </c>
      <c r="G157" s="75">
        <f ca="1">COUNT($H$8:H156)-COUNTIF($J$8:J156,"&lt;"&amp;TEXT(E157,"General"))</f>
        <v>-148</v>
      </c>
      <c r="H157" s="7" t="str">
        <f>IF(Model!J154=$C$4,MAXA(E157,MAX($J$8:J156)),"")</f>
        <v/>
      </c>
      <c r="I157" s="7" t="str">
        <f>IF(Model!J154=$C$4,_xll.CB.Normal(INDEX(Summary!$C$5:$E$12,7,'Teller 4'!$C$5),(INDEX(Summary!$C$5:$E$12,8,'Teller 4'!$C$5)),0),"")</f>
        <v/>
      </c>
      <c r="J157" s="7" t="str">
        <f t="shared" si="10"/>
        <v/>
      </c>
      <c r="K157" s="76" t="str">
        <f t="shared" si="11"/>
        <v/>
      </c>
      <c r="L157" s="73">
        <f t="shared" si="12"/>
        <v>0</v>
      </c>
      <c r="M157" s="73">
        <f t="shared" si="13"/>
        <v>0</v>
      </c>
      <c r="N157" s="73">
        <f t="shared" si="14"/>
        <v>0</v>
      </c>
      <c r="O157" s="64"/>
      <c r="P157" s="64"/>
      <c r="Q157" s="64"/>
      <c r="R157" s="64"/>
      <c r="S157" s="64"/>
      <c r="T157" s="64"/>
      <c r="U157" s="64"/>
      <c r="V157" s="64"/>
      <c r="W157" s="64"/>
      <c r="X157" s="64"/>
    </row>
    <row r="158" spans="2:24" outlineLevel="1" x14ac:dyDescent="0.25">
      <c r="B158" s="64"/>
      <c r="C158" s="64"/>
      <c r="D158" s="118">
        <v>151</v>
      </c>
      <c r="E158" s="7" t="str">
        <f>Model!D155</f>
        <v>Closed</v>
      </c>
      <c r="F158" s="72" t="str">
        <f>'Teller 1'!F158</f>
        <v>Open</v>
      </c>
      <c r="G158" s="75">
        <f ca="1">COUNT($H$8:H157)-COUNTIF($J$8:J157,"&lt;"&amp;TEXT(E158,"General"))</f>
        <v>-149</v>
      </c>
      <c r="H158" s="7" t="str">
        <f>IF(Model!J155=$C$4,MAXA(E158,MAX($J$8:J157)),"")</f>
        <v/>
      </c>
      <c r="I158" s="7" t="str">
        <f>IF(Model!J155=$C$4,_xll.CB.Normal(INDEX(Summary!$C$5:$E$12,7,'Teller 4'!$C$5),(INDEX(Summary!$C$5:$E$12,8,'Teller 4'!$C$5)),0),"")</f>
        <v/>
      </c>
      <c r="J158" s="7" t="str">
        <f t="shared" si="10"/>
        <v/>
      </c>
      <c r="K158" s="76" t="str">
        <f t="shared" si="11"/>
        <v/>
      </c>
      <c r="L158" s="73">
        <f t="shared" si="12"/>
        <v>0</v>
      </c>
      <c r="M158" s="73">
        <f t="shared" si="13"/>
        <v>0</v>
      </c>
      <c r="N158" s="73">
        <f t="shared" si="14"/>
        <v>0</v>
      </c>
      <c r="O158" s="64"/>
      <c r="P158" s="64"/>
      <c r="Q158" s="64"/>
      <c r="R158" s="64"/>
      <c r="S158" s="64"/>
      <c r="T158" s="64"/>
      <c r="U158" s="64"/>
      <c r="V158" s="64"/>
      <c r="W158" s="64"/>
      <c r="X158" s="64"/>
    </row>
    <row r="159" spans="2:24" outlineLevel="1" x14ac:dyDescent="0.25">
      <c r="B159" s="64"/>
      <c r="C159" s="64"/>
      <c r="D159" s="118">
        <v>152</v>
      </c>
      <c r="E159" s="7" t="str">
        <f>Model!D156</f>
        <v>Closed</v>
      </c>
      <c r="F159" s="72" t="str">
        <f>'Teller 1'!F159</f>
        <v>Open</v>
      </c>
      <c r="G159" s="75">
        <f ca="1">COUNT($H$8:H158)-COUNTIF($J$8:J158,"&lt;"&amp;TEXT(E159,"General"))</f>
        <v>-150</v>
      </c>
      <c r="H159" s="7" t="str">
        <f>IF(Model!J156=$C$4,MAXA(E159,MAX($J$8:J158)),"")</f>
        <v/>
      </c>
      <c r="I159" s="7" t="str">
        <f>IF(Model!J156=$C$4,_xll.CB.Normal(INDEX(Summary!$C$5:$E$12,7,'Teller 4'!$C$5),(INDEX(Summary!$C$5:$E$12,8,'Teller 4'!$C$5)),0),"")</f>
        <v/>
      </c>
      <c r="J159" s="7" t="str">
        <f t="shared" si="10"/>
        <v/>
      </c>
      <c r="K159" s="76" t="str">
        <f t="shared" si="11"/>
        <v/>
      </c>
      <c r="L159" s="73">
        <f t="shared" si="12"/>
        <v>0</v>
      </c>
      <c r="M159" s="73">
        <f t="shared" si="13"/>
        <v>0</v>
      </c>
      <c r="N159" s="73">
        <f t="shared" si="14"/>
        <v>0</v>
      </c>
      <c r="O159" s="64"/>
      <c r="P159" s="64"/>
      <c r="Q159" s="64"/>
      <c r="R159" s="64"/>
      <c r="S159" s="64"/>
      <c r="T159" s="64"/>
      <c r="U159" s="64"/>
      <c r="V159" s="64"/>
      <c r="W159" s="64"/>
      <c r="X159" s="64"/>
    </row>
    <row r="160" spans="2:24" outlineLevel="1" x14ac:dyDescent="0.25">
      <c r="B160" s="64"/>
      <c r="C160" s="64"/>
      <c r="D160" s="118">
        <v>153</v>
      </c>
      <c r="E160" s="7" t="str">
        <f>Model!D157</f>
        <v>Closed</v>
      </c>
      <c r="F160" s="72" t="str">
        <f>'Teller 1'!F160</f>
        <v>Open</v>
      </c>
      <c r="G160" s="75">
        <f ca="1">COUNT($H$8:H159)-COUNTIF($J$8:J159,"&lt;"&amp;TEXT(E160,"General"))</f>
        <v>-151</v>
      </c>
      <c r="H160" s="7" t="str">
        <f>IF(Model!J157=$C$4,MAXA(E160,MAX($J$8:J159)),"")</f>
        <v/>
      </c>
      <c r="I160" s="7" t="str">
        <f>IF(Model!J157=$C$4,_xll.CB.Normal(INDEX(Summary!$C$5:$E$12,7,'Teller 4'!$C$5),(INDEX(Summary!$C$5:$E$12,8,'Teller 4'!$C$5)),0),"")</f>
        <v/>
      </c>
      <c r="J160" s="7" t="str">
        <f t="shared" si="10"/>
        <v/>
      </c>
      <c r="K160" s="76" t="str">
        <f t="shared" si="11"/>
        <v/>
      </c>
      <c r="L160" s="73">
        <f t="shared" si="12"/>
        <v>0</v>
      </c>
      <c r="M160" s="73">
        <f t="shared" si="13"/>
        <v>0</v>
      </c>
      <c r="N160" s="73">
        <f t="shared" si="14"/>
        <v>0</v>
      </c>
      <c r="O160" s="64"/>
      <c r="P160" s="64"/>
      <c r="Q160" s="64"/>
      <c r="R160" s="64"/>
      <c r="S160" s="64"/>
      <c r="T160" s="64"/>
      <c r="U160" s="64"/>
      <c r="V160" s="64"/>
      <c r="W160" s="64"/>
      <c r="X160" s="64"/>
    </row>
    <row r="161" spans="2:24" outlineLevel="1" x14ac:dyDescent="0.25">
      <c r="B161" s="64"/>
      <c r="C161" s="64"/>
      <c r="D161" s="118">
        <v>154</v>
      </c>
      <c r="E161" s="7" t="str">
        <f>Model!D158</f>
        <v>Closed</v>
      </c>
      <c r="F161" s="72" t="str">
        <f>'Teller 1'!F161</f>
        <v>Open</v>
      </c>
      <c r="G161" s="75">
        <f ca="1">COUNT($H$8:H160)-COUNTIF($J$8:J160,"&lt;"&amp;TEXT(E161,"General"))</f>
        <v>-152</v>
      </c>
      <c r="H161" s="7" t="str">
        <f>IF(Model!J158=$C$4,MAXA(E161,MAX($J$8:J160)),"")</f>
        <v/>
      </c>
      <c r="I161" s="7" t="str">
        <f>IF(Model!J158=$C$4,_xll.CB.Normal(INDEX(Summary!$C$5:$E$12,7,'Teller 4'!$C$5),(INDEX(Summary!$C$5:$E$12,8,'Teller 4'!$C$5)),0),"")</f>
        <v/>
      </c>
      <c r="J161" s="7" t="str">
        <f t="shared" si="10"/>
        <v/>
      </c>
      <c r="K161" s="76" t="str">
        <f t="shared" si="11"/>
        <v/>
      </c>
      <c r="L161" s="73">
        <f t="shared" si="12"/>
        <v>0</v>
      </c>
      <c r="M161" s="73">
        <f t="shared" si="13"/>
        <v>0</v>
      </c>
      <c r="N161" s="73">
        <f t="shared" si="14"/>
        <v>0</v>
      </c>
      <c r="O161" s="64"/>
      <c r="P161" s="64"/>
      <c r="Q161" s="64"/>
      <c r="R161" s="64"/>
      <c r="S161" s="64"/>
      <c r="T161" s="64"/>
      <c r="U161" s="64"/>
      <c r="V161" s="64"/>
      <c r="W161" s="64"/>
      <c r="X161" s="64"/>
    </row>
    <row r="162" spans="2:24" outlineLevel="1" x14ac:dyDescent="0.25">
      <c r="B162" s="64"/>
      <c r="C162" s="64"/>
      <c r="D162" s="118">
        <v>155</v>
      </c>
      <c r="E162" s="7" t="str">
        <f>Model!D159</f>
        <v>Closed</v>
      </c>
      <c r="F162" s="72" t="str">
        <f>'Teller 1'!F162</f>
        <v>Open</v>
      </c>
      <c r="G162" s="75">
        <f ca="1">COUNT($H$8:H161)-COUNTIF($J$8:J161,"&lt;"&amp;TEXT(E162,"General"))</f>
        <v>-153</v>
      </c>
      <c r="H162" s="7" t="str">
        <f>IF(Model!J159=$C$4,MAXA(E162,MAX($J$8:J161)),"")</f>
        <v/>
      </c>
      <c r="I162" s="7" t="str">
        <f>IF(Model!J159=$C$4,_xll.CB.Normal(INDEX(Summary!$C$5:$E$12,7,'Teller 4'!$C$5),(INDEX(Summary!$C$5:$E$12,8,'Teller 4'!$C$5)),0),"")</f>
        <v/>
      </c>
      <c r="J162" s="7" t="str">
        <f t="shared" si="10"/>
        <v/>
      </c>
      <c r="K162" s="76" t="str">
        <f t="shared" si="11"/>
        <v/>
      </c>
      <c r="L162" s="73">
        <f t="shared" si="12"/>
        <v>0</v>
      </c>
      <c r="M162" s="73">
        <f t="shared" si="13"/>
        <v>0</v>
      </c>
      <c r="N162" s="73">
        <f t="shared" si="14"/>
        <v>0</v>
      </c>
      <c r="O162" s="64"/>
      <c r="P162" s="64"/>
      <c r="Q162" s="64"/>
      <c r="R162" s="64"/>
      <c r="S162" s="64"/>
      <c r="T162" s="64"/>
      <c r="U162" s="64"/>
      <c r="V162" s="64"/>
      <c r="W162" s="64"/>
      <c r="X162" s="64"/>
    </row>
    <row r="163" spans="2:24" outlineLevel="1" x14ac:dyDescent="0.25">
      <c r="B163" s="64"/>
      <c r="C163" s="64"/>
      <c r="D163" s="118">
        <v>156</v>
      </c>
      <c r="E163" s="7" t="str">
        <f>Model!D160</f>
        <v>Closed</v>
      </c>
      <c r="F163" s="72" t="str">
        <f>'Teller 1'!F163</f>
        <v>Open</v>
      </c>
      <c r="G163" s="75">
        <f ca="1">COUNT($H$8:H162)-COUNTIF($J$8:J162,"&lt;"&amp;TEXT(E163,"General"))</f>
        <v>-154</v>
      </c>
      <c r="H163" s="7" t="str">
        <f>IF(Model!J160=$C$4,MAXA(E163,MAX($J$8:J162)),"")</f>
        <v/>
      </c>
      <c r="I163" s="7" t="str">
        <f>IF(Model!J160=$C$4,_xll.CB.Normal(INDEX(Summary!$C$5:$E$12,7,'Teller 4'!$C$5),(INDEX(Summary!$C$5:$E$12,8,'Teller 4'!$C$5)),0),"")</f>
        <v/>
      </c>
      <c r="J163" s="7" t="str">
        <f t="shared" si="10"/>
        <v/>
      </c>
      <c r="K163" s="76" t="str">
        <f t="shared" si="11"/>
        <v/>
      </c>
      <c r="L163" s="73">
        <f t="shared" si="12"/>
        <v>0</v>
      </c>
      <c r="M163" s="73">
        <f t="shared" si="13"/>
        <v>0</v>
      </c>
      <c r="N163" s="73">
        <f t="shared" si="14"/>
        <v>0</v>
      </c>
      <c r="O163" s="64"/>
      <c r="P163" s="64"/>
      <c r="Q163" s="64"/>
      <c r="R163" s="64"/>
      <c r="S163" s="64"/>
      <c r="T163" s="64"/>
      <c r="U163" s="64"/>
      <c r="V163" s="64"/>
      <c r="W163" s="64"/>
      <c r="X163" s="64"/>
    </row>
    <row r="164" spans="2:24" outlineLevel="1" x14ac:dyDescent="0.25">
      <c r="B164" s="64"/>
      <c r="C164" s="64"/>
      <c r="D164" s="118">
        <v>157</v>
      </c>
      <c r="E164" s="7" t="str">
        <f>Model!D161</f>
        <v>Closed</v>
      </c>
      <c r="F164" s="72" t="str">
        <f>'Teller 1'!F164</f>
        <v>Open</v>
      </c>
      <c r="G164" s="75">
        <f ca="1">COUNT($H$8:H163)-COUNTIF($J$8:J163,"&lt;"&amp;TEXT(E164,"General"))</f>
        <v>-155</v>
      </c>
      <c r="H164" s="7" t="str">
        <f>IF(Model!J161=$C$4,MAXA(E164,MAX($J$8:J163)),"")</f>
        <v/>
      </c>
      <c r="I164" s="7" t="str">
        <f>IF(Model!J161=$C$4,_xll.CB.Normal(INDEX(Summary!$C$5:$E$12,7,'Teller 4'!$C$5),(INDEX(Summary!$C$5:$E$12,8,'Teller 4'!$C$5)),0),"")</f>
        <v/>
      </c>
      <c r="J164" s="7" t="str">
        <f t="shared" si="10"/>
        <v/>
      </c>
      <c r="K164" s="76" t="str">
        <f t="shared" si="11"/>
        <v/>
      </c>
      <c r="L164" s="73">
        <f t="shared" si="12"/>
        <v>0</v>
      </c>
      <c r="M164" s="73">
        <f t="shared" si="13"/>
        <v>0</v>
      </c>
      <c r="N164" s="73">
        <f t="shared" si="14"/>
        <v>0</v>
      </c>
      <c r="O164" s="64"/>
      <c r="P164" s="64"/>
      <c r="Q164" s="64"/>
      <c r="R164" s="64"/>
      <c r="S164" s="64"/>
      <c r="T164" s="64"/>
      <c r="U164" s="64"/>
      <c r="V164" s="64"/>
      <c r="W164" s="64"/>
      <c r="X164" s="64"/>
    </row>
    <row r="165" spans="2:24" outlineLevel="1" x14ac:dyDescent="0.25">
      <c r="B165" s="64"/>
      <c r="C165" s="64"/>
      <c r="D165" s="118">
        <v>158</v>
      </c>
      <c r="E165" s="7" t="str">
        <f>Model!D162</f>
        <v>Closed</v>
      </c>
      <c r="F165" s="72" t="str">
        <f>'Teller 1'!F165</f>
        <v>Open</v>
      </c>
      <c r="G165" s="75">
        <f ca="1">COUNT($H$8:H164)-COUNTIF($J$8:J164,"&lt;"&amp;TEXT(E165,"General"))</f>
        <v>-156</v>
      </c>
      <c r="H165" s="7" t="str">
        <f>IF(Model!J162=$C$4,MAXA(E165,MAX($J$8:J164)),"")</f>
        <v/>
      </c>
      <c r="I165" s="7" t="str">
        <f>IF(Model!J162=$C$4,_xll.CB.Normal(INDEX(Summary!$C$5:$E$12,7,'Teller 4'!$C$5),(INDEX(Summary!$C$5:$E$12,8,'Teller 4'!$C$5)),0),"")</f>
        <v/>
      </c>
      <c r="J165" s="7" t="str">
        <f t="shared" si="10"/>
        <v/>
      </c>
      <c r="K165" s="76" t="str">
        <f t="shared" si="11"/>
        <v/>
      </c>
      <c r="L165" s="73">
        <f t="shared" si="12"/>
        <v>0</v>
      </c>
      <c r="M165" s="73">
        <f t="shared" si="13"/>
        <v>0</v>
      </c>
      <c r="N165" s="73">
        <f t="shared" si="14"/>
        <v>0</v>
      </c>
      <c r="O165" s="64"/>
      <c r="P165" s="64"/>
      <c r="Q165" s="64"/>
      <c r="R165" s="64"/>
      <c r="S165" s="64"/>
      <c r="T165" s="64"/>
      <c r="U165" s="64"/>
      <c r="V165" s="64"/>
      <c r="W165" s="64"/>
      <c r="X165" s="64"/>
    </row>
    <row r="166" spans="2:24" outlineLevel="1" x14ac:dyDescent="0.25">
      <c r="B166" s="64"/>
      <c r="C166" s="64"/>
      <c r="D166" s="118">
        <v>159</v>
      </c>
      <c r="E166" s="7" t="str">
        <f>Model!D163</f>
        <v>Closed</v>
      </c>
      <c r="F166" s="72" t="str">
        <f>'Teller 1'!F166</f>
        <v>Open</v>
      </c>
      <c r="G166" s="75">
        <f ca="1">COUNT($H$8:H165)-COUNTIF($J$8:J165,"&lt;"&amp;TEXT(E166,"General"))</f>
        <v>-157</v>
      </c>
      <c r="H166" s="7" t="str">
        <f>IF(Model!J163=$C$4,MAXA(E166,MAX($J$8:J165)),"")</f>
        <v/>
      </c>
      <c r="I166" s="7" t="str">
        <f>IF(Model!J163=$C$4,_xll.CB.Normal(INDEX(Summary!$C$5:$E$12,7,'Teller 4'!$C$5),(INDEX(Summary!$C$5:$E$12,8,'Teller 4'!$C$5)),0),"")</f>
        <v/>
      </c>
      <c r="J166" s="7" t="str">
        <f t="shared" si="10"/>
        <v/>
      </c>
      <c r="K166" s="76" t="str">
        <f t="shared" si="11"/>
        <v/>
      </c>
      <c r="L166" s="73">
        <f t="shared" si="12"/>
        <v>0</v>
      </c>
      <c r="M166" s="73">
        <f t="shared" si="13"/>
        <v>0</v>
      </c>
      <c r="N166" s="73">
        <f t="shared" si="14"/>
        <v>0</v>
      </c>
      <c r="O166" s="64"/>
      <c r="P166" s="64"/>
      <c r="Q166" s="64"/>
      <c r="R166" s="64"/>
      <c r="S166" s="64"/>
      <c r="T166" s="64"/>
      <c r="U166" s="64"/>
      <c r="V166" s="64"/>
      <c r="W166" s="64"/>
      <c r="X166" s="64"/>
    </row>
    <row r="167" spans="2:24" outlineLevel="1" x14ac:dyDescent="0.25">
      <c r="B167" s="64"/>
      <c r="C167" s="64"/>
      <c r="D167" s="118">
        <v>160</v>
      </c>
      <c r="E167" s="7" t="str">
        <f>Model!D164</f>
        <v>Closed</v>
      </c>
      <c r="F167" s="72" t="str">
        <f>'Teller 1'!F167</f>
        <v>Open</v>
      </c>
      <c r="G167" s="75">
        <f ca="1">COUNT($H$8:H166)-COUNTIF($J$8:J166,"&lt;"&amp;TEXT(E167,"General"))</f>
        <v>-158</v>
      </c>
      <c r="H167" s="7" t="str">
        <f>IF(Model!J164=$C$4,MAXA(E167,MAX($J$8:J166)),"")</f>
        <v/>
      </c>
      <c r="I167" s="7" t="str">
        <f>IF(Model!J164=$C$4,_xll.CB.Normal(INDEX(Summary!$C$5:$E$12,7,'Teller 4'!$C$5),(INDEX(Summary!$C$5:$E$12,8,'Teller 4'!$C$5)),0),"")</f>
        <v/>
      </c>
      <c r="J167" s="7" t="str">
        <f t="shared" si="10"/>
        <v/>
      </c>
      <c r="K167" s="76" t="str">
        <f t="shared" si="11"/>
        <v/>
      </c>
      <c r="L167" s="73">
        <f t="shared" si="12"/>
        <v>0</v>
      </c>
      <c r="M167" s="73">
        <f t="shared" si="13"/>
        <v>0</v>
      </c>
      <c r="N167" s="73">
        <f t="shared" si="14"/>
        <v>0</v>
      </c>
      <c r="O167" s="64"/>
      <c r="P167" s="64"/>
      <c r="Q167" s="64"/>
      <c r="R167" s="64"/>
      <c r="S167" s="64"/>
      <c r="T167" s="64"/>
      <c r="U167" s="64"/>
      <c r="V167" s="64"/>
      <c r="W167" s="64"/>
      <c r="X167" s="64"/>
    </row>
    <row r="168" spans="2:24" outlineLevel="1" x14ac:dyDescent="0.25">
      <c r="B168" s="64"/>
      <c r="C168" s="64"/>
      <c r="D168" s="118">
        <v>161</v>
      </c>
      <c r="E168" s="7" t="str">
        <f>Model!D165</f>
        <v>Closed</v>
      </c>
      <c r="F168" s="72" t="str">
        <f>'Teller 1'!F168</f>
        <v>Open</v>
      </c>
      <c r="G168" s="75">
        <f ca="1">COUNT($H$8:H167)-COUNTIF($J$8:J167,"&lt;"&amp;TEXT(E168,"General"))</f>
        <v>-159</v>
      </c>
      <c r="H168" s="7" t="str">
        <f>IF(Model!J165=$C$4,MAXA(E168,MAX($J$8:J167)),"")</f>
        <v/>
      </c>
      <c r="I168" s="7" t="str">
        <f>IF(Model!J165=$C$4,_xll.CB.Normal(INDEX(Summary!$C$5:$E$12,7,'Teller 4'!$C$5),(INDEX(Summary!$C$5:$E$12,8,'Teller 4'!$C$5)),0),"")</f>
        <v/>
      </c>
      <c r="J168" s="7" t="str">
        <f t="shared" si="10"/>
        <v/>
      </c>
      <c r="K168" s="76" t="str">
        <f t="shared" si="11"/>
        <v/>
      </c>
      <c r="L168" s="73">
        <f t="shared" si="12"/>
        <v>0</v>
      </c>
      <c r="M168" s="73">
        <f t="shared" si="13"/>
        <v>0</v>
      </c>
      <c r="N168" s="73">
        <f t="shared" si="14"/>
        <v>0</v>
      </c>
      <c r="O168" s="64"/>
      <c r="P168" s="64"/>
      <c r="Q168" s="64"/>
      <c r="R168" s="64"/>
      <c r="S168" s="64"/>
      <c r="T168" s="64"/>
      <c r="U168" s="64"/>
      <c r="V168" s="64"/>
      <c r="W168" s="64"/>
      <c r="X168" s="64"/>
    </row>
    <row r="169" spans="2:24" outlineLevel="1" x14ac:dyDescent="0.25">
      <c r="B169" s="64"/>
      <c r="C169" s="64"/>
      <c r="D169" s="118">
        <v>162</v>
      </c>
      <c r="E169" s="7" t="str">
        <f>Model!D166</f>
        <v>Closed</v>
      </c>
      <c r="F169" s="72" t="str">
        <f>'Teller 1'!F169</f>
        <v>Open</v>
      </c>
      <c r="G169" s="75">
        <f ca="1">COUNT($H$8:H168)-COUNTIF($J$8:J168,"&lt;"&amp;TEXT(E169,"General"))</f>
        <v>-160</v>
      </c>
      <c r="H169" s="7" t="str">
        <f>IF(Model!J166=$C$4,MAXA(E169,MAX($J$8:J168)),"")</f>
        <v/>
      </c>
      <c r="I169" s="7" t="str">
        <f>IF(Model!J166=$C$4,_xll.CB.Normal(INDEX(Summary!$C$5:$E$12,7,'Teller 4'!$C$5),(INDEX(Summary!$C$5:$E$12,8,'Teller 4'!$C$5)),0),"")</f>
        <v/>
      </c>
      <c r="J169" s="7" t="str">
        <f t="shared" si="10"/>
        <v/>
      </c>
      <c r="K169" s="76" t="str">
        <f t="shared" si="11"/>
        <v/>
      </c>
      <c r="L169" s="73">
        <f t="shared" si="12"/>
        <v>0</v>
      </c>
      <c r="M169" s="73">
        <f t="shared" si="13"/>
        <v>0</v>
      </c>
      <c r="N169" s="73">
        <f t="shared" si="14"/>
        <v>0</v>
      </c>
      <c r="O169" s="64"/>
      <c r="P169" s="64"/>
      <c r="Q169" s="64"/>
      <c r="R169" s="64"/>
      <c r="S169" s="64"/>
      <c r="T169" s="64"/>
      <c r="U169" s="64"/>
      <c r="V169" s="64"/>
      <c r="W169" s="64"/>
      <c r="X169" s="64"/>
    </row>
    <row r="170" spans="2:24" outlineLevel="1" x14ac:dyDescent="0.25">
      <c r="B170" s="64"/>
      <c r="C170" s="64"/>
      <c r="D170" s="118">
        <v>163</v>
      </c>
      <c r="E170" s="7" t="str">
        <f>Model!D167</f>
        <v>Closed</v>
      </c>
      <c r="F170" s="72" t="str">
        <f>'Teller 1'!F170</f>
        <v>Open</v>
      </c>
      <c r="G170" s="75">
        <f ca="1">COUNT($H$8:H169)-COUNTIF($J$8:J169,"&lt;"&amp;TEXT(E170,"General"))</f>
        <v>-161</v>
      </c>
      <c r="H170" s="7" t="str">
        <f>IF(Model!J167=$C$4,MAXA(E170,MAX($J$8:J169)),"")</f>
        <v/>
      </c>
      <c r="I170" s="7" t="str">
        <f>IF(Model!J167=$C$4,_xll.CB.Normal(INDEX(Summary!$C$5:$E$12,7,'Teller 4'!$C$5),(INDEX(Summary!$C$5:$E$12,8,'Teller 4'!$C$5)),0),"")</f>
        <v/>
      </c>
      <c r="J170" s="7" t="str">
        <f t="shared" si="10"/>
        <v/>
      </c>
      <c r="K170" s="76" t="str">
        <f t="shared" si="11"/>
        <v/>
      </c>
      <c r="L170" s="73">
        <f t="shared" si="12"/>
        <v>0</v>
      </c>
      <c r="M170" s="73">
        <f t="shared" si="13"/>
        <v>0</v>
      </c>
      <c r="N170" s="73">
        <f t="shared" si="14"/>
        <v>0</v>
      </c>
      <c r="O170" s="64"/>
      <c r="P170" s="64"/>
      <c r="Q170" s="64"/>
      <c r="R170" s="64"/>
      <c r="S170" s="64"/>
      <c r="T170" s="64"/>
      <c r="U170" s="64"/>
      <c r="V170" s="64"/>
      <c r="W170" s="64"/>
      <c r="X170" s="64"/>
    </row>
    <row r="171" spans="2:24" outlineLevel="1" x14ac:dyDescent="0.25">
      <c r="B171" s="64"/>
      <c r="C171" s="64"/>
      <c r="D171" s="118">
        <v>164</v>
      </c>
      <c r="E171" s="7" t="str">
        <f>Model!D168</f>
        <v>Closed</v>
      </c>
      <c r="F171" s="72" t="str">
        <f>'Teller 1'!F171</f>
        <v>Open</v>
      </c>
      <c r="G171" s="75">
        <f ca="1">COUNT($H$8:H170)-COUNTIF($J$8:J170,"&lt;"&amp;TEXT(E171,"General"))</f>
        <v>-162</v>
      </c>
      <c r="H171" s="7" t="str">
        <f>IF(Model!J168=$C$4,MAXA(E171,MAX($J$8:J170)),"")</f>
        <v/>
      </c>
      <c r="I171" s="7" t="str">
        <f>IF(Model!J168=$C$4,_xll.CB.Normal(INDEX(Summary!$C$5:$E$12,7,'Teller 4'!$C$5),(INDEX(Summary!$C$5:$E$12,8,'Teller 4'!$C$5)),0),"")</f>
        <v/>
      </c>
      <c r="J171" s="7" t="str">
        <f t="shared" si="10"/>
        <v/>
      </c>
      <c r="K171" s="76" t="str">
        <f t="shared" si="11"/>
        <v/>
      </c>
      <c r="L171" s="73">
        <f t="shared" si="12"/>
        <v>0</v>
      </c>
      <c r="M171" s="73">
        <f t="shared" si="13"/>
        <v>0</v>
      </c>
      <c r="N171" s="73">
        <f t="shared" si="14"/>
        <v>0</v>
      </c>
      <c r="O171" s="64"/>
      <c r="P171" s="64"/>
      <c r="Q171" s="64"/>
      <c r="R171" s="64"/>
      <c r="S171" s="64"/>
      <c r="T171" s="64"/>
      <c r="U171" s="64"/>
      <c r="V171" s="64"/>
      <c r="W171" s="64"/>
      <c r="X171" s="64"/>
    </row>
    <row r="172" spans="2:24" outlineLevel="1" x14ac:dyDescent="0.25">
      <c r="B172" s="64"/>
      <c r="C172" s="64"/>
      <c r="D172" s="118">
        <v>165</v>
      </c>
      <c r="E172" s="7" t="str">
        <f>Model!D169</f>
        <v>Closed</v>
      </c>
      <c r="F172" s="72" t="str">
        <f>'Teller 1'!F172</f>
        <v>Open</v>
      </c>
      <c r="G172" s="75">
        <f ca="1">COUNT($H$8:H171)-COUNTIF($J$8:J171,"&lt;"&amp;TEXT(E172,"General"))</f>
        <v>-163</v>
      </c>
      <c r="H172" s="7" t="str">
        <f>IF(Model!J169=$C$4,MAXA(E172,MAX($J$8:J171)),"")</f>
        <v/>
      </c>
      <c r="I172" s="7" t="str">
        <f>IF(Model!J169=$C$4,_xll.CB.Normal(INDEX(Summary!$C$5:$E$12,7,'Teller 4'!$C$5),(INDEX(Summary!$C$5:$E$12,8,'Teller 4'!$C$5)),0),"")</f>
        <v/>
      </c>
      <c r="J172" s="7" t="str">
        <f t="shared" si="10"/>
        <v/>
      </c>
      <c r="K172" s="76" t="str">
        <f t="shared" si="11"/>
        <v/>
      </c>
      <c r="L172" s="73">
        <f t="shared" si="12"/>
        <v>0</v>
      </c>
      <c r="M172" s="73">
        <f t="shared" si="13"/>
        <v>0</v>
      </c>
      <c r="N172" s="73">
        <f t="shared" si="14"/>
        <v>0</v>
      </c>
      <c r="O172" s="64"/>
      <c r="P172" s="64"/>
      <c r="Q172" s="64"/>
      <c r="R172" s="64"/>
      <c r="S172" s="64"/>
      <c r="T172" s="64"/>
      <c r="U172" s="64"/>
      <c r="V172" s="64"/>
      <c r="W172" s="64"/>
      <c r="X172" s="64"/>
    </row>
    <row r="173" spans="2:24" outlineLevel="1" x14ac:dyDescent="0.25">
      <c r="B173" s="64"/>
      <c r="C173" s="64"/>
      <c r="D173" s="118">
        <v>166</v>
      </c>
      <c r="E173" s="7" t="str">
        <f>Model!D170</f>
        <v>Closed</v>
      </c>
      <c r="F173" s="72" t="str">
        <f>'Teller 1'!F173</f>
        <v>Open</v>
      </c>
      <c r="G173" s="75">
        <f ca="1">COUNT($H$8:H172)-COUNTIF($J$8:J172,"&lt;"&amp;TEXT(E173,"General"))</f>
        <v>-164</v>
      </c>
      <c r="H173" s="7" t="str">
        <f>IF(Model!J170=$C$4,MAXA(E173,MAX($J$8:J172)),"")</f>
        <v/>
      </c>
      <c r="I173" s="7" t="str">
        <f>IF(Model!J170=$C$4,_xll.CB.Normal(INDEX(Summary!$C$5:$E$12,7,'Teller 4'!$C$5),(INDEX(Summary!$C$5:$E$12,8,'Teller 4'!$C$5)),0),"")</f>
        <v/>
      </c>
      <c r="J173" s="7" t="str">
        <f t="shared" si="10"/>
        <v/>
      </c>
      <c r="K173" s="76" t="str">
        <f t="shared" si="11"/>
        <v/>
      </c>
      <c r="L173" s="73">
        <f t="shared" si="12"/>
        <v>0</v>
      </c>
      <c r="M173" s="73">
        <f t="shared" si="13"/>
        <v>0</v>
      </c>
      <c r="N173" s="73">
        <f t="shared" si="14"/>
        <v>0</v>
      </c>
      <c r="O173" s="64"/>
      <c r="P173" s="64"/>
      <c r="Q173" s="64"/>
      <c r="R173" s="64"/>
      <c r="S173" s="64"/>
      <c r="T173" s="64"/>
      <c r="U173" s="64"/>
      <c r="V173" s="64"/>
      <c r="W173" s="64"/>
      <c r="X173" s="64"/>
    </row>
    <row r="174" spans="2:24" outlineLevel="1" x14ac:dyDescent="0.25">
      <c r="B174" s="64"/>
      <c r="C174" s="64"/>
      <c r="D174" s="118">
        <v>167</v>
      </c>
      <c r="E174" s="7" t="str">
        <f>Model!D171</f>
        <v>Closed</v>
      </c>
      <c r="F174" s="72" t="str">
        <f>'Teller 1'!F174</f>
        <v>Open</v>
      </c>
      <c r="G174" s="75">
        <f ca="1">COUNT($H$8:H173)-COUNTIF($J$8:J173,"&lt;"&amp;TEXT(E174,"General"))</f>
        <v>-165</v>
      </c>
      <c r="H174" s="7" t="str">
        <f>IF(Model!J171=$C$4,MAXA(E174,MAX($J$8:J173)),"")</f>
        <v/>
      </c>
      <c r="I174" s="7" t="str">
        <f>IF(Model!J171=$C$4,_xll.CB.Normal(INDEX(Summary!$C$5:$E$12,7,'Teller 4'!$C$5),(INDEX(Summary!$C$5:$E$12,8,'Teller 4'!$C$5)),0),"")</f>
        <v/>
      </c>
      <c r="J174" s="7" t="str">
        <f t="shared" si="10"/>
        <v/>
      </c>
      <c r="K174" s="76" t="str">
        <f t="shared" si="11"/>
        <v/>
      </c>
      <c r="L174" s="73">
        <f t="shared" si="12"/>
        <v>0</v>
      </c>
      <c r="M174" s="73">
        <f t="shared" si="13"/>
        <v>0</v>
      </c>
      <c r="N174" s="73">
        <f t="shared" si="14"/>
        <v>0</v>
      </c>
      <c r="O174" s="64"/>
      <c r="P174" s="64"/>
      <c r="Q174" s="64"/>
      <c r="R174" s="64"/>
      <c r="S174" s="64"/>
      <c r="T174" s="64"/>
      <c r="U174" s="64"/>
      <c r="V174" s="64"/>
      <c r="W174" s="64"/>
      <c r="X174" s="64"/>
    </row>
    <row r="175" spans="2:24" outlineLevel="1" x14ac:dyDescent="0.25">
      <c r="B175" s="64"/>
      <c r="C175" s="64"/>
      <c r="D175" s="118">
        <v>168</v>
      </c>
      <c r="E175" s="7" t="str">
        <f>Model!D172</f>
        <v>Closed</v>
      </c>
      <c r="F175" s="72" t="str">
        <f>'Teller 1'!F175</f>
        <v>Open</v>
      </c>
      <c r="G175" s="75">
        <f ca="1">COUNT($H$8:H174)-COUNTIF($J$8:J174,"&lt;"&amp;TEXT(E175,"General"))</f>
        <v>-166</v>
      </c>
      <c r="H175" s="7" t="str">
        <f>IF(Model!J172=$C$4,MAXA(E175,MAX($J$8:J174)),"")</f>
        <v/>
      </c>
      <c r="I175" s="7" t="str">
        <f>IF(Model!J172=$C$4,_xll.CB.Normal(INDEX(Summary!$C$5:$E$12,7,'Teller 4'!$C$5),(INDEX(Summary!$C$5:$E$12,8,'Teller 4'!$C$5)),0),"")</f>
        <v/>
      </c>
      <c r="J175" s="7" t="str">
        <f t="shared" si="10"/>
        <v/>
      </c>
      <c r="K175" s="76" t="str">
        <f t="shared" si="11"/>
        <v/>
      </c>
      <c r="L175" s="73">
        <f t="shared" si="12"/>
        <v>0</v>
      </c>
      <c r="M175" s="73">
        <f t="shared" si="13"/>
        <v>0</v>
      </c>
      <c r="N175" s="73">
        <f t="shared" si="14"/>
        <v>0</v>
      </c>
      <c r="O175" s="64"/>
      <c r="P175" s="64"/>
      <c r="Q175" s="64"/>
      <c r="R175" s="64"/>
      <c r="S175" s="64"/>
      <c r="T175" s="64"/>
      <c r="U175" s="64"/>
      <c r="V175" s="64"/>
      <c r="W175" s="64"/>
      <c r="X175" s="64"/>
    </row>
    <row r="176" spans="2:24" outlineLevel="1" x14ac:dyDescent="0.25">
      <c r="B176" s="64"/>
      <c r="C176" s="64"/>
      <c r="D176" s="118">
        <v>169</v>
      </c>
      <c r="E176" s="7" t="str">
        <f>Model!D173</f>
        <v>Closed</v>
      </c>
      <c r="F176" s="72" t="str">
        <f>'Teller 1'!F176</f>
        <v>Open</v>
      </c>
      <c r="G176" s="75">
        <f ca="1">COUNT($H$8:H175)-COUNTIF($J$8:J175,"&lt;"&amp;TEXT(E176,"General"))</f>
        <v>-167</v>
      </c>
      <c r="H176" s="7" t="str">
        <f>IF(Model!J173=$C$4,MAXA(E176,MAX($J$8:J175)),"")</f>
        <v/>
      </c>
      <c r="I176" s="7" t="str">
        <f>IF(Model!J173=$C$4,_xll.CB.Normal(INDEX(Summary!$C$5:$E$12,7,'Teller 4'!$C$5),(INDEX(Summary!$C$5:$E$12,8,'Teller 4'!$C$5)),0),"")</f>
        <v/>
      </c>
      <c r="J176" s="7" t="str">
        <f t="shared" si="10"/>
        <v/>
      </c>
      <c r="K176" s="76" t="str">
        <f t="shared" si="11"/>
        <v/>
      </c>
      <c r="L176" s="73">
        <f t="shared" si="12"/>
        <v>0</v>
      </c>
      <c r="M176" s="73">
        <f t="shared" si="13"/>
        <v>0</v>
      </c>
      <c r="N176" s="73">
        <f t="shared" si="14"/>
        <v>0</v>
      </c>
      <c r="O176" s="64"/>
      <c r="P176" s="64"/>
      <c r="Q176" s="64"/>
      <c r="R176" s="64"/>
      <c r="S176" s="64"/>
      <c r="T176" s="64"/>
      <c r="U176" s="64"/>
      <c r="V176" s="64"/>
      <c r="W176" s="64"/>
      <c r="X176" s="64"/>
    </row>
    <row r="177" spans="2:24" outlineLevel="1" x14ac:dyDescent="0.25">
      <c r="B177" s="64"/>
      <c r="C177" s="64"/>
      <c r="D177" s="118">
        <v>170</v>
      </c>
      <c r="E177" s="7" t="str">
        <f>Model!D174</f>
        <v>Closed</v>
      </c>
      <c r="F177" s="72" t="str">
        <f>'Teller 1'!F177</f>
        <v>Open</v>
      </c>
      <c r="G177" s="75">
        <f ca="1">COUNT($H$8:H176)-COUNTIF($J$8:J176,"&lt;"&amp;TEXT(E177,"General"))</f>
        <v>-168</v>
      </c>
      <c r="H177" s="7" t="str">
        <f>IF(Model!J174=$C$4,MAXA(E177,MAX($J$8:J176)),"")</f>
        <v/>
      </c>
      <c r="I177" s="7" t="str">
        <f>IF(Model!J174=$C$4,_xll.CB.Normal(INDEX(Summary!$C$5:$E$12,7,'Teller 4'!$C$5),(INDEX(Summary!$C$5:$E$12,8,'Teller 4'!$C$5)),0),"")</f>
        <v/>
      </c>
      <c r="J177" s="7" t="str">
        <f t="shared" si="10"/>
        <v/>
      </c>
      <c r="K177" s="76" t="str">
        <f t="shared" si="11"/>
        <v/>
      </c>
      <c r="L177" s="73">
        <f t="shared" si="12"/>
        <v>0</v>
      </c>
      <c r="M177" s="73">
        <f t="shared" si="13"/>
        <v>0</v>
      </c>
      <c r="N177" s="73">
        <f t="shared" si="14"/>
        <v>0</v>
      </c>
      <c r="O177" s="64"/>
      <c r="P177" s="64"/>
      <c r="Q177" s="64"/>
      <c r="R177" s="64"/>
      <c r="S177" s="64"/>
      <c r="T177" s="64"/>
      <c r="U177" s="64"/>
      <c r="V177" s="64"/>
      <c r="W177" s="64"/>
      <c r="X177" s="64"/>
    </row>
    <row r="178" spans="2:24" outlineLevel="1" x14ac:dyDescent="0.25">
      <c r="B178" s="64"/>
      <c r="C178" s="64"/>
      <c r="D178" s="118">
        <v>171</v>
      </c>
      <c r="E178" s="7" t="str">
        <f>Model!D175</f>
        <v>Closed</v>
      </c>
      <c r="F178" s="72" t="str">
        <f>'Teller 1'!F178</f>
        <v>Open</v>
      </c>
      <c r="G178" s="75">
        <f ca="1">COUNT($H$8:H177)-COUNTIF($J$8:J177,"&lt;"&amp;TEXT(E178,"General"))</f>
        <v>-169</v>
      </c>
      <c r="H178" s="7" t="str">
        <f>IF(Model!J175=$C$4,MAXA(E178,MAX($J$8:J177)),"")</f>
        <v/>
      </c>
      <c r="I178" s="7" t="str">
        <f>IF(Model!J175=$C$4,_xll.CB.Normal(INDEX(Summary!$C$5:$E$12,7,'Teller 4'!$C$5),(INDEX(Summary!$C$5:$E$12,8,'Teller 4'!$C$5)),0),"")</f>
        <v/>
      </c>
      <c r="J178" s="7" t="str">
        <f t="shared" si="10"/>
        <v/>
      </c>
      <c r="K178" s="76" t="str">
        <f t="shared" si="11"/>
        <v/>
      </c>
      <c r="L178" s="73">
        <f t="shared" si="12"/>
        <v>0</v>
      </c>
      <c r="M178" s="73">
        <f t="shared" si="13"/>
        <v>0</v>
      </c>
      <c r="N178" s="73">
        <f t="shared" si="14"/>
        <v>0</v>
      </c>
      <c r="O178" s="64"/>
      <c r="P178" s="64"/>
      <c r="Q178" s="64"/>
      <c r="R178" s="64"/>
      <c r="S178" s="64"/>
      <c r="T178" s="64"/>
      <c r="U178" s="64"/>
      <c r="V178" s="64"/>
      <c r="W178" s="64"/>
      <c r="X178" s="64"/>
    </row>
    <row r="179" spans="2:24" outlineLevel="1" x14ac:dyDescent="0.25">
      <c r="B179" s="64"/>
      <c r="C179" s="64"/>
      <c r="D179" s="118">
        <v>172</v>
      </c>
      <c r="E179" s="7" t="str">
        <f>Model!D176</f>
        <v>Closed</v>
      </c>
      <c r="F179" s="72" t="str">
        <f>'Teller 1'!F179</f>
        <v>Open</v>
      </c>
      <c r="G179" s="75">
        <f ca="1">COUNT($H$8:H178)-COUNTIF($J$8:J178,"&lt;"&amp;TEXT(E179,"General"))</f>
        <v>-170</v>
      </c>
      <c r="H179" s="7" t="str">
        <f>IF(Model!J176=$C$4,MAXA(E179,MAX($J$8:J178)),"")</f>
        <v/>
      </c>
      <c r="I179" s="7" t="str">
        <f>IF(Model!J176=$C$4,_xll.CB.Normal(INDEX(Summary!$C$5:$E$12,7,'Teller 4'!$C$5),(INDEX(Summary!$C$5:$E$12,8,'Teller 4'!$C$5)),0),"")</f>
        <v/>
      </c>
      <c r="J179" s="7" t="str">
        <f t="shared" si="10"/>
        <v/>
      </c>
      <c r="K179" s="76" t="str">
        <f t="shared" si="11"/>
        <v/>
      </c>
      <c r="L179" s="73">
        <f t="shared" si="12"/>
        <v>0</v>
      </c>
      <c r="M179" s="73">
        <f t="shared" si="13"/>
        <v>0</v>
      </c>
      <c r="N179" s="73">
        <f t="shared" si="14"/>
        <v>0</v>
      </c>
      <c r="O179" s="64"/>
      <c r="P179" s="64"/>
      <c r="Q179" s="64"/>
      <c r="R179" s="64"/>
      <c r="S179" s="64"/>
      <c r="T179" s="64"/>
      <c r="U179" s="64"/>
      <c r="V179" s="64"/>
      <c r="W179" s="64"/>
      <c r="X179" s="64"/>
    </row>
    <row r="180" spans="2:24" outlineLevel="1" x14ac:dyDescent="0.25">
      <c r="B180" s="64"/>
      <c r="C180" s="64"/>
      <c r="D180" s="118">
        <v>173</v>
      </c>
      <c r="E180" s="7" t="str">
        <f>Model!D177</f>
        <v>Closed</v>
      </c>
      <c r="F180" s="72" t="str">
        <f>'Teller 1'!F180</f>
        <v>Open</v>
      </c>
      <c r="G180" s="75">
        <f ca="1">COUNT($H$8:H179)-COUNTIF($J$8:J179,"&lt;"&amp;TEXT(E180,"General"))</f>
        <v>-171</v>
      </c>
      <c r="H180" s="7" t="str">
        <f>IF(Model!J177=$C$4,MAXA(E180,MAX($J$8:J179)),"")</f>
        <v/>
      </c>
      <c r="I180" s="7" t="str">
        <f>IF(Model!J177=$C$4,_xll.CB.Normal(INDEX(Summary!$C$5:$E$12,7,'Teller 4'!$C$5),(INDEX(Summary!$C$5:$E$12,8,'Teller 4'!$C$5)),0),"")</f>
        <v/>
      </c>
      <c r="J180" s="7" t="str">
        <f t="shared" si="10"/>
        <v/>
      </c>
      <c r="K180" s="76" t="str">
        <f t="shared" si="11"/>
        <v/>
      </c>
      <c r="L180" s="73">
        <f t="shared" si="12"/>
        <v>0</v>
      </c>
      <c r="M180" s="73">
        <f t="shared" si="13"/>
        <v>0</v>
      </c>
      <c r="N180" s="73">
        <f t="shared" si="14"/>
        <v>0</v>
      </c>
      <c r="O180" s="64"/>
      <c r="P180" s="64"/>
      <c r="Q180" s="64"/>
      <c r="R180" s="64"/>
      <c r="S180" s="64"/>
      <c r="T180" s="64"/>
      <c r="U180" s="64"/>
      <c r="V180" s="64"/>
      <c r="W180" s="64"/>
      <c r="X180" s="64"/>
    </row>
    <row r="181" spans="2:24" outlineLevel="1" x14ac:dyDescent="0.25">
      <c r="B181" s="64"/>
      <c r="C181" s="64"/>
      <c r="D181" s="118">
        <v>174</v>
      </c>
      <c r="E181" s="7" t="str">
        <f>Model!D178</f>
        <v>Closed</v>
      </c>
      <c r="F181" s="72" t="str">
        <f>'Teller 1'!F181</f>
        <v>Open</v>
      </c>
      <c r="G181" s="75">
        <f ca="1">COUNT($H$8:H180)-COUNTIF($J$8:J180,"&lt;"&amp;TEXT(E181,"General"))</f>
        <v>-172</v>
      </c>
      <c r="H181" s="7" t="str">
        <f>IF(Model!J178=$C$4,MAXA(E181,MAX($J$8:J180)),"")</f>
        <v/>
      </c>
      <c r="I181" s="7" t="str">
        <f>IF(Model!J178=$C$4,_xll.CB.Normal(INDEX(Summary!$C$5:$E$12,7,'Teller 4'!$C$5),(INDEX(Summary!$C$5:$E$12,8,'Teller 4'!$C$5)),0),"")</f>
        <v/>
      </c>
      <c r="J181" s="7" t="str">
        <f t="shared" si="10"/>
        <v/>
      </c>
      <c r="K181" s="76" t="str">
        <f t="shared" si="11"/>
        <v/>
      </c>
      <c r="L181" s="73">
        <f t="shared" si="12"/>
        <v>0</v>
      </c>
      <c r="M181" s="73">
        <f t="shared" si="13"/>
        <v>0</v>
      </c>
      <c r="N181" s="73">
        <f t="shared" si="14"/>
        <v>0</v>
      </c>
      <c r="O181" s="64"/>
      <c r="P181" s="64"/>
      <c r="Q181" s="64"/>
      <c r="R181" s="64"/>
      <c r="S181" s="64"/>
      <c r="T181" s="64"/>
      <c r="U181" s="64"/>
      <c r="V181" s="64"/>
      <c r="W181" s="64"/>
      <c r="X181" s="64"/>
    </row>
    <row r="182" spans="2:24" outlineLevel="1" x14ac:dyDescent="0.25">
      <c r="B182" s="64"/>
      <c r="C182" s="64"/>
      <c r="D182" s="118">
        <v>175</v>
      </c>
      <c r="E182" s="7" t="str">
        <f>Model!D179</f>
        <v>Closed</v>
      </c>
      <c r="F182" s="72" t="str">
        <f>'Teller 1'!F182</f>
        <v>Open</v>
      </c>
      <c r="G182" s="75">
        <f ca="1">COUNT($H$8:H181)-COUNTIF($J$8:J181,"&lt;"&amp;TEXT(E182,"General"))</f>
        <v>-173</v>
      </c>
      <c r="H182" s="7" t="str">
        <f>IF(Model!J179=$C$4,MAXA(E182,MAX($J$8:J181)),"")</f>
        <v/>
      </c>
      <c r="I182" s="7" t="str">
        <f>IF(Model!J179=$C$4,_xll.CB.Normal(INDEX(Summary!$C$5:$E$12,7,'Teller 4'!$C$5),(INDEX(Summary!$C$5:$E$12,8,'Teller 4'!$C$5)),0),"")</f>
        <v/>
      </c>
      <c r="J182" s="7" t="str">
        <f t="shared" si="10"/>
        <v/>
      </c>
      <c r="K182" s="76" t="str">
        <f t="shared" si="11"/>
        <v/>
      </c>
      <c r="L182" s="73">
        <f t="shared" si="12"/>
        <v>0</v>
      </c>
      <c r="M182" s="73">
        <f t="shared" si="13"/>
        <v>0</v>
      </c>
      <c r="N182" s="73">
        <f t="shared" si="14"/>
        <v>0</v>
      </c>
      <c r="O182" s="64"/>
      <c r="P182" s="64"/>
      <c r="Q182" s="64"/>
      <c r="R182" s="64"/>
      <c r="S182" s="64"/>
      <c r="T182" s="64"/>
      <c r="U182" s="64"/>
      <c r="V182" s="64"/>
      <c r="W182" s="64"/>
      <c r="X182" s="64"/>
    </row>
    <row r="183" spans="2:24" outlineLevel="1" x14ac:dyDescent="0.25">
      <c r="B183" s="64"/>
      <c r="C183" s="64"/>
      <c r="D183" s="118">
        <v>176</v>
      </c>
      <c r="E183" s="7" t="str">
        <f>Model!D180</f>
        <v>Closed</v>
      </c>
      <c r="F183" s="72" t="str">
        <f>'Teller 1'!F183</f>
        <v>Open</v>
      </c>
      <c r="G183" s="75">
        <f ca="1">COUNT($H$8:H182)-COUNTIF($J$8:J182,"&lt;"&amp;TEXT(E183,"General"))</f>
        <v>-174</v>
      </c>
      <c r="H183" s="7" t="str">
        <f>IF(Model!J180=$C$4,MAXA(E183,MAX($J$8:J182)),"")</f>
        <v/>
      </c>
      <c r="I183" s="7" t="str">
        <f>IF(Model!J180=$C$4,_xll.CB.Normal(INDEX(Summary!$C$5:$E$12,7,'Teller 4'!$C$5),(INDEX(Summary!$C$5:$E$12,8,'Teller 4'!$C$5)),0),"")</f>
        <v/>
      </c>
      <c r="J183" s="7" t="str">
        <f t="shared" si="10"/>
        <v/>
      </c>
      <c r="K183" s="76" t="str">
        <f t="shared" si="11"/>
        <v/>
      </c>
      <c r="L183" s="73">
        <f t="shared" si="12"/>
        <v>0</v>
      </c>
      <c r="M183" s="73">
        <f t="shared" si="13"/>
        <v>0</v>
      </c>
      <c r="N183" s="73">
        <f t="shared" si="14"/>
        <v>0</v>
      </c>
      <c r="O183" s="64"/>
      <c r="P183" s="64"/>
      <c r="Q183" s="64"/>
      <c r="R183" s="64"/>
      <c r="S183" s="64"/>
      <c r="T183" s="64"/>
      <c r="U183" s="64"/>
      <c r="V183" s="64"/>
      <c r="W183" s="64"/>
      <c r="X183" s="64"/>
    </row>
    <row r="184" spans="2:24" outlineLevel="1" x14ac:dyDescent="0.25">
      <c r="B184" s="64"/>
      <c r="C184" s="64"/>
      <c r="D184" s="118">
        <v>177</v>
      </c>
      <c r="E184" s="7" t="str">
        <f>Model!D181</f>
        <v>Closed</v>
      </c>
      <c r="F184" s="72" t="str">
        <f>'Teller 1'!F184</f>
        <v>Open</v>
      </c>
      <c r="G184" s="75">
        <f ca="1">COUNT($H$8:H183)-COUNTIF($J$8:J183,"&lt;"&amp;TEXT(E184,"General"))</f>
        <v>-175</v>
      </c>
      <c r="H184" s="7" t="str">
        <f>IF(Model!J181=$C$4,MAXA(E184,MAX($J$8:J183)),"")</f>
        <v/>
      </c>
      <c r="I184" s="7" t="str">
        <f>IF(Model!J181=$C$4,_xll.CB.Normal(INDEX(Summary!$C$5:$E$12,7,'Teller 4'!$C$5),(INDEX(Summary!$C$5:$E$12,8,'Teller 4'!$C$5)),0),"")</f>
        <v/>
      </c>
      <c r="J184" s="7" t="str">
        <f t="shared" si="10"/>
        <v/>
      </c>
      <c r="K184" s="76" t="str">
        <f t="shared" si="11"/>
        <v/>
      </c>
      <c r="L184" s="73">
        <f t="shared" si="12"/>
        <v>0</v>
      </c>
      <c r="M184" s="73">
        <f t="shared" si="13"/>
        <v>0</v>
      </c>
      <c r="N184" s="73">
        <f t="shared" si="14"/>
        <v>0</v>
      </c>
      <c r="O184" s="64"/>
      <c r="P184" s="64"/>
      <c r="Q184" s="64"/>
      <c r="R184" s="64"/>
      <c r="S184" s="64"/>
      <c r="T184" s="64"/>
      <c r="U184" s="64"/>
      <c r="V184" s="64"/>
      <c r="W184" s="64"/>
      <c r="X184" s="64"/>
    </row>
    <row r="185" spans="2:24" outlineLevel="1" x14ac:dyDescent="0.25">
      <c r="B185" s="64"/>
      <c r="C185" s="64"/>
      <c r="D185" s="118">
        <v>178</v>
      </c>
      <c r="E185" s="7" t="str">
        <f>Model!D182</f>
        <v>Closed</v>
      </c>
      <c r="F185" s="72" t="str">
        <f>'Teller 1'!F185</f>
        <v>Open</v>
      </c>
      <c r="G185" s="75">
        <f ca="1">COUNT($H$8:H184)-COUNTIF($J$8:J184,"&lt;"&amp;TEXT(E185,"General"))</f>
        <v>-176</v>
      </c>
      <c r="H185" s="7" t="str">
        <f>IF(Model!J182=$C$4,MAXA(E185,MAX($J$8:J184)),"")</f>
        <v/>
      </c>
      <c r="I185" s="7" t="str">
        <f>IF(Model!J182=$C$4,_xll.CB.Normal(INDEX(Summary!$C$5:$E$12,7,'Teller 4'!$C$5),(INDEX(Summary!$C$5:$E$12,8,'Teller 4'!$C$5)),0),"")</f>
        <v/>
      </c>
      <c r="J185" s="7" t="str">
        <f t="shared" si="10"/>
        <v/>
      </c>
      <c r="K185" s="76" t="str">
        <f t="shared" si="11"/>
        <v/>
      </c>
      <c r="L185" s="73">
        <f t="shared" si="12"/>
        <v>0</v>
      </c>
      <c r="M185" s="73">
        <f t="shared" si="13"/>
        <v>0</v>
      </c>
      <c r="N185" s="73">
        <f t="shared" si="14"/>
        <v>0</v>
      </c>
      <c r="O185" s="64"/>
      <c r="P185" s="64"/>
      <c r="Q185" s="64"/>
      <c r="R185" s="64"/>
      <c r="S185" s="64"/>
      <c r="T185" s="64"/>
      <c r="U185" s="64"/>
      <c r="V185" s="64"/>
      <c r="W185" s="64"/>
      <c r="X185" s="64"/>
    </row>
    <row r="186" spans="2:24" outlineLevel="1" x14ac:dyDescent="0.25">
      <c r="B186" s="64"/>
      <c r="C186" s="64"/>
      <c r="D186" s="118">
        <v>179</v>
      </c>
      <c r="E186" s="7" t="str">
        <f>Model!D183</f>
        <v>Closed</v>
      </c>
      <c r="F186" s="72" t="str">
        <f>'Teller 1'!F186</f>
        <v>Open</v>
      </c>
      <c r="G186" s="75">
        <f ca="1">COUNT($H$8:H185)-COUNTIF($J$8:J185,"&lt;"&amp;TEXT(E186,"General"))</f>
        <v>-177</v>
      </c>
      <c r="H186" s="7" t="str">
        <f>IF(Model!J183=$C$4,MAXA(E186,MAX($J$8:J185)),"")</f>
        <v/>
      </c>
      <c r="I186" s="7" t="str">
        <f>IF(Model!J183=$C$4,_xll.CB.Normal(INDEX(Summary!$C$5:$E$12,7,'Teller 4'!$C$5),(INDEX(Summary!$C$5:$E$12,8,'Teller 4'!$C$5)),0),"")</f>
        <v/>
      </c>
      <c r="J186" s="7" t="str">
        <f t="shared" si="10"/>
        <v/>
      </c>
      <c r="K186" s="76" t="str">
        <f t="shared" si="11"/>
        <v/>
      </c>
      <c r="L186" s="73">
        <f t="shared" si="12"/>
        <v>0</v>
      </c>
      <c r="M186" s="73">
        <f t="shared" si="13"/>
        <v>0</v>
      </c>
      <c r="N186" s="73">
        <f t="shared" si="14"/>
        <v>0</v>
      </c>
      <c r="O186" s="64"/>
      <c r="P186" s="64"/>
      <c r="Q186" s="64"/>
      <c r="R186" s="64"/>
      <c r="S186" s="64"/>
      <c r="T186" s="64"/>
      <c r="U186" s="64"/>
      <c r="V186" s="64"/>
      <c r="W186" s="64"/>
      <c r="X186" s="64"/>
    </row>
    <row r="187" spans="2:24" outlineLevel="1" x14ac:dyDescent="0.25">
      <c r="B187" s="64"/>
      <c r="C187" s="64"/>
      <c r="D187" s="118">
        <v>180</v>
      </c>
      <c r="E187" s="7" t="str">
        <f>Model!D184</f>
        <v>Closed</v>
      </c>
      <c r="F187" s="72" t="str">
        <f>'Teller 1'!F187</f>
        <v>Open</v>
      </c>
      <c r="G187" s="75">
        <f ca="1">COUNT($H$8:H186)-COUNTIF($J$8:J186,"&lt;"&amp;TEXT(E187,"General"))</f>
        <v>-178</v>
      </c>
      <c r="H187" s="7" t="str">
        <f>IF(Model!J184=$C$4,MAXA(E187,MAX($J$8:J186)),"")</f>
        <v/>
      </c>
      <c r="I187" s="7" t="str">
        <f>IF(Model!J184=$C$4,_xll.CB.Normal(INDEX(Summary!$C$5:$E$12,7,'Teller 4'!$C$5),(INDEX(Summary!$C$5:$E$12,8,'Teller 4'!$C$5)),0),"")</f>
        <v/>
      </c>
      <c r="J187" s="7" t="str">
        <f t="shared" si="10"/>
        <v/>
      </c>
      <c r="K187" s="76" t="str">
        <f t="shared" si="11"/>
        <v/>
      </c>
      <c r="L187" s="73">
        <f t="shared" si="12"/>
        <v>0</v>
      </c>
      <c r="M187" s="73">
        <f t="shared" si="13"/>
        <v>0</v>
      </c>
      <c r="N187" s="73">
        <f t="shared" si="14"/>
        <v>0</v>
      </c>
      <c r="O187" s="64"/>
      <c r="P187" s="64"/>
      <c r="Q187" s="64"/>
      <c r="R187" s="64"/>
      <c r="S187" s="64"/>
      <c r="T187" s="64"/>
      <c r="U187" s="64"/>
      <c r="V187" s="64"/>
      <c r="W187" s="64"/>
      <c r="X187" s="64"/>
    </row>
    <row r="188" spans="2:24" outlineLevel="1" x14ac:dyDescent="0.25">
      <c r="B188" s="64"/>
      <c r="C188" s="64"/>
      <c r="D188" s="118">
        <v>181</v>
      </c>
      <c r="E188" s="7" t="str">
        <f>Model!D185</f>
        <v>Closed</v>
      </c>
      <c r="F188" s="72" t="str">
        <f>'Teller 1'!F188</f>
        <v>Open</v>
      </c>
      <c r="G188" s="75">
        <f ca="1">COUNT($H$8:H187)-COUNTIF($J$8:J187,"&lt;"&amp;TEXT(E188,"General"))</f>
        <v>-179</v>
      </c>
      <c r="H188" s="7" t="str">
        <f>IF(Model!J185=$C$4,MAXA(E188,MAX($J$8:J187)),"")</f>
        <v/>
      </c>
      <c r="I188" s="7" t="str">
        <f>IF(Model!J185=$C$4,_xll.CB.Normal(INDEX(Summary!$C$5:$E$12,7,'Teller 4'!$C$5),(INDEX(Summary!$C$5:$E$12,8,'Teller 4'!$C$5)),0),"")</f>
        <v/>
      </c>
      <c r="J188" s="7" t="str">
        <f t="shared" si="10"/>
        <v/>
      </c>
      <c r="K188" s="76" t="str">
        <f t="shared" si="11"/>
        <v/>
      </c>
      <c r="L188" s="73">
        <f t="shared" si="12"/>
        <v>0</v>
      </c>
      <c r="M188" s="73">
        <f t="shared" si="13"/>
        <v>0</v>
      </c>
      <c r="N188" s="73">
        <f t="shared" si="14"/>
        <v>0</v>
      </c>
      <c r="O188" s="64"/>
      <c r="P188" s="64"/>
      <c r="Q188" s="64"/>
      <c r="R188" s="64"/>
      <c r="S188" s="64"/>
      <c r="T188" s="64"/>
      <c r="U188" s="64"/>
      <c r="V188" s="64"/>
      <c r="W188" s="64"/>
      <c r="X188" s="64"/>
    </row>
    <row r="189" spans="2:24" outlineLevel="1" x14ac:dyDescent="0.25">
      <c r="B189" s="64"/>
      <c r="C189" s="64"/>
      <c r="D189" s="118">
        <v>182</v>
      </c>
      <c r="E189" s="7" t="str">
        <f>Model!D186</f>
        <v>Closed</v>
      </c>
      <c r="F189" s="72" t="str">
        <f>'Teller 1'!F189</f>
        <v>Open</v>
      </c>
      <c r="G189" s="75">
        <f ca="1">COUNT($H$8:H188)-COUNTIF($J$8:J188,"&lt;"&amp;TEXT(E189,"General"))</f>
        <v>-180</v>
      </c>
      <c r="H189" s="7" t="str">
        <f>IF(Model!J186=$C$4,MAXA(E189,MAX($J$8:J188)),"")</f>
        <v/>
      </c>
      <c r="I189" s="7" t="str">
        <f>IF(Model!J186=$C$4,_xll.CB.Normal(INDEX(Summary!$C$5:$E$12,7,'Teller 4'!$C$5),(INDEX(Summary!$C$5:$E$12,8,'Teller 4'!$C$5)),0),"")</f>
        <v/>
      </c>
      <c r="J189" s="7" t="str">
        <f t="shared" si="10"/>
        <v/>
      </c>
      <c r="K189" s="76" t="str">
        <f t="shared" si="11"/>
        <v/>
      </c>
      <c r="L189" s="73">
        <f t="shared" si="12"/>
        <v>0</v>
      </c>
      <c r="M189" s="73">
        <f t="shared" si="13"/>
        <v>0</v>
      </c>
      <c r="N189" s="73">
        <f t="shared" si="14"/>
        <v>0</v>
      </c>
      <c r="O189" s="64"/>
      <c r="P189" s="64"/>
      <c r="Q189" s="64"/>
      <c r="R189" s="64"/>
      <c r="S189" s="64"/>
      <c r="T189" s="64"/>
      <c r="U189" s="64"/>
      <c r="V189" s="64"/>
      <c r="W189" s="64"/>
      <c r="X189" s="64"/>
    </row>
    <row r="190" spans="2:24" outlineLevel="1" x14ac:dyDescent="0.25">
      <c r="B190" s="64"/>
      <c r="C190" s="64"/>
      <c r="D190" s="118">
        <v>183</v>
      </c>
      <c r="E190" s="7" t="str">
        <f>Model!D187</f>
        <v>Closed</v>
      </c>
      <c r="F190" s="72" t="str">
        <f>'Teller 1'!F190</f>
        <v>Open</v>
      </c>
      <c r="G190" s="75">
        <f ca="1">COUNT($H$8:H189)-COUNTIF($J$8:J189,"&lt;"&amp;TEXT(E190,"General"))</f>
        <v>-181</v>
      </c>
      <c r="H190" s="7" t="str">
        <f>IF(Model!J187=$C$4,MAXA(E190,MAX($J$8:J189)),"")</f>
        <v/>
      </c>
      <c r="I190" s="7" t="str">
        <f>IF(Model!J187=$C$4,_xll.CB.Normal(INDEX(Summary!$C$5:$E$12,7,'Teller 4'!$C$5),(INDEX(Summary!$C$5:$E$12,8,'Teller 4'!$C$5)),0),"")</f>
        <v/>
      </c>
      <c r="J190" s="7" t="str">
        <f t="shared" si="10"/>
        <v/>
      </c>
      <c r="K190" s="76" t="str">
        <f t="shared" si="11"/>
        <v/>
      </c>
      <c r="L190" s="73">
        <f t="shared" si="12"/>
        <v>0</v>
      </c>
      <c r="M190" s="73">
        <f t="shared" si="13"/>
        <v>0</v>
      </c>
      <c r="N190" s="73">
        <f t="shared" si="14"/>
        <v>0</v>
      </c>
      <c r="O190" s="64"/>
      <c r="P190" s="64"/>
      <c r="Q190" s="64"/>
      <c r="R190" s="64"/>
      <c r="S190" s="64"/>
      <c r="T190" s="64"/>
      <c r="U190" s="64"/>
      <c r="V190" s="64"/>
      <c r="W190" s="64"/>
      <c r="X190" s="64"/>
    </row>
    <row r="191" spans="2:24" outlineLevel="1" x14ac:dyDescent="0.25">
      <c r="B191" s="64"/>
      <c r="C191" s="64"/>
      <c r="D191" s="118">
        <v>184</v>
      </c>
      <c r="E191" s="7" t="str">
        <f>Model!D188</f>
        <v>Closed</v>
      </c>
      <c r="F191" s="72" t="str">
        <f>'Teller 1'!F191</f>
        <v>Open</v>
      </c>
      <c r="G191" s="75">
        <f ca="1">COUNT($H$8:H190)-COUNTIF($J$8:J190,"&lt;"&amp;TEXT(E191,"General"))</f>
        <v>-182</v>
      </c>
      <c r="H191" s="7" t="str">
        <f>IF(Model!J188=$C$4,MAXA(E191,MAX($J$8:J190)),"")</f>
        <v/>
      </c>
      <c r="I191" s="7" t="str">
        <f>IF(Model!J188=$C$4,_xll.CB.Normal(INDEX(Summary!$C$5:$E$12,7,'Teller 4'!$C$5),(INDEX(Summary!$C$5:$E$12,8,'Teller 4'!$C$5)),0),"")</f>
        <v/>
      </c>
      <c r="J191" s="7" t="str">
        <f t="shared" si="10"/>
        <v/>
      </c>
      <c r="K191" s="76" t="str">
        <f t="shared" si="11"/>
        <v/>
      </c>
      <c r="L191" s="73">
        <f t="shared" si="12"/>
        <v>0</v>
      </c>
      <c r="M191" s="73">
        <f t="shared" si="13"/>
        <v>0</v>
      </c>
      <c r="N191" s="73">
        <f t="shared" si="14"/>
        <v>0</v>
      </c>
      <c r="O191" s="64"/>
      <c r="P191" s="64"/>
      <c r="Q191" s="64"/>
      <c r="R191" s="64"/>
      <c r="S191" s="64"/>
      <c r="T191" s="64"/>
      <c r="U191" s="64"/>
      <c r="V191" s="64"/>
      <c r="W191" s="64"/>
      <c r="X191" s="64"/>
    </row>
    <row r="192" spans="2:24" outlineLevel="1" x14ac:dyDescent="0.25">
      <c r="B192" s="64"/>
      <c r="C192" s="64"/>
      <c r="D192" s="118">
        <v>185</v>
      </c>
      <c r="E192" s="7" t="str">
        <f>Model!D189</f>
        <v>Closed</v>
      </c>
      <c r="F192" s="72" t="str">
        <f>'Teller 1'!F192</f>
        <v>Open</v>
      </c>
      <c r="G192" s="75">
        <f ca="1">COUNT($H$8:H191)-COUNTIF($J$8:J191,"&lt;"&amp;TEXT(E192,"General"))</f>
        <v>-183</v>
      </c>
      <c r="H192" s="7" t="str">
        <f>IF(Model!J189=$C$4,MAXA(E192,MAX($J$8:J191)),"")</f>
        <v/>
      </c>
      <c r="I192" s="7" t="str">
        <f>IF(Model!J189=$C$4,_xll.CB.Normal(INDEX(Summary!$C$5:$E$12,7,'Teller 4'!$C$5),(INDEX(Summary!$C$5:$E$12,8,'Teller 4'!$C$5)),0),"")</f>
        <v/>
      </c>
      <c r="J192" s="7" t="str">
        <f t="shared" si="10"/>
        <v/>
      </c>
      <c r="K192" s="76" t="str">
        <f t="shared" si="11"/>
        <v/>
      </c>
      <c r="L192" s="73">
        <f t="shared" si="12"/>
        <v>0</v>
      </c>
      <c r="M192" s="73">
        <f t="shared" si="13"/>
        <v>0</v>
      </c>
      <c r="N192" s="73">
        <f t="shared" si="14"/>
        <v>0</v>
      </c>
      <c r="O192" s="64"/>
      <c r="P192" s="64"/>
      <c r="Q192" s="64"/>
      <c r="R192" s="64"/>
      <c r="S192" s="64"/>
      <c r="T192" s="64"/>
      <c r="U192" s="64"/>
      <c r="V192" s="64"/>
      <c r="W192" s="64"/>
      <c r="X192" s="64"/>
    </row>
    <row r="193" spans="2:24" outlineLevel="1" x14ac:dyDescent="0.25">
      <c r="B193" s="64"/>
      <c r="C193" s="64"/>
      <c r="D193" s="118">
        <v>186</v>
      </c>
      <c r="E193" s="7" t="str">
        <f>Model!D190</f>
        <v>Closed</v>
      </c>
      <c r="F193" s="72" t="str">
        <f>'Teller 1'!F193</f>
        <v>Open</v>
      </c>
      <c r="G193" s="75">
        <f ca="1">COUNT($H$8:H192)-COUNTIF($J$8:J192,"&lt;"&amp;TEXT(E193,"General"))</f>
        <v>-184</v>
      </c>
      <c r="H193" s="7" t="str">
        <f>IF(Model!J190=$C$4,MAXA(E193,MAX($J$8:J192)),"")</f>
        <v/>
      </c>
      <c r="I193" s="7" t="str">
        <f>IF(Model!J190=$C$4,_xll.CB.Normal(INDEX(Summary!$C$5:$E$12,7,'Teller 4'!$C$5),(INDEX(Summary!$C$5:$E$12,8,'Teller 4'!$C$5)),0),"")</f>
        <v/>
      </c>
      <c r="J193" s="7" t="str">
        <f t="shared" si="10"/>
        <v/>
      </c>
      <c r="K193" s="76" t="str">
        <f t="shared" si="11"/>
        <v/>
      </c>
      <c r="L193" s="73">
        <f t="shared" si="12"/>
        <v>0</v>
      </c>
      <c r="M193" s="73">
        <f t="shared" si="13"/>
        <v>0</v>
      </c>
      <c r="N193" s="73">
        <f t="shared" si="14"/>
        <v>0</v>
      </c>
      <c r="O193" s="64"/>
      <c r="P193" s="64"/>
      <c r="Q193" s="64"/>
      <c r="R193" s="64"/>
      <c r="S193" s="64"/>
      <c r="T193" s="64"/>
      <c r="U193" s="64"/>
      <c r="V193" s="64"/>
      <c r="W193" s="64"/>
      <c r="X193" s="64"/>
    </row>
    <row r="194" spans="2:24" outlineLevel="1" x14ac:dyDescent="0.25">
      <c r="B194" s="64"/>
      <c r="C194" s="64"/>
      <c r="D194" s="118">
        <v>187</v>
      </c>
      <c r="E194" s="7" t="str">
        <f>Model!D191</f>
        <v>Closed</v>
      </c>
      <c r="F194" s="72" t="str">
        <f>'Teller 1'!F194</f>
        <v>Open</v>
      </c>
      <c r="G194" s="75">
        <f ca="1">COUNT($H$8:H193)-COUNTIF($J$8:J193,"&lt;"&amp;TEXT(E194,"General"))</f>
        <v>-185</v>
      </c>
      <c r="H194" s="7" t="str">
        <f>IF(Model!J191=$C$4,MAXA(E194,MAX($J$8:J193)),"")</f>
        <v/>
      </c>
      <c r="I194" s="7" t="str">
        <f>IF(Model!J191=$C$4,_xll.CB.Normal(INDEX(Summary!$C$5:$E$12,7,'Teller 4'!$C$5),(INDEX(Summary!$C$5:$E$12,8,'Teller 4'!$C$5)),0),"")</f>
        <v/>
      </c>
      <c r="J194" s="7" t="str">
        <f t="shared" si="10"/>
        <v/>
      </c>
      <c r="K194" s="76" t="str">
        <f t="shared" si="11"/>
        <v/>
      </c>
      <c r="L194" s="73">
        <f t="shared" si="12"/>
        <v>0</v>
      </c>
      <c r="M194" s="73">
        <f t="shared" si="13"/>
        <v>0</v>
      </c>
      <c r="N194" s="73">
        <f t="shared" si="14"/>
        <v>0</v>
      </c>
      <c r="O194" s="64"/>
      <c r="P194" s="64"/>
      <c r="Q194" s="64"/>
      <c r="R194" s="64"/>
      <c r="S194" s="64"/>
      <c r="T194" s="64"/>
      <c r="U194" s="64"/>
      <c r="V194" s="64"/>
      <c r="W194" s="64"/>
      <c r="X194" s="64"/>
    </row>
    <row r="195" spans="2:24" outlineLevel="1" x14ac:dyDescent="0.25">
      <c r="B195" s="64"/>
      <c r="C195" s="64"/>
      <c r="D195" s="118">
        <v>188</v>
      </c>
      <c r="E195" s="7" t="str">
        <f>Model!D192</f>
        <v>Closed</v>
      </c>
      <c r="F195" s="72" t="str">
        <f>'Teller 1'!F195</f>
        <v>Open</v>
      </c>
      <c r="G195" s="75">
        <f ca="1">COUNT($H$8:H194)-COUNTIF($J$8:J194,"&lt;"&amp;TEXT(E195,"General"))</f>
        <v>-186</v>
      </c>
      <c r="H195" s="7" t="str">
        <f>IF(Model!J192=$C$4,MAXA(E195,MAX($J$8:J194)),"")</f>
        <v/>
      </c>
      <c r="I195" s="7" t="str">
        <f>IF(Model!J192=$C$4,_xll.CB.Normal(INDEX(Summary!$C$5:$E$12,7,'Teller 4'!$C$5),(INDEX(Summary!$C$5:$E$12,8,'Teller 4'!$C$5)),0),"")</f>
        <v/>
      </c>
      <c r="J195" s="7" t="str">
        <f t="shared" si="10"/>
        <v/>
      </c>
      <c r="K195" s="76" t="str">
        <f t="shared" si="11"/>
        <v/>
      </c>
      <c r="L195" s="73">
        <f t="shared" si="12"/>
        <v>0</v>
      </c>
      <c r="M195" s="73">
        <f t="shared" si="13"/>
        <v>0</v>
      </c>
      <c r="N195" s="73">
        <f t="shared" si="14"/>
        <v>0</v>
      </c>
      <c r="O195" s="64"/>
      <c r="P195" s="64"/>
      <c r="Q195" s="64"/>
      <c r="R195" s="64"/>
      <c r="S195" s="64"/>
      <c r="T195" s="64"/>
      <c r="U195" s="64"/>
      <c r="V195" s="64"/>
      <c r="W195" s="64"/>
      <c r="X195" s="64"/>
    </row>
    <row r="196" spans="2:24" outlineLevel="1" x14ac:dyDescent="0.25">
      <c r="B196" s="64"/>
      <c r="C196" s="64"/>
      <c r="D196" s="118">
        <v>189</v>
      </c>
      <c r="E196" s="7" t="str">
        <f>Model!D193</f>
        <v>Closed</v>
      </c>
      <c r="F196" s="72" t="str">
        <f>'Teller 1'!F196</f>
        <v>Open</v>
      </c>
      <c r="G196" s="75">
        <f ca="1">COUNT($H$8:H195)-COUNTIF($J$8:J195,"&lt;"&amp;TEXT(E196,"General"))</f>
        <v>-187</v>
      </c>
      <c r="H196" s="7" t="str">
        <f>IF(Model!J193=$C$4,MAXA(E196,MAX($J$8:J195)),"")</f>
        <v/>
      </c>
      <c r="I196" s="7" t="str">
        <f>IF(Model!J193=$C$4,_xll.CB.Normal(INDEX(Summary!$C$5:$E$12,7,'Teller 4'!$C$5),(INDEX(Summary!$C$5:$E$12,8,'Teller 4'!$C$5)),0),"")</f>
        <v/>
      </c>
      <c r="J196" s="7" t="str">
        <f t="shared" si="10"/>
        <v/>
      </c>
      <c r="K196" s="76" t="str">
        <f t="shared" si="11"/>
        <v/>
      </c>
      <c r="L196" s="73">
        <f t="shared" si="12"/>
        <v>0</v>
      </c>
      <c r="M196" s="73">
        <f t="shared" si="13"/>
        <v>0</v>
      </c>
      <c r="N196" s="73">
        <f t="shared" si="14"/>
        <v>0</v>
      </c>
      <c r="O196" s="64"/>
      <c r="P196" s="64"/>
      <c r="Q196" s="64"/>
      <c r="R196" s="64"/>
      <c r="S196" s="64"/>
      <c r="T196" s="64"/>
      <c r="U196" s="64"/>
      <c r="V196" s="64"/>
      <c r="W196" s="64"/>
      <c r="X196" s="64"/>
    </row>
    <row r="197" spans="2:24" outlineLevel="1" x14ac:dyDescent="0.25">
      <c r="B197" s="64"/>
      <c r="C197" s="64"/>
      <c r="D197" s="118">
        <v>190</v>
      </c>
      <c r="E197" s="7" t="str">
        <f>Model!D194</f>
        <v>Closed</v>
      </c>
      <c r="F197" s="72" t="str">
        <f>'Teller 1'!F197</f>
        <v>Open</v>
      </c>
      <c r="G197" s="75">
        <f ca="1">COUNT($H$8:H196)-COUNTIF($J$8:J196,"&lt;"&amp;TEXT(E197,"General"))</f>
        <v>-188</v>
      </c>
      <c r="H197" s="7" t="str">
        <f>IF(Model!J194=$C$4,MAXA(E197,MAX($J$8:J196)),"")</f>
        <v/>
      </c>
      <c r="I197" s="7" t="str">
        <f>IF(Model!J194=$C$4,_xll.CB.Normal(INDEX(Summary!$C$5:$E$12,7,'Teller 4'!$C$5),(INDEX(Summary!$C$5:$E$12,8,'Teller 4'!$C$5)),0),"")</f>
        <v/>
      </c>
      <c r="J197" s="7" t="str">
        <f t="shared" si="10"/>
        <v/>
      </c>
      <c r="K197" s="76" t="str">
        <f t="shared" si="11"/>
        <v/>
      </c>
      <c r="L197" s="73">
        <f t="shared" si="12"/>
        <v>0</v>
      </c>
      <c r="M197" s="73">
        <f t="shared" si="13"/>
        <v>0</v>
      </c>
      <c r="N197" s="73">
        <f t="shared" si="14"/>
        <v>0</v>
      </c>
      <c r="O197" s="64"/>
      <c r="P197" s="64"/>
      <c r="Q197" s="64"/>
      <c r="R197" s="64"/>
      <c r="S197" s="64"/>
      <c r="T197" s="64"/>
      <c r="U197" s="64"/>
      <c r="V197" s="64"/>
      <c r="W197" s="64"/>
      <c r="X197" s="64"/>
    </row>
    <row r="198" spans="2:24" outlineLevel="1" x14ac:dyDescent="0.25">
      <c r="B198" s="64"/>
      <c r="C198" s="64"/>
      <c r="D198" s="118">
        <v>191</v>
      </c>
      <c r="E198" s="7" t="str">
        <f>Model!D195</f>
        <v>Closed</v>
      </c>
      <c r="F198" s="72" t="str">
        <f>'Teller 1'!F198</f>
        <v>Open</v>
      </c>
      <c r="G198" s="75">
        <f ca="1">COUNT($H$8:H197)-COUNTIF($J$8:J197,"&lt;"&amp;TEXT(E198,"General"))</f>
        <v>-189</v>
      </c>
      <c r="H198" s="7" t="str">
        <f>IF(Model!J195=$C$4,MAXA(E198,MAX($J$8:J197)),"")</f>
        <v/>
      </c>
      <c r="I198" s="7" t="str">
        <f>IF(Model!J195=$C$4,_xll.CB.Normal(INDEX(Summary!$C$5:$E$12,7,'Teller 4'!$C$5),(INDEX(Summary!$C$5:$E$12,8,'Teller 4'!$C$5)),0),"")</f>
        <v/>
      </c>
      <c r="J198" s="7" t="str">
        <f t="shared" si="10"/>
        <v/>
      </c>
      <c r="K198" s="76" t="str">
        <f t="shared" si="11"/>
        <v/>
      </c>
      <c r="L198" s="73">
        <f t="shared" si="12"/>
        <v>0</v>
      </c>
      <c r="M198" s="73">
        <f t="shared" si="13"/>
        <v>0</v>
      </c>
      <c r="N198" s="73">
        <f t="shared" si="14"/>
        <v>0</v>
      </c>
      <c r="O198" s="64"/>
      <c r="P198" s="64"/>
      <c r="Q198" s="64"/>
      <c r="R198" s="64"/>
      <c r="S198" s="64"/>
      <c r="T198" s="64"/>
      <c r="U198" s="64"/>
      <c r="V198" s="64"/>
      <c r="W198" s="64"/>
      <c r="X198" s="64"/>
    </row>
    <row r="199" spans="2:24" outlineLevel="1" x14ac:dyDescent="0.25">
      <c r="B199" s="64"/>
      <c r="C199" s="64"/>
      <c r="D199" s="118">
        <v>192</v>
      </c>
      <c r="E199" s="7" t="str">
        <f>Model!D196</f>
        <v>Closed</v>
      </c>
      <c r="F199" s="72" t="str">
        <f>'Teller 1'!F199</f>
        <v>Open</v>
      </c>
      <c r="G199" s="75">
        <f ca="1">COUNT($H$8:H198)-COUNTIF($J$8:J198,"&lt;"&amp;TEXT(E199,"General"))</f>
        <v>-190</v>
      </c>
      <c r="H199" s="7" t="str">
        <f>IF(Model!J196=$C$4,MAXA(E199,MAX($J$8:J198)),"")</f>
        <v/>
      </c>
      <c r="I199" s="7" t="str">
        <f>IF(Model!J196=$C$4,_xll.CB.Normal(INDEX(Summary!$C$5:$E$12,7,'Teller 4'!$C$5),(INDEX(Summary!$C$5:$E$12,8,'Teller 4'!$C$5)),0),"")</f>
        <v/>
      </c>
      <c r="J199" s="7" t="str">
        <f t="shared" si="10"/>
        <v/>
      </c>
      <c r="K199" s="76" t="str">
        <f t="shared" si="11"/>
        <v/>
      </c>
      <c r="L199" s="73">
        <f t="shared" si="12"/>
        <v>0</v>
      </c>
      <c r="M199" s="73">
        <f t="shared" si="13"/>
        <v>0</v>
      </c>
      <c r="N199" s="73">
        <f t="shared" si="14"/>
        <v>0</v>
      </c>
      <c r="O199" s="64"/>
      <c r="P199" s="64"/>
      <c r="Q199" s="64"/>
      <c r="R199" s="64"/>
      <c r="S199" s="64"/>
      <c r="T199" s="64"/>
      <c r="U199" s="64"/>
      <c r="V199" s="64"/>
      <c r="W199" s="64"/>
      <c r="X199" s="64"/>
    </row>
    <row r="200" spans="2:24" outlineLevel="1" x14ac:dyDescent="0.25">
      <c r="B200" s="64"/>
      <c r="C200" s="64"/>
      <c r="D200" s="118">
        <v>193</v>
      </c>
      <c r="E200" s="7" t="str">
        <f>Model!D197</f>
        <v>Closed</v>
      </c>
      <c r="F200" s="72" t="str">
        <f>'Teller 1'!F200</f>
        <v>Open</v>
      </c>
      <c r="G200" s="75">
        <f ca="1">COUNT($H$8:H199)-COUNTIF($J$8:J199,"&lt;"&amp;TEXT(E200,"General"))</f>
        <v>-191</v>
      </c>
      <c r="H200" s="7" t="str">
        <f>IF(Model!J197=$C$4,MAXA(E200,MAX($J$8:J199)),"")</f>
        <v/>
      </c>
      <c r="I200" s="7" t="str">
        <f>IF(Model!J197=$C$4,_xll.CB.Normal(INDEX(Summary!$C$5:$E$12,7,'Teller 4'!$C$5),(INDEX(Summary!$C$5:$E$12,8,'Teller 4'!$C$5)),0),"")</f>
        <v/>
      </c>
      <c r="J200" s="7" t="str">
        <f t="shared" ref="J200:J207" si="15">IF(H200,H200+I200,"")</f>
        <v/>
      </c>
      <c r="K200" s="76" t="str">
        <f t="shared" ref="K200:K207" si="16">IF(H200,H200-E200,"")</f>
        <v/>
      </c>
      <c r="L200" s="73">
        <f t="shared" ref="L200:L207" si="17">$C$12</f>
        <v>0</v>
      </c>
      <c r="M200" s="73">
        <f t="shared" ref="M200:M207" si="18">$C$13</f>
        <v>0</v>
      </c>
      <c r="N200" s="73">
        <f t="shared" ref="N200:N207" si="19">$C$14</f>
        <v>0</v>
      </c>
      <c r="O200" s="64"/>
      <c r="P200" s="64"/>
      <c r="Q200" s="64"/>
      <c r="R200" s="64"/>
      <c r="S200" s="64"/>
      <c r="T200" s="64"/>
      <c r="U200" s="64"/>
      <c r="V200" s="64"/>
      <c r="W200" s="64"/>
      <c r="X200" s="64"/>
    </row>
    <row r="201" spans="2:24" outlineLevel="1" x14ac:dyDescent="0.25">
      <c r="B201" s="64"/>
      <c r="C201" s="64"/>
      <c r="D201" s="118">
        <v>194</v>
      </c>
      <c r="E201" s="7" t="str">
        <f>Model!D198</f>
        <v>Closed</v>
      </c>
      <c r="F201" s="72" t="str">
        <f>'Teller 1'!F201</f>
        <v>Open</v>
      </c>
      <c r="G201" s="75">
        <f ca="1">COUNT($H$8:H200)-COUNTIF($J$8:J200,"&lt;"&amp;TEXT(E201,"General"))</f>
        <v>-192</v>
      </c>
      <c r="H201" s="7" t="str">
        <f>IF(Model!J198=$C$4,MAXA(E201,MAX($J$8:J200)),"")</f>
        <v/>
      </c>
      <c r="I201" s="7" t="str">
        <f>IF(Model!J198=$C$4,_xll.CB.Normal(INDEX(Summary!$C$5:$E$12,7,'Teller 4'!$C$5),(INDEX(Summary!$C$5:$E$12,8,'Teller 4'!$C$5)),0),"")</f>
        <v/>
      </c>
      <c r="J201" s="7" t="str">
        <f t="shared" si="15"/>
        <v/>
      </c>
      <c r="K201" s="76" t="str">
        <f t="shared" si="16"/>
        <v/>
      </c>
      <c r="L201" s="73">
        <f t="shared" si="17"/>
        <v>0</v>
      </c>
      <c r="M201" s="73">
        <f t="shared" si="18"/>
        <v>0</v>
      </c>
      <c r="N201" s="73">
        <f t="shared" si="19"/>
        <v>0</v>
      </c>
      <c r="O201" s="64"/>
      <c r="P201" s="64"/>
      <c r="Q201" s="64"/>
      <c r="R201" s="64"/>
      <c r="S201" s="64"/>
      <c r="T201" s="64"/>
      <c r="U201" s="64"/>
      <c r="V201" s="64"/>
      <c r="W201" s="64"/>
      <c r="X201" s="64"/>
    </row>
    <row r="202" spans="2:24" outlineLevel="1" x14ac:dyDescent="0.25">
      <c r="B202" s="64"/>
      <c r="C202" s="64"/>
      <c r="D202" s="118">
        <v>195</v>
      </c>
      <c r="E202" s="7" t="str">
        <f>Model!D199</f>
        <v>Closed</v>
      </c>
      <c r="F202" s="72" t="str">
        <f>'Teller 1'!F202</f>
        <v>Open</v>
      </c>
      <c r="G202" s="75">
        <f ca="1">COUNT($H$8:H201)-COUNTIF($J$8:J201,"&lt;"&amp;TEXT(E202,"General"))</f>
        <v>-193</v>
      </c>
      <c r="H202" s="7" t="str">
        <f>IF(Model!J199=$C$4,MAXA(E202,MAX($J$8:J201)),"")</f>
        <v/>
      </c>
      <c r="I202" s="7" t="str">
        <f>IF(Model!J199=$C$4,_xll.CB.Normal(INDEX(Summary!$C$5:$E$12,7,'Teller 4'!$C$5),(INDEX(Summary!$C$5:$E$12,8,'Teller 4'!$C$5)),0),"")</f>
        <v/>
      </c>
      <c r="J202" s="7" t="str">
        <f t="shared" si="15"/>
        <v/>
      </c>
      <c r="K202" s="76" t="str">
        <f t="shared" si="16"/>
        <v/>
      </c>
      <c r="L202" s="73">
        <f t="shared" si="17"/>
        <v>0</v>
      </c>
      <c r="M202" s="73">
        <f t="shared" si="18"/>
        <v>0</v>
      </c>
      <c r="N202" s="73">
        <f t="shared" si="19"/>
        <v>0</v>
      </c>
      <c r="O202" s="64"/>
      <c r="P202" s="64"/>
      <c r="Q202" s="64"/>
      <c r="R202" s="64"/>
      <c r="S202" s="64"/>
      <c r="T202" s="64"/>
      <c r="U202" s="64"/>
      <c r="V202" s="64"/>
      <c r="W202" s="64"/>
      <c r="X202" s="64"/>
    </row>
    <row r="203" spans="2:24" outlineLevel="1" x14ac:dyDescent="0.25">
      <c r="B203" s="64"/>
      <c r="C203" s="64"/>
      <c r="D203" s="118">
        <v>196</v>
      </c>
      <c r="E203" s="7" t="str">
        <f>Model!D200</f>
        <v>Closed</v>
      </c>
      <c r="F203" s="72" t="str">
        <f>'Teller 1'!F203</f>
        <v>Open</v>
      </c>
      <c r="G203" s="75">
        <f ca="1">COUNT($H$8:H202)-COUNTIF($J$8:J202,"&lt;"&amp;TEXT(E203,"General"))</f>
        <v>-194</v>
      </c>
      <c r="H203" s="7" t="str">
        <f>IF(Model!J200=$C$4,MAXA(E203,MAX($J$8:J202)),"")</f>
        <v/>
      </c>
      <c r="I203" s="7" t="str">
        <f>IF(Model!J200=$C$4,_xll.CB.Normal(INDEX(Summary!$C$5:$E$12,7,'Teller 4'!$C$5),(INDEX(Summary!$C$5:$E$12,8,'Teller 4'!$C$5)),0),"")</f>
        <v/>
      </c>
      <c r="J203" s="7" t="str">
        <f t="shared" si="15"/>
        <v/>
      </c>
      <c r="K203" s="76" t="str">
        <f t="shared" si="16"/>
        <v/>
      </c>
      <c r="L203" s="73">
        <f t="shared" si="17"/>
        <v>0</v>
      </c>
      <c r="M203" s="73">
        <f t="shared" si="18"/>
        <v>0</v>
      </c>
      <c r="N203" s="73">
        <f t="shared" si="19"/>
        <v>0</v>
      </c>
      <c r="O203" s="64"/>
      <c r="P203" s="64"/>
      <c r="Q203" s="64"/>
      <c r="R203" s="64"/>
      <c r="S203" s="64"/>
      <c r="T203" s="64"/>
      <c r="U203" s="64"/>
      <c r="V203" s="64"/>
      <c r="W203" s="64"/>
      <c r="X203" s="64"/>
    </row>
    <row r="204" spans="2:24" outlineLevel="1" x14ac:dyDescent="0.25">
      <c r="B204" s="64"/>
      <c r="C204" s="64"/>
      <c r="D204" s="118">
        <v>197</v>
      </c>
      <c r="E204" s="7" t="str">
        <f>Model!D201</f>
        <v>Closed</v>
      </c>
      <c r="F204" s="72" t="str">
        <f>'Teller 1'!F204</f>
        <v>Open</v>
      </c>
      <c r="G204" s="75">
        <f ca="1">COUNT($H$8:H203)-COUNTIF($J$8:J203,"&lt;"&amp;TEXT(E204,"General"))</f>
        <v>-195</v>
      </c>
      <c r="H204" s="7" t="str">
        <f>IF(Model!J201=$C$4,MAXA(E204,MAX($J$8:J203)),"")</f>
        <v/>
      </c>
      <c r="I204" s="7" t="str">
        <f>IF(Model!J201=$C$4,_xll.CB.Normal(INDEX(Summary!$C$5:$E$12,7,'Teller 4'!$C$5),(INDEX(Summary!$C$5:$E$12,8,'Teller 4'!$C$5)),0),"")</f>
        <v/>
      </c>
      <c r="J204" s="7" t="str">
        <f t="shared" si="15"/>
        <v/>
      </c>
      <c r="K204" s="76" t="str">
        <f t="shared" si="16"/>
        <v/>
      </c>
      <c r="L204" s="73">
        <f t="shared" si="17"/>
        <v>0</v>
      </c>
      <c r="M204" s="73">
        <f t="shared" si="18"/>
        <v>0</v>
      </c>
      <c r="N204" s="73">
        <f t="shared" si="19"/>
        <v>0</v>
      </c>
      <c r="O204" s="64"/>
      <c r="P204" s="64"/>
      <c r="Q204" s="64"/>
      <c r="R204" s="64"/>
      <c r="S204" s="64"/>
      <c r="T204" s="64"/>
      <c r="U204" s="64"/>
      <c r="V204" s="64"/>
      <c r="W204" s="64"/>
      <c r="X204" s="64"/>
    </row>
    <row r="205" spans="2:24" outlineLevel="1" x14ac:dyDescent="0.25">
      <c r="B205" s="64"/>
      <c r="C205" s="64"/>
      <c r="D205" s="118">
        <v>198</v>
      </c>
      <c r="E205" s="7" t="str">
        <f>Model!D202</f>
        <v>Closed</v>
      </c>
      <c r="F205" s="72" t="str">
        <f>'Teller 1'!F205</f>
        <v>Open</v>
      </c>
      <c r="G205" s="75">
        <f ca="1">COUNT($H$8:H204)-COUNTIF($J$8:J204,"&lt;"&amp;TEXT(E205,"General"))</f>
        <v>-196</v>
      </c>
      <c r="H205" s="7" t="str">
        <f>IF(Model!J202=$C$4,MAXA(E205,MAX($J$8:J204)),"")</f>
        <v/>
      </c>
      <c r="I205" s="7" t="str">
        <f>IF(Model!J202=$C$4,_xll.CB.Normal(INDEX(Summary!$C$5:$E$12,7,'Teller 4'!$C$5),(INDEX(Summary!$C$5:$E$12,8,'Teller 4'!$C$5)),0),"")</f>
        <v/>
      </c>
      <c r="J205" s="7" t="str">
        <f t="shared" si="15"/>
        <v/>
      </c>
      <c r="K205" s="76" t="str">
        <f t="shared" si="16"/>
        <v/>
      </c>
      <c r="L205" s="73">
        <f t="shared" si="17"/>
        <v>0</v>
      </c>
      <c r="M205" s="73">
        <f t="shared" si="18"/>
        <v>0</v>
      </c>
      <c r="N205" s="73">
        <f t="shared" si="19"/>
        <v>0</v>
      </c>
      <c r="O205" s="64"/>
      <c r="P205" s="64"/>
      <c r="Q205" s="64"/>
      <c r="R205" s="64"/>
      <c r="S205" s="64"/>
      <c r="T205" s="64"/>
      <c r="U205" s="64"/>
      <c r="V205" s="64"/>
      <c r="W205" s="64"/>
      <c r="X205" s="64"/>
    </row>
    <row r="206" spans="2:24" outlineLevel="1" x14ac:dyDescent="0.25">
      <c r="B206" s="64"/>
      <c r="C206" s="64"/>
      <c r="D206" s="118">
        <v>199</v>
      </c>
      <c r="E206" s="7" t="str">
        <f>Model!D203</f>
        <v>Closed</v>
      </c>
      <c r="F206" s="72" t="str">
        <f>'Teller 1'!F206</f>
        <v>Open</v>
      </c>
      <c r="G206" s="75">
        <f ca="1">COUNT($H$8:H205)-COUNTIF($J$8:J205,"&lt;"&amp;TEXT(E206,"General"))</f>
        <v>-197</v>
      </c>
      <c r="H206" s="7" t="str">
        <f>IF(Model!J203=$C$4,MAXA(E206,MAX($J$8:J205)),"")</f>
        <v/>
      </c>
      <c r="I206" s="7" t="str">
        <f>IF(Model!J203=$C$4,_xll.CB.Normal(INDEX(Summary!$C$5:$E$12,7,'Teller 4'!$C$5),(INDEX(Summary!$C$5:$E$12,8,'Teller 4'!$C$5)),0),"")</f>
        <v/>
      </c>
      <c r="J206" s="7" t="str">
        <f t="shared" si="15"/>
        <v/>
      </c>
      <c r="K206" s="76" t="str">
        <f t="shared" si="16"/>
        <v/>
      </c>
      <c r="L206" s="73">
        <f t="shared" si="17"/>
        <v>0</v>
      </c>
      <c r="M206" s="73">
        <f t="shared" si="18"/>
        <v>0</v>
      </c>
      <c r="N206" s="73">
        <f t="shared" si="19"/>
        <v>0</v>
      </c>
      <c r="O206" s="64"/>
      <c r="P206" s="64"/>
      <c r="Q206" s="64"/>
      <c r="R206" s="64"/>
      <c r="S206" s="64"/>
      <c r="T206" s="64"/>
      <c r="U206" s="64"/>
      <c r="V206" s="64"/>
      <c r="W206" s="64"/>
      <c r="X206" s="64"/>
    </row>
    <row r="207" spans="2:24" outlineLevel="1" x14ac:dyDescent="0.25">
      <c r="B207" s="64"/>
      <c r="C207" s="64"/>
      <c r="D207" s="118">
        <v>200</v>
      </c>
      <c r="E207" s="7" t="str">
        <f>Model!D204</f>
        <v>Closed</v>
      </c>
      <c r="F207" s="72" t="str">
        <f>'Teller 1'!F207</f>
        <v>Open</v>
      </c>
      <c r="G207" s="75">
        <f ca="1">COUNT($H$8:H206)-COUNTIF($J$8:J206,"&lt;"&amp;TEXT(E207,"General"))</f>
        <v>-198</v>
      </c>
      <c r="H207" s="7" t="str">
        <f>IF(Model!J204=$C$4,MAXA(E207,MAX($J$8:J206)),"")</f>
        <v/>
      </c>
      <c r="I207" s="7" t="str">
        <f>IF(Model!J204=$C$4,_xll.CB.Normal(INDEX(Summary!$C$5:$E$12,7,'Teller 4'!$C$5),(INDEX(Summary!$C$5:$E$12,8,'Teller 4'!$C$5)),0),"")</f>
        <v/>
      </c>
      <c r="J207" s="7" t="str">
        <f t="shared" si="15"/>
        <v/>
      </c>
      <c r="K207" s="76" t="str">
        <f t="shared" si="16"/>
        <v/>
      </c>
      <c r="L207" s="73">
        <f t="shared" si="17"/>
        <v>0</v>
      </c>
      <c r="M207" s="73">
        <f t="shared" si="18"/>
        <v>0</v>
      </c>
      <c r="N207" s="73">
        <f t="shared" si="19"/>
        <v>0</v>
      </c>
      <c r="O207" s="64"/>
      <c r="P207" s="64"/>
      <c r="Q207" s="64"/>
      <c r="R207" s="64"/>
      <c r="S207" s="64"/>
      <c r="T207" s="64"/>
      <c r="U207" s="64"/>
      <c r="V207" s="64"/>
      <c r="W207" s="64"/>
      <c r="X207" s="64"/>
    </row>
    <row r="208" spans="2:24" x14ac:dyDescent="0.25">
      <c r="B208" s="64"/>
      <c r="C208" s="64"/>
      <c r="D208" s="8"/>
      <c r="E208" s="8"/>
      <c r="F208" s="8"/>
      <c r="G208" s="8"/>
      <c r="H208" s="8"/>
      <c r="I208" s="64"/>
      <c r="J208" s="8"/>
      <c r="K208" s="64"/>
      <c r="L208" s="64"/>
      <c r="M208" s="64"/>
      <c r="N208" s="64"/>
      <c r="O208" s="64"/>
      <c r="P208" s="64"/>
      <c r="Q208" s="64"/>
      <c r="R208" s="64"/>
      <c r="S208" s="64"/>
      <c r="T208" s="64"/>
      <c r="U208" s="64"/>
      <c r="V208" s="64"/>
      <c r="W208" s="64"/>
      <c r="X208" s="64"/>
    </row>
    <row r="209" spans="2:24" x14ac:dyDescent="0.25">
      <c r="B209" s="64"/>
      <c r="C209" s="64"/>
      <c r="D209" s="8"/>
      <c r="E209" s="8"/>
      <c r="F209" s="8"/>
      <c r="G209" s="8"/>
      <c r="H209" s="8"/>
      <c r="I209" s="64"/>
      <c r="J209" s="8"/>
      <c r="K209" s="64"/>
      <c r="L209" s="64"/>
      <c r="M209" s="64"/>
      <c r="N209" s="64"/>
      <c r="O209" s="64"/>
      <c r="P209" s="64"/>
      <c r="Q209" s="64"/>
      <c r="R209" s="64"/>
      <c r="S209" s="64"/>
      <c r="T209" s="64"/>
      <c r="U209" s="64"/>
      <c r="V209" s="64"/>
      <c r="W209" s="64"/>
      <c r="X209" s="64"/>
    </row>
    <row r="210" spans="2:24" x14ac:dyDescent="0.25">
      <c r="B210" s="64"/>
      <c r="C210" s="64"/>
      <c r="D210" s="8"/>
      <c r="E210" s="8"/>
      <c r="F210" s="8"/>
      <c r="G210" s="8"/>
      <c r="H210" s="8"/>
      <c r="I210" s="64"/>
      <c r="J210" s="8"/>
      <c r="K210" s="64"/>
      <c r="L210" s="64"/>
      <c r="M210" s="64"/>
      <c r="N210" s="64"/>
      <c r="O210" s="64"/>
      <c r="P210" s="64"/>
      <c r="Q210" s="64"/>
      <c r="R210" s="64"/>
      <c r="S210" s="64"/>
      <c r="T210" s="64"/>
      <c r="U210" s="64"/>
      <c r="V210" s="64"/>
      <c r="W210" s="64"/>
      <c r="X210" s="64"/>
    </row>
    <row r="211" spans="2:24" x14ac:dyDescent="0.25">
      <c r="B211" s="64"/>
      <c r="C211" s="64"/>
      <c r="D211" s="8"/>
      <c r="E211" s="8"/>
      <c r="F211" s="8"/>
      <c r="G211" s="8"/>
      <c r="H211" s="8"/>
      <c r="I211" s="64"/>
      <c r="J211" s="8"/>
      <c r="K211" s="64"/>
      <c r="L211" s="64"/>
      <c r="M211" s="64"/>
      <c r="N211" s="64"/>
      <c r="O211" s="64"/>
      <c r="P211" s="64"/>
      <c r="Q211" s="64"/>
      <c r="R211" s="64"/>
      <c r="S211" s="64"/>
      <c r="T211" s="64"/>
      <c r="U211" s="64"/>
      <c r="V211" s="64"/>
      <c r="W211" s="64"/>
      <c r="X211" s="64"/>
    </row>
    <row r="212" spans="2:24" x14ac:dyDescent="0.25">
      <c r="B212" s="64"/>
      <c r="C212" s="64"/>
      <c r="D212" s="8"/>
      <c r="E212" s="8"/>
      <c r="F212" s="8"/>
      <c r="G212" s="8"/>
      <c r="H212" s="8"/>
      <c r="I212" s="64"/>
      <c r="J212" s="8"/>
      <c r="K212" s="64"/>
      <c r="L212" s="64"/>
      <c r="M212" s="64"/>
      <c r="N212" s="64"/>
      <c r="O212" s="64"/>
      <c r="P212" s="64"/>
      <c r="Q212" s="64"/>
      <c r="R212" s="64"/>
      <c r="S212" s="64"/>
      <c r="T212" s="64"/>
      <c r="U212" s="64"/>
      <c r="V212" s="64"/>
      <c r="W212" s="64"/>
      <c r="X212" s="64"/>
    </row>
    <row r="213" spans="2:24" x14ac:dyDescent="0.25">
      <c r="B213" s="64"/>
      <c r="C213" s="64"/>
      <c r="D213" s="8"/>
      <c r="E213" s="8"/>
      <c r="F213" s="8"/>
      <c r="G213" s="8"/>
      <c r="H213" s="8"/>
      <c r="I213" s="64"/>
      <c r="J213" s="8"/>
      <c r="K213" s="64"/>
      <c r="L213" s="64"/>
      <c r="M213" s="64"/>
      <c r="N213" s="64"/>
      <c r="O213" s="64"/>
      <c r="P213" s="64"/>
      <c r="Q213" s="64"/>
      <c r="R213" s="64"/>
      <c r="S213" s="64"/>
      <c r="T213" s="64"/>
      <c r="U213" s="64"/>
      <c r="V213" s="64"/>
      <c r="W213" s="64"/>
      <c r="X213" s="64"/>
    </row>
    <row r="214" spans="2:24" x14ac:dyDescent="0.25">
      <c r="B214" s="64"/>
      <c r="C214" s="64"/>
      <c r="D214" s="8"/>
      <c r="E214" s="8"/>
      <c r="F214" s="8"/>
      <c r="G214" s="8"/>
      <c r="H214" s="8"/>
      <c r="I214" s="64"/>
      <c r="J214" s="8"/>
      <c r="K214" s="64"/>
      <c r="L214" s="64"/>
      <c r="M214" s="64"/>
      <c r="N214" s="64"/>
      <c r="O214" s="64"/>
      <c r="P214" s="64"/>
      <c r="Q214" s="64"/>
      <c r="R214" s="64"/>
      <c r="S214" s="64"/>
      <c r="T214" s="64"/>
      <c r="U214" s="64"/>
      <c r="V214" s="64"/>
      <c r="W214" s="64"/>
      <c r="X214" s="64"/>
    </row>
    <row r="215" spans="2:24" x14ac:dyDescent="0.25">
      <c r="B215" s="64"/>
      <c r="C215" s="64"/>
      <c r="D215" s="8"/>
      <c r="E215" s="8"/>
      <c r="F215" s="8"/>
      <c r="G215" s="8"/>
      <c r="H215" s="8"/>
      <c r="I215" s="64"/>
      <c r="J215" s="8"/>
      <c r="K215" s="64"/>
      <c r="L215" s="64"/>
      <c r="M215" s="64"/>
      <c r="N215" s="64"/>
      <c r="O215" s="64"/>
      <c r="P215" s="64"/>
      <c r="Q215" s="64"/>
      <c r="R215" s="64"/>
      <c r="S215" s="64"/>
      <c r="T215" s="64"/>
      <c r="U215" s="64"/>
      <c r="V215" s="64"/>
      <c r="W215" s="64"/>
      <c r="X215" s="64"/>
    </row>
    <row r="216" spans="2:24" x14ac:dyDescent="0.25">
      <c r="B216" s="64"/>
      <c r="C216" s="64"/>
      <c r="D216" s="8"/>
      <c r="E216" s="8"/>
      <c r="F216" s="8"/>
      <c r="G216" s="8"/>
      <c r="H216" s="8"/>
      <c r="I216" s="64"/>
      <c r="J216" s="8"/>
      <c r="K216" s="64"/>
      <c r="L216" s="64"/>
      <c r="M216" s="64"/>
      <c r="N216" s="64"/>
      <c r="O216" s="64"/>
      <c r="P216" s="64"/>
      <c r="Q216" s="64"/>
      <c r="R216" s="64"/>
      <c r="S216" s="64"/>
      <c r="T216" s="64"/>
      <c r="U216" s="64"/>
      <c r="V216" s="64"/>
      <c r="W216" s="64"/>
      <c r="X216" s="64"/>
    </row>
    <row r="217" spans="2:24" x14ac:dyDescent="0.25">
      <c r="B217" s="64"/>
      <c r="C217" s="64"/>
      <c r="D217" s="8"/>
      <c r="E217" s="8"/>
      <c r="F217" s="8"/>
      <c r="G217" s="8"/>
      <c r="H217" s="8"/>
      <c r="I217" s="64"/>
      <c r="J217" s="8"/>
      <c r="K217" s="64"/>
      <c r="L217" s="64"/>
      <c r="M217" s="64"/>
      <c r="N217" s="64"/>
      <c r="O217" s="64"/>
      <c r="P217" s="64"/>
      <c r="Q217" s="64"/>
      <c r="R217" s="64"/>
      <c r="S217" s="64"/>
      <c r="T217" s="64"/>
      <c r="U217" s="64"/>
      <c r="V217" s="64"/>
      <c r="W217" s="64"/>
      <c r="X217" s="64"/>
    </row>
    <row r="218" spans="2:24" x14ac:dyDescent="0.25">
      <c r="B218" s="64"/>
      <c r="C218" s="64"/>
      <c r="D218" s="8"/>
      <c r="E218" s="8"/>
      <c r="F218" s="8"/>
      <c r="G218" s="8"/>
      <c r="H218" s="8"/>
      <c r="I218" s="64"/>
      <c r="J218" s="8"/>
      <c r="K218" s="64"/>
      <c r="L218" s="64"/>
      <c r="M218" s="64"/>
      <c r="N218" s="64"/>
      <c r="O218" s="64"/>
      <c r="P218" s="64"/>
      <c r="Q218" s="64"/>
      <c r="R218" s="64"/>
      <c r="S218" s="64"/>
      <c r="T218" s="64"/>
      <c r="U218" s="64"/>
      <c r="V218" s="64"/>
      <c r="W218" s="64"/>
      <c r="X218" s="64"/>
    </row>
    <row r="219" spans="2:24" x14ac:dyDescent="0.25">
      <c r="B219" s="64"/>
      <c r="C219" s="64"/>
      <c r="D219" s="8"/>
      <c r="E219" s="8"/>
      <c r="F219" s="8"/>
      <c r="G219" s="8"/>
      <c r="H219" s="8"/>
      <c r="I219" s="64"/>
      <c r="J219" s="8"/>
      <c r="K219" s="64"/>
      <c r="L219" s="64"/>
      <c r="M219" s="64"/>
      <c r="N219" s="64"/>
      <c r="O219" s="64"/>
      <c r="P219" s="64"/>
      <c r="Q219" s="64"/>
      <c r="R219" s="64"/>
      <c r="S219" s="64"/>
      <c r="T219" s="64"/>
      <c r="U219" s="64"/>
      <c r="V219" s="64"/>
      <c r="W219" s="64"/>
      <c r="X219" s="64"/>
    </row>
    <row r="220" spans="2:24" x14ac:dyDescent="0.25">
      <c r="B220" s="64"/>
      <c r="C220" s="64"/>
      <c r="D220" s="8"/>
      <c r="E220" s="8"/>
      <c r="F220" s="8"/>
      <c r="G220" s="8"/>
      <c r="H220" s="8"/>
      <c r="I220" s="64"/>
      <c r="J220" s="8"/>
      <c r="K220" s="64"/>
      <c r="L220" s="64"/>
      <c r="M220" s="64"/>
      <c r="N220" s="64"/>
      <c r="O220" s="64"/>
      <c r="P220" s="64"/>
      <c r="Q220" s="64"/>
      <c r="R220" s="64"/>
      <c r="S220" s="64"/>
      <c r="T220" s="64"/>
      <c r="U220" s="64"/>
      <c r="V220" s="64"/>
      <c r="W220" s="64"/>
      <c r="X220" s="64"/>
    </row>
    <row r="221" spans="2:24" x14ac:dyDescent="0.25">
      <c r="B221" s="64"/>
      <c r="C221" s="64"/>
      <c r="D221" s="8"/>
      <c r="E221" s="8"/>
      <c r="F221" s="8"/>
      <c r="G221" s="8"/>
      <c r="H221" s="8"/>
      <c r="I221" s="64"/>
      <c r="J221" s="8"/>
      <c r="K221" s="64"/>
      <c r="L221" s="64"/>
      <c r="M221" s="64"/>
      <c r="N221" s="64"/>
      <c r="O221" s="64"/>
      <c r="P221" s="64"/>
      <c r="Q221" s="64"/>
      <c r="R221" s="64"/>
      <c r="S221" s="64"/>
      <c r="T221" s="64"/>
      <c r="U221" s="64"/>
      <c r="V221" s="64"/>
      <c r="W221" s="64"/>
      <c r="X221" s="64"/>
    </row>
    <row r="222" spans="2:24" x14ac:dyDescent="0.25">
      <c r="B222" s="64"/>
      <c r="C222" s="64"/>
      <c r="D222" s="8"/>
      <c r="E222" s="8"/>
      <c r="F222" s="8"/>
      <c r="G222" s="8"/>
      <c r="H222" s="8"/>
      <c r="I222" s="64"/>
      <c r="J222" s="8"/>
      <c r="K222" s="64"/>
      <c r="L222" s="64"/>
      <c r="M222" s="64"/>
      <c r="N222" s="64"/>
      <c r="O222" s="64"/>
      <c r="P222" s="64"/>
      <c r="Q222" s="64"/>
      <c r="R222" s="64"/>
      <c r="S222" s="64"/>
      <c r="T222" s="64"/>
      <c r="U222" s="64"/>
      <c r="V222" s="64"/>
      <c r="W222" s="64"/>
      <c r="X222" s="64"/>
    </row>
    <row r="223" spans="2:24" x14ac:dyDescent="0.25">
      <c r="B223" s="64"/>
      <c r="C223" s="64"/>
      <c r="D223" s="8"/>
      <c r="E223" s="8"/>
      <c r="F223" s="8"/>
      <c r="G223" s="8"/>
      <c r="H223" s="8"/>
      <c r="I223" s="64"/>
      <c r="J223" s="8"/>
      <c r="K223" s="64"/>
      <c r="L223" s="64"/>
      <c r="M223" s="64"/>
      <c r="N223" s="64"/>
      <c r="O223" s="64"/>
      <c r="P223" s="64"/>
      <c r="Q223" s="64"/>
      <c r="R223" s="64"/>
      <c r="S223" s="64"/>
      <c r="T223" s="64"/>
      <c r="U223" s="64"/>
      <c r="V223" s="64"/>
      <c r="W223" s="64"/>
      <c r="X223" s="64"/>
    </row>
    <row r="224" spans="2:24" x14ac:dyDescent="0.25">
      <c r="B224" s="64"/>
      <c r="C224" s="64"/>
      <c r="D224" s="8"/>
      <c r="E224" s="8"/>
      <c r="F224" s="8"/>
      <c r="G224" s="8"/>
      <c r="H224" s="8"/>
      <c r="I224" s="64"/>
      <c r="J224" s="8"/>
      <c r="K224" s="64"/>
      <c r="L224" s="64"/>
      <c r="M224" s="64"/>
      <c r="N224" s="64"/>
      <c r="O224" s="64"/>
      <c r="P224" s="64"/>
      <c r="Q224" s="64"/>
      <c r="R224" s="64"/>
      <c r="S224" s="64"/>
      <c r="T224" s="64"/>
      <c r="U224" s="64"/>
      <c r="V224" s="64"/>
      <c r="W224" s="64"/>
      <c r="X224" s="64"/>
    </row>
    <row r="225" spans="2:24" x14ac:dyDescent="0.25">
      <c r="B225" s="64"/>
      <c r="C225" s="64"/>
      <c r="D225" s="8"/>
      <c r="E225" s="8"/>
      <c r="F225" s="8"/>
      <c r="G225" s="8"/>
      <c r="H225" s="8"/>
      <c r="I225" s="64"/>
      <c r="J225" s="8"/>
      <c r="K225" s="64"/>
      <c r="L225" s="64"/>
      <c r="M225" s="64"/>
      <c r="N225" s="64"/>
      <c r="O225" s="64"/>
      <c r="P225" s="64"/>
      <c r="Q225" s="64"/>
      <c r="R225" s="64"/>
      <c r="S225" s="64"/>
      <c r="T225" s="64"/>
      <c r="U225" s="64"/>
      <c r="V225" s="64"/>
      <c r="W225" s="64"/>
      <c r="X225" s="64"/>
    </row>
    <row r="226" spans="2:24" x14ac:dyDescent="0.25">
      <c r="B226" s="64"/>
      <c r="C226" s="64"/>
      <c r="D226" s="8"/>
      <c r="E226" s="8"/>
      <c r="F226" s="8"/>
      <c r="G226" s="8"/>
      <c r="H226" s="8"/>
      <c r="I226" s="64"/>
      <c r="J226" s="8"/>
      <c r="K226" s="64"/>
      <c r="L226" s="64"/>
      <c r="M226" s="64"/>
      <c r="N226" s="64"/>
      <c r="O226" s="64"/>
      <c r="P226" s="64"/>
      <c r="Q226" s="64"/>
      <c r="R226" s="64"/>
      <c r="S226" s="64"/>
      <c r="T226" s="64"/>
      <c r="U226" s="64"/>
      <c r="V226" s="64"/>
      <c r="W226" s="64"/>
      <c r="X226" s="64"/>
    </row>
    <row r="227" spans="2:24" x14ac:dyDescent="0.25">
      <c r="B227" s="64"/>
      <c r="C227" s="64"/>
      <c r="D227" s="8"/>
      <c r="E227" s="8"/>
      <c r="F227" s="8"/>
      <c r="G227" s="8"/>
      <c r="H227" s="8"/>
      <c r="I227" s="64"/>
      <c r="J227" s="8"/>
      <c r="K227" s="64"/>
      <c r="L227" s="64"/>
      <c r="M227" s="64"/>
      <c r="N227" s="64"/>
      <c r="O227" s="64"/>
      <c r="P227" s="64"/>
      <c r="Q227" s="64"/>
      <c r="R227" s="64"/>
      <c r="S227" s="64"/>
      <c r="T227" s="64"/>
      <c r="U227" s="64"/>
      <c r="V227" s="64"/>
      <c r="W227" s="64"/>
      <c r="X227" s="64"/>
    </row>
    <row r="228" spans="2:24" x14ac:dyDescent="0.25">
      <c r="B228" s="64"/>
      <c r="C228" s="64"/>
      <c r="D228" s="8"/>
      <c r="E228" s="8"/>
      <c r="F228" s="8"/>
      <c r="G228" s="8"/>
      <c r="H228" s="8"/>
      <c r="I228" s="64"/>
      <c r="J228" s="8"/>
      <c r="K228" s="64"/>
      <c r="L228" s="64"/>
      <c r="M228" s="64"/>
      <c r="N228" s="64"/>
      <c r="O228" s="64"/>
      <c r="P228" s="64"/>
      <c r="Q228" s="64"/>
      <c r="R228" s="64"/>
      <c r="S228" s="64"/>
      <c r="T228" s="64"/>
      <c r="U228" s="64"/>
      <c r="V228" s="64"/>
      <c r="W228" s="64"/>
      <c r="X228" s="64"/>
    </row>
    <row r="229" spans="2:24" x14ac:dyDescent="0.25">
      <c r="B229" s="64"/>
      <c r="C229" s="64"/>
      <c r="D229" s="8"/>
      <c r="E229" s="8"/>
      <c r="F229" s="8"/>
      <c r="G229" s="8"/>
      <c r="H229" s="8"/>
      <c r="I229" s="64"/>
      <c r="J229" s="8"/>
      <c r="K229" s="64"/>
      <c r="L229" s="64"/>
      <c r="M229" s="64"/>
      <c r="N229" s="64"/>
      <c r="O229" s="64"/>
      <c r="P229" s="64"/>
      <c r="Q229" s="64"/>
      <c r="R229" s="64"/>
      <c r="S229" s="64"/>
      <c r="T229" s="64"/>
      <c r="U229" s="64"/>
      <c r="V229" s="64"/>
      <c r="W229" s="64"/>
      <c r="X229" s="64"/>
    </row>
    <row r="230" spans="2:24" x14ac:dyDescent="0.25">
      <c r="B230" s="64"/>
      <c r="C230" s="64"/>
      <c r="D230" s="8"/>
      <c r="E230" s="8"/>
      <c r="F230" s="8"/>
      <c r="G230" s="8"/>
      <c r="H230" s="8"/>
      <c r="I230" s="64"/>
      <c r="J230" s="8"/>
      <c r="K230" s="64"/>
      <c r="L230" s="64"/>
      <c r="M230" s="64"/>
      <c r="N230" s="64"/>
      <c r="O230" s="64"/>
      <c r="P230" s="64"/>
      <c r="Q230" s="64"/>
      <c r="R230" s="64"/>
      <c r="S230" s="64"/>
      <c r="T230" s="64"/>
      <c r="U230" s="64"/>
      <c r="V230" s="64"/>
      <c r="W230" s="64"/>
      <c r="X230" s="64"/>
    </row>
    <row r="231" spans="2:24" x14ac:dyDescent="0.25">
      <c r="B231" s="64"/>
      <c r="C231" s="64"/>
      <c r="D231" s="8"/>
      <c r="E231" s="8"/>
      <c r="F231" s="8"/>
      <c r="G231" s="8"/>
      <c r="H231" s="8"/>
      <c r="I231" s="64"/>
      <c r="J231" s="8"/>
      <c r="K231" s="64"/>
      <c r="L231" s="64"/>
      <c r="M231" s="64"/>
      <c r="N231" s="64"/>
      <c r="O231" s="64"/>
      <c r="P231" s="64"/>
      <c r="Q231" s="64"/>
      <c r="R231" s="64"/>
      <c r="S231" s="64"/>
      <c r="T231" s="64"/>
      <c r="U231" s="64"/>
      <c r="V231" s="64"/>
      <c r="W231" s="64"/>
      <c r="X231" s="64"/>
    </row>
    <row r="232" spans="2:24" x14ac:dyDescent="0.25">
      <c r="B232" s="64"/>
      <c r="C232" s="64"/>
      <c r="D232" s="8"/>
      <c r="E232" s="8"/>
      <c r="F232" s="8"/>
      <c r="G232" s="8"/>
      <c r="H232" s="8"/>
      <c r="I232" s="64"/>
      <c r="J232" s="8"/>
      <c r="K232" s="64"/>
      <c r="L232" s="64"/>
      <c r="M232" s="64"/>
      <c r="N232" s="64"/>
      <c r="O232" s="64"/>
      <c r="P232" s="64"/>
      <c r="Q232" s="64"/>
    </row>
    <row r="233" spans="2:24" x14ac:dyDescent="0.25">
      <c r="B233" s="64"/>
      <c r="C233" s="64"/>
      <c r="D233" s="8"/>
      <c r="E233" s="8"/>
      <c r="F233" s="8"/>
      <c r="G233" s="8"/>
      <c r="H233" s="8"/>
      <c r="I233" s="64"/>
      <c r="J233" s="8"/>
      <c r="K233" s="64"/>
      <c r="L233" s="64"/>
      <c r="M233" s="64"/>
      <c r="N233" s="64"/>
      <c r="O233" s="64"/>
      <c r="P233" s="64"/>
      <c r="Q233" s="64"/>
    </row>
    <row r="234" spans="2:24" x14ac:dyDescent="0.25">
      <c r="B234" s="64"/>
      <c r="C234" s="64"/>
      <c r="D234" s="8"/>
      <c r="E234" s="8"/>
      <c r="F234" s="8"/>
      <c r="G234" s="8"/>
      <c r="H234" s="8"/>
      <c r="I234" s="64"/>
      <c r="J234" s="8"/>
      <c r="K234" s="64"/>
      <c r="L234" s="64"/>
      <c r="M234" s="64"/>
      <c r="N234" s="64"/>
      <c r="O234" s="64"/>
      <c r="P234" s="64"/>
      <c r="Q234" s="64"/>
    </row>
    <row r="235" spans="2:24" x14ac:dyDescent="0.25">
      <c r="B235" s="64"/>
      <c r="C235" s="64"/>
      <c r="D235" s="8"/>
      <c r="E235" s="8"/>
      <c r="F235" s="8"/>
      <c r="G235" s="8"/>
      <c r="H235" s="8"/>
      <c r="I235" s="64"/>
      <c r="J235" s="8"/>
      <c r="K235" s="64"/>
      <c r="L235" s="64"/>
      <c r="M235" s="64"/>
      <c r="N235" s="64"/>
      <c r="O235" s="64"/>
      <c r="P235" s="64"/>
      <c r="Q235" s="64"/>
    </row>
    <row r="236" spans="2:24" x14ac:dyDescent="0.25">
      <c r="B236" s="64"/>
      <c r="C236" s="64"/>
      <c r="D236" s="8"/>
      <c r="E236" s="8"/>
      <c r="F236" s="8"/>
      <c r="G236" s="8"/>
      <c r="H236" s="8"/>
      <c r="I236" s="64"/>
      <c r="J236" s="8"/>
      <c r="K236" s="64"/>
      <c r="L236" s="64"/>
      <c r="M236" s="64"/>
      <c r="N236" s="64"/>
      <c r="O236" s="64"/>
      <c r="P236" s="64"/>
      <c r="Q236" s="64"/>
    </row>
    <row r="237" spans="2:24" x14ac:dyDescent="0.25">
      <c r="B237" s="64"/>
      <c r="C237" s="64"/>
      <c r="D237" s="8"/>
      <c r="E237" s="8"/>
      <c r="F237" s="8"/>
      <c r="G237" s="8"/>
      <c r="H237" s="8"/>
      <c r="I237" s="64"/>
      <c r="J237" s="8"/>
      <c r="K237" s="64"/>
      <c r="L237" s="64"/>
      <c r="M237" s="64"/>
      <c r="N237" s="64"/>
      <c r="O237" s="64"/>
      <c r="P237" s="64"/>
      <c r="Q237" s="64"/>
    </row>
    <row r="238" spans="2:24" x14ac:dyDescent="0.25">
      <c r="B238" s="64"/>
      <c r="C238" s="64"/>
      <c r="D238" s="8"/>
      <c r="E238" s="8"/>
      <c r="F238" s="8"/>
      <c r="G238" s="8"/>
      <c r="H238" s="8"/>
      <c r="I238" s="64"/>
      <c r="J238" s="8"/>
      <c r="K238" s="64"/>
      <c r="L238" s="64"/>
      <c r="M238" s="64"/>
      <c r="N238" s="64"/>
      <c r="O238" s="64"/>
      <c r="P238" s="64"/>
      <c r="Q238" s="64"/>
    </row>
    <row r="239" spans="2:24" x14ac:dyDescent="0.25">
      <c r="B239" s="64"/>
      <c r="C239" s="64"/>
      <c r="D239" s="8"/>
      <c r="E239" s="8"/>
      <c r="F239" s="8"/>
      <c r="G239" s="8"/>
      <c r="H239" s="8"/>
      <c r="I239" s="64"/>
      <c r="J239" s="8"/>
      <c r="K239" s="64"/>
      <c r="L239" s="64"/>
      <c r="M239" s="64"/>
      <c r="N239" s="64"/>
      <c r="O239" s="64"/>
      <c r="P239" s="64"/>
      <c r="Q239" s="64"/>
    </row>
    <row r="240" spans="2:24" x14ac:dyDescent="0.25">
      <c r="B240" s="64"/>
      <c r="C240" s="64"/>
      <c r="D240" s="8"/>
      <c r="E240" s="8"/>
      <c r="F240" s="8"/>
      <c r="G240" s="8"/>
      <c r="H240" s="8"/>
      <c r="I240" s="64"/>
      <c r="J240" s="8"/>
      <c r="K240" s="64"/>
      <c r="L240" s="64"/>
      <c r="M240" s="64"/>
      <c r="N240" s="64"/>
      <c r="O240" s="64"/>
      <c r="P240" s="64"/>
      <c r="Q240" s="64"/>
    </row>
    <row r="241" spans="2:17" x14ac:dyDescent="0.25">
      <c r="B241" s="64"/>
      <c r="C241" s="64"/>
      <c r="D241" s="8"/>
      <c r="E241" s="8"/>
      <c r="F241" s="8"/>
      <c r="G241" s="8"/>
      <c r="H241" s="8"/>
      <c r="I241" s="64"/>
      <c r="J241" s="8"/>
      <c r="K241" s="64"/>
      <c r="L241" s="64"/>
      <c r="M241" s="64"/>
      <c r="N241" s="64"/>
      <c r="O241" s="64"/>
      <c r="P241" s="64"/>
      <c r="Q241" s="64"/>
    </row>
    <row r="242" spans="2:17" x14ac:dyDescent="0.25">
      <c r="B242" s="64"/>
      <c r="C242" s="64"/>
      <c r="D242" s="8"/>
      <c r="E242" s="8"/>
      <c r="F242" s="8"/>
      <c r="G242" s="8"/>
      <c r="H242" s="8"/>
      <c r="I242" s="64"/>
      <c r="J242" s="8"/>
      <c r="K242" s="64"/>
      <c r="L242" s="64"/>
      <c r="M242" s="64"/>
      <c r="N242" s="64"/>
      <c r="O242" s="64"/>
      <c r="P242" s="64"/>
      <c r="Q242" s="64"/>
    </row>
    <row r="243" spans="2:17" x14ac:dyDescent="0.25">
      <c r="B243" s="64"/>
      <c r="C243" s="64"/>
      <c r="D243" s="8"/>
      <c r="E243" s="8"/>
      <c r="F243" s="8"/>
      <c r="G243" s="8"/>
      <c r="H243" s="8"/>
      <c r="I243" s="64"/>
      <c r="J243" s="8"/>
      <c r="K243" s="64"/>
      <c r="L243" s="64"/>
      <c r="M243" s="64"/>
      <c r="N243" s="64"/>
      <c r="O243" s="64"/>
      <c r="P243" s="64"/>
      <c r="Q243" s="64"/>
    </row>
    <row r="244" spans="2:17" x14ac:dyDescent="0.25">
      <c r="B244" s="64"/>
      <c r="C244" s="64"/>
      <c r="D244" s="8"/>
      <c r="E244" s="8"/>
      <c r="F244" s="8"/>
      <c r="G244" s="8"/>
      <c r="H244" s="8"/>
      <c r="I244" s="64"/>
      <c r="J244" s="8"/>
      <c r="K244" s="64"/>
      <c r="L244" s="64"/>
      <c r="M244" s="64"/>
      <c r="N244" s="64"/>
      <c r="O244" s="64"/>
      <c r="P244" s="64"/>
      <c r="Q244" s="64"/>
    </row>
    <row r="245" spans="2:17" x14ac:dyDescent="0.25">
      <c r="B245" s="64"/>
      <c r="C245" s="64"/>
      <c r="D245" s="8"/>
      <c r="E245" s="8"/>
      <c r="F245" s="8"/>
      <c r="G245" s="8"/>
      <c r="H245" s="8"/>
      <c r="I245" s="64"/>
      <c r="J245" s="8"/>
      <c r="K245" s="64"/>
      <c r="L245" s="64"/>
      <c r="M245" s="64"/>
      <c r="N245" s="64"/>
      <c r="O245" s="64"/>
      <c r="P245" s="64"/>
      <c r="Q245" s="64"/>
    </row>
    <row r="246" spans="2:17" x14ac:dyDescent="0.25">
      <c r="B246" s="64"/>
      <c r="C246" s="64"/>
      <c r="D246" s="8"/>
      <c r="E246" s="8"/>
      <c r="F246" s="8"/>
      <c r="G246" s="8"/>
      <c r="H246" s="8"/>
      <c r="I246" s="64"/>
      <c r="J246" s="8"/>
      <c r="K246" s="64"/>
      <c r="L246" s="64"/>
      <c r="M246" s="64"/>
      <c r="N246" s="64"/>
      <c r="O246" s="64"/>
      <c r="P246" s="64"/>
      <c r="Q246" s="64"/>
    </row>
    <row r="247" spans="2:17" x14ac:dyDescent="0.25">
      <c r="B247" s="64"/>
      <c r="C247" s="64"/>
      <c r="D247" s="8"/>
      <c r="E247" s="8"/>
      <c r="F247" s="8"/>
      <c r="G247" s="8"/>
      <c r="H247" s="8"/>
      <c r="I247" s="64"/>
      <c r="J247" s="8"/>
      <c r="K247" s="64"/>
      <c r="L247" s="64"/>
      <c r="M247" s="64"/>
      <c r="N247" s="64"/>
      <c r="O247" s="64"/>
      <c r="P247" s="64"/>
      <c r="Q247" s="64"/>
    </row>
    <row r="248" spans="2:17" x14ac:dyDescent="0.25">
      <c r="B248" s="64"/>
      <c r="C248" s="64"/>
      <c r="D248" s="8"/>
      <c r="E248" s="8"/>
      <c r="F248" s="8"/>
      <c r="G248" s="8"/>
      <c r="H248" s="8"/>
      <c r="I248" s="64"/>
      <c r="J248" s="8"/>
      <c r="K248" s="64"/>
      <c r="L248" s="64"/>
      <c r="M248" s="64"/>
      <c r="N248" s="64"/>
      <c r="O248" s="64"/>
      <c r="P248" s="64"/>
      <c r="Q248" s="64"/>
    </row>
    <row r="249" spans="2:17" x14ac:dyDescent="0.25">
      <c r="B249" s="64"/>
      <c r="C249" s="64"/>
      <c r="D249" s="8"/>
      <c r="E249" s="8"/>
      <c r="F249" s="8"/>
      <c r="G249" s="8"/>
      <c r="H249" s="8"/>
      <c r="I249" s="64"/>
      <c r="J249" s="8"/>
      <c r="K249" s="64"/>
      <c r="L249" s="64"/>
      <c r="M249" s="64"/>
      <c r="N249" s="64"/>
      <c r="O249" s="64"/>
      <c r="P249" s="64"/>
      <c r="Q249" s="64"/>
    </row>
    <row r="250" spans="2:17" x14ac:dyDescent="0.25">
      <c r="B250" s="64"/>
      <c r="C250" s="64"/>
      <c r="D250" s="8"/>
      <c r="E250" s="8"/>
      <c r="F250" s="8"/>
      <c r="G250" s="8"/>
      <c r="H250" s="8"/>
      <c r="I250" s="64"/>
      <c r="J250" s="8"/>
      <c r="K250" s="64"/>
      <c r="L250" s="64"/>
      <c r="M250" s="64"/>
      <c r="N250" s="64"/>
      <c r="O250" s="64"/>
      <c r="P250" s="64"/>
      <c r="Q250" s="64"/>
    </row>
    <row r="251" spans="2:17" x14ac:dyDescent="0.25">
      <c r="B251" s="64"/>
      <c r="C251" s="64"/>
      <c r="D251" s="8"/>
      <c r="E251" s="8"/>
      <c r="F251" s="8"/>
      <c r="G251" s="8"/>
      <c r="H251" s="8"/>
      <c r="I251" s="64"/>
      <c r="J251" s="8"/>
      <c r="K251" s="64"/>
      <c r="L251" s="64"/>
      <c r="M251" s="64"/>
      <c r="N251" s="64"/>
      <c r="O251" s="64"/>
      <c r="P251" s="64"/>
      <c r="Q251" s="64"/>
    </row>
    <row r="252" spans="2:17" x14ac:dyDescent="0.25">
      <c r="B252" s="64"/>
      <c r="C252" s="64"/>
      <c r="D252" s="8"/>
      <c r="E252" s="8"/>
      <c r="F252" s="8"/>
      <c r="G252" s="8"/>
      <c r="H252" s="8"/>
      <c r="I252" s="64"/>
      <c r="J252" s="8"/>
      <c r="K252" s="64"/>
      <c r="L252" s="64"/>
      <c r="M252" s="64"/>
      <c r="N252" s="64"/>
      <c r="O252" s="64"/>
      <c r="P252" s="64"/>
      <c r="Q252" s="64"/>
    </row>
    <row r="253" spans="2:17" x14ac:dyDescent="0.25">
      <c r="B253" s="64"/>
      <c r="C253" s="64"/>
      <c r="D253" s="8"/>
      <c r="E253" s="8"/>
      <c r="F253" s="8"/>
      <c r="G253" s="8"/>
      <c r="H253" s="8"/>
      <c r="I253" s="64"/>
      <c r="J253" s="8"/>
      <c r="K253" s="64"/>
      <c r="L253" s="64"/>
      <c r="M253" s="64"/>
      <c r="N253" s="64"/>
      <c r="O253" s="64"/>
      <c r="P253" s="64"/>
      <c r="Q253" s="64"/>
    </row>
    <row r="254" spans="2:17" x14ac:dyDescent="0.25">
      <c r="B254" s="64"/>
      <c r="C254" s="64"/>
      <c r="D254" s="8"/>
      <c r="E254" s="8"/>
      <c r="F254" s="8"/>
      <c r="G254" s="8"/>
      <c r="H254" s="8"/>
      <c r="I254" s="64"/>
      <c r="J254" s="8"/>
      <c r="K254" s="64"/>
      <c r="L254" s="64"/>
      <c r="M254" s="64"/>
      <c r="N254" s="64"/>
      <c r="O254" s="64"/>
      <c r="P254" s="64"/>
      <c r="Q254" s="64"/>
    </row>
    <row r="255" spans="2:17" x14ac:dyDescent="0.25">
      <c r="B255" s="64"/>
      <c r="C255" s="64"/>
      <c r="D255" s="8"/>
      <c r="E255" s="8"/>
      <c r="F255" s="8"/>
      <c r="G255" s="8"/>
      <c r="H255" s="8"/>
      <c r="I255" s="64"/>
      <c r="J255" s="8"/>
      <c r="K255" s="64"/>
      <c r="L255" s="64"/>
      <c r="M255" s="64"/>
      <c r="N255" s="64"/>
      <c r="O255" s="64"/>
      <c r="P255" s="64"/>
      <c r="Q255" s="64"/>
    </row>
    <row r="256" spans="2:17" x14ac:dyDescent="0.25">
      <c r="B256" s="64"/>
      <c r="C256" s="64"/>
      <c r="D256" s="8"/>
      <c r="E256" s="8"/>
      <c r="F256" s="8"/>
      <c r="G256" s="8"/>
      <c r="H256" s="8"/>
      <c r="I256" s="64"/>
      <c r="J256" s="8"/>
      <c r="K256" s="64"/>
      <c r="L256" s="64"/>
      <c r="M256" s="64"/>
      <c r="N256" s="64"/>
      <c r="O256" s="64"/>
      <c r="P256" s="64"/>
      <c r="Q256" s="64"/>
    </row>
    <row r="257" spans="2:17" x14ac:dyDescent="0.25">
      <c r="B257" s="64"/>
      <c r="C257" s="64"/>
      <c r="D257" s="8"/>
      <c r="E257" s="8"/>
      <c r="F257" s="8"/>
      <c r="G257" s="8"/>
      <c r="H257" s="8"/>
      <c r="I257" s="64"/>
      <c r="J257" s="8"/>
      <c r="K257" s="64"/>
      <c r="L257" s="64"/>
      <c r="M257" s="64"/>
      <c r="N257" s="64"/>
      <c r="O257" s="64"/>
      <c r="P257" s="64"/>
      <c r="Q257" s="64"/>
    </row>
    <row r="258" spans="2:17" x14ac:dyDescent="0.25">
      <c r="B258" s="64"/>
      <c r="C258" s="64"/>
      <c r="D258" s="8"/>
      <c r="E258" s="8"/>
      <c r="F258" s="8"/>
      <c r="G258" s="8"/>
      <c r="H258" s="8"/>
      <c r="I258" s="64"/>
      <c r="J258" s="8"/>
      <c r="K258" s="64"/>
      <c r="L258" s="64"/>
      <c r="M258" s="64"/>
      <c r="N258" s="64"/>
      <c r="O258" s="64"/>
      <c r="P258" s="64"/>
      <c r="Q258" s="64"/>
    </row>
    <row r="259" spans="2:17" x14ac:dyDescent="0.25">
      <c r="B259" s="64"/>
      <c r="C259" s="64"/>
      <c r="D259" s="8"/>
      <c r="E259" s="8"/>
      <c r="F259" s="8"/>
      <c r="G259" s="8"/>
      <c r="H259" s="8"/>
      <c r="I259" s="64"/>
      <c r="J259" s="8"/>
      <c r="K259" s="64"/>
      <c r="L259" s="64"/>
      <c r="M259" s="64"/>
      <c r="N259" s="64"/>
      <c r="O259" s="64"/>
      <c r="P259" s="64"/>
      <c r="Q259" s="64"/>
    </row>
    <row r="260" spans="2:17" x14ac:dyDescent="0.25">
      <c r="B260" s="64"/>
      <c r="C260" s="64"/>
      <c r="D260" s="8"/>
      <c r="E260" s="8"/>
      <c r="F260" s="8"/>
      <c r="G260" s="8"/>
      <c r="H260" s="8"/>
      <c r="I260" s="64"/>
      <c r="J260" s="8"/>
      <c r="K260" s="64"/>
      <c r="L260" s="64"/>
      <c r="M260" s="64"/>
      <c r="N260" s="64"/>
      <c r="O260" s="64"/>
      <c r="P260" s="64"/>
      <c r="Q260" s="64"/>
    </row>
    <row r="261" spans="2:17" x14ac:dyDescent="0.25">
      <c r="B261" s="64"/>
      <c r="C261" s="64"/>
      <c r="D261" s="8"/>
      <c r="E261" s="8"/>
      <c r="F261" s="8"/>
      <c r="G261" s="8"/>
      <c r="H261" s="8"/>
      <c r="I261" s="64"/>
      <c r="J261" s="8"/>
      <c r="K261" s="64"/>
      <c r="L261" s="64"/>
      <c r="M261" s="64"/>
      <c r="N261" s="64"/>
      <c r="O261" s="64"/>
      <c r="P261" s="64"/>
      <c r="Q261" s="64"/>
    </row>
    <row r="262" spans="2:17" x14ac:dyDescent="0.25">
      <c r="B262" s="64"/>
      <c r="C262" s="64"/>
      <c r="D262" s="8"/>
      <c r="E262" s="8"/>
      <c r="F262" s="8"/>
      <c r="G262" s="8"/>
      <c r="H262" s="8"/>
      <c r="I262" s="64"/>
      <c r="J262" s="8"/>
      <c r="K262" s="64"/>
      <c r="L262" s="64"/>
      <c r="M262" s="64"/>
      <c r="N262" s="64"/>
      <c r="O262" s="64"/>
      <c r="P262" s="64"/>
      <c r="Q262" s="64"/>
    </row>
    <row r="263" spans="2:17" x14ac:dyDescent="0.25">
      <c r="B263" s="64"/>
      <c r="C263" s="64"/>
      <c r="D263" s="8"/>
      <c r="E263" s="8"/>
      <c r="F263" s="8"/>
      <c r="G263" s="8"/>
      <c r="H263" s="8"/>
      <c r="I263" s="64"/>
      <c r="J263" s="8"/>
      <c r="K263" s="64"/>
      <c r="L263" s="64"/>
      <c r="M263" s="64"/>
      <c r="N263" s="64"/>
      <c r="O263" s="64"/>
      <c r="P263" s="64"/>
      <c r="Q263" s="64"/>
    </row>
    <row r="264" spans="2:17" x14ac:dyDescent="0.25">
      <c r="B264" s="64"/>
      <c r="C264" s="64"/>
      <c r="D264" s="8"/>
      <c r="E264" s="8"/>
      <c r="F264" s="8"/>
      <c r="G264" s="8"/>
      <c r="H264" s="8"/>
      <c r="I264" s="64"/>
      <c r="J264" s="8"/>
      <c r="K264" s="64"/>
      <c r="L264" s="64"/>
      <c r="M264" s="64"/>
      <c r="N264" s="64"/>
      <c r="O264" s="64"/>
      <c r="P264" s="64"/>
      <c r="Q264" s="64"/>
    </row>
    <row r="265" spans="2:17" x14ac:dyDescent="0.25">
      <c r="B265" s="64"/>
      <c r="C265" s="64"/>
      <c r="D265" s="8"/>
      <c r="E265" s="8"/>
      <c r="F265" s="8"/>
      <c r="G265" s="8"/>
      <c r="H265" s="8"/>
      <c r="I265" s="64"/>
      <c r="J265" s="8"/>
      <c r="K265" s="64"/>
      <c r="L265" s="64"/>
      <c r="M265" s="64"/>
      <c r="N265" s="64"/>
      <c r="O265" s="64"/>
      <c r="P265" s="64"/>
      <c r="Q265" s="64"/>
    </row>
    <row r="266" spans="2:17" x14ac:dyDescent="0.25">
      <c r="B266" s="64"/>
      <c r="C266" s="64"/>
      <c r="D266" s="8"/>
      <c r="E266" s="8"/>
      <c r="F266" s="8"/>
      <c r="G266" s="8"/>
      <c r="H266" s="8"/>
      <c r="I266" s="64"/>
      <c r="J266" s="8"/>
      <c r="K266" s="64"/>
      <c r="L266" s="64"/>
      <c r="M266" s="64"/>
      <c r="N266" s="64"/>
      <c r="O266" s="64"/>
      <c r="P266" s="64"/>
      <c r="Q266" s="64"/>
    </row>
    <row r="267" spans="2:17" x14ac:dyDescent="0.25">
      <c r="B267" s="64"/>
      <c r="C267" s="64"/>
      <c r="D267" s="8"/>
      <c r="E267" s="8"/>
      <c r="F267" s="8"/>
      <c r="G267" s="8"/>
      <c r="H267" s="8"/>
      <c r="I267" s="64"/>
      <c r="J267" s="8"/>
      <c r="K267" s="64"/>
      <c r="L267" s="64"/>
      <c r="M267" s="64"/>
      <c r="N267" s="64"/>
      <c r="O267" s="64"/>
      <c r="P267" s="64"/>
      <c r="Q267" s="64"/>
    </row>
    <row r="268" spans="2:17" x14ac:dyDescent="0.25">
      <c r="B268" s="64"/>
      <c r="C268" s="64"/>
      <c r="D268" s="8"/>
      <c r="E268" s="8"/>
      <c r="F268" s="8"/>
      <c r="G268" s="8"/>
      <c r="H268" s="8"/>
      <c r="I268" s="64"/>
      <c r="J268" s="8"/>
      <c r="K268" s="64"/>
      <c r="L268" s="64"/>
      <c r="M268" s="64"/>
      <c r="N268" s="64"/>
      <c r="O268" s="64"/>
      <c r="P268" s="64"/>
      <c r="Q268" s="64"/>
    </row>
    <row r="269" spans="2:17" x14ac:dyDescent="0.25">
      <c r="B269" s="64"/>
      <c r="C269" s="64"/>
      <c r="D269" s="8"/>
      <c r="E269" s="8"/>
      <c r="F269" s="8"/>
      <c r="G269" s="8"/>
      <c r="H269" s="8"/>
      <c r="I269" s="64"/>
      <c r="J269" s="8"/>
      <c r="K269" s="64"/>
      <c r="L269" s="64"/>
      <c r="M269" s="64"/>
      <c r="N269" s="64"/>
      <c r="O269" s="64"/>
      <c r="P269" s="64"/>
      <c r="Q269" s="64"/>
    </row>
    <row r="270" spans="2:17" x14ac:dyDescent="0.25">
      <c r="B270" s="64"/>
      <c r="C270" s="64"/>
      <c r="D270" s="8"/>
      <c r="E270" s="8"/>
      <c r="F270" s="8"/>
      <c r="G270" s="8"/>
      <c r="H270" s="8"/>
      <c r="I270" s="64"/>
      <c r="J270" s="8"/>
      <c r="K270" s="64"/>
      <c r="L270" s="64"/>
      <c r="M270" s="64"/>
      <c r="N270" s="64"/>
      <c r="O270" s="64"/>
      <c r="P270" s="64"/>
      <c r="Q270" s="64"/>
    </row>
    <row r="271" spans="2:17" x14ac:dyDescent="0.25">
      <c r="B271" s="64"/>
      <c r="C271" s="64"/>
      <c r="D271" s="8"/>
      <c r="E271" s="8"/>
      <c r="F271" s="8"/>
      <c r="G271" s="8"/>
      <c r="H271" s="8"/>
      <c r="I271" s="64"/>
      <c r="J271" s="8"/>
      <c r="K271" s="64"/>
      <c r="L271" s="64"/>
      <c r="M271" s="64"/>
      <c r="N271" s="64"/>
      <c r="O271" s="64"/>
      <c r="P271" s="64"/>
      <c r="Q271" s="64"/>
    </row>
    <row r="272" spans="2:17" x14ac:dyDescent="0.25">
      <c r="B272" s="64"/>
      <c r="C272" s="64"/>
      <c r="D272" s="8"/>
      <c r="E272" s="8"/>
      <c r="F272" s="8"/>
      <c r="G272" s="8"/>
      <c r="H272" s="8"/>
      <c r="I272" s="64"/>
      <c r="J272" s="8"/>
      <c r="K272" s="64"/>
      <c r="L272" s="64"/>
      <c r="M272" s="64"/>
      <c r="N272" s="64"/>
      <c r="O272" s="64"/>
      <c r="P272" s="64"/>
      <c r="Q272" s="64"/>
    </row>
    <row r="273" spans="2:17" x14ac:dyDescent="0.25">
      <c r="B273" s="64"/>
      <c r="C273" s="64"/>
      <c r="D273" s="8"/>
      <c r="E273" s="8"/>
      <c r="F273" s="8"/>
      <c r="G273" s="8"/>
      <c r="H273" s="8"/>
      <c r="I273" s="64"/>
      <c r="J273" s="8"/>
      <c r="K273" s="64"/>
      <c r="L273" s="64"/>
      <c r="M273" s="64"/>
      <c r="N273" s="64"/>
      <c r="O273" s="64"/>
      <c r="P273" s="64"/>
      <c r="Q273" s="64"/>
    </row>
    <row r="274" spans="2:17" x14ac:dyDescent="0.25">
      <c r="B274" s="64"/>
      <c r="C274" s="64"/>
      <c r="D274" s="8"/>
      <c r="E274" s="8"/>
      <c r="F274" s="8"/>
      <c r="G274" s="8"/>
      <c r="H274" s="8"/>
      <c r="I274" s="64"/>
      <c r="J274" s="8"/>
      <c r="K274" s="64"/>
      <c r="L274" s="64"/>
      <c r="M274" s="64"/>
      <c r="N274" s="64"/>
      <c r="O274" s="64"/>
      <c r="P274" s="64"/>
      <c r="Q274" s="64"/>
    </row>
    <row r="275" spans="2:17" x14ac:dyDescent="0.25">
      <c r="B275" s="64"/>
      <c r="C275" s="64"/>
      <c r="D275" s="8"/>
      <c r="E275" s="8"/>
      <c r="F275" s="8"/>
      <c r="G275" s="8"/>
      <c r="H275" s="8"/>
      <c r="I275" s="64"/>
      <c r="J275" s="8"/>
      <c r="K275" s="64"/>
      <c r="L275" s="64"/>
      <c r="M275" s="64"/>
      <c r="N275" s="64"/>
      <c r="O275" s="64"/>
      <c r="P275" s="64"/>
      <c r="Q275" s="64"/>
    </row>
    <row r="276" spans="2:17" x14ac:dyDescent="0.25">
      <c r="B276" s="64"/>
      <c r="C276" s="64"/>
      <c r="D276" s="8"/>
      <c r="E276" s="8"/>
      <c r="F276" s="8"/>
      <c r="G276" s="8"/>
      <c r="H276" s="8"/>
      <c r="I276" s="64"/>
      <c r="J276" s="8"/>
      <c r="K276" s="64"/>
      <c r="L276" s="64"/>
      <c r="M276" s="64"/>
      <c r="N276" s="64"/>
      <c r="O276" s="64"/>
      <c r="P276" s="64"/>
      <c r="Q276" s="64"/>
    </row>
    <row r="277" spans="2:17" x14ac:dyDescent="0.25">
      <c r="B277" s="64"/>
      <c r="C277" s="64"/>
      <c r="D277" s="8"/>
      <c r="E277" s="8"/>
      <c r="F277" s="8"/>
      <c r="G277" s="8"/>
      <c r="H277" s="8"/>
      <c r="I277" s="64"/>
      <c r="J277" s="8"/>
      <c r="K277" s="64"/>
      <c r="L277" s="64"/>
      <c r="M277" s="64"/>
      <c r="N277" s="64"/>
      <c r="O277" s="64"/>
      <c r="P277" s="64"/>
      <c r="Q277" s="64"/>
    </row>
    <row r="278" spans="2:17" x14ac:dyDescent="0.25">
      <c r="B278" s="64"/>
      <c r="C278" s="64"/>
      <c r="D278" s="8"/>
      <c r="E278" s="8"/>
      <c r="F278" s="8"/>
      <c r="G278" s="8"/>
      <c r="H278" s="8"/>
      <c r="I278" s="64"/>
      <c r="J278" s="8"/>
      <c r="K278" s="64"/>
      <c r="L278" s="64"/>
      <c r="M278" s="64"/>
      <c r="N278" s="64"/>
      <c r="O278" s="64"/>
      <c r="P278" s="64"/>
      <c r="Q278" s="64"/>
    </row>
    <row r="279" spans="2:17" x14ac:dyDescent="0.25">
      <c r="B279" s="64"/>
      <c r="C279" s="64"/>
      <c r="D279" s="8"/>
      <c r="E279" s="8"/>
      <c r="F279" s="8"/>
      <c r="G279" s="8"/>
      <c r="H279" s="8"/>
      <c r="I279" s="64"/>
      <c r="J279" s="8"/>
      <c r="K279" s="64"/>
      <c r="L279" s="64"/>
      <c r="M279" s="64"/>
      <c r="N279" s="64"/>
      <c r="O279" s="64"/>
      <c r="P279" s="64"/>
      <c r="Q279" s="64"/>
    </row>
    <row r="280" spans="2:17" x14ac:dyDescent="0.25">
      <c r="B280" s="64"/>
      <c r="C280" s="64"/>
      <c r="D280" s="8"/>
      <c r="E280" s="8"/>
      <c r="F280" s="8"/>
      <c r="G280" s="8"/>
      <c r="H280" s="8"/>
      <c r="I280" s="64"/>
      <c r="J280" s="8"/>
      <c r="K280" s="64"/>
      <c r="L280" s="64"/>
      <c r="M280" s="64"/>
      <c r="N280" s="64"/>
      <c r="O280" s="64"/>
      <c r="P280" s="64"/>
      <c r="Q280" s="64"/>
    </row>
    <row r="281" spans="2:17" x14ac:dyDescent="0.25">
      <c r="B281" s="64"/>
      <c r="C281" s="64"/>
      <c r="D281" s="8"/>
      <c r="E281" s="8"/>
      <c r="F281" s="8"/>
      <c r="G281" s="8"/>
      <c r="H281" s="8"/>
      <c r="I281" s="64"/>
      <c r="J281" s="8"/>
      <c r="K281" s="64"/>
      <c r="L281" s="64"/>
      <c r="M281" s="64"/>
      <c r="N281" s="64"/>
      <c r="O281" s="64"/>
      <c r="P281" s="64"/>
      <c r="Q281" s="64"/>
    </row>
    <row r="282" spans="2:17" x14ac:dyDescent="0.25">
      <c r="B282" s="64"/>
      <c r="C282" s="64"/>
      <c r="D282" s="8"/>
      <c r="E282" s="8"/>
      <c r="F282" s="8"/>
      <c r="G282" s="8"/>
      <c r="H282" s="8"/>
      <c r="I282" s="64"/>
      <c r="J282" s="8"/>
      <c r="K282" s="64"/>
      <c r="L282" s="64"/>
      <c r="M282" s="64"/>
      <c r="N282" s="64"/>
      <c r="O282" s="64"/>
      <c r="P282" s="64"/>
      <c r="Q282" s="64"/>
    </row>
    <row r="283" spans="2:17" x14ac:dyDescent="0.25">
      <c r="B283" s="64"/>
      <c r="C283" s="64"/>
      <c r="D283" s="8"/>
      <c r="E283" s="8"/>
      <c r="F283" s="8"/>
      <c r="G283" s="8"/>
      <c r="H283" s="8"/>
      <c r="I283" s="64"/>
      <c r="J283" s="8"/>
      <c r="K283" s="64"/>
      <c r="L283" s="64"/>
      <c r="M283" s="64"/>
      <c r="N283" s="64"/>
      <c r="O283" s="64"/>
      <c r="P283" s="64"/>
      <c r="Q283" s="64"/>
    </row>
    <row r="284" spans="2:17" x14ac:dyDescent="0.25">
      <c r="B284" s="64"/>
      <c r="C284" s="64"/>
      <c r="D284" s="8"/>
      <c r="E284" s="8"/>
      <c r="F284" s="8"/>
      <c r="G284" s="8"/>
      <c r="H284" s="8"/>
      <c r="I284" s="64"/>
      <c r="J284" s="8"/>
      <c r="K284" s="64"/>
      <c r="L284" s="64"/>
      <c r="M284" s="64"/>
      <c r="N284" s="64"/>
      <c r="O284" s="64"/>
      <c r="P284" s="64"/>
      <c r="Q284" s="64"/>
    </row>
    <row r="285" spans="2:17" x14ac:dyDescent="0.25">
      <c r="B285" s="64"/>
      <c r="C285" s="64"/>
      <c r="D285" s="8"/>
      <c r="E285" s="8"/>
      <c r="F285" s="8"/>
      <c r="G285" s="8"/>
      <c r="H285" s="8"/>
      <c r="I285" s="64"/>
      <c r="J285" s="8"/>
      <c r="K285" s="64"/>
      <c r="L285" s="64"/>
      <c r="M285" s="64"/>
      <c r="N285" s="64"/>
      <c r="O285" s="64"/>
      <c r="P285" s="64"/>
      <c r="Q285" s="64"/>
    </row>
    <row r="286" spans="2:17" x14ac:dyDescent="0.25">
      <c r="B286" s="64"/>
      <c r="C286" s="64"/>
      <c r="D286" s="8"/>
      <c r="E286" s="8"/>
      <c r="F286" s="8"/>
      <c r="G286" s="8"/>
      <c r="H286" s="8"/>
      <c r="I286" s="64"/>
      <c r="J286" s="8"/>
      <c r="K286" s="64"/>
      <c r="L286" s="64"/>
      <c r="M286" s="64"/>
      <c r="N286" s="64"/>
      <c r="O286" s="64"/>
      <c r="P286" s="64"/>
      <c r="Q286" s="64"/>
    </row>
    <row r="287" spans="2:17" x14ac:dyDescent="0.25">
      <c r="B287" s="64"/>
      <c r="C287" s="64"/>
      <c r="D287" s="8"/>
      <c r="E287" s="8"/>
      <c r="F287" s="8"/>
      <c r="G287" s="8"/>
      <c r="H287" s="8"/>
      <c r="I287" s="64"/>
      <c r="J287" s="8"/>
      <c r="K287" s="64"/>
      <c r="L287" s="64"/>
      <c r="M287" s="64"/>
      <c r="N287" s="64"/>
      <c r="O287" s="64"/>
      <c r="P287" s="64"/>
      <c r="Q287" s="64"/>
    </row>
    <row r="288" spans="2:17" x14ac:dyDescent="0.25">
      <c r="B288" s="64"/>
      <c r="C288" s="64"/>
      <c r="D288" s="8"/>
      <c r="E288" s="8"/>
      <c r="F288" s="8"/>
      <c r="G288" s="8"/>
      <c r="H288" s="8"/>
      <c r="I288" s="64"/>
      <c r="J288" s="8"/>
      <c r="K288" s="64"/>
      <c r="L288" s="64"/>
      <c r="M288" s="64"/>
      <c r="N288" s="64"/>
      <c r="O288" s="64"/>
      <c r="P288" s="64"/>
      <c r="Q288" s="64"/>
    </row>
    <row r="289" spans="2:17" x14ac:dyDescent="0.25">
      <c r="B289" s="64"/>
      <c r="C289" s="64"/>
      <c r="D289" s="8"/>
      <c r="E289" s="8"/>
      <c r="F289" s="8"/>
      <c r="G289" s="8"/>
      <c r="H289" s="8"/>
      <c r="I289" s="64"/>
      <c r="J289" s="8"/>
      <c r="K289" s="64"/>
      <c r="L289" s="64"/>
      <c r="M289" s="64"/>
      <c r="N289" s="64"/>
      <c r="O289" s="64"/>
      <c r="P289" s="64"/>
      <c r="Q289" s="64"/>
    </row>
    <row r="290" spans="2:17" x14ac:dyDescent="0.25">
      <c r="B290" s="64"/>
      <c r="C290" s="64"/>
      <c r="D290" s="8"/>
      <c r="E290" s="8"/>
      <c r="F290" s="8"/>
      <c r="G290" s="8"/>
      <c r="H290" s="8"/>
      <c r="I290" s="64"/>
      <c r="J290" s="8"/>
      <c r="K290" s="64"/>
      <c r="L290" s="64"/>
      <c r="M290" s="64"/>
      <c r="N290" s="64"/>
      <c r="O290" s="64"/>
      <c r="P290" s="64"/>
      <c r="Q290" s="64"/>
    </row>
    <row r="291" spans="2:17" x14ac:dyDescent="0.25">
      <c r="B291" s="64"/>
      <c r="C291" s="64"/>
      <c r="D291" s="8"/>
      <c r="E291" s="8"/>
      <c r="F291" s="8"/>
      <c r="G291" s="8"/>
      <c r="H291" s="8"/>
      <c r="I291" s="64"/>
      <c r="J291" s="8"/>
      <c r="K291" s="64"/>
      <c r="L291" s="64"/>
      <c r="M291" s="64"/>
      <c r="N291" s="64"/>
      <c r="O291" s="64"/>
      <c r="P291" s="64"/>
      <c r="Q291" s="64"/>
    </row>
    <row r="292" spans="2:17" x14ac:dyDescent="0.25">
      <c r="B292" s="64"/>
      <c r="C292" s="64"/>
      <c r="D292" s="8"/>
      <c r="E292" s="8"/>
      <c r="F292" s="8"/>
      <c r="G292" s="8"/>
      <c r="H292" s="8"/>
      <c r="I292" s="64"/>
      <c r="J292" s="8"/>
      <c r="K292" s="64"/>
      <c r="L292" s="64"/>
      <c r="M292" s="64"/>
      <c r="N292" s="64"/>
      <c r="O292" s="64"/>
      <c r="P292" s="64"/>
      <c r="Q292" s="64"/>
    </row>
    <row r="293" spans="2:17" x14ac:dyDescent="0.25">
      <c r="B293" s="64"/>
      <c r="C293" s="64"/>
      <c r="D293" s="8"/>
      <c r="E293" s="8"/>
      <c r="F293" s="8"/>
      <c r="G293" s="8"/>
      <c r="H293" s="8"/>
      <c r="I293" s="64"/>
      <c r="J293" s="8"/>
      <c r="K293" s="64"/>
      <c r="L293" s="64"/>
      <c r="M293" s="64"/>
      <c r="N293" s="64"/>
      <c r="O293" s="64"/>
      <c r="P293" s="64"/>
      <c r="Q293" s="64"/>
    </row>
    <row r="294" spans="2:17" x14ac:dyDescent="0.25">
      <c r="B294" s="64"/>
      <c r="C294" s="64"/>
      <c r="D294" s="8"/>
      <c r="E294" s="8"/>
      <c r="F294" s="8"/>
      <c r="G294" s="8"/>
      <c r="H294" s="8"/>
      <c r="I294" s="64"/>
      <c r="J294" s="8"/>
      <c r="K294" s="64"/>
      <c r="L294" s="64"/>
      <c r="M294" s="64"/>
      <c r="N294" s="64"/>
      <c r="O294" s="64"/>
      <c r="P294" s="64"/>
      <c r="Q294" s="64"/>
    </row>
    <row r="295" spans="2:17" x14ac:dyDescent="0.25">
      <c r="B295" s="64"/>
      <c r="C295" s="64"/>
      <c r="D295" s="8"/>
      <c r="E295" s="8"/>
      <c r="F295" s="8"/>
      <c r="G295" s="8"/>
      <c r="H295" s="8"/>
      <c r="I295" s="64"/>
      <c r="J295" s="8"/>
      <c r="K295" s="64"/>
      <c r="L295" s="64"/>
      <c r="M295" s="64"/>
      <c r="N295" s="64"/>
      <c r="O295" s="64"/>
      <c r="P295" s="64"/>
      <c r="Q295" s="64"/>
    </row>
    <row r="296" spans="2:17" x14ac:dyDescent="0.25">
      <c r="B296" s="64"/>
      <c r="C296" s="64"/>
      <c r="D296" s="8"/>
      <c r="E296" s="8"/>
      <c r="F296" s="8"/>
      <c r="G296" s="8"/>
      <c r="H296" s="8"/>
      <c r="I296" s="64"/>
      <c r="J296" s="8"/>
      <c r="K296" s="64"/>
      <c r="L296" s="64"/>
      <c r="M296" s="64"/>
      <c r="N296" s="64"/>
      <c r="O296" s="64"/>
      <c r="P296" s="64"/>
      <c r="Q296" s="64"/>
    </row>
    <row r="297" spans="2:17" x14ac:dyDescent="0.25">
      <c r="B297" s="64"/>
      <c r="C297" s="64"/>
      <c r="D297" s="8"/>
      <c r="E297" s="8"/>
      <c r="F297" s="8"/>
      <c r="G297" s="8"/>
      <c r="H297" s="8"/>
      <c r="I297" s="64"/>
      <c r="J297" s="8"/>
      <c r="K297" s="64"/>
      <c r="L297" s="64"/>
      <c r="M297" s="64"/>
      <c r="N297" s="64"/>
      <c r="O297" s="64"/>
      <c r="P297" s="64"/>
      <c r="Q297" s="64"/>
    </row>
    <row r="298" spans="2:17" x14ac:dyDescent="0.25">
      <c r="B298" s="64"/>
      <c r="C298" s="64"/>
      <c r="D298" s="8"/>
      <c r="E298" s="8"/>
      <c r="F298" s="8"/>
      <c r="G298" s="8"/>
      <c r="H298" s="8"/>
      <c r="I298" s="64"/>
      <c r="J298" s="8"/>
      <c r="K298" s="64"/>
      <c r="L298" s="64"/>
      <c r="M298" s="64"/>
      <c r="N298" s="64"/>
      <c r="O298" s="64"/>
      <c r="P298" s="64"/>
      <c r="Q298" s="64"/>
    </row>
    <row r="299" spans="2:17" x14ac:dyDescent="0.25">
      <c r="B299" s="64"/>
      <c r="C299" s="64"/>
      <c r="D299" s="8"/>
      <c r="E299" s="8"/>
      <c r="F299" s="8"/>
      <c r="G299" s="8"/>
      <c r="H299" s="8"/>
      <c r="I299" s="64"/>
      <c r="J299" s="8"/>
      <c r="K299" s="64"/>
      <c r="L299" s="64"/>
      <c r="M299" s="64"/>
      <c r="N299" s="64"/>
      <c r="O299" s="64"/>
      <c r="P299" s="64"/>
      <c r="Q299" s="64"/>
    </row>
    <row r="300" spans="2:17" x14ac:dyDescent="0.25">
      <c r="B300" s="64"/>
      <c r="C300" s="64"/>
      <c r="D300" s="8"/>
      <c r="E300" s="8"/>
      <c r="F300" s="8"/>
      <c r="G300" s="8"/>
      <c r="H300" s="8"/>
      <c r="I300" s="64"/>
      <c r="J300" s="8"/>
      <c r="K300" s="64"/>
      <c r="L300" s="64"/>
      <c r="M300" s="64"/>
      <c r="N300" s="64"/>
      <c r="O300" s="64"/>
      <c r="P300" s="64"/>
      <c r="Q300" s="64"/>
    </row>
    <row r="301" spans="2:17" x14ac:dyDescent="0.25">
      <c r="B301" s="64"/>
      <c r="C301" s="64"/>
      <c r="D301" s="8"/>
      <c r="E301" s="8"/>
      <c r="F301" s="8"/>
      <c r="G301" s="8"/>
      <c r="H301" s="8"/>
      <c r="I301" s="64"/>
      <c r="J301" s="8"/>
      <c r="K301" s="64"/>
      <c r="L301" s="64"/>
      <c r="M301" s="64"/>
      <c r="N301" s="64"/>
      <c r="O301" s="64"/>
      <c r="P301" s="64"/>
      <c r="Q301" s="64"/>
    </row>
    <row r="302" spans="2:17" x14ac:dyDescent="0.25">
      <c r="B302" s="64"/>
      <c r="C302" s="64"/>
      <c r="D302" s="8"/>
      <c r="E302" s="8"/>
      <c r="F302" s="8"/>
      <c r="G302" s="8"/>
      <c r="H302" s="8"/>
      <c r="I302" s="64"/>
      <c r="J302" s="8"/>
      <c r="K302" s="64"/>
      <c r="L302" s="64"/>
      <c r="M302" s="64"/>
      <c r="N302" s="64"/>
      <c r="O302" s="64"/>
      <c r="P302" s="64"/>
      <c r="Q302" s="64"/>
    </row>
    <row r="303" spans="2:17" x14ac:dyDescent="0.25">
      <c r="B303" s="64"/>
      <c r="C303" s="64"/>
      <c r="D303" s="8"/>
      <c r="E303" s="8"/>
      <c r="F303" s="8"/>
      <c r="G303" s="8"/>
      <c r="H303" s="8"/>
      <c r="I303" s="64"/>
      <c r="J303" s="8"/>
      <c r="K303" s="64"/>
      <c r="L303" s="64"/>
      <c r="M303" s="64"/>
      <c r="N303" s="64"/>
      <c r="O303" s="64"/>
      <c r="P303" s="64"/>
      <c r="Q303" s="64"/>
    </row>
    <row r="304" spans="2:17" x14ac:dyDescent="0.25">
      <c r="B304" s="64"/>
      <c r="C304" s="64"/>
      <c r="D304" s="8"/>
      <c r="E304" s="8"/>
      <c r="F304" s="8"/>
      <c r="G304" s="8"/>
      <c r="H304" s="8"/>
      <c r="I304" s="64"/>
      <c r="J304" s="8"/>
      <c r="K304" s="64"/>
      <c r="L304" s="64"/>
      <c r="M304" s="64"/>
      <c r="N304" s="64"/>
      <c r="O304" s="64"/>
      <c r="P304" s="64"/>
      <c r="Q304" s="64"/>
    </row>
    <row r="305" spans="2:17" x14ac:dyDescent="0.25">
      <c r="B305" s="64"/>
      <c r="C305" s="64"/>
      <c r="D305" s="8"/>
      <c r="E305" s="8"/>
      <c r="F305" s="8"/>
      <c r="G305" s="8"/>
      <c r="H305" s="8"/>
      <c r="I305" s="64"/>
      <c r="J305" s="8"/>
      <c r="K305" s="64"/>
      <c r="L305" s="64"/>
      <c r="M305" s="64"/>
      <c r="N305" s="64"/>
      <c r="O305" s="64"/>
      <c r="P305" s="64"/>
      <c r="Q305" s="64"/>
    </row>
    <row r="306" spans="2:17" x14ac:dyDescent="0.25">
      <c r="B306" s="64"/>
      <c r="C306" s="64"/>
      <c r="D306" s="8"/>
      <c r="E306" s="8"/>
      <c r="F306" s="8"/>
      <c r="G306" s="8"/>
      <c r="H306" s="8"/>
      <c r="I306" s="64"/>
      <c r="J306" s="8"/>
      <c r="K306" s="64"/>
      <c r="L306" s="64"/>
      <c r="M306" s="64"/>
      <c r="N306" s="64"/>
      <c r="O306" s="64"/>
      <c r="P306" s="64"/>
      <c r="Q306" s="64"/>
    </row>
    <row r="307" spans="2:17" x14ac:dyDescent="0.25">
      <c r="B307" s="64"/>
      <c r="C307" s="64"/>
      <c r="D307" s="8"/>
      <c r="E307" s="8"/>
      <c r="F307" s="8"/>
      <c r="G307" s="8"/>
      <c r="H307" s="8"/>
      <c r="I307" s="64"/>
      <c r="J307" s="8"/>
      <c r="K307" s="64"/>
      <c r="L307" s="64"/>
      <c r="M307" s="64"/>
      <c r="N307" s="64"/>
      <c r="O307" s="64"/>
      <c r="P307" s="64"/>
      <c r="Q307" s="64"/>
    </row>
    <row r="308" spans="2:17" x14ac:dyDescent="0.25">
      <c r="B308" s="64"/>
      <c r="C308" s="64"/>
      <c r="D308" s="8"/>
      <c r="E308" s="8"/>
      <c r="F308" s="8"/>
      <c r="G308" s="8"/>
      <c r="H308" s="8"/>
      <c r="I308" s="64"/>
      <c r="J308" s="8"/>
      <c r="K308" s="64"/>
      <c r="L308" s="64"/>
      <c r="M308" s="64"/>
      <c r="N308" s="64"/>
      <c r="O308" s="64"/>
      <c r="P308" s="64"/>
      <c r="Q308" s="64"/>
    </row>
    <row r="309" spans="2:17" x14ac:dyDescent="0.25">
      <c r="B309" s="64"/>
      <c r="C309" s="64"/>
      <c r="D309" s="8"/>
      <c r="E309" s="8"/>
      <c r="F309" s="8"/>
      <c r="G309" s="8"/>
      <c r="H309" s="8"/>
      <c r="I309" s="64"/>
      <c r="J309" s="8"/>
      <c r="K309" s="64"/>
      <c r="L309" s="64"/>
      <c r="M309" s="64"/>
      <c r="N309" s="64"/>
      <c r="O309" s="64"/>
      <c r="P309" s="64"/>
      <c r="Q309" s="64"/>
    </row>
    <row r="310" spans="2:17" x14ac:dyDescent="0.25">
      <c r="B310" s="64"/>
      <c r="C310" s="64"/>
      <c r="D310" s="8"/>
      <c r="E310" s="8"/>
      <c r="F310" s="8"/>
      <c r="G310" s="8"/>
      <c r="H310" s="8"/>
      <c r="I310" s="64"/>
      <c r="J310" s="8"/>
      <c r="K310" s="64"/>
      <c r="L310" s="64"/>
      <c r="M310" s="64"/>
      <c r="N310" s="64"/>
      <c r="O310" s="64"/>
      <c r="P310" s="64"/>
      <c r="Q310" s="64"/>
    </row>
    <row r="311" spans="2:17" x14ac:dyDescent="0.25">
      <c r="B311" s="64"/>
      <c r="C311" s="64"/>
      <c r="D311" s="8"/>
      <c r="E311" s="8"/>
      <c r="F311" s="8"/>
      <c r="G311" s="8"/>
      <c r="H311" s="8"/>
      <c r="I311" s="64"/>
      <c r="J311" s="8"/>
      <c r="K311" s="64"/>
      <c r="L311" s="64"/>
      <c r="M311" s="64"/>
      <c r="N311" s="64"/>
      <c r="O311" s="64"/>
      <c r="P311" s="64"/>
      <c r="Q311" s="64"/>
    </row>
    <row r="312" spans="2:17" x14ac:dyDescent="0.25">
      <c r="B312" s="64"/>
      <c r="C312" s="64"/>
      <c r="D312" s="8"/>
      <c r="E312" s="8"/>
      <c r="F312" s="8"/>
      <c r="G312" s="8"/>
      <c r="H312" s="8"/>
      <c r="I312" s="64"/>
      <c r="J312" s="8"/>
      <c r="K312" s="64"/>
      <c r="L312" s="64"/>
      <c r="M312" s="64"/>
      <c r="N312" s="64"/>
      <c r="O312" s="64"/>
      <c r="P312" s="64"/>
      <c r="Q312" s="64"/>
    </row>
    <row r="313" spans="2:17" x14ac:dyDescent="0.25">
      <c r="B313" s="64"/>
      <c r="C313" s="64"/>
      <c r="D313" s="8"/>
      <c r="E313" s="8"/>
      <c r="F313" s="8"/>
      <c r="G313" s="8"/>
      <c r="H313" s="8"/>
      <c r="I313" s="64"/>
      <c r="J313" s="8"/>
      <c r="K313" s="64"/>
      <c r="L313" s="64"/>
      <c r="M313" s="64"/>
      <c r="N313" s="64"/>
      <c r="O313" s="64"/>
      <c r="P313" s="64"/>
      <c r="Q313" s="64"/>
    </row>
    <row r="314" spans="2:17" x14ac:dyDescent="0.25">
      <c r="B314" s="64"/>
      <c r="C314" s="64"/>
      <c r="D314" s="8"/>
      <c r="E314" s="8"/>
      <c r="F314" s="8"/>
      <c r="G314" s="8"/>
      <c r="H314" s="8"/>
      <c r="I314" s="64"/>
      <c r="J314" s="8"/>
      <c r="K314" s="64"/>
      <c r="L314" s="64"/>
      <c r="M314" s="64"/>
      <c r="N314" s="64"/>
      <c r="O314" s="64"/>
      <c r="P314" s="64"/>
      <c r="Q314" s="64"/>
    </row>
    <row r="315" spans="2:17" x14ac:dyDescent="0.25">
      <c r="B315" s="64"/>
      <c r="C315" s="64"/>
      <c r="D315" s="8"/>
      <c r="E315" s="8"/>
      <c r="F315" s="8"/>
      <c r="G315" s="8"/>
      <c r="H315" s="8"/>
      <c r="I315" s="64"/>
      <c r="J315" s="8"/>
      <c r="K315" s="64"/>
      <c r="L315" s="64"/>
      <c r="M315" s="64"/>
      <c r="N315" s="64"/>
      <c r="O315" s="64"/>
      <c r="P315" s="64"/>
      <c r="Q315" s="64"/>
    </row>
    <row r="316" spans="2:17" x14ac:dyDescent="0.25">
      <c r="B316" s="64"/>
      <c r="C316" s="64"/>
      <c r="D316" s="8"/>
      <c r="E316" s="8"/>
      <c r="F316" s="8"/>
      <c r="G316" s="8"/>
      <c r="H316" s="8"/>
      <c r="I316" s="64"/>
      <c r="J316" s="8"/>
      <c r="K316" s="64"/>
      <c r="L316" s="64"/>
      <c r="M316" s="64"/>
      <c r="N316" s="64"/>
      <c r="O316" s="64"/>
      <c r="P316" s="64"/>
      <c r="Q316" s="64"/>
    </row>
    <row r="317" spans="2:17" x14ac:dyDescent="0.25">
      <c r="B317" s="64"/>
      <c r="C317" s="64"/>
      <c r="D317" s="8"/>
      <c r="E317" s="8"/>
      <c r="F317" s="8"/>
      <c r="G317" s="8"/>
      <c r="H317" s="8"/>
      <c r="I317" s="64"/>
      <c r="J317" s="8"/>
      <c r="K317" s="64"/>
      <c r="L317" s="64"/>
      <c r="M317" s="64"/>
      <c r="N317" s="64"/>
      <c r="O317" s="64"/>
      <c r="P317" s="64"/>
      <c r="Q317" s="64"/>
    </row>
    <row r="318" spans="2:17" x14ac:dyDescent="0.25">
      <c r="B318" s="64"/>
      <c r="C318" s="64"/>
      <c r="D318" s="8"/>
      <c r="E318" s="8"/>
      <c r="F318" s="8"/>
      <c r="G318" s="8"/>
      <c r="H318" s="8"/>
      <c r="I318" s="64"/>
      <c r="J318" s="8"/>
      <c r="K318" s="64"/>
      <c r="L318" s="64"/>
      <c r="M318" s="64"/>
      <c r="N318" s="64"/>
      <c r="O318" s="64"/>
      <c r="P318" s="64"/>
      <c r="Q318" s="64"/>
    </row>
    <row r="319" spans="2:17" x14ac:dyDescent="0.25">
      <c r="B319" s="64"/>
      <c r="C319" s="64"/>
      <c r="D319" s="8"/>
      <c r="E319" s="8"/>
      <c r="F319" s="8"/>
      <c r="G319" s="8"/>
      <c r="H319" s="8"/>
      <c r="I319" s="64"/>
      <c r="J319" s="8"/>
      <c r="K319" s="64"/>
      <c r="L319" s="64"/>
      <c r="M319" s="64"/>
      <c r="N319" s="64"/>
      <c r="O319" s="64"/>
      <c r="P319" s="64"/>
      <c r="Q319" s="64"/>
    </row>
    <row r="320" spans="2:17" x14ac:dyDescent="0.25">
      <c r="B320" s="64"/>
      <c r="C320" s="64"/>
      <c r="D320" s="8"/>
      <c r="E320" s="8"/>
      <c r="F320" s="8"/>
      <c r="G320" s="8"/>
      <c r="H320" s="8"/>
      <c r="I320" s="64"/>
      <c r="J320" s="8"/>
      <c r="K320" s="64"/>
      <c r="L320" s="64"/>
      <c r="M320" s="64"/>
      <c r="N320" s="64"/>
      <c r="O320" s="64"/>
      <c r="P320" s="64"/>
      <c r="Q320" s="64"/>
    </row>
    <row r="321" spans="2:17" x14ac:dyDescent="0.25">
      <c r="B321" s="64"/>
      <c r="C321" s="64"/>
      <c r="D321" s="8"/>
      <c r="E321" s="8"/>
      <c r="F321" s="8"/>
      <c r="G321" s="8"/>
      <c r="H321" s="8"/>
      <c r="I321" s="64"/>
      <c r="J321" s="8"/>
      <c r="K321" s="64"/>
      <c r="L321" s="64"/>
      <c r="M321" s="64"/>
      <c r="N321" s="64"/>
      <c r="O321" s="64"/>
      <c r="P321" s="64"/>
      <c r="Q321" s="64"/>
    </row>
    <row r="322" spans="2:17" x14ac:dyDescent="0.25">
      <c r="B322" s="64"/>
      <c r="C322" s="64"/>
      <c r="D322" s="8"/>
      <c r="E322" s="8"/>
      <c r="F322" s="8"/>
      <c r="G322" s="8"/>
      <c r="H322" s="8"/>
      <c r="I322" s="64"/>
      <c r="J322" s="8"/>
      <c r="K322" s="64"/>
      <c r="L322" s="64"/>
      <c r="M322" s="64"/>
      <c r="N322" s="64"/>
      <c r="O322" s="64"/>
      <c r="P322" s="64"/>
      <c r="Q322" s="64"/>
    </row>
    <row r="323" spans="2:17" x14ac:dyDescent="0.25">
      <c r="B323" s="64"/>
      <c r="C323" s="64"/>
      <c r="D323" s="8"/>
      <c r="E323" s="8"/>
      <c r="F323" s="8"/>
      <c r="G323" s="8"/>
      <c r="H323" s="8"/>
      <c r="I323" s="64"/>
      <c r="J323" s="8"/>
      <c r="K323" s="64"/>
      <c r="L323" s="64"/>
      <c r="M323" s="64"/>
      <c r="N323" s="64"/>
      <c r="O323" s="64"/>
      <c r="P323" s="64"/>
      <c r="Q323" s="64"/>
    </row>
    <row r="324" spans="2:17" x14ac:dyDescent="0.25">
      <c r="B324" s="64"/>
      <c r="C324" s="64"/>
      <c r="D324" s="8"/>
      <c r="E324" s="8"/>
      <c r="F324" s="8"/>
      <c r="G324" s="8"/>
      <c r="H324" s="8"/>
      <c r="I324" s="64"/>
      <c r="J324" s="8"/>
      <c r="K324" s="64"/>
      <c r="L324" s="64"/>
      <c r="M324" s="64"/>
      <c r="N324" s="64"/>
      <c r="O324" s="64"/>
      <c r="P324" s="64"/>
      <c r="Q324" s="64"/>
    </row>
    <row r="325" spans="2:17" x14ac:dyDescent="0.25">
      <c r="B325" s="64"/>
      <c r="C325" s="64"/>
      <c r="D325" s="8"/>
      <c r="E325" s="8"/>
      <c r="F325" s="8"/>
      <c r="G325" s="8"/>
      <c r="H325" s="8"/>
      <c r="I325" s="64"/>
      <c r="J325" s="8"/>
      <c r="K325" s="64"/>
      <c r="L325" s="64"/>
      <c r="M325" s="64"/>
      <c r="N325" s="64"/>
      <c r="O325" s="64"/>
      <c r="P325" s="64"/>
      <c r="Q325" s="64"/>
    </row>
    <row r="326" spans="2:17" x14ac:dyDescent="0.25">
      <c r="B326" s="64"/>
      <c r="C326" s="64"/>
      <c r="D326" s="8"/>
      <c r="E326" s="8"/>
      <c r="F326" s="8"/>
      <c r="G326" s="8"/>
      <c r="H326" s="8"/>
      <c r="I326" s="64"/>
      <c r="J326" s="8"/>
      <c r="K326" s="64"/>
      <c r="L326" s="64"/>
      <c r="M326" s="64"/>
      <c r="N326" s="64"/>
      <c r="O326" s="64"/>
      <c r="P326" s="64"/>
      <c r="Q326" s="64"/>
    </row>
    <row r="327" spans="2:17" x14ac:dyDescent="0.25">
      <c r="B327" s="64"/>
      <c r="C327" s="64"/>
      <c r="D327" s="8"/>
      <c r="E327" s="8"/>
      <c r="F327" s="8"/>
      <c r="G327" s="8"/>
      <c r="H327" s="8"/>
      <c r="I327" s="64"/>
      <c r="J327" s="8"/>
      <c r="K327" s="64"/>
      <c r="L327" s="64"/>
      <c r="M327" s="64"/>
      <c r="N327" s="64"/>
      <c r="O327" s="64"/>
      <c r="P327" s="64"/>
      <c r="Q327" s="64"/>
    </row>
    <row r="328" spans="2:17" x14ac:dyDescent="0.25">
      <c r="B328" s="64"/>
      <c r="C328" s="64"/>
      <c r="D328" s="8"/>
      <c r="E328" s="8"/>
      <c r="F328" s="8"/>
      <c r="G328" s="8"/>
      <c r="H328" s="8"/>
      <c r="I328" s="64"/>
      <c r="J328" s="8"/>
      <c r="K328" s="64"/>
      <c r="L328" s="64"/>
      <c r="M328" s="64"/>
      <c r="N328" s="64"/>
      <c r="O328" s="64"/>
      <c r="P328" s="64"/>
      <c r="Q328" s="64"/>
    </row>
    <row r="329" spans="2:17" x14ac:dyDescent="0.25">
      <c r="B329" s="64"/>
      <c r="C329" s="64"/>
      <c r="D329" s="8"/>
      <c r="E329" s="8"/>
      <c r="F329" s="8"/>
      <c r="G329" s="8"/>
      <c r="H329" s="8"/>
      <c r="I329" s="64"/>
      <c r="J329" s="8"/>
      <c r="K329" s="64"/>
      <c r="L329" s="64"/>
      <c r="M329" s="64"/>
      <c r="N329" s="64"/>
      <c r="O329" s="64"/>
      <c r="P329" s="64"/>
      <c r="Q329" s="64"/>
    </row>
    <row r="330" spans="2:17" x14ac:dyDescent="0.25">
      <c r="B330" s="64"/>
      <c r="C330" s="64"/>
      <c r="D330" s="8"/>
      <c r="E330" s="8"/>
      <c r="F330" s="8"/>
      <c r="G330" s="8"/>
      <c r="H330" s="8"/>
      <c r="I330" s="64"/>
      <c r="J330" s="8"/>
      <c r="K330" s="64"/>
      <c r="L330" s="64"/>
      <c r="M330" s="64"/>
      <c r="N330" s="64"/>
      <c r="O330" s="64"/>
      <c r="P330" s="64"/>
      <c r="Q330" s="64"/>
    </row>
    <row r="331" spans="2:17" x14ac:dyDescent="0.25">
      <c r="B331" s="64"/>
      <c r="C331" s="64"/>
      <c r="D331" s="8"/>
      <c r="E331" s="8"/>
      <c r="F331" s="8"/>
      <c r="G331" s="8"/>
      <c r="H331" s="8"/>
      <c r="I331" s="64"/>
      <c r="J331" s="8"/>
      <c r="K331" s="64"/>
      <c r="L331" s="64"/>
      <c r="M331" s="64"/>
      <c r="N331" s="64"/>
      <c r="O331" s="64"/>
      <c r="P331" s="64"/>
      <c r="Q331" s="64"/>
    </row>
    <row r="332" spans="2:17" x14ac:dyDescent="0.25">
      <c r="B332" s="64"/>
      <c r="C332" s="64"/>
      <c r="D332" s="8"/>
      <c r="E332" s="8"/>
      <c r="F332" s="8"/>
      <c r="G332" s="8"/>
      <c r="H332" s="8"/>
      <c r="I332" s="64"/>
      <c r="J332" s="8"/>
      <c r="K332" s="64"/>
      <c r="L332" s="64"/>
      <c r="M332" s="64"/>
      <c r="N332" s="64"/>
      <c r="O332" s="64"/>
      <c r="P332" s="64"/>
      <c r="Q332" s="64"/>
    </row>
    <row r="333" spans="2:17" x14ac:dyDescent="0.25">
      <c r="B333" s="64"/>
      <c r="C333" s="64"/>
      <c r="D333" s="8"/>
      <c r="E333" s="8"/>
      <c r="F333" s="8"/>
      <c r="G333" s="8"/>
      <c r="H333" s="8"/>
      <c r="I333" s="64"/>
      <c r="J333" s="8"/>
      <c r="K333" s="64"/>
      <c r="L333" s="64"/>
      <c r="M333" s="64"/>
      <c r="N333" s="64"/>
      <c r="O333" s="64"/>
      <c r="P333" s="64"/>
      <c r="Q333" s="64"/>
    </row>
    <row r="334" spans="2:17" x14ac:dyDescent="0.25">
      <c r="B334" s="64"/>
      <c r="C334" s="64"/>
      <c r="D334" s="8"/>
      <c r="E334" s="8"/>
      <c r="F334" s="8"/>
      <c r="G334" s="8"/>
      <c r="H334" s="8"/>
      <c r="I334" s="64"/>
      <c r="J334" s="8"/>
      <c r="K334" s="64"/>
      <c r="L334" s="64"/>
      <c r="M334" s="64"/>
      <c r="N334" s="64"/>
      <c r="O334" s="64"/>
      <c r="P334" s="64"/>
      <c r="Q334" s="64"/>
    </row>
    <row r="335" spans="2:17" x14ac:dyDescent="0.25">
      <c r="B335" s="64"/>
      <c r="C335" s="64"/>
      <c r="D335" s="8"/>
      <c r="E335" s="8"/>
      <c r="F335" s="8"/>
      <c r="G335" s="8"/>
      <c r="H335" s="8"/>
      <c r="I335" s="64"/>
      <c r="J335" s="8"/>
      <c r="K335" s="64"/>
      <c r="L335" s="64"/>
      <c r="M335" s="64"/>
      <c r="N335" s="64"/>
      <c r="O335" s="64"/>
      <c r="P335" s="64"/>
      <c r="Q335" s="64"/>
    </row>
    <row r="336" spans="2:17" x14ac:dyDescent="0.25">
      <c r="B336" s="64"/>
      <c r="C336" s="64"/>
      <c r="D336" s="8"/>
      <c r="E336" s="8"/>
      <c r="F336" s="8"/>
      <c r="G336" s="8"/>
      <c r="H336" s="8"/>
      <c r="I336" s="64"/>
      <c r="J336" s="8"/>
      <c r="K336" s="64"/>
      <c r="L336" s="64"/>
      <c r="M336" s="64"/>
      <c r="N336" s="64"/>
      <c r="O336" s="64"/>
      <c r="P336" s="64"/>
      <c r="Q336" s="64"/>
    </row>
    <row r="337" spans="2:17" x14ac:dyDescent="0.25">
      <c r="B337" s="64"/>
      <c r="C337" s="64"/>
      <c r="D337" s="8"/>
      <c r="E337" s="8"/>
      <c r="F337" s="8"/>
      <c r="G337" s="8"/>
      <c r="H337" s="8"/>
      <c r="I337" s="64"/>
      <c r="J337" s="8"/>
      <c r="K337" s="64"/>
      <c r="L337" s="64"/>
      <c r="M337" s="64"/>
      <c r="N337" s="64"/>
      <c r="O337" s="64"/>
      <c r="P337" s="64"/>
      <c r="Q337" s="64"/>
    </row>
    <row r="338" spans="2:17" x14ac:dyDescent="0.25">
      <c r="B338" s="64"/>
      <c r="C338" s="64"/>
      <c r="D338" s="8"/>
      <c r="E338" s="8"/>
      <c r="F338" s="8"/>
      <c r="G338" s="8"/>
      <c r="H338" s="8"/>
      <c r="I338" s="64"/>
      <c r="J338" s="8"/>
      <c r="K338" s="64"/>
      <c r="L338" s="64"/>
      <c r="M338" s="64"/>
      <c r="N338" s="64"/>
      <c r="O338" s="64"/>
      <c r="P338" s="64"/>
      <c r="Q338" s="64"/>
    </row>
    <row r="339" spans="2:17" x14ac:dyDescent="0.25">
      <c r="B339" s="64"/>
      <c r="C339" s="64"/>
      <c r="D339" s="8"/>
      <c r="E339" s="8"/>
      <c r="F339" s="8"/>
      <c r="G339" s="8"/>
      <c r="H339" s="8"/>
      <c r="I339" s="64"/>
      <c r="J339" s="8"/>
      <c r="K339" s="64"/>
      <c r="L339" s="64"/>
      <c r="M339" s="64"/>
      <c r="N339" s="64"/>
      <c r="O339" s="64"/>
      <c r="P339" s="64"/>
      <c r="Q339" s="64"/>
    </row>
    <row r="340" spans="2:17" x14ac:dyDescent="0.25">
      <c r="B340" s="64"/>
      <c r="C340" s="64"/>
      <c r="D340" s="8"/>
      <c r="E340" s="8"/>
      <c r="F340" s="8"/>
      <c r="G340" s="8"/>
      <c r="H340" s="8"/>
      <c r="I340" s="64"/>
      <c r="J340" s="8"/>
      <c r="K340" s="64"/>
      <c r="L340" s="64"/>
      <c r="M340" s="64"/>
      <c r="N340" s="64"/>
      <c r="O340" s="64"/>
      <c r="P340" s="64"/>
      <c r="Q340" s="64"/>
    </row>
    <row r="341" spans="2:17" x14ac:dyDescent="0.25">
      <c r="B341" s="64"/>
      <c r="C341" s="64"/>
      <c r="D341" s="8"/>
      <c r="E341" s="8"/>
      <c r="F341" s="8"/>
      <c r="G341" s="8"/>
      <c r="H341" s="8"/>
      <c r="I341" s="64"/>
      <c r="J341" s="8"/>
      <c r="K341" s="64"/>
      <c r="L341" s="64"/>
      <c r="M341" s="64"/>
      <c r="N341" s="64"/>
      <c r="O341" s="64"/>
      <c r="P341" s="64"/>
      <c r="Q341" s="64"/>
    </row>
    <row r="342" spans="2:17" x14ac:dyDescent="0.25">
      <c r="B342" s="64"/>
      <c r="C342" s="64"/>
      <c r="D342" s="8"/>
      <c r="E342" s="8"/>
      <c r="F342" s="8"/>
      <c r="G342" s="8"/>
      <c r="H342" s="8"/>
      <c r="I342" s="64"/>
      <c r="J342" s="8"/>
      <c r="K342" s="64"/>
      <c r="L342" s="64"/>
      <c r="M342" s="64"/>
      <c r="N342" s="64"/>
      <c r="O342" s="64"/>
      <c r="P342" s="64"/>
      <c r="Q342" s="64"/>
    </row>
    <row r="343" spans="2:17" x14ac:dyDescent="0.25">
      <c r="B343" s="64"/>
      <c r="C343" s="64"/>
      <c r="D343" s="8"/>
      <c r="E343" s="8"/>
      <c r="F343" s="8"/>
      <c r="G343" s="8"/>
      <c r="H343" s="8"/>
      <c r="I343" s="64"/>
      <c r="J343" s="8"/>
      <c r="K343" s="64"/>
      <c r="L343" s="64"/>
      <c r="M343" s="64"/>
      <c r="N343" s="64"/>
      <c r="O343" s="64"/>
      <c r="P343" s="64"/>
      <c r="Q343" s="64"/>
    </row>
    <row r="344" spans="2:17" x14ac:dyDescent="0.25">
      <c r="B344" s="64"/>
      <c r="C344" s="64"/>
      <c r="D344" s="8"/>
      <c r="E344" s="8"/>
      <c r="F344" s="8"/>
      <c r="G344" s="8"/>
      <c r="H344" s="8"/>
      <c r="I344" s="64"/>
      <c r="J344" s="8"/>
      <c r="K344" s="64"/>
      <c r="L344" s="64"/>
      <c r="M344" s="64"/>
      <c r="N344" s="64"/>
      <c r="O344" s="64"/>
      <c r="P344" s="64"/>
      <c r="Q344" s="64"/>
    </row>
    <row r="345" spans="2:17" x14ac:dyDescent="0.25">
      <c r="B345" s="64"/>
      <c r="C345" s="64"/>
      <c r="D345" s="8"/>
      <c r="E345" s="8"/>
      <c r="F345" s="8"/>
      <c r="G345" s="8"/>
      <c r="H345" s="8"/>
      <c r="I345" s="64"/>
      <c r="J345" s="8"/>
      <c r="K345" s="64"/>
      <c r="L345" s="64"/>
      <c r="M345" s="64"/>
      <c r="N345" s="64"/>
      <c r="O345" s="64"/>
      <c r="P345" s="64"/>
      <c r="Q345" s="64"/>
    </row>
    <row r="346" spans="2:17" x14ac:dyDescent="0.25">
      <c r="B346" s="64"/>
      <c r="C346" s="64"/>
      <c r="D346" s="8"/>
      <c r="E346" s="8"/>
      <c r="F346" s="8"/>
      <c r="G346" s="8"/>
      <c r="H346" s="8"/>
      <c r="I346" s="64"/>
      <c r="J346" s="8"/>
      <c r="K346" s="64"/>
      <c r="L346" s="64"/>
      <c r="M346" s="64"/>
      <c r="N346" s="64"/>
      <c r="O346" s="64"/>
      <c r="P346" s="64"/>
      <c r="Q346" s="64"/>
    </row>
    <row r="347" spans="2:17" x14ac:dyDescent="0.25">
      <c r="B347" s="64"/>
      <c r="C347" s="64"/>
      <c r="D347" s="8"/>
      <c r="E347" s="8"/>
      <c r="F347" s="8"/>
      <c r="G347" s="8"/>
      <c r="H347" s="8"/>
      <c r="I347" s="64"/>
      <c r="J347" s="8"/>
      <c r="K347" s="64"/>
      <c r="L347" s="64"/>
      <c r="M347" s="64"/>
      <c r="N347" s="64"/>
      <c r="O347" s="64"/>
      <c r="P347" s="64"/>
      <c r="Q347" s="64"/>
    </row>
    <row r="348" spans="2:17" x14ac:dyDescent="0.25">
      <c r="B348" s="64"/>
      <c r="C348" s="64"/>
      <c r="D348" s="8"/>
      <c r="E348" s="8"/>
      <c r="F348" s="8"/>
      <c r="G348" s="8"/>
      <c r="H348" s="8"/>
      <c r="I348" s="64"/>
      <c r="J348" s="8"/>
      <c r="K348" s="64"/>
      <c r="L348" s="64"/>
      <c r="M348" s="64"/>
      <c r="N348" s="64"/>
      <c r="O348" s="64"/>
      <c r="P348" s="64"/>
      <c r="Q348" s="64"/>
    </row>
    <row r="349" spans="2:17" x14ac:dyDescent="0.25">
      <c r="B349" s="64"/>
      <c r="C349" s="64"/>
      <c r="D349" s="8"/>
      <c r="E349" s="8"/>
      <c r="F349" s="8"/>
      <c r="G349" s="8"/>
      <c r="H349" s="8"/>
      <c r="I349" s="64"/>
      <c r="J349" s="8"/>
      <c r="K349" s="64"/>
      <c r="L349" s="64"/>
      <c r="M349" s="64"/>
      <c r="N349" s="64"/>
      <c r="O349" s="64"/>
      <c r="P349" s="64"/>
      <c r="Q349" s="64"/>
    </row>
    <row r="350" spans="2:17" x14ac:dyDescent="0.25">
      <c r="B350" s="64"/>
      <c r="C350" s="64"/>
      <c r="D350" s="8"/>
      <c r="E350" s="8"/>
      <c r="F350" s="8"/>
      <c r="G350" s="8"/>
      <c r="H350" s="8"/>
      <c r="I350" s="64"/>
      <c r="J350" s="8"/>
      <c r="K350" s="64"/>
      <c r="L350" s="64"/>
      <c r="M350" s="64"/>
      <c r="N350" s="64"/>
      <c r="O350" s="64"/>
      <c r="P350" s="64"/>
      <c r="Q350" s="64"/>
    </row>
    <row r="351" spans="2:17" x14ac:dyDescent="0.25">
      <c r="B351" s="64"/>
      <c r="C351" s="64"/>
      <c r="D351" s="8"/>
      <c r="E351" s="8"/>
      <c r="F351" s="8"/>
      <c r="G351" s="8"/>
      <c r="H351" s="8"/>
      <c r="I351" s="64"/>
      <c r="J351" s="8"/>
      <c r="K351" s="64"/>
      <c r="L351" s="64"/>
      <c r="M351" s="64"/>
      <c r="N351" s="64"/>
      <c r="O351" s="64"/>
      <c r="P351" s="64"/>
      <c r="Q351" s="64"/>
    </row>
    <row r="352" spans="2:17" x14ac:dyDescent="0.25">
      <c r="B352" s="64"/>
      <c r="C352" s="64"/>
      <c r="D352" s="8"/>
      <c r="E352" s="8"/>
      <c r="F352" s="8"/>
      <c r="G352" s="8"/>
      <c r="H352" s="8"/>
      <c r="I352" s="64"/>
      <c r="J352" s="8"/>
      <c r="K352" s="64"/>
      <c r="L352" s="64"/>
      <c r="M352" s="64"/>
      <c r="N352" s="64"/>
      <c r="O352" s="64"/>
      <c r="P352" s="64"/>
      <c r="Q352" s="64"/>
    </row>
    <row r="353" spans="2:17" x14ac:dyDescent="0.25">
      <c r="B353" s="64"/>
      <c r="C353" s="64"/>
      <c r="D353" s="8"/>
      <c r="E353" s="8"/>
      <c r="F353" s="8"/>
      <c r="G353" s="8"/>
      <c r="H353" s="8"/>
      <c r="I353" s="64"/>
      <c r="J353" s="8"/>
      <c r="K353" s="64"/>
      <c r="L353" s="64"/>
      <c r="M353" s="64"/>
      <c r="N353" s="64"/>
      <c r="O353" s="64"/>
      <c r="P353" s="64"/>
      <c r="Q353" s="64"/>
    </row>
    <row r="354" spans="2:17" x14ac:dyDescent="0.25">
      <c r="B354" s="64"/>
      <c r="C354" s="64"/>
      <c r="D354" s="8"/>
      <c r="E354" s="8"/>
      <c r="F354" s="8"/>
      <c r="G354" s="8"/>
      <c r="H354" s="8"/>
      <c r="I354" s="64"/>
      <c r="J354" s="8"/>
      <c r="K354" s="64"/>
      <c r="L354" s="64"/>
      <c r="M354" s="64"/>
      <c r="N354" s="64"/>
      <c r="O354" s="64"/>
      <c r="P354" s="64"/>
      <c r="Q354" s="64"/>
    </row>
    <row r="355" spans="2:17" x14ac:dyDescent="0.25">
      <c r="B355" s="64"/>
      <c r="C355" s="64"/>
      <c r="D355" s="8"/>
      <c r="E355" s="8"/>
      <c r="F355" s="8"/>
      <c r="G355" s="8"/>
      <c r="H355" s="8"/>
      <c r="I355" s="64"/>
      <c r="J355" s="8"/>
      <c r="K355" s="64"/>
      <c r="L355" s="64"/>
      <c r="M355" s="64"/>
      <c r="N355" s="64"/>
      <c r="O355" s="64"/>
      <c r="P355" s="64"/>
      <c r="Q355" s="64"/>
    </row>
    <row r="356" spans="2:17" x14ac:dyDescent="0.25">
      <c r="B356" s="64"/>
      <c r="C356" s="64"/>
      <c r="D356" s="8"/>
      <c r="E356" s="8"/>
      <c r="F356" s="8"/>
      <c r="G356" s="8"/>
      <c r="H356" s="8"/>
      <c r="I356" s="64"/>
      <c r="J356" s="8"/>
      <c r="K356" s="64"/>
      <c r="L356" s="64"/>
      <c r="M356" s="64"/>
      <c r="N356" s="64"/>
      <c r="O356" s="64"/>
      <c r="P356" s="64"/>
      <c r="Q356" s="64"/>
    </row>
    <row r="357" spans="2:17" x14ac:dyDescent="0.25">
      <c r="B357" s="64"/>
      <c r="C357" s="64"/>
      <c r="D357" s="8"/>
      <c r="E357" s="8"/>
      <c r="F357" s="8"/>
      <c r="G357" s="8"/>
      <c r="H357" s="8"/>
      <c r="I357" s="64"/>
      <c r="J357" s="8"/>
      <c r="K357" s="64"/>
      <c r="L357" s="64"/>
      <c r="M357" s="64"/>
      <c r="N357" s="64"/>
      <c r="O357" s="64"/>
      <c r="P357" s="64"/>
      <c r="Q357" s="64"/>
    </row>
    <row r="358" spans="2:17" x14ac:dyDescent="0.25">
      <c r="B358" s="64"/>
      <c r="C358" s="64"/>
      <c r="D358" s="8"/>
      <c r="E358" s="8"/>
      <c r="F358" s="8"/>
      <c r="G358" s="8"/>
      <c r="H358" s="8"/>
      <c r="I358" s="64"/>
      <c r="J358" s="8"/>
      <c r="K358" s="64"/>
      <c r="L358" s="64"/>
      <c r="M358" s="64"/>
      <c r="N358" s="64"/>
      <c r="O358" s="64"/>
      <c r="P358" s="64"/>
      <c r="Q358" s="64"/>
    </row>
    <row r="359" spans="2:17" x14ac:dyDescent="0.25">
      <c r="B359" s="64"/>
      <c r="C359" s="64"/>
      <c r="D359" s="8"/>
      <c r="E359" s="8"/>
      <c r="F359" s="8"/>
      <c r="G359" s="8"/>
      <c r="H359" s="8"/>
      <c r="I359" s="64"/>
      <c r="J359" s="8"/>
      <c r="K359" s="64"/>
      <c r="L359" s="64"/>
      <c r="M359" s="64"/>
      <c r="N359" s="64"/>
      <c r="O359" s="64"/>
      <c r="P359" s="64"/>
      <c r="Q359" s="64"/>
    </row>
    <row r="360" spans="2:17" x14ac:dyDescent="0.25">
      <c r="B360" s="64"/>
      <c r="C360" s="64"/>
      <c r="D360" s="8"/>
      <c r="E360" s="8"/>
      <c r="F360" s="8"/>
      <c r="G360" s="8"/>
      <c r="H360" s="8"/>
      <c r="I360" s="64"/>
      <c r="J360" s="8"/>
      <c r="K360" s="64"/>
      <c r="L360" s="64"/>
      <c r="M360" s="64"/>
      <c r="N360" s="64"/>
      <c r="O360" s="64"/>
      <c r="P360" s="64"/>
      <c r="Q360" s="64"/>
    </row>
    <row r="361" spans="2:17" x14ac:dyDescent="0.25">
      <c r="B361" s="64"/>
      <c r="C361" s="64"/>
      <c r="D361" s="8"/>
      <c r="E361" s="8"/>
      <c r="F361" s="8"/>
      <c r="G361" s="8"/>
      <c r="H361" s="8"/>
      <c r="I361" s="64"/>
      <c r="J361" s="8"/>
      <c r="K361" s="64"/>
      <c r="L361" s="64"/>
      <c r="M361" s="64"/>
      <c r="N361" s="64"/>
      <c r="O361" s="64"/>
      <c r="P361" s="64"/>
      <c r="Q361" s="64"/>
    </row>
    <row r="362" spans="2:17" x14ac:dyDescent="0.25">
      <c r="B362" s="64"/>
      <c r="C362" s="64"/>
      <c r="D362" s="8"/>
      <c r="E362" s="8"/>
      <c r="F362" s="8"/>
      <c r="G362" s="8"/>
      <c r="H362" s="8"/>
      <c r="I362" s="64"/>
      <c r="J362" s="8"/>
      <c r="K362" s="64"/>
      <c r="L362" s="64"/>
      <c r="M362" s="64"/>
      <c r="N362" s="64"/>
      <c r="O362" s="64"/>
      <c r="P362" s="64"/>
      <c r="Q362" s="64"/>
    </row>
    <row r="363" spans="2:17" x14ac:dyDescent="0.25">
      <c r="B363" s="64"/>
      <c r="C363" s="64"/>
      <c r="D363" s="8"/>
      <c r="E363" s="8"/>
      <c r="F363" s="8"/>
      <c r="G363" s="8"/>
      <c r="H363" s="8"/>
      <c r="I363" s="64"/>
      <c r="J363" s="8"/>
      <c r="K363" s="64"/>
      <c r="L363" s="64"/>
      <c r="M363" s="64"/>
      <c r="N363" s="64"/>
      <c r="O363" s="64"/>
      <c r="P363" s="64"/>
      <c r="Q363" s="64"/>
    </row>
    <row r="364" spans="2:17" x14ac:dyDescent="0.25">
      <c r="B364" s="64"/>
      <c r="C364" s="64"/>
      <c r="D364" s="8"/>
      <c r="E364" s="8"/>
      <c r="F364" s="8"/>
      <c r="G364" s="8"/>
      <c r="H364" s="8"/>
      <c r="I364" s="64"/>
      <c r="J364" s="8"/>
      <c r="K364" s="64"/>
      <c r="L364" s="64"/>
      <c r="M364" s="64"/>
      <c r="N364" s="64"/>
      <c r="O364" s="64"/>
      <c r="P364" s="64"/>
      <c r="Q364" s="64"/>
    </row>
    <row r="365" spans="2:17" x14ac:dyDescent="0.25">
      <c r="B365" s="64"/>
      <c r="C365" s="64"/>
      <c r="D365" s="8"/>
      <c r="E365" s="8"/>
      <c r="F365" s="8"/>
      <c r="G365" s="8"/>
      <c r="H365" s="8"/>
      <c r="I365" s="64"/>
      <c r="J365" s="8"/>
      <c r="K365" s="64"/>
      <c r="L365" s="64"/>
      <c r="M365" s="64"/>
      <c r="N365" s="64"/>
      <c r="O365" s="64"/>
      <c r="P365" s="64"/>
      <c r="Q365" s="64"/>
    </row>
    <row r="366" spans="2:17" x14ac:dyDescent="0.25">
      <c r="B366" s="64"/>
      <c r="C366" s="64"/>
      <c r="D366" s="8"/>
      <c r="E366" s="8"/>
      <c r="F366" s="8"/>
      <c r="G366" s="8"/>
      <c r="H366" s="8"/>
      <c r="I366" s="64"/>
      <c r="J366" s="8"/>
      <c r="K366" s="64"/>
      <c r="L366" s="64"/>
      <c r="M366" s="64"/>
      <c r="N366" s="64"/>
      <c r="O366" s="64"/>
      <c r="P366" s="64"/>
      <c r="Q366" s="64"/>
    </row>
    <row r="367" spans="2:17" x14ac:dyDescent="0.25">
      <c r="B367" s="64"/>
      <c r="C367" s="64"/>
      <c r="D367" s="8"/>
      <c r="E367" s="8"/>
      <c r="F367" s="8"/>
      <c r="G367" s="8"/>
      <c r="H367" s="8"/>
      <c r="I367" s="64"/>
      <c r="J367" s="8"/>
      <c r="K367" s="64"/>
      <c r="L367" s="64"/>
      <c r="M367" s="64"/>
      <c r="N367" s="64"/>
      <c r="O367" s="64"/>
      <c r="P367" s="64"/>
      <c r="Q367" s="64"/>
    </row>
    <row r="368" spans="2:17" x14ac:dyDescent="0.25">
      <c r="B368" s="64"/>
      <c r="C368" s="64"/>
      <c r="D368" s="8"/>
      <c r="E368" s="8"/>
      <c r="F368" s="8"/>
      <c r="G368" s="8"/>
      <c r="H368" s="8"/>
      <c r="I368" s="64"/>
      <c r="J368" s="8"/>
      <c r="K368" s="64"/>
      <c r="L368" s="64"/>
      <c r="M368" s="64"/>
      <c r="N368" s="64"/>
      <c r="O368" s="64"/>
      <c r="P368" s="64"/>
      <c r="Q368" s="64"/>
    </row>
    <row r="369" spans="2:17" x14ac:dyDescent="0.25">
      <c r="B369" s="64"/>
      <c r="C369" s="64"/>
      <c r="D369" s="8"/>
      <c r="E369" s="8"/>
      <c r="F369" s="8"/>
      <c r="G369" s="8"/>
      <c r="H369" s="8"/>
      <c r="I369" s="64"/>
      <c r="J369" s="8"/>
      <c r="K369" s="64"/>
      <c r="L369" s="64"/>
      <c r="M369" s="64"/>
      <c r="N369" s="64"/>
      <c r="O369" s="64"/>
      <c r="P369" s="64"/>
      <c r="Q369" s="64"/>
    </row>
    <row r="370" spans="2:17" x14ac:dyDescent="0.25">
      <c r="B370" s="64"/>
      <c r="C370" s="64"/>
      <c r="D370" s="8"/>
      <c r="E370" s="8"/>
      <c r="F370" s="8"/>
      <c r="G370" s="8"/>
      <c r="H370" s="8"/>
      <c r="I370" s="64"/>
      <c r="J370" s="8"/>
      <c r="K370" s="64"/>
      <c r="L370" s="64"/>
      <c r="M370" s="64"/>
      <c r="N370" s="64"/>
      <c r="O370" s="64"/>
      <c r="P370" s="64"/>
      <c r="Q370" s="64"/>
    </row>
    <row r="371" spans="2:17" x14ac:dyDescent="0.25">
      <c r="B371" s="64"/>
      <c r="C371" s="64"/>
      <c r="D371" s="8"/>
      <c r="E371" s="8"/>
      <c r="F371" s="8"/>
      <c r="G371" s="8"/>
      <c r="H371" s="8"/>
      <c r="I371" s="64"/>
      <c r="J371" s="8"/>
      <c r="K371" s="64"/>
      <c r="L371" s="64"/>
      <c r="M371" s="64"/>
      <c r="N371" s="64"/>
      <c r="O371" s="64"/>
      <c r="P371" s="64"/>
      <c r="Q371" s="64"/>
    </row>
    <row r="372" spans="2:17" x14ac:dyDescent="0.25">
      <c r="B372" s="64"/>
      <c r="C372" s="64"/>
      <c r="D372" s="8"/>
      <c r="E372" s="8"/>
      <c r="F372" s="8"/>
      <c r="G372" s="8"/>
      <c r="H372" s="8"/>
      <c r="I372" s="64"/>
      <c r="J372" s="8"/>
      <c r="K372" s="64"/>
      <c r="L372" s="64"/>
      <c r="M372" s="64"/>
      <c r="N372" s="64"/>
      <c r="O372" s="64"/>
      <c r="P372" s="64"/>
      <c r="Q372" s="64"/>
    </row>
    <row r="373" spans="2:17" x14ac:dyDescent="0.25">
      <c r="B373" s="64"/>
      <c r="C373" s="64"/>
      <c r="D373" s="8"/>
      <c r="E373" s="8"/>
      <c r="F373" s="8"/>
      <c r="G373" s="8"/>
      <c r="H373" s="8"/>
      <c r="I373" s="64"/>
      <c r="J373" s="8"/>
      <c r="K373" s="64"/>
      <c r="L373" s="64"/>
      <c r="M373" s="64"/>
      <c r="N373" s="64"/>
      <c r="O373" s="64"/>
      <c r="P373" s="64"/>
      <c r="Q373" s="64"/>
    </row>
    <row r="374" spans="2:17" x14ac:dyDescent="0.25">
      <c r="B374" s="64"/>
      <c r="C374" s="64"/>
      <c r="D374" s="8"/>
      <c r="E374" s="8"/>
      <c r="F374" s="8"/>
      <c r="G374" s="8"/>
      <c r="H374" s="8"/>
      <c r="I374" s="64"/>
      <c r="J374" s="8"/>
      <c r="K374" s="64"/>
      <c r="L374" s="64"/>
      <c r="M374" s="64"/>
      <c r="N374" s="64"/>
      <c r="O374" s="64"/>
      <c r="P374" s="64"/>
      <c r="Q374" s="64"/>
    </row>
    <row r="375" spans="2:17" x14ac:dyDescent="0.25">
      <c r="B375" s="64"/>
      <c r="C375" s="64"/>
      <c r="D375" s="8"/>
      <c r="E375" s="8"/>
      <c r="F375" s="8"/>
      <c r="G375" s="8"/>
      <c r="H375" s="8"/>
      <c r="I375" s="64"/>
      <c r="J375" s="8"/>
      <c r="K375" s="64"/>
      <c r="L375" s="64"/>
      <c r="M375" s="64"/>
      <c r="N375" s="64"/>
      <c r="O375" s="64"/>
      <c r="P375" s="64"/>
      <c r="Q375" s="64"/>
    </row>
    <row r="376" spans="2:17" x14ac:dyDescent="0.25">
      <c r="B376" s="64"/>
      <c r="C376" s="64"/>
      <c r="D376" s="8"/>
      <c r="E376" s="8"/>
      <c r="F376" s="8"/>
      <c r="G376" s="8"/>
      <c r="H376" s="8"/>
      <c r="I376" s="64"/>
      <c r="J376" s="8"/>
      <c r="K376" s="64"/>
      <c r="L376" s="64"/>
      <c r="M376" s="64"/>
      <c r="N376" s="64"/>
      <c r="O376" s="64"/>
      <c r="P376" s="64"/>
      <c r="Q376" s="64"/>
    </row>
    <row r="377" spans="2:17" x14ac:dyDescent="0.25">
      <c r="B377" s="64"/>
      <c r="C377" s="64"/>
      <c r="D377" s="8"/>
      <c r="E377" s="8"/>
      <c r="F377" s="8"/>
      <c r="G377" s="8"/>
      <c r="H377" s="8"/>
      <c r="I377" s="64"/>
      <c r="J377" s="8"/>
      <c r="K377" s="64"/>
      <c r="L377" s="64"/>
      <c r="M377" s="64"/>
      <c r="N377" s="64"/>
      <c r="O377" s="64"/>
      <c r="P377" s="64"/>
      <c r="Q377" s="64"/>
    </row>
    <row r="378" spans="2:17" x14ac:dyDescent="0.25">
      <c r="B378" s="64"/>
      <c r="C378" s="64"/>
      <c r="D378" s="8"/>
      <c r="E378" s="8"/>
      <c r="F378" s="8"/>
      <c r="G378" s="8"/>
      <c r="H378" s="8"/>
      <c r="I378" s="64"/>
      <c r="J378" s="8"/>
      <c r="K378" s="64"/>
      <c r="L378" s="64"/>
      <c r="M378" s="64"/>
      <c r="N378" s="64"/>
      <c r="O378" s="64"/>
      <c r="P378" s="64"/>
      <c r="Q378" s="64"/>
    </row>
    <row r="379" spans="2:17" x14ac:dyDescent="0.25">
      <c r="B379" s="64"/>
      <c r="C379" s="64"/>
      <c r="D379" s="8"/>
      <c r="E379" s="8"/>
      <c r="F379" s="8"/>
      <c r="G379" s="8"/>
      <c r="H379" s="8"/>
      <c r="I379" s="64"/>
      <c r="J379" s="8"/>
      <c r="K379" s="64"/>
      <c r="L379" s="64"/>
      <c r="M379" s="64"/>
      <c r="N379" s="64"/>
      <c r="O379" s="64"/>
      <c r="P379" s="64"/>
      <c r="Q379" s="64"/>
    </row>
    <row r="380" spans="2:17" x14ac:dyDescent="0.25">
      <c r="B380" s="64"/>
      <c r="C380" s="64"/>
      <c r="D380" s="8"/>
      <c r="E380" s="8"/>
      <c r="F380" s="8"/>
      <c r="G380" s="8"/>
      <c r="H380" s="8"/>
      <c r="I380" s="64"/>
      <c r="J380" s="8"/>
      <c r="K380" s="64"/>
      <c r="L380" s="64"/>
      <c r="M380" s="64"/>
      <c r="N380" s="64"/>
      <c r="O380" s="64"/>
      <c r="P380" s="64"/>
      <c r="Q380" s="64"/>
    </row>
    <row r="381" spans="2:17" x14ac:dyDescent="0.25">
      <c r="B381" s="64"/>
      <c r="C381" s="64"/>
      <c r="D381" s="8"/>
      <c r="E381" s="8"/>
      <c r="F381" s="8"/>
      <c r="G381" s="8"/>
      <c r="H381" s="8"/>
      <c r="I381" s="64"/>
      <c r="J381" s="8"/>
      <c r="K381" s="64"/>
      <c r="L381" s="64"/>
      <c r="M381" s="64"/>
      <c r="N381" s="64"/>
      <c r="O381" s="64"/>
      <c r="P381" s="64"/>
      <c r="Q381" s="64"/>
    </row>
    <row r="382" spans="2:17" x14ac:dyDescent="0.25">
      <c r="B382" s="64"/>
      <c r="C382" s="64"/>
      <c r="D382" s="8"/>
      <c r="E382" s="8"/>
      <c r="F382" s="8"/>
      <c r="G382" s="8"/>
      <c r="H382" s="8"/>
      <c r="I382" s="64"/>
      <c r="J382" s="8"/>
      <c r="K382" s="64"/>
      <c r="L382" s="64"/>
      <c r="M382" s="64"/>
      <c r="N382" s="64"/>
      <c r="O382" s="64"/>
      <c r="P382" s="64"/>
      <c r="Q382" s="64"/>
    </row>
    <row r="383" spans="2:17" x14ac:dyDescent="0.25">
      <c r="B383" s="64"/>
      <c r="C383" s="64"/>
      <c r="D383" s="8"/>
      <c r="E383" s="8"/>
      <c r="F383" s="8"/>
      <c r="G383" s="8"/>
      <c r="H383" s="8"/>
      <c r="I383" s="64"/>
      <c r="J383" s="8"/>
      <c r="K383" s="64"/>
      <c r="L383" s="64"/>
      <c r="M383" s="64"/>
      <c r="N383" s="64"/>
      <c r="O383" s="64"/>
      <c r="P383" s="64"/>
      <c r="Q383" s="64"/>
    </row>
    <row r="384" spans="2:17" x14ac:dyDescent="0.25">
      <c r="B384" s="64"/>
      <c r="C384" s="64"/>
      <c r="D384" s="8"/>
      <c r="E384" s="8"/>
      <c r="F384" s="8"/>
      <c r="G384" s="8"/>
      <c r="H384" s="8"/>
      <c r="I384" s="64"/>
      <c r="J384" s="8"/>
      <c r="K384" s="64"/>
      <c r="L384" s="64"/>
      <c r="M384" s="64"/>
      <c r="N384" s="64"/>
      <c r="O384" s="64"/>
      <c r="P384" s="64"/>
      <c r="Q384" s="64"/>
    </row>
    <row r="385" spans="2:17" x14ac:dyDescent="0.25">
      <c r="B385" s="64"/>
      <c r="C385" s="64"/>
      <c r="D385" s="8"/>
      <c r="E385" s="8"/>
      <c r="F385" s="8"/>
      <c r="G385" s="8"/>
      <c r="H385" s="8"/>
      <c r="I385" s="64"/>
      <c r="J385" s="8"/>
      <c r="K385" s="64"/>
      <c r="L385" s="64"/>
      <c r="M385" s="64"/>
      <c r="N385" s="64"/>
      <c r="O385" s="64"/>
      <c r="P385" s="64"/>
      <c r="Q385" s="64"/>
    </row>
    <row r="386" spans="2:17" x14ac:dyDescent="0.25">
      <c r="B386" s="64"/>
      <c r="C386" s="64"/>
      <c r="D386" s="8"/>
      <c r="E386" s="8"/>
      <c r="F386" s="8"/>
      <c r="G386" s="8"/>
      <c r="H386" s="8"/>
      <c r="I386" s="64"/>
      <c r="J386" s="8"/>
      <c r="K386" s="64"/>
      <c r="L386" s="64"/>
      <c r="M386" s="64"/>
      <c r="N386" s="64"/>
      <c r="O386" s="64"/>
      <c r="P386" s="64"/>
      <c r="Q386" s="64"/>
    </row>
    <row r="387" spans="2:17" x14ac:dyDescent="0.25">
      <c r="B387" s="64"/>
      <c r="C387" s="64"/>
      <c r="D387" s="8"/>
      <c r="E387" s="8"/>
      <c r="F387" s="8"/>
      <c r="G387" s="8"/>
      <c r="H387" s="8"/>
      <c r="I387" s="64"/>
      <c r="J387" s="8"/>
      <c r="K387" s="64"/>
      <c r="L387" s="64"/>
      <c r="M387" s="64"/>
      <c r="N387" s="64"/>
      <c r="O387" s="64"/>
      <c r="P387" s="64"/>
      <c r="Q387" s="64"/>
    </row>
    <row r="388" spans="2:17" x14ac:dyDescent="0.25">
      <c r="B388" s="64"/>
      <c r="C388" s="64"/>
      <c r="D388" s="8"/>
      <c r="E388" s="8"/>
      <c r="F388" s="8"/>
      <c r="G388" s="8"/>
      <c r="H388" s="8"/>
      <c r="I388" s="64"/>
      <c r="J388" s="8"/>
      <c r="K388" s="64"/>
      <c r="L388" s="64"/>
      <c r="M388" s="64"/>
      <c r="N388" s="64"/>
      <c r="O388" s="64"/>
      <c r="P388" s="64"/>
      <c r="Q388" s="64"/>
    </row>
    <row r="389" spans="2:17" x14ac:dyDescent="0.25">
      <c r="B389" s="64"/>
      <c r="C389" s="64"/>
      <c r="D389" s="8"/>
      <c r="E389" s="8"/>
      <c r="F389" s="8"/>
      <c r="G389" s="8"/>
      <c r="H389" s="8"/>
      <c r="I389" s="64"/>
      <c r="J389" s="8"/>
      <c r="K389" s="64"/>
      <c r="L389" s="64"/>
      <c r="M389" s="64"/>
      <c r="N389" s="64"/>
      <c r="O389" s="64"/>
      <c r="P389" s="64"/>
      <c r="Q389" s="64"/>
    </row>
    <row r="390" spans="2:17" x14ac:dyDescent="0.25">
      <c r="B390" s="64"/>
      <c r="C390" s="64"/>
      <c r="D390" s="8"/>
      <c r="E390" s="8"/>
      <c r="F390" s="8"/>
      <c r="G390" s="8"/>
      <c r="H390" s="8"/>
      <c r="I390" s="64"/>
      <c r="J390" s="8"/>
      <c r="K390" s="64"/>
      <c r="L390" s="64"/>
      <c r="M390" s="64"/>
      <c r="N390" s="64"/>
      <c r="O390" s="64"/>
      <c r="P390" s="64"/>
      <c r="Q390" s="64"/>
    </row>
    <row r="391" spans="2:17" x14ac:dyDescent="0.25">
      <c r="B391" s="64"/>
      <c r="C391" s="64"/>
      <c r="D391" s="8"/>
      <c r="E391" s="8"/>
      <c r="F391" s="8"/>
      <c r="G391" s="8"/>
      <c r="H391" s="8"/>
      <c r="I391" s="64"/>
      <c r="J391" s="8"/>
      <c r="K391" s="64"/>
      <c r="L391" s="64"/>
      <c r="M391" s="64"/>
      <c r="N391" s="64"/>
      <c r="O391" s="64"/>
      <c r="P391" s="64"/>
      <c r="Q391" s="64"/>
    </row>
    <row r="392" spans="2:17" x14ac:dyDescent="0.25">
      <c r="B392" s="64"/>
      <c r="C392" s="64"/>
      <c r="D392" s="8"/>
      <c r="E392" s="8"/>
      <c r="F392" s="8"/>
      <c r="G392" s="8"/>
      <c r="H392" s="8"/>
      <c r="I392" s="64"/>
      <c r="J392" s="8"/>
      <c r="K392" s="64"/>
      <c r="L392" s="64"/>
      <c r="M392" s="64"/>
      <c r="N392" s="64"/>
      <c r="O392" s="64"/>
      <c r="P392" s="64"/>
      <c r="Q392" s="64"/>
    </row>
    <row r="393" spans="2:17" x14ac:dyDescent="0.25">
      <c r="B393" s="64"/>
      <c r="C393" s="64"/>
      <c r="D393" s="8"/>
      <c r="E393" s="8"/>
      <c r="F393" s="8"/>
      <c r="G393" s="8"/>
      <c r="H393" s="8"/>
      <c r="I393" s="64"/>
      <c r="J393" s="8"/>
      <c r="K393" s="64"/>
      <c r="L393" s="64"/>
      <c r="M393" s="64"/>
      <c r="N393" s="64"/>
      <c r="O393" s="64"/>
      <c r="P393" s="64"/>
      <c r="Q393" s="64"/>
    </row>
    <row r="394" spans="2:17" x14ac:dyDescent="0.25">
      <c r="B394" s="64"/>
      <c r="C394" s="64"/>
      <c r="D394" s="8"/>
      <c r="E394" s="8"/>
      <c r="F394" s="8"/>
      <c r="G394" s="8"/>
      <c r="H394" s="8"/>
      <c r="I394" s="64"/>
      <c r="J394" s="8"/>
      <c r="K394" s="64"/>
      <c r="L394" s="64"/>
      <c r="M394" s="64"/>
      <c r="N394" s="64"/>
      <c r="O394" s="64"/>
      <c r="P394" s="64"/>
      <c r="Q394" s="64"/>
    </row>
    <row r="395" spans="2:17" x14ac:dyDescent="0.25">
      <c r="B395" s="64"/>
      <c r="C395" s="64"/>
      <c r="D395" s="8"/>
      <c r="E395" s="8"/>
      <c r="F395" s="8"/>
      <c r="G395" s="8"/>
      <c r="H395" s="8"/>
      <c r="I395" s="64"/>
      <c r="J395" s="8"/>
      <c r="K395" s="64"/>
      <c r="L395" s="64"/>
      <c r="M395" s="64"/>
      <c r="N395" s="64"/>
      <c r="O395" s="64"/>
      <c r="P395" s="64"/>
      <c r="Q395" s="64"/>
    </row>
    <row r="396" spans="2:17" x14ac:dyDescent="0.25">
      <c r="B396" s="64"/>
      <c r="C396" s="64"/>
      <c r="D396" s="8"/>
      <c r="E396" s="8"/>
      <c r="F396" s="8"/>
      <c r="G396" s="8"/>
      <c r="H396" s="8"/>
      <c r="I396" s="64"/>
      <c r="J396" s="8"/>
      <c r="K396" s="64"/>
      <c r="L396" s="64"/>
      <c r="M396" s="64"/>
      <c r="N396" s="64"/>
      <c r="O396" s="64"/>
      <c r="P396" s="64"/>
      <c r="Q396" s="64"/>
    </row>
    <row r="397" spans="2:17" x14ac:dyDescent="0.25">
      <c r="B397" s="64"/>
      <c r="C397" s="64"/>
      <c r="D397" s="8"/>
      <c r="E397" s="8"/>
      <c r="F397" s="8"/>
      <c r="G397" s="8"/>
      <c r="H397" s="8"/>
      <c r="I397" s="64"/>
      <c r="J397" s="8"/>
      <c r="K397" s="64"/>
      <c r="L397" s="64"/>
      <c r="M397" s="64"/>
      <c r="N397" s="64"/>
      <c r="O397" s="64"/>
      <c r="P397" s="64"/>
      <c r="Q397" s="64"/>
    </row>
    <row r="398" spans="2:17" x14ac:dyDescent="0.25">
      <c r="B398" s="64"/>
      <c r="C398" s="64"/>
      <c r="D398" s="8"/>
      <c r="E398" s="8"/>
      <c r="F398" s="8"/>
      <c r="G398" s="8"/>
      <c r="H398" s="8"/>
      <c r="I398" s="64"/>
      <c r="J398" s="8"/>
      <c r="K398" s="64"/>
      <c r="L398" s="64"/>
      <c r="M398" s="64"/>
      <c r="N398" s="64"/>
      <c r="O398" s="64"/>
      <c r="P398" s="64"/>
      <c r="Q398" s="64"/>
    </row>
    <row r="399" spans="2:17" x14ac:dyDescent="0.25">
      <c r="B399" s="64"/>
      <c r="C399" s="64"/>
      <c r="D399" s="8"/>
      <c r="E399" s="8"/>
      <c r="F399" s="8"/>
      <c r="G399" s="8"/>
      <c r="H399" s="8"/>
      <c r="I399" s="64"/>
      <c r="J399" s="8"/>
      <c r="K399" s="64"/>
      <c r="L399" s="64"/>
      <c r="M399" s="64"/>
      <c r="N399" s="64"/>
      <c r="O399" s="64"/>
      <c r="P399" s="64"/>
      <c r="Q399" s="64"/>
    </row>
    <row r="400" spans="2:17" x14ac:dyDescent="0.25">
      <c r="B400" s="64"/>
      <c r="C400" s="64"/>
      <c r="D400" s="8"/>
      <c r="E400" s="8"/>
      <c r="F400" s="8"/>
      <c r="G400" s="8"/>
      <c r="H400" s="8"/>
      <c r="I400" s="64"/>
      <c r="J400" s="8"/>
      <c r="K400" s="64"/>
      <c r="L400" s="64"/>
      <c r="M400" s="64"/>
      <c r="N400" s="64"/>
      <c r="O400" s="64"/>
      <c r="P400" s="64"/>
      <c r="Q400" s="64"/>
    </row>
    <row r="401" spans="2:17" x14ac:dyDescent="0.25">
      <c r="B401" s="64"/>
      <c r="C401" s="64"/>
      <c r="D401" s="8"/>
      <c r="E401" s="8"/>
      <c r="F401" s="8"/>
      <c r="G401" s="8"/>
      <c r="H401" s="8"/>
      <c r="I401" s="64"/>
      <c r="J401" s="8"/>
      <c r="K401" s="64"/>
      <c r="L401" s="64"/>
      <c r="M401" s="64"/>
      <c r="N401" s="64"/>
      <c r="O401" s="64"/>
      <c r="P401" s="64"/>
      <c r="Q401" s="64"/>
    </row>
    <row r="402" spans="2:17" x14ac:dyDescent="0.25">
      <c r="B402" s="64"/>
      <c r="C402" s="64"/>
      <c r="D402" s="8"/>
      <c r="E402" s="8"/>
      <c r="F402" s="8"/>
      <c r="G402" s="8"/>
      <c r="H402" s="8"/>
      <c r="I402" s="64"/>
      <c r="J402" s="8"/>
      <c r="K402" s="64"/>
      <c r="L402" s="64"/>
      <c r="M402" s="64"/>
      <c r="N402" s="64"/>
      <c r="O402" s="64"/>
      <c r="P402" s="64"/>
      <c r="Q402" s="64"/>
    </row>
    <row r="403" spans="2:17" x14ac:dyDescent="0.25">
      <c r="B403" s="64"/>
      <c r="C403" s="64"/>
      <c r="D403" s="8"/>
      <c r="E403" s="8"/>
      <c r="F403" s="8"/>
      <c r="G403" s="8"/>
      <c r="H403" s="8"/>
      <c r="I403" s="64"/>
      <c r="J403" s="8"/>
      <c r="K403" s="64"/>
      <c r="L403" s="64"/>
      <c r="M403" s="64"/>
      <c r="N403" s="64"/>
      <c r="O403" s="64"/>
      <c r="P403" s="64"/>
      <c r="Q403" s="64"/>
    </row>
    <row r="404" spans="2:17" x14ac:dyDescent="0.25">
      <c r="B404" s="64"/>
      <c r="C404" s="64"/>
      <c r="D404" s="8"/>
      <c r="E404" s="8"/>
      <c r="F404" s="8"/>
      <c r="G404" s="8"/>
      <c r="H404" s="8"/>
      <c r="I404" s="64"/>
      <c r="J404" s="8"/>
      <c r="K404" s="64"/>
      <c r="L404" s="64"/>
      <c r="M404" s="64"/>
      <c r="N404" s="64"/>
      <c r="O404" s="64"/>
      <c r="P404" s="64"/>
      <c r="Q404" s="64"/>
    </row>
    <row r="405" spans="2:17" x14ac:dyDescent="0.25">
      <c r="B405" s="64"/>
      <c r="C405" s="64"/>
      <c r="D405" s="8"/>
      <c r="E405" s="8"/>
      <c r="F405" s="8"/>
      <c r="G405" s="8"/>
      <c r="H405" s="8"/>
      <c r="I405" s="64"/>
      <c r="J405" s="8"/>
      <c r="K405" s="64"/>
      <c r="L405" s="64"/>
      <c r="M405" s="64"/>
      <c r="N405" s="64"/>
      <c r="O405" s="64"/>
      <c r="P405" s="64"/>
      <c r="Q405" s="64"/>
    </row>
    <row r="406" spans="2:17" x14ac:dyDescent="0.25">
      <c r="B406" s="64"/>
      <c r="C406" s="64"/>
      <c r="D406" s="8"/>
      <c r="E406" s="8"/>
      <c r="F406" s="8"/>
      <c r="G406" s="8"/>
      <c r="H406" s="8"/>
      <c r="I406" s="64"/>
      <c r="J406" s="8"/>
      <c r="K406" s="64"/>
      <c r="L406" s="64"/>
      <c r="M406" s="64"/>
      <c r="N406" s="64"/>
      <c r="O406" s="64"/>
      <c r="P406" s="64"/>
      <c r="Q406" s="64"/>
    </row>
    <row r="407" spans="2:17" x14ac:dyDescent="0.25">
      <c r="B407" s="64"/>
      <c r="C407" s="64"/>
      <c r="D407" s="8"/>
      <c r="E407" s="8"/>
      <c r="F407" s="8"/>
      <c r="G407" s="8"/>
      <c r="H407" s="8"/>
      <c r="I407" s="64"/>
      <c r="J407" s="8"/>
      <c r="K407" s="64"/>
      <c r="L407" s="64"/>
      <c r="M407" s="64"/>
      <c r="N407" s="64"/>
      <c r="O407" s="64"/>
      <c r="P407" s="64"/>
      <c r="Q407" s="64"/>
    </row>
    <row r="408" spans="2:17" x14ac:dyDescent="0.25">
      <c r="B408" s="64"/>
      <c r="C408" s="64"/>
      <c r="D408" s="8"/>
      <c r="E408" s="8"/>
      <c r="F408" s="8"/>
      <c r="G408" s="8"/>
      <c r="H408" s="8"/>
      <c r="I408" s="64"/>
      <c r="J408" s="8"/>
      <c r="K408" s="64"/>
      <c r="L408" s="64"/>
      <c r="M408" s="64"/>
      <c r="N408" s="64"/>
      <c r="O408" s="64"/>
      <c r="P408" s="64"/>
      <c r="Q408" s="64"/>
    </row>
    <row r="409" spans="2:17" x14ac:dyDescent="0.25">
      <c r="B409" s="64"/>
      <c r="C409" s="64"/>
      <c r="D409" s="8"/>
      <c r="E409" s="8"/>
      <c r="F409" s="8"/>
      <c r="G409" s="8"/>
      <c r="H409" s="8"/>
      <c r="I409" s="64"/>
      <c r="J409" s="8"/>
      <c r="K409" s="64"/>
      <c r="L409" s="64"/>
      <c r="M409" s="64"/>
      <c r="N409" s="64"/>
      <c r="O409" s="64"/>
      <c r="P409" s="64"/>
      <c r="Q409" s="64"/>
    </row>
    <row r="410" spans="2:17" x14ac:dyDescent="0.25">
      <c r="B410" s="64"/>
      <c r="C410" s="64"/>
      <c r="D410" s="8"/>
      <c r="E410" s="8"/>
      <c r="F410" s="8"/>
      <c r="G410" s="8"/>
      <c r="H410" s="8"/>
      <c r="I410" s="64"/>
      <c r="J410" s="8"/>
      <c r="K410" s="64"/>
      <c r="L410" s="64"/>
      <c r="M410" s="64"/>
      <c r="N410" s="64"/>
      <c r="O410" s="64"/>
      <c r="P410" s="64"/>
      <c r="Q410" s="64"/>
    </row>
    <row r="411" spans="2:17" x14ac:dyDescent="0.25">
      <c r="B411" s="64"/>
      <c r="C411" s="64"/>
      <c r="D411" s="8"/>
      <c r="E411" s="8"/>
      <c r="F411" s="8"/>
      <c r="G411" s="8"/>
      <c r="H411" s="8"/>
      <c r="I411" s="64"/>
      <c r="J411" s="8"/>
      <c r="K411" s="64"/>
      <c r="L411" s="64"/>
      <c r="M411" s="64"/>
      <c r="N411" s="64"/>
      <c r="O411" s="64"/>
      <c r="P411" s="64"/>
      <c r="Q411" s="64"/>
    </row>
    <row r="412" spans="2:17" x14ac:dyDescent="0.25">
      <c r="B412" s="64"/>
      <c r="C412" s="64"/>
      <c r="D412" s="8"/>
      <c r="E412" s="8"/>
      <c r="F412" s="8"/>
      <c r="G412" s="8"/>
      <c r="H412" s="8"/>
      <c r="I412" s="64"/>
      <c r="J412" s="8"/>
      <c r="K412" s="64"/>
      <c r="L412" s="64"/>
      <c r="M412" s="64"/>
      <c r="N412" s="64"/>
      <c r="O412" s="64"/>
      <c r="P412" s="64"/>
      <c r="Q412" s="64"/>
    </row>
    <row r="413" spans="2:17" x14ac:dyDescent="0.25">
      <c r="B413" s="64"/>
      <c r="C413" s="64"/>
      <c r="D413" s="8"/>
      <c r="E413" s="8"/>
      <c r="F413" s="8"/>
      <c r="G413" s="8"/>
      <c r="H413" s="8"/>
      <c r="I413" s="64"/>
      <c r="J413" s="8"/>
      <c r="K413" s="64"/>
      <c r="L413" s="64"/>
      <c r="M413" s="64"/>
      <c r="N413" s="64"/>
      <c r="O413" s="64"/>
      <c r="P413" s="64"/>
      <c r="Q413" s="64"/>
    </row>
    <row r="414" spans="2:17" x14ac:dyDescent="0.25">
      <c r="B414" s="64"/>
      <c r="C414" s="64"/>
      <c r="D414" s="8"/>
      <c r="E414" s="8"/>
      <c r="F414" s="8"/>
      <c r="G414" s="8"/>
      <c r="H414" s="8"/>
      <c r="I414" s="64"/>
      <c r="J414" s="8"/>
      <c r="K414" s="64"/>
      <c r="L414" s="64"/>
      <c r="M414" s="64"/>
      <c r="N414" s="64"/>
      <c r="O414" s="64"/>
      <c r="P414" s="64"/>
      <c r="Q414" s="64"/>
    </row>
    <row r="415" spans="2:17" x14ac:dyDescent="0.25">
      <c r="B415" s="64"/>
      <c r="C415" s="64"/>
      <c r="D415" s="8"/>
      <c r="E415" s="8"/>
      <c r="F415" s="8"/>
      <c r="G415" s="8"/>
      <c r="H415" s="8"/>
      <c r="I415" s="64"/>
      <c r="J415" s="8"/>
      <c r="K415" s="64"/>
      <c r="L415" s="64"/>
      <c r="M415" s="64"/>
      <c r="N415" s="64"/>
      <c r="O415" s="64"/>
      <c r="P415" s="64"/>
      <c r="Q415" s="64"/>
    </row>
    <row r="416" spans="2:17" x14ac:dyDescent="0.25">
      <c r="B416" s="64"/>
      <c r="C416" s="64"/>
      <c r="D416" s="8"/>
      <c r="E416" s="8"/>
      <c r="F416" s="8"/>
      <c r="G416" s="8"/>
      <c r="H416" s="8"/>
      <c r="I416" s="64"/>
      <c r="J416" s="8"/>
      <c r="K416" s="64"/>
      <c r="L416" s="64"/>
      <c r="M416" s="64"/>
      <c r="N416" s="64"/>
      <c r="O416" s="64"/>
      <c r="P416" s="64"/>
      <c r="Q416" s="64"/>
    </row>
    <row r="417" spans="2:17" x14ac:dyDescent="0.25">
      <c r="B417" s="64"/>
      <c r="C417" s="64"/>
      <c r="D417" s="8"/>
      <c r="E417" s="8"/>
      <c r="F417" s="8"/>
      <c r="G417" s="8"/>
      <c r="H417" s="8"/>
      <c r="I417" s="64"/>
      <c r="J417" s="8"/>
      <c r="K417" s="64"/>
      <c r="L417" s="64"/>
      <c r="M417" s="64"/>
      <c r="N417" s="64"/>
      <c r="O417" s="64"/>
      <c r="P417" s="64"/>
      <c r="Q417" s="64"/>
    </row>
    <row r="418" spans="2:17" x14ac:dyDescent="0.25">
      <c r="B418" s="64"/>
      <c r="C418" s="64"/>
      <c r="D418" s="8"/>
      <c r="E418" s="8"/>
      <c r="F418" s="8"/>
      <c r="G418" s="8"/>
      <c r="H418" s="8"/>
      <c r="I418" s="64"/>
      <c r="J418" s="8"/>
      <c r="K418" s="64"/>
      <c r="L418" s="64"/>
      <c r="M418" s="64"/>
      <c r="N418" s="64"/>
      <c r="O418" s="64"/>
      <c r="P418" s="64"/>
      <c r="Q418" s="64"/>
    </row>
    <row r="419" spans="2:17" x14ac:dyDescent="0.25">
      <c r="B419" s="64"/>
      <c r="C419" s="64"/>
      <c r="D419" s="8"/>
      <c r="E419" s="8"/>
      <c r="F419" s="8"/>
      <c r="G419" s="8"/>
      <c r="H419" s="8"/>
      <c r="I419" s="64"/>
      <c r="J419" s="8"/>
      <c r="K419" s="64"/>
      <c r="L419" s="64"/>
      <c r="M419" s="64"/>
      <c r="N419" s="64"/>
      <c r="O419" s="64"/>
      <c r="P419" s="64"/>
      <c r="Q419" s="64"/>
    </row>
    <row r="420" spans="2:17" x14ac:dyDescent="0.25">
      <c r="B420" s="64"/>
      <c r="C420" s="64"/>
      <c r="D420" s="8"/>
      <c r="E420" s="8"/>
      <c r="F420" s="8"/>
      <c r="G420" s="8"/>
      <c r="H420" s="8"/>
      <c r="I420" s="64"/>
      <c r="J420" s="8"/>
      <c r="K420" s="64"/>
      <c r="L420" s="64"/>
      <c r="M420" s="64"/>
      <c r="N420" s="64"/>
      <c r="O420" s="64"/>
      <c r="P420" s="64"/>
      <c r="Q420" s="64"/>
    </row>
    <row r="421" spans="2:17" x14ac:dyDescent="0.25">
      <c r="B421" s="64"/>
      <c r="C421" s="64"/>
      <c r="D421" s="8"/>
      <c r="E421" s="8"/>
      <c r="F421" s="8"/>
      <c r="G421" s="8"/>
      <c r="H421" s="8"/>
      <c r="I421" s="64"/>
      <c r="J421" s="8"/>
      <c r="K421" s="64"/>
      <c r="L421" s="64"/>
      <c r="M421" s="64"/>
      <c r="N421" s="64"/>
      <c r="O421" s="64"/>
      <c r="P421" s="64"/>
      <c r="Q421" s="64"/>
    </row>
    <row r="422" spans="2:17" x14ac:dyDescent="0.25">
      <c r="B422" s="64"/>
      <c r="C422" s="64"/>
      <c r="D422" s="8"/>
      <c r="E422" s="8"/>
      <c r="F422" s="8"/>
      <c r="G422" s="8"/>
      <c r="H422" s="8"/>
      <c r="I422" s="64"/>
      <c r="J422" s="8"/>
      <c r="K422" s="64"/>
      <c r="L422" s="64"/>
      <c r="M422" s="64"/>
      <c r="N422" s="64"/>
      <c r="O422" s="64"/>
      <c r="P422" s="64"/>
      <c r="Q422" s="64"/>
    </row>
    <row r="423" spans="2:17" x14ac:dyDescent="0.25">
      <c r="B423" s="64"/>
      <c r="C423" s="64"/>
      <c r="D423" s="8"/>
      <c r="E423" s="8"/>
      <c r="F423" s="8"/>
      <c r="G423" s="8"/>
      <c r="H423" s="8"/>
      <c r="I423" s="64"/>
      <c r="J423" s="8"/>
      <c r="K423" s="64"/>
      <c r="L423" s="64"/>
      <c r="M423" s="64"/>
      <c r="N423" s="64"/>
      <c r="O423" s="64"/>
      <c r="P423" s="64"/>
      <c r="Q423" s="64"/>
    </row>
    <row r="424" spans="2:17" x14ac:dyDescent="0.25">
      <c r="B424" s="64"/>
      <c r="C424" s="64"/>
      <c r="D424" s="8"/>
      <c r="E424" s="8"/>
      <c r="F424" s="8"/>
      <c r="G424" s="8"/>
      <c r="H424" s="8"/>
      <c r="I424" s="64"/>
      <c r="J424" s="8"/>
      <c r="K424" s="64"/>
      <c r="L424" s="64"/>
      <c r="M424" s="64"/>
      <c r="N424" s="64"/>
      <c r="O424" s="64"/>
      <c r="P424" s="64"/>
      <c r="Q424" s="64"/>
    </row>
    <row r="425" spans="2:17" x14ac:dyDescent="0.25">
      <c r="B425" s="64"/>
      <c r="C425" s="64"/>
      <c r="D425" s="8"/>
      <c r="E425" s="8"/>
      <c r="F425" s="8"/>
      <c r="G425" s="8"/>
      <c r="H425" s="8"/>
      <c r="I425" s="64"/>
      <c r="J425" s="8"/>
      <c r="K425" s="64"/>
      <c r="L425" s="64"/>
      <c r="M425" s="64"/>
      <c r="N425" s="64"/>
      <c r="O425" s="64"/>
      <c r="P425" s="64"/>
      <c r="Q425" s="64"/>
    </row>
    <row r="426" spans="2:17" x14ac:dyDescent="0.25">
      <c r="B426" s="64"/>
      <c r="C426" s="64"/>
      <c r="D426" s="8"/>
      <c r="E426" s="8"/>
      <c r="F426" s="8"/>
      <c r="G426" s="8"/>
      <c r="H426" s="8"/>
      <c r="I426" s="64"/>
      <c r="J426" s="8"/>
      <c r="K426" s="64"/>
      <c r="L426" s="64"/>
      <c r="M426" s="64"/>
      <c r="N426" s="64"/>
      <c r="O426" s="64"/>
      <c r="P426" s="64"/>
      <c r="Q426" s="64"/>
    </row>
    <row r="427" spans="2:17" x14ac:dyDescent="0.25">
      <c r="B427" s="64"/>
      <c r="C427" s="64"/>
      <c r="D427" s="8"/>
      <c r="E427" s="8"/>
      <c r="F427" s="8"/>
      <c r="G427" s="8"/>
      <c r="H427" s="8"/>
      <c r="I427" s="64"/>
      <c r="J427" s="8"/>
      <c r="K427" s="64"/>
      <c r="L427" s="64"/>
      <c r="M427" s="64"/>
      <c r="N427" s="64"/>
      <c r="O427" s="64"/>
      <c r="P427" s="64"/>
      <c r="Q427" s="64"/>
    </row>
    <row r="428" spans="2:17" x14ac:dyDescent="0.25">
      <c r="B428" s="64"/>
      <c r="C428" s="64"/>
      <c r="D428" s="8"/>
      <c r="E428" s="8"/>
      <c r="F428" s="8"/>
      <c r="G428" s="8"/>
      <c r="H428" s="8"/>
      <c r="I428" s="64"/>
      <c r="J428" s="8"/>
      <c r="K428" s="64"/>
      <c r="L428" s="64"/>
      <c r="M428" s="64"/>
      <c r="N428" s="64"/>
      <c r="O428" s="64"/>
      <c r="P428" s="64"/>
      <c r="Q428" s="64"/>
    </row>
    <row r="429" spans="2:17" x14ac:dyDescent="0.25">
      <c r="B429" s="64"/>
      <c r="C429" s="64"/>
      <c r="D429" s="8"/>
      <c r="E429" s="8"/>
      <c r="F429" s="8"/>
      <c r="G429" s="8"/>
      <c r="H429" s="8"/>
      <c r="I429" s="64"/>
      <c r="J429" s="8"/>
      <c r="K429" s="64"/>
      <c r="L429" s="64"/>
      <c r="M429" s="64"/>
      <c r="N429" s="64"/>
      <c r="O429" s="64"/>
      <c r="P429" s="64"/>
      <c r="Q429" s="64"/>
    </row>
    <row r="430" spans="2:17" x14ac:dyDescent="0.25">
      <c r="B430" s="64"/>
      <c r="C430" s="64"/>
      <c r="D430" s="8"/>
      <c r="E430" s="8"/>
      <c r="F430" s="8"/>
      <c r="G430" s="8"/>
      <c r="H430" s="8"/>
      <c r="I430" s="64"/>
      <c r="J430" s="8"/>
      <c r="K430" s="64"/>
      <c r="L430" s="64"/>
      <c r="M430" s="64"/>
      <c r="N430" s="64"/>
      <c r="O430" s="64"/>
      <c r="P430" s="64"/>
      <c r="Q430" s="64"/>
    </row>
    <row r="431" spans="2:17" x14ac:dyDescent="0.25">
      <c r="B431" s="64"/>
      <c r="C431" s="64"/>
      <c r="D431" s="8"/>
      <c r="E431" s="8"/>
      <c r="F431" s="8"/>
      <c r="G431" s="8"/>
      <c r="H431" s="8"/>
      <c r="I431" s="64"/>
      <c r="J431" s="8"/>
      <c r="K431" s="64"/>
      <c r="L431" s="64"/>
      <c r="M431" s="64"/>
      <c r="N431" s="64"/>
      <c r="O431" s="64"/>
      <c r="P431" s="64"/>
      <c r="Q431" s="64"/>
    </row>
    <row r="432" spans="2:17" x14ac:dyDescent="0.25">
      <c r="B432" s="64"/>
      <c r="C432" s="64"/>
      <c r="D432" s="8"/>
      <c r="E432" s="8"/>
      <c r="F432" s="8"/>
      <c r="G432" s="8"/>
      <c r="H432" s="8"/>
      <c r="I432" s="64"/>
      <c r="J432" s="8"/>
      <c r="K432" s="64"/>
      <c r="L432" s="64"/>
      <c r="M432" s="64"/>
      <c r="N432" s="64"/>
      <c r="O432" s="64"/>
      <c r="P432" s="64"/>
      <c r="Q432" s="64"/>
    </row>
    <row r="433" spans="2:17" x14ac:dyDescent="0.25">
      <c r="B433" s="64"/>
      <c r="C433" s="64"/>
      <c r="D433" s="8"/>
      <c r="E433" s="8"/>
      <c r="F433" s="8"/>
      <c r="G433" s="8"/>
      <c r="H433" s="8"/>
      <c r="I433" s="64"/>
      <c r="J433" s="8"/>
      <c r="K433" s="64"/>
      <c r="L433" s="64"/>
      <c r="M433" s="64"/>
      <c r="N433" s="64"/>
      <c r="O433" s="64"/>
      <c r="P433" s="64"/>
      <c r="Q433" s="64"/>
    </row>
    <row r="434" spans="2:17" x14ac:dyDescent="0.25">
      <c r="B434" s="64"/>
      <c r="C434" s="64"/>
      <c r="D434" s="8"/>
      <c r="E434" s="8"/>
      <c r="F434" s="8"/>
      <c r="G434" s="8"/>
      <c r="H434" s="8"/>
      <c r="I434" s="64"/>
      <c r="J434" s="8"/>
      <c r="K434" s="64"/>
      <c r="L434" s="64"/>
      <c r="M434" s="64"/>
      <c r="N434" s="64"/>
      <c r="O434" s="64"/>
      <c r="P434" s="64"/>
      <c r="Q434" s="64"/>
    </row>
    <row r="435" spans="2:17" x14ac:dyDescent="0.25">
      <c r="B435" s="64"/>
      <c r="C435" s="64"/>
      <c r="D435" s="8"/>
      <c r="E435" s="8"/>
      <c r="F435" s="8"/>
      <c r="G435" s="8"/>
      <c r="H435" s="8"/>
      <c r="I435" s="64"/>
      <c r="J435" s="8"/>
      <c r="K435" s="64"/>
      <c r="L435" s="64"/>
      <c r="M435" s="64"/>
      <c r="N435" s="64"/>
      <c r="O435" s="64"/>
      <c r="P435" s="64"/>
      <c r="Q435" s="64"/>
    </row>
    <row r="436" spans="2:17" x14ac:dyDescent="0.25">
      <c r="B436" s="64"/>
      <c r="C436" s="64"/>
      <c r="D436" s="8"/>
      <c r="E436" s="8"/>
      <c r="F436" s="8"/>
      <c r="G436" s="8"/>
      <c r="H436" s="8"/>
      <c r="I436" s="64"/>
      <c r="J436" s="8"/>
      <c r="K436" s="64"/>
      <c r="L436" s="64"/>
      <c r="M436" s="64"/>
      <c r="N436" s="64"/>
      <c r="O436" s="64"/>
      <c r="P436" s="64"/>
      <c r="Q436" s="64"/>
    </row>
    <row r="437" spans="2:17" x14ac:dyDescent="0.25">
      <c r="B437" s="64"/>
      <c r="C437" s="64"/>
      <c r="D437" s="8"/>
      <c r="E437" s="8"/>
      <c r="F437" s="8"/>
      <c r="G437" s="8"/>
      <c r="H437" s="8"/>
      <c r="I437" s="64"/>
      <c r="J437" s="8"/>
      <c r="K437" s="64"/>
      <c r="L437" s="64"/>
      <c r="M437" s="64"/>
      <c r="N437" s="64"/>
      <c r="O437" s="64"/>
      <c r="P437" s="64"/>
      <c r="Q437" s="64"/>
    </row>
    <row r="438" spans="2:17" x14ac:dyDescent="0.25">
      <c r="B438" s="64"/>
      <c r="C438" s="64"/>
      <c r="D438" s="8"/>
      <c r="E438" s="8"/>
      <c r="F438" s="8"/>
      <c r="G438" s="8"/>
      <c r="H438" s="8"/>
      <c r="I438" s="64"/>
      <c r="J438" s="8"/>
      <c r="K438" s="64"/>
      <c r="L438" s="64"/>
      <c r="M438" s="64"/>
      <c r="N438" s="64"/>
      <c r="O438" s="64"/>
      <c r="P438" s="64"/>
      <c r="Q438" s="64"/>
    </row>
    <row r="439" spans="2:17" x14ac:dyDescent="0.25">
      <c r="B439" s="64"/>
      <c r="C439" s="64"/>
      <c r="D439" s="8"/>
      <c r="E439" s="8"/>
      <c r="F439" s="8"/>
      <c r="G439" s="8"/>
      <c r="H439" s="8"/>
      <c r="I439" s="64"/>
      <c r="J439" s="8"/>
      <c r="K439" s="64"/>
      <c r="L439" s="64"/>
      <c r="M439" s="64"/>
      <c r="N439" s="64"/>
      <c r="O439" s="64"/>
      <c r="P439" s="64"/>
      <c r="Q439" s="64"/>
    </row>
    <row r="440" spans="2:17" x14ac:dyDescent="0.25">
      <c r="B440" s="64"/>
      <c r="C440" s="64"/>
      <c r="D440" s="8"/>
      <c r="E440" s="8"/>
      <c r="F440" s="8"/>
      <c r="G440" s="8"/>
      <c r="H440" s="8"/>
      <c r="I440" s="64"/>
      <c r="J440" s="8"/>
      <c r="K440" s="64"/>
      <c r="L440" s="64"/>
      <c r="M440" s="64"/>
      <c r="N440" s="64"/>
      <c r="O440" s="64"/>
      <c r="P440" s="64"/>
      <c r="Q440" s="64"/>
    </row>
    <row r="441" spans="2:17" x14ac:dyDescent="0.25">
      <c r="B441" s="64"/>
      <c r="C441" s="64"/>
      <c r="D441" s="8"/>
      <c r="E441" s="8"/>
      <c r="F441" s="8"/>
      <c r="G441" s="8"/>
      <c r="H441" s="8"/>
      <c r="I441" s="64"/>
      <c r="J441" s="8"/>
      <c r="K441" s="64"/>
      <c r="L441" s="64"/>
      <c r="M441" s="64"/>
      <c r="N441" s="64"/>
      <c r="O441" s="64"/>
      <c r="P441" s="64"/>
      <c r="Q441" s="64"/>
    </row>
    <row r="442" spans="2:17" x14ac:dyDescent="0.25">
      <c r="B442" s="64"/>
      <c r="C442" s="64"/>
      <c r="D442" s="8"/>
      <c r="E442" s="8"/>
      <c r="F442" s="8"/>
      <c r="G442" s="8"/>
      <c r="H442" s="8"/>
      <c r="I442" s="64"/>
      <c r="J442" s="8"/>
      <c r="K442" s="64"/>
      <c r="L442" s="64"/>
      <c r="M442" s="64"/>
      <c r="N442" s="64"/>
      <c r="O442" s="64"/>
      <c r="P442" s="64"/>
      <c r="Q442" s="64"/>
    </row>
    <row r="443" spans="2:17" x14ac:dyDescent="0.25">
      <c r="B443" s="64"/>
      <c r="C443" s="64"/>
      <c r="D443" s="8"/>
      <c r="E443" s="8"/>
      <c r="F443" s="8"/>
      <c r="G443" s="8"/>
      <c r="H443" s="8"/>
      <c r="I443" s="64"/>
      <c r="J443" s="8"/>
      <c r="K443" s="64"/>
      <c r="L443" s="64"/>
      <c r="M443" s="64"/>
      <c r="N443" s="64"/>
      <c r="O443" s="64"/>
      <c r="P443" s="64"/>
      <c r="Q443" s="64"/>
    </row>
    <row r="444" spans="2:17" x14ac:dyDescent="0.25">
      <c r="B444" s="64"/>
      <c r="C444" s="64"/>
      <c r="D444" s="8"/>
      <c r="E444" s="8"/>
      <c r="F444" s="8"/>
      <c r="G444" s="8"/>
      <c r="H444" s="8"/>
      <c r="I444" s="64"/>
      <c r="J444" s="8"/>
      <c r="K444" s="64"/>
      <c r="L444" s="64"/>
      <c r="M444" s="64"/>
      <c r="N444" s="64"/>
      <c r="O444" s="64"/>
      <c r="P444" s="64"/>
      <c r="Q444" s="64"/>
    </row>
    <row r="445" spans="2:17" x14ac:dyDescent="0.25">
      <c r="B445" s="64"/>
      <c r="C445" s="64"/>
      <c r="D445" s="8"/>
      <c r="E445" s="8"/>
      <c r="F445" s="8"/>
      <c r="G445" s="8"/>
      <c r="H445" s="8"/>
      <c r="I445" s="64"/>
      <c r="J445" s="8"/>
      <c r="K445" s="64"/>
      <c r="L445" s="64"/>
      <c r="M445" s="64"/>
      <c r="N445" s="64"/>
      <c r="O445" s="64"/>
      <c r="P445" s="64"/>
      <c r="Q445" s="64"/>
    </row>
    <row r="446" spans="2:17" x14ac:dyDescent="0.25">
      <c r="B446" s="64"/>
      <c r="C446" s="64"/>
      <c r="D446" s="8"/>
      <c r="E446" s="8"/>
      <c r="F446" s="8"/>
      <c r="G446" s="8"/>
      <c r="H446" s="8"/>
      <c r="I446" s="64"/>
      <c r="J446" s="8"/>
      <c r="K446" s="64"/>
      <c r="L446" s="64"/>
      <c r="M446" s="64"/>
      <c r="N446" s="64"/>
      <c r="O446" s="64"/>
      <c r="P446" s="64"/>
      <c r="Q446" s="64"/>
    </row>
    <row r="447" spans="2:17" x14ac:dyDescent="0.25">
      <c r="B447" s="64"/>
      <c r="C447" s="64"/>
      <c r="D447" s="8"/>
      <c r="E447" s="8"/>
      <c r="F447" s="8"/>
      <c r="G447" s="8"/>
      <c r="H447" s="8"/>
      <c r="I447" s="64"/>
      <c r="J447" s="8"/>
      <c r="K447" s="64"/>
      <c r="L447" s="64"/>
      <c r="M447" s="64"/>
      <c r="N447" s="64"/>
      <c r="O447" s="64"/>
      <c r="P447" s="64"/>
      <c r="Q447" s="64"/>
    </row>
    <row r="448" spans="2:17" x14ac:dyDescent="0.25">
      <c r="B448" s="64"/>
      <c r="C448" s="64"/>
      <c r="D448" s="8"/>
      <c r="E448" s="8"/>
      <c r="F448" s="8"/>
      <c r="G448" s="8"/>
      <c r="H448" s="8"/>
      <c r="I448" s="64"/>
      <c r="J448" s="8"/>
      <c r="K448" s="64"/>
      <c r="L448" s="64"/>
      <c r="M448" s="64"/>
      <c r="N448" s="64"/>
      <c r="O448" s="64"/>
      <c r="P448" s="64"/>
      <c r="Q448" s="64"/>
    </row>
    <row r="449" spans="2:17" x14ac:dyDescent="0.25">
      <c r="B449" s="64"/>
      <c r="C449" s="64"/>
      <c r="D449" s="8"/>
      <c r="E449" s="8"/>
      <c r="F449" s="8"/>
      <c r="G449" s="8"/>
      <c r="H449" s="8"/>
      <c r="I449" s="64"/>
      <c r="J449" s="8"/>
      <c r="K449" s="64"/>
      <c r="L449" s="64"/>
      <c r="M449" s="64"/>
      <c r="N449" s="64"/>
      <c r="O449" s="64"/>
      <c r="P449" s="64"/>
      <c r="Q449" s="64"/>
    </row>
    <row r="450" spans="2:17" x14ac:dyDescent="0.25">
      <c r="B450" s="64"/>
      <c r="C450" s="64"/>
      <c r="D450" s="8"/>
      <c r="E450" s="8"/>
      <c r="F450" s="8"/>
      <c r="G450" s="8"/>
      <c r="H450" s="8"/>
      <c r="I450" s="64"/>
      <c r="J450" s="8"/>
      <c r="K450" s="64"/>
      <c r="L450" s="64"/>
      <c r="M450" s="64"/>
      <c r="N450" s="64"/>
      <c r="O450" s="64"/>
      <c r="P450" s="64"/>
      <c r="Q450" s="64"/>
    </row>
    <row r="451" spans="2:17" x14ac:dyDescent="0.25">
      <c r="B451" s="64"/>
      <c r="C451" s="64"/>
      <c r="D451" s="8"/>
      <c r="E451" s="8"/>
      <c r="F451" s="8"/>
      <c r="G451" s="8"/>
      <c r="H451" s="8"/>
      <c r="I451" s="64"/>
      <c r="J451" s="8"/>
      <c r="K451" s="64"/>
      <c r="L451" s="64"/>
      <c r="M451" s="64"/>
      <c r="N451" s="64"/>
      <c r="O451" s="64"/>
      <c r="P451" s="64"/>
      <c r="Q451" s="64"/>
    </row>
    <row r="452" spans="2:17" x14ac:dyDescent="0.25">
      <c r="B452" s="64"/>
      <c r="C452" s="64"/>
      <c r="D452" s="8"/>
      <c r="E452" s="8"/>
      <c r="F452" s="8"/>
      <c r="G452" s="8"/>
      <c r="H452" s="8"/>
      <c r="I452" s="64"/>
      <c r="J452" s="8"/>
      <c r="K452" s="64"/>
      <c r="L452" s="64"/>
      <c r="M452" s="64"/>
      <c r="N452" s="64"/>
      <c r="O452" s="64"/>
      <c r="P452" s="64"/>
      <c r="Q452" s="64"/>
    </row>
    <row r="453" spans="2:17" x14ac:dyDescent="0.25">
      <c r="B453" s="64"/>
      <c r="C453" s="64"/>
      <c r="D453" s="8"/>
      <c r="E453" s="8"/>
      <c r="F453" s="8"/>
      <c r="G453" s="8"/>
      <c r="H453" s="8"/>
      <c r="I453" s="64"/>
      <c r="J453" s="8"/>
      <c r="K453" s="64"/>
      <c r="L453" s="64"/>
      <c r="M453" s="64"/>
      <c r="N453" s="64"/>
      <c r="O453" s="64"/>
      <c r="P453" s="64"/>
      <c r="Q453" s="64"/>
    </row>
    <row r="454" spans="2:17" x14ac:dyDescent="0.25">
      <c r="B454" s="64"/>
      <c r="C454" s="64"/>
      <c r="D454" s="8"/>
      <c r="E454" s="8"/>
      <c r="F454" s="8"/>
      <c r="G454" s="8"/>
      <c r="H454" s="8"/>
      <c r="I454" s="64"/>
      <c r="J454" s="8"/>
      <c r="K454" s="64"/>
      <c r="L454" s="64"/>
      <c r="M454" s="64"/>
      <c r="N454" s="64"/>
      <c r="O454" s="64"/>
      <c r="P454" s="64"/>
      <c r="Q454" s="64"/>
    </row>
    <row r="455" spans="2:17" x14ac:dyDescent="0.25">
      <c r="B455" s="64"/>
      <c r="C455" s="64"/>
      <c r="D455" s="8"/>
      <c r="E455" s="8"/>
      <c r="F455" s="8"/>
      <c r="G455" s="8"/>
      <c r="H455" s="8"/>
      <c r="I455" s="64"/>
      <c r="J455" s="8"/>
      <c r="K455" s="64"/>
      <c r="L455" s="64"/>
      <c r="M455" s="64"/>
      <c r="N455" s="64"/>
      <c r="O455" s="64"/>
      <c r="P455" s="64"/>
      <c r="Q455" s="64"/>
    </row>
    <row r="456" spans="2:17" x14ac:dyDescent="0.25">
      <c r="B456" s="64"/>
      <c r="C456" s="64"/>
      <c r="D456" s="8"/>
      <c r="E456" s="8"/>
      <c r="F456" s="8"/>
      <c r="G456" s="8"/>
      <c r="H456" s="8"/>
      <c r="I456" s="64"/>
      <c r="J456" s="8"/>
      <c r="K456" s="64"/>
      <c r="L456" s="64"/>
      <c r="M456" s="64"/>
      <c r="N456" s="64"/>
      <c r="O456" s="64"/>
      <c r="P456" s="64"/>
      <c r="Q456" s="64"/>
    </row>
    <row r="457" spans="2:17" x14ac:dyDescent="0.25">
      <c r="B457" s="64"/>
      <c r="C457" s="64"/>
      <c r="D457" s="8"/>
      <c r="E457" s="8"/>
      <c r="F457" s="8"/>
      <c r="G457" s="8"/>
      <c r="H457" s="8"/>
      <c r="I457" s="64"/>
      <c r="J457" s="8"/>
      <c r="K457" s="64"/>
      <c r="L457" s="64"/>
      <c r="M457" s="64"/>
      <c r="N457" s="64"/>
      <c r="O457" s="64"/>
      <c r="P457" s="64"/>
      <c r="Q457" s="64"/>
    </row>
    <row r="458" spans="2:17" x14ac:dyDescent="0.25">
      <c r="B458" s="64"/>
      <c r="C458" s="64"/>
      <c r="D458" s="8"/>
      <c r="E458" s="8"/>
      <c r="F458" s="8"/>
      <c r="G458" s="8"/>
      <c r="H458" s="8"/>
      <c r="I458" s="64"/>
      <c r="J458" s="8"/>
      <c r="K458" s="64"/>
      <c r="L458" s="64"/>
      <c r="M458" s="64"/>
      <c r="N458" s="64"/>
      <c r="O458" s="64"/>
      <c r="P458" s="64"/>
      <c r="Q458" s="64"/>
    </row>
    <row r="459" spans="2:17" x14ac:dyDescent="0.25">
      <c r="B459" s="64"/>
      <c r="C459" s="64"/>
      <c r="D459" s="8"/>
      <c r="E459" s="8"/>
      <c r="F459" s="8"/>
      <c r="G459" s="8"/>
      <c r="H459" s="8"/>
      <c r="I459" s="64"/>
      <c r="J459" s="8"/>
      <c r="K459" s="64"/>
      <c r="L459" s="64"/>
      <c r="M459" s="64"/>
      <c r="N459" s="64"/>
      <c r="O459" s="64"/>
      <c r="P459" s="64"/>
      <c r="Q459" s="64"/>
    </row>
    <row r="460" spans="2:17" x14ac:dyDescent="0.25">
      <c r="B460" s="64"/>
      <c r="C460" s="64"/>
      <c r="D460" s="8"/>
      <c r="E460" s="8"/>
      <c r="F460" s="8"/>
      <c r="G460" s="8"/>
      <c r="H460" s="8"/>
      <c r="I460" s="64"/>
      <c r="J460" s="8"/>
      <c r="K460" s="64"/>
      <c r="L460" s="64"/>
      <c r="M460" s="64"/>
      <c r="N460" s="64"/>
      <c r="O460" s="64"/>
      <c r="P460" s="64"/>
      <c r="Q460" s="64"/>
    </row>
    <row r="461" spans="2:17" x14ac:dyDescent="0.25">
      <c r="B461" s="64"/>
      <c r="C461" s="64"/>
      <c r="D461" s="8"/>
      <c r="E461" s="8"/>
      <c r="F461" s="8"/>
      <c r="G461" s="8"/>
      <c r="H461" s="8"/>
      <c r="I461" s="64"/>
      <c r="J461" s="8"/>
      <c r="K461" s="64"/>
      <c r="L461" s="64"/>
      <c r="M461" s="64"/>
      <c r="N461" s="64"/>
      <c r="O461" s="64"/>
      <c r="P461" s="64"/>
      <c r="Q461" s="64"/>
    </row>
    <row r="462" spans="2:17" x14ac:dyDescent="0.25">
      <c r="B462" s="64"/>
      <c r="C462" s="64"/>
      <c r="D462" s="8"/>
      <c r="E462" s="8"/>
      <c r="F462" s="8"/>
      <c r="G462" s="8"/>
      <c r="H462" s="8"/>
      <c r="I462" s="64"/>
      <c r="J462" s="8"/>
      <c r="K462" s="64"/>
      <c r="L462" s="64"/>
      <c r="M462" s="64"/>
      <c r="N462" s="64"/>
      <c r="O462" s="64"/>
      <c r="P462" s="64"/>
      <c r="Q462" s="64"/>
    </row>
    <row r="463" spans="2:17" x14ac:dyDescent="0.25">
      <c r="B463" s="64"/>
      <c r="C463" s="64"/>
      <c r="D463" s="8"/>
      <c r="E463" s="8"/>
      <c r="F463" s="8"/>
      <c r="G463" s="8"/>
      <c r="H463" s="8"/>
      <c r="I463" s="64"/>
      <c r="J463" s="8"/>
      <c r="K463" s="64"/>
      <c r="L463" s="64"/>
      <c r="M463" s="64"/>
      <c r="N463" s="64"/>
      <c r="O463" s="64"/>
      <c r="P463" s="64"/>
      <c r="Q463" s="64"/>
    </row>
    <row r="464" spans="2:17" x14ac:dyDescent="0.25">
      <c r="B464" s="64"/>
      <c r="C464" s="64"/>
      <c r="D464" s="8"/>
      <c r="E464" s="8"/>
      <c r="F464" s="8"/>
      <c r="G464" s="8"/>
      <c r="H464" s="8"/>
      <c r="I464" s="64"/>
      <c r="J464" s="8"/>
      <c r="K464" s="64"/>
      <c r="L464" s="64"/>
      <c r="M464" s="64"/>
      <c r="N464" s="64"/>
      <c r="O464" s="64"/>
      <c r="P464" s="64"/>
      <c r="Q464" s="64"/>
    </row>
    <row r="465" spans="2:17" x14ac:dyDescent="0.25">
      <c r="B465" s="64"/>
      <c r="C465" s="64"/>
      <c r="D465" s="8"/>
      <c r="E465" s="8"/>
      <c r="F465" s="8"/>
      <c r="G465" s="8"/>
      <c r="H465" s="8"/>
      <c r="I465" s="64"/>
      <c r="J465" s="8"/>
      <c r="K465" s="64"/>
      <c r="L465" s="64"/>
      <c r="M465" s="64"/>
      <c r="N465" s="64"/>
      <c r="O465" s="64"/>
      <c r="P465" s="64"/>
      <c r="Q465" s="64"/>
    </row>
    <row r="466" spans="2:17" x14ac:dyDescent="0.25">
      <c r="B466" s="64"/>
      <c r="C466" s="64"/>
      <c r="D466" s="8"/>
      <c r="E466" s="8"/>
      <c r="F466" s="8"/>
      <c r="G466" s="8"/>
      <c r="H466" s="8"/>
      <c r="I466" s="64"/>
      <c r="J466" s="8"/>
      <c r="K466" s="64"/>
      <c r="L466" s="64"/>
      <c r="M466" s="64"/>
      <c r="N466" s="64"/>
      <c r="O466" s="64"/>
      <c r="P466" s="64"/>
      <c r="Q466" s="64"/>
    </row>
    <row r="467" spans="2:17" x14ac:dyDescent="0.25">
      <c r="B467" s="64"/>
      <c r="C467" s="64"/>
      <c r="D467" s="8"/>
      <c r="E467" s="8"/>
      <c r="F467" s="8"/>
      <c r="G467" s="8"/>
      <c r="H467" s="8"/>
      <c r="I467" s="64"/>
      <c r="J467" s="8"/>
      <c r="K467" s="64"/>
      <c r="L467" s="64"/>
      <c r="M467" s="64"/>
      <c r="N467" s="64"/>
      <c r="O467" s="64"/>
      <c r="P467" s="64"/>
      <c r="Q467" s="64"/>
    </row>
    <row r="468" spans="2:17" x14ac:dyDescent="0.25">
      <c r="B468" s="64"/>
      <c r="C468" s="64"/>
      <c r="D468" s="8"/>
      <c r="E468" s="8"/>
      <c r="F468" s="8"/>
      <c r="G468" s="8"/>
      <c r="H468" s="8"/>
      <c r="I468" s="64"/>
      <c r="J468" s="8"/>
      <c r="K468" s="64"/>
      <c r="L468" s="64"/>
      <c r="M468" s="64"/>
      <c r="N468" s="64"/>
      <c r="O468" s="64"/>
      <c r="P468" s="64"/>
      <c r="Q468" s="64"/>
    </row>
    <row r="469" spans="2:17" x14ac:dyDescent="0.25">
      <c r="B469" s="64"/>
      <c r="C469" s="64"/>
      <c r="D469" s="8"/>
      <c r="E469" s="8"/>
      <c r="F469" s="8"/>
      <c r="G469" s="8"/>
      <c r="H469" s="8"/>
      <c r="I469" s="64"/>
      <c r="J469" s="8"/>
      <c r="K469" s="64"/>
      <c r="L469" s="64"/>
      <c r="M469" s="64"/>
      <c r="N469" s="64"/>
      <c r="O469" s="64"/>
      <c r="P469" s="64"/>
      <c r="Q469" s="64"/>
    </row>
    <row r="470" spans="2:17" x14ac:dyDescent="0.25">
      <c r="B470" s="64"/>
      <c r="C470" s="64"/>
      <c r="D470" s="8"/>
      <c r="E470" s="8"/>
      <c r="F470" s="8"/>
      <c r="G470" s="8"/>
      <c r="H470" s="8"/>
      <c r="I470" s="64"/>
      <c r="J470" s="8"/>
      <c r="K470" s="64"/>
      <c r="L470" s="64"/>
      <c r="M470" s="64"/>
      <c r="N470" s="64"/>
      <c r="O470" s="64"/>
      <c r="P470" s="64"/>
      <c r="Q470" s="64"/>
    </row>
    <row r="471" spans="2:17" x14ac:dyDescent="0.25">
      <c r="B471" s="64"/>
      <c r="C471" s="64"/>
      <c r="D471" s="8"/>
      <c r="E471" s="8"/>
      <c r="F471" s="8"/>
      <c r="G471" s="8"/>
      <c r="H471" s="8"/>
      <c r="I471" s="64"/>
      <c r="J471" s="8"/>
      <c r="K471" s="64"/>
      <c r="L471" s="64"/>
      <c r="M471" s="64"/>
      <c r="N471" s="64"/>
      <c r="O471" s="64"/>
      <c r="P471" s="64"/>
      <c r="Q471" s="64"/>
    </row>
    <row r="472" spans="2:17" x14ac:dyDescent="0.25">
      <c r="B472" s="64"/>
      <c r="C472" s="64"/>
      <c r="D472" s="8"/>
      <c r="E472" s="8"/>
      <c r="F472" s="8"/>
      <c r="G472" s="8"/>
      <c r="H472" s="8"/>
      <c r="I472" s="64"/>
      <c r="J472" s="8"/>
      <c r="K472" s="64"/>
      <c r="L472" s="64"/>
      <c r="M472" s="64"/>
      <c r="N472" s="64"/>
      <c r="O472" s="64"/>
      <c r="P472" s="64"/>
      <c r="Q472" s="64"/>
    </row>
    <row r="473" spans="2:17" x14ac:dyDescent="0.25">
      <c r="B473" s="64"/>
      <c r="C473" s="64"/>
      <c r="D473" s="8"/>
      <c r="E473" s="8"/>
      <c r="F473" s="8"/>
      <c r="G473" s="8"/>
      <c r="H473" s="8"/>
      <c r="I473" s="64"/>
      <c r="J473" s="8"/>
      <c r="K473" s="64"/>
      <c r="L473" s="64"/>
      <c r="M473" s="64"/>
      <c r="N473" s="64"/>
      <c r="O473" s="64"/>
      <c r="P473" s="64"/>
      <c r="Q473" s="64"/>
    </row>
    <row r="474" spans="2:17" x14ac:dyDescent="0.25">
      <c r="B474" s="64"/>
      <c r="C474" s="64"/>
      <c r="D474" s="8"/>
      <c r="E474" s="8"/>
      <c r="F474" s="8"/>
      <c r="G474" s="8"/>
      <c r="H474" s="8"/>
      <c r="I474" s="64"/>
      <c r="J474" s="8"/>
      <c r="K474" s="64"/>
      <c r="L474" s="64"/>
      <c r="M474" s="64"/>
      <c r="N474" s="64"/>
      <c r="O474" s="64"/>
      <c r="P474" s="64"/>
      <c r="Q474" s="64"/>
    </row>
    <row r="475" spans="2:17" x14ac:dyDescent="0.25">
      <c r="B475" s="64"/>
      <c r="C475" s="64"/>
      <c r="D475" s="8"/>
      <c r="E475" s="8"/>
      <c r="F475" s="8"/>
      <c r="G475" s="8"/>
      <c r="H475" s="8"/>
      <c r="I475" s="64"/>
      <c r="J475" s="8"/>
      <c r="K475" s="64"/>
      <c r="L475" s="64"/>
      <c r="M475" s="64"/>
      <c r="N475" s="64"/>
      <c r="O475" s="64"/>
      <c r="P475" s="64"/>
      <c r="Q475" s="64"/>
    </row>
    <row r="476" spans="2:17" x14ac:dyDescent="0.25">
      <c r="B476" s="64"/>
      <c r="C476" s="64"/>
      <c r="D476" s="8"/>
      <c r="E476" s="8"/>
      <c r="F476" s="8"/>
      <c r="G476" s="8"/>
      <c r="H476" s="8"/>
      <c r="I476" s="64"/>
      <c r="J476" s="8"/>
      <c r="K476" s="64"/>
      <c r="L476" s="64"/>
      <c r="M476" s="64"/>
      <c r="N476" s="64"/>
      <c r="O476" s="64"/>
      <c r="P476" s="64"/>
      <c r="Q476" s="64"/>
    </row>
    <row r="477" spans="2:17" x14ac:dyDescent="0.25">
      <c r="B477" s="64"/>
      <c r="C477" s="64"/>
      <c r="D477" s="8"/>
      <c r="E477" s="8"/>
      <c r="F477" s="8"/>
      <c r="G477" s="8"/>
      <c r="H477" s="8"/>
      <c r="I477" s="64"/>
      <c r="J477" s="8"/>
      <c r="K477" s="64"/>
      <c r="L477" s="64"/>
      <c r="M477" s="64"/>
      <c r="N477" s="64"/>
      <c r="O477" s="64"/>
      <c r="P477" s="64"/>
      <c r="Q477" s="64"/>
    </row>
    <row r="478" spans="2:17" x14ac:dyDescent="0.25">
      <c r="B478" s="64"/>
      <c r="C478" s="64"/>
      <c r="D478" s="8"/>
      <c r="E478" s="8"/>
      <c r="F478" s="8"/>
      <c r="G478" s="8"/>
      <c r="H478" s="8"/>
      <c r="I478" s="64"/>
      <c r="J478" s="8"/>
      <c r="K478" s="64"/>
      <c r="L478" s="64"/>
      <c r="M478" s="64"/>
      <c r="N478" s="64"/>
      <c r="O478" s="64"/>
      <c r="P478" s="64"/>
      <c r="Q478" s="64"/>
    </row>
    <row r="479" spans="2:17" x14ac:dyDescent="0.25">
      <c r="B479" s="64"/>
      <c r="C479" s="64"/>
      <c r="D479" s="8"/>
      <c r="E479" s="8"/>
      <c r="F479" s="8"/>
      <c r="G479" s="8"/>
      <c r="H479" s="8"/>
      <c r="I479" s="64"/>
      <c r="J479" s="8"/>
      <c r="K479" s="64"/>
      <c r="L479" s="64"/>
      <c r="M479" s="64"/>
      <c r="N479" s="64"/>
      <c r="O479" s="64"/>
      <c r="P479" s="64"/>
      <c r="Q479" s="64"/>
    </row>
    <row r="480" spans="2:17" x14ac:dyDescent="0.25">
      <c r="B480" s="64"/>
      <c r="C480" s="64"/>
      <c r="D480" s="8"/>
      <c r="E480" s="8"/>
      <c r="F480" s="8"/>
      <c r="G480" s="8"/>
      <c r="H480" s="8"/>
      <c r="I480" s="64"/>
      <c r="J480" s="8"/>
      <c r="K480" s="64"/>
      <c r="L480" s="64"/>
      <c r="M480" s="64"/>
      <c r="N480" s="64"/>
      <c r="O480" s="64"/>
      <c r="P480" s="64"/>
      <c r="Q480" s="64"/>
    </row>
    <row r="481" spans="2:17" x14ac:dyDescent="0.25">
      <c r="B481" s="64"/>
      <c r="C481" s="64"/>
      <c r="D481" s="8"/>
      <c r="E481" s="8"/>
      <c r="F481" s="8"/>
      <c r="G481" s="8"/>
      <c r="H481" s="8"/>
      <c r="I481" s="64"/>
      <c r="J481" s="8"/>
      <c r="K481" s="64"/>
      <c r="L481" s="64"/>
      <c r="M481" s="64"/>
      <c r="N481" s="64"/>
      <c r="O481" s="64"/>
      <c r="P481" s="64"/>
      <c r="Q481" s="64"/>
    </row>
    <row r="482" spans="2:17" x14ac:dyDescent="0.25">
      <c r="B482" s="64"/>
      <c r="C482" s="64"/>
      <c r="D482" s="8"/>
      <c r="E482" s="8"/>
      <c r="F482" s="8"/>
      <c r="G482" s="8"/>
      <c r="H482" s="8"/>
      <c r="I482" s="64"/>
      <c r="J482" s="8"/>
      <c r="K482" s="64"/>
      <c r="L482" s="64"/>
      <c r="M482" s="64"/>
      <c r="N482" s="64"/>
      <c r="O482" s="64"/>
      <c r="P482" s="64"/>
      <c r="Q482" s="64"/>
    </row>
    <row r="483" spans="2:17" x14ac:dyDescent="0.25">
      <c r="B483" s="64"/>
      <c r="C483" s="64"/>
      <c r="D483" s="8"/>
      <c r="E483" s="8"/>
      <c r="F483" s="8"/>
      <c r="G483" s="8"/>
      <c r="H483" s="8"/>
      <c r="I483" s="64"/>
      <c r="J483" s="8"/>
      <c r="K483" s="64"/>
      <c r="L483" s="64"/>
      <c r="M483" s="64"/>
      <c r="N483" s="64"/>
      <c r="O483" s="64"/>
      <c r="P483" s="64"/>
      <c r="Q483" s="64"/>
    </row>
    <row r="484" spans="2:17" x14ac:dyDescent="0.25">
      <c r="B484" s="64"/>
      <c r="C484" s="64"/>
      <c r="D484" s="8"/>
      <c r="E484" s="8"/>
      <c r="F484" s="8"/>
      <c r="G484" s="8"/>
      <c r="H484" s="8"/>
      <c r="I484" s="64"/>
      <c r="J484" s="8"/>
      <c r="K484" s="64"/>
      <c r="L484" s="64"/>
      <c r="M484" s="64"/>
      <c r="N484" s="64"/>
      <c r="O484" s="64"/>
      <c r="P484" s="64"/>
      <c r="Q484" s="64"/>
    </row>
    <row r="485" spans="2:17" x14ac:dyDescent="0.25">
      <c r="B485" s="64"/>
      <c r="C485" s="64"/>
      <c r="D485" s="8"/>
      <c r="E485" s="8"/>
      <c r="F485" s="8"/>
      <c r="G485" s="8"/>
      <c r="H485" s="8"/>
      <c r="I485" s="64"/>
      <c r="J485" s="8"/>
      <c r="K485" s="64"/>
      <c r="L485" s="64"/>
      <c r="M485" s="64"/>
      <c r="N485" s="64"/>
      <c r="O485" s="64"/>
      <c r="P485" s="64"/>
      <c r="Q485" s="64"/>
    </row>
    <row r="486" spans="2:17" x14ac:dyDescent="0.25">
      <c r="B486" s="64"/>
      <c r="C486" s="64"/>
      <c r="D486" s="8"/>
      <c r="E486" s="8"/>
      <c r="F486" s="8"/>
      <c r="G486" s="8"/>
      <c r="H486" s="8"/>
      <c r="I486" s="64"/>
      <c r="J486" s="8"/>
      <c r="K486" s="64"/>
      <c r="L486" s="64"/>
      <c r="M486" s="64"/>
      <c r="N486" s="64"/>
      <c r="O486" s="64"/>
      <c r="P486" s="64"/>
      <c r="Q486" s="64"/>
    </row>
    <row r="487" spans="2:17" x14ac:dyDescent="0.25">
      <c r="B487" s="64"/>
      <c r="C487" s="64"/>
      <c r="D487" s="8"/>
      <c r="E487" s="8"/>
      <c r="F487" s="8"/>
      <c r="G487" s="8"/>
      <c r="H487" s="8"/>
      <c r="I487" s="64"/>
      <c r="J487" s="8"/>
      <c r="K487" s="64"/>
      <c r="L487" s="64"/>
      <c r="M487" s="64"/>
      <c r="N487" s="64"/>
      <c r="O487" s="64"/>
      <c r="P487" s="64"/>
      <c r="Q487" s="64"/>
    </row>
    <row r="488" spans="2:17" x14ac:dyDescent="0.25">
      <c r="B488" s="64"/>
      <c r="C488" s="64"/>
      <c r="D488" s="8"/>
      <c r="E488" s="8"/>
      <c r="F488" s="8"/>
      <c r="G488" s="8"/>
      <c r="H488" s="8"/>
      <c r="I488" s="64"/>
      <c r="J488" s="8"/>
      <c r="K488" s="64"/>
      <c r="L488" s="64"/>
      <c r="M488" s="64"/>
      <c r="N488" s="64"/>
      <c r="O488" s="64"/>
      <c r="P488" s="64"/>
      <c r="Q488" s="64"/>
    </row>
    <row r="489" spans="2:17" x14ac:dyDescent="0.25">
      <c r="B489" s="64"/>
      <c r="C489" s="64"/>
      <c r="D489" s="8"/>
      <c r="E489" s="8"/>
      <c r="F489" s="8"/>
      <c r="G489" s="8"/>
      <c r="H489" s="8"/>
      <c r="I489" s="64"/>
      <c r="J489" s="8"/>
      <c r="K489" s="64"/>
      <c r="L489" s="64"/>
      <c r="M489" s="64"/>
      <c r="N489" s="64"/>
      <c r="O489" s="64"/>
      <c r="P489" s="64"/>
      <c r="Q489" s="64"/>
    </row>
    <row r="490" spans="2:17" x14ac:dyDescent="0.25">
      <c r="B490" s="64"/>
      <c r="C490" s="64"/>
      <c r="D490" s="8"/>
      <c r="E490" s="8"/>
      <c r="F490" s="8"/>
      <c r="G490" s="8"/>
      <c r="H490" s="8"/>
      <c r="I490" s="64"/>
      <c r="J490" s="8"/>
      <c r="K490" s="64"/>
      <c r="L490" s="64"/>
      <c r="M490" s="64"/>
      <c r="N490" s="64"/>
      <c r="O490" s="64"/>
      <c r="P490" s="64"/>
      <c r="Q490" s="64"/>
    </row>
    <row r="491" spans="2:17" x14ac:dyDescent="0.25">
      <c r="B491" s="64"/>
      <c r="C491" s="64"/>
      <c r="D491" s="8"/>
      <c r="E491" s="8"/>
      <c r="F491" s="8"/>
      <c r="G491" s="8"/>
      <c r="H491" s="8"/>
      <c r="I491" s="64"/>
      <c r="J491" s="8"/>
      <c r="K491" s="64"/>
      <c r="L491" s="64"/>
      <c r="M491" s="64"/>
      <c r="N491" s="64"/>
      <c r="O491" s="64"/>
      <c r="P491" s="64"/>
      <c r="Q491" s="64"/>
    </row>
    <row r="492" spans="2:17" x14ac:dyDescent="0.25">
      <c r="B492" s="64"/>
      <c r="C492" s="64"/>
      <c r="D492" s="8"/>
      <c r="E492" s="8"/>
      <c r="F492" s="8"/>
      <c r="G492" s="8"/>
      <c r="H492" s="8"/>
      <c r="I492" s="64"/>
      <c r="J492" s="8"/>
      <c r="K492" s="64"/>
      <c r="L492" s="64"/>
      <c r="M492" s="64"/>
      <c r="N492" s="64"/>
      <c r="O492" s="64"/>
      <c r="P492" s="64"/>
      <c r="Q492" s="64"/>
    </row>
    <row r="493" spans="2:17" x14ac:dyDescent="0.25">
      <c r="B493" s="64"/>
      <c r="C493" s="64"/>
      <c r="D493" s="8"/>
      <c r="E493" s="8"/>
      <c r="F493" s="8"/>
      <c r="G493" s="8"/>
      <c r="H493" s="8"/>
      <c r="I493" s="64"/>
      <c r="J493" s="8"/>
      <c r="K493" s="64"/>
      <c r="L493" s="64"/>
      <c r="M493" s="64"/>
      <c r="N493" s="64"/>
      <c r="O493" s="64"/>
      <c r="P493" s="64"/>
      <c r="Q493" s="64"/>
    </row>
    <row r="494" spans="2:17" x14ac:dyDescent="0.25">
      <c r="B494" s="64"/>
      <c r="C494" s="64"/>
      <c r="D494" s="8"/>
      <c r="E494" s="8"/>
      <c r="F494" s="8"/>
      <c r="G494" s="8"/>
      <c r="H494" s="8"/>
      <c r="I494" s="64"/>
      <c r="J494" s="8"/>
      <c r="K494" s="64"/>
      <c r="L494" s="64"/>
      <c r="M494" s="64"/>
      <c r="N494" s="64"/>
      <c r="O494" s="64"/>
      <c r="P494" s="64"/>
      <c r="Q494" s="64"/>
    </row>
    <row r="495" spans="2:17" x14ac:dyDescent="0.25">
      <c r="B495" s="64"/>
      <c r="C495" s="64"/>
      <c r="D495" s="8"/>
      <c r="E495" s="8"/>
      <c r="F495" s="8"/>
      <c r="G495" s="8"/>
      <c r="H495" s="8"/>
      <c r="I495" s="64"/>
      <c r="J495" s="8"/>
      <c r="K495" s="64"/>
      <c r="L495" s="64"/>
      <c r="M495" s="64"/>
      <c r="N495" s="64"/>
      <c r="O495" s="64"/>
      <c r="P495" s="64"/>
      <c r="Q495" s="64"/>
    </row>
    <row r="496" spans="2:17" x14ac:dyDescent="0.25">
      <c r="B496" s="64"/>
      <c r="C496" s="64"/>
      <c r="D496" s="8"/>
      <c r="E496" s="8"/>
      <c r="F496" s="8"/>
      <c r="G496" s="8"/>
      <c r="H496" s="8"/>
      <c r="I496" s="64"/>
      <c r="J496" s="8"/>
      <c r="K496" s="64"/>
      <c r="L496" s="64"/>
      <c r="M496" s="64"/>
      <c r="N496" s="64"/>
      <c r="O496" s="64"/>
      <c r="P496" s="64"/>
      <c r="Q496" s="64"/>
    </row>
    <row r="497" spans="2:17" x14ac:dyDescent="0.25">
      <c r="B497" s="64"/>
      <c r="C497" s="64"/>
      <c r="D497" s="8"/>
      <c r="E497" s="8"/>
      <c r="F497" s="8"/>
      <c r="G497" s="8"/>
      <c r="H497" s="8"/>
      <c r="I497" s="64"/>
      <c r="J497" s="8"/>
      <c r="K497" s="64"/>
      <c r="L497" s="64"/>
      <c r="M497" s="64"/>
      <c r="N497" s="64"/>
      <c r="O497" s="64"/>
      <c r="P497" s="64"/>
      <c r="Q497" s="64"/>
    </row>
    <row r="498" spans="2:17" x14ac:dyDescent="0.25">
      <c r="B498" s="64"/>
      <c r="C498" s="64"/>
      <c r="D498" s="8"/>
      <c r="E498" s="8"/>
      <c r="F498" s="8"/>
      <c r="G498" s="8"/>
      <c r="H498" s="8"/>
      <c r="I498" s="64"/>
      <c r="J498" s="8"/>
      <c r="K498" s="64"/>
      <c r="L498" s="64"/>
      <c r="M498" s="64"/>
      <c r="N498" s="64"/>
      <c r="O498" s="64"/>
      <c r="P498" s="64"/>
      <c r="Q498" s="64"/>
    </row>
    <row r="499" spans="2:17" x14ac:dyDescent="0.25">
      <c r="B499" s="64"/>
      <c r="C499" s="64"/>
      <c r="D499" s="8"/>
      <c r="E499" s="8"/>
      <c r="F499" s="8"/>
      <c r="G499" s="8"/>
      <c r="H499" s="8"/>
      <c r="I499" s="64"/>
      <c r="J499" s="8"/>
      <c r="K499" s="64"/>
      <c r="L499" s="64"/>
      <c r="M499" s="64"/>
      <c r="N499" s="64"/>
      <c r="O499" s="64"/>
      <c r="P499" s="64"/>
      <c r="Q499" s="64"/>
    </row>
    <row r="500" spans="2:17" x14ac:dyDescent="0.25">
      <c r="B500" s="64"/>
      <c r="C500" s="64"/>
      <c r="D500" s="8"/>
      <c r="E500" s="8"/>
      <c r="F500" s="8"/>
      <c r="G500" s="8"/>
      <c r="H500" s="8"/>
      <c r="I500" s="64"/>
      <c r="J500" s="8"/>
      <c r="K500" s="64"/>
      <c r="L500" s="64"/>
      <c r="M500" s="64"/>
      <c r="N500" s="64"/>
      <c r="O500" s="64"/>
      <c r="P500" s="64"/>
      <c r="Q500" s="64"/>
    </row>
    <row r="501" spans="2:17" x14ac:dyDescent="0.25">
      <c r="B501" s="64"/>
      <c r="C501" s="64"/>
      <c r="D501" s="8"/>
      <c r="E501" s="8"/>
      <c r="F501" s="8"/>
      <c r="G501" s="8"/>
      <c r="H501" s="8"/>
      <c r="I501" s="64"/>
      <c r="J501" s="8"/>
      <c r="K501" s="64"/>
      <c r="L501" s="64"/>
      <c r="M501" s="64"/>
      <c r="N501" s="64"/>
      <c r="O501" s="64"/>
      <c r="P501" s="64"/>
      <c r="Q501" s="64"/>
    </row>
    <row r="502" spans="2:17" x14ac:dyDescent="0.25">
      <c r="B502" s="64"/>
      <c r="C502" s="64"/>
      <c r="D502" s="8"/>
      <c r="E502" s="8"/>
      <c r="F502" s="8"/>
      <c r="G502" s="8"/>
      <c r="H502" s="8"/>
      <c r="I502" s="64"/>
      <c r="J502" s="8"/>
      <c r="K502" s="64"/>
      <c r="L502" s="64"/>
      <c r="M502" s="64"/>
      <c r="N502" s="64"/>
      <c r="O502" s="64"/>
      <c r="P502" s="64"/>
      <c r="Q502" s="64"/>
    </row>
    <row r="503" spans="2:17" x14ac:dyDescent="0.25">
      <c r="B503" s="64"/>
      <c r="C503" s="64"/>
      <c r="D503" s="8"/>
      <c r="E503" s="8"/>
      <c r="F503" s="8"/>
      <c r="G503" s="8"/>
      <c r="H503" s="8"/>
      <c r="I503" s="64"/>
      <c r="J503" s="8"/>
      <c r="K503" s="64"/>
      <c r="L503" s="64"/>
      <c r="M503" s="64"/>
      <c r="N503" s="64"/>
      <c r="O503" s="64"/>
      <c r="P503" s="64"/>
      <c r="Q503" s="64"/>
    </row>
    <row r="504" spans="2:17" x14ac:dyDescent="0.25">
      <c r="B504" s="64"/>
      <c r="C504" s="64"/>
      <c r="D504" s="8"/>
      <c r="E504" s="8"/>
      <c r="F504" s="8"/>
      <c r="G504" s="8"/>
      <c r="H504" s="8"/>
      <c r="I504" s="64"/>
      <c r="J504" s="8"/>
      <c r="K504" s="64"/>
      <c r="L504" s="64"/>
      <c r="M504" s="64"/>
      <c r="N504" s="64"/>
      <c r="O504" s="64"/>
      <c r="P504" s="64"/>
      <c r="Q504" s="64"/>
    </row>
    <row r="505" spans="2:17" x14ac:dyDescent="0.25">
      <c r="B505" s="64"/>
      <c r="C505" s="64"/>
      <c r="D505" s="8"/>
      <c r="E505" s="8"/>
      <c r="F505" s="8"/>
      <c r="G505" s="8"/>
      <c r="H505" s="8"/>
      <c r="I505" s="64"/>
      <c r="J505" s="8"/>
      <c r="K505" s="64"/>
      <c r="L505" s="64"/>
      <c r="M505" s="64"/>
      <c r="N505" s="64"/>
      <c r="O505" s="64"/>
      <c r="P505" s="64"/>
      <c r="Q505" s="64"/>
    </row>
    <row r="506" spans="2:17" x14ac:dyDescent="0.25">
      <c r="B506" s="64"/>
      <c r="C506" s="64"/>
      <c r="D506" s="8"/>
      <c r="E506" s="8"/>
      <c r="F506" s="8"/>
      <c r="G506" s="8"/>
      <c r="H506" s="8"/>
      <c r="I506" s="64"/>
      <c r="J506" s="8"/>
      <c r="K506" s="64"/>
      <c r="L506" s="64"/>
      <c r="M506" s="64"/>
      <c r="N506" s="64"/>
      <c r="O506" s="64"/>
      <c r="P506" s="64"/>
      <c r="Q506" s="64"/>
    </row>
    <row r="507" spans="2:17" x14ac:dyDescent="0.25">
      <c r="B507" s="64"/>
      <c r="C507" s="64"/>
      <c r="D507" s="8"/>
      <c r="E507" s="8"/>
      <c r="F507" s="8"/>
      <c r="G507" s="8"/>
      <c r="H507" s="8"/>
      <c r="I507" s="64"/>
      <c r="J507" s="8"/>
      <c r="K507" s="64"/>
      <c r="L507" s="64"/>
      <c r="M507" s="64"/>
      <c r="N507" s="64"/>
      <c r="O507" s="64"/>
      <c r="P507" s="64"/>
      <c r="Q507" s="64"/>
    </row>
    <row r="508" spans="2:17" x14ac:dyDescent="0.25">
      <c r="B508" s="64"/>
      <c r="C508" s="64"/>
      <c r="D508" s="8"/>
      <c r="E508" s="8"/>
      <c r="F508" s="8"/>
      <c r="G508" s="8"/>
      <c r="H508" s="8"/>
      <c r="I508" s="64"/>
      <c r="J508" s="8"/>
      <c r="K508" s="64"/>
      <c r="L508" s="64"/>
      <c r="M508" s="64"/>
      <c r="N508" s="64"/>
      <c r="O508" s="64"/>
      <c r="P508" s="64"/>
      <c r="Q508" s="64"/>
    </row>
    <row r="509" spans="2:17" x14ac:dyDescent="0.25">
      <c r="B509" s="64"/>
      <c r="C509" s="64"/>
      <c r="D509" s="8"/>
      <c r="E509" s="8"/>
      <c r="F509" s="8"/>
      <c r="G509" s="8"/>
      <c r="H509" s="8"/>
      <c r="I509" s="64"/>
      <c r="J509" s="8"/>
      <c r="K509" s="64"/>
      <c r="L509" s="64"/>
      <c r="M509" s="64"/>
      <c r="N509" s="64"/>
      <c r="O509" s="64"/>
      <c r="P509" s="64"/>
      <c r="Q509" s="64"/>
    </row>
    <row r="510" spans="2:17" x14ac:dyDescent="0.25">
      <c r="B510" s="64"/>
      <c r="C510" s="64"/>
      <c r="D510" s="8"/>
      <c r="E510" s="8"/>
      <c r="F510" s="8"/>
      <c r="G510" s="8"/>
      <c r="H510" s="8"/>
      <c r="I510" s="64"/>
      <c r="J510" s="8"/>
      <c r="K510" s="64"/>
      <c r="L510" s="64"/>
      <c r="M510" s="64"/>
      <c r="N510" s="64"/>
      <c r="O510" s="64"/>
      <c r="P510" s="64"/>
      <c r="Q510" s="64"/>
    </row>
    <row r="511" spans="2:17" x14ac:dyDescent="0.25">
      <c r="B511" s="64"/>
      <c r="C511" s="64"/>
      <c r="D511" s="8"/>
      <c r="E511" s="8"/>
      <c r="F511" s="8"/>
      <c r="G511" s="8"/>
      <c r="H511" s="8"/>
      <c r="I511" s="64"/>
      <c r="J511" s="8"/>
      <c r="K511" s="64"/>
      <c r="L511" s="64"/>
      <c r="M511" s="64"/>
      <c r="N511" s="64"/>
      <c r="O511" s="64"/>
      <c r="P511" s="64"/>
      <c r="Q511" s="64"/>
    </row>
    <row r="512" spans="2:17" x14ac:dyDescent="0.25">
      <c r="B512" s="64"/>
      <c r="C512" s="64"/>
      <c r="D512" s="8"/>
      <c r="E512" s="8"/>
      <c r="F512" s="8"/>
      <c r="G512" s="8"/>
      <c r="H512" s="8"/>
      <c r="I512" s="64"/>
      <c r="J512" s="8"/>
      <c r="K512" s="64"/>
      <c r="L512" s="64"/>
      <c r="M512" s="64"/>
      <c r="N512" s="64"/>
      <c r="O512" s="64"/>
      <c r="P512" s="64"/>
      <c r="Q512" s="64"/>
    </row>
    <row r="513" spans="2:17" x14ac:dyDescent="0.25">
      <c r="B513" s="64"/>
      <c r="C513" s="64"/>
      <c r="D513" s="8"/>
      <c r="E513" s="8"/>
      <c r="F513" s="8"/>
      <c r="G513" s="8"/>
      <c r="H513" s="8"/>
      <c r="I513" s="64"/>
      <c r="J513" s="8"/>
      <c r="K513" s="64"/>
      <c r="L513" s="64"/>
      <c r="M513" s="64"/>
      <c r="N513" s="64"/>
      <c r="O513" s="64"/>
      <c r="P513" s="64"/>
      <c r="Q513" s="64"/>
    </row>
    <row r="514" spans="2:17" x14ac:dyDescent="0.25">
      <c r="B514" s="64"/>
      <c r="C514" s="64"/>
      <c r="D514" s="8"/>
      <c r="E514" s="8"/>
      <c r="F514" s="8"/>
      <c r="G514" s="8"/>
      <c r="H514" s="8"/>
      <c r="I514" s="64"/>
      <c r="J514" s="8"/>
      <c r="K514" s="64"/>
      <c r="L514" s="64"/>
      <c r="M514" s="64"/>
      <c r="N514" s="64"/>
      <c r="O514" s="64"/>
      <c r="P514" s="64"/>
      <c r="Q514" s="64"/>
    </row>
    <row r="515" spans="2:17" x14ac:dyDescent="0.25">
      <c r="B515" s="64"/>
      <c r="C515" s="64"/>
      <c r="D515" s="8"/>
      <c r="E515" s="8"/>
      <c r="F515" s="8"/>
      <c r="G515" s="8"/>
      <c r="H515" s="8"/>
      <c r="I515" s="64"/>
      <c r="J515" s="8"/>
      <c r="K515" s="64"/>
      <c r="L515" s="64"/>
      <c r="M515" s="64"/>
      <c r="N515" s="64"/>
      <c r="O515" s="64"/>
      <c r="P515" s="64"/>
      <c r="Q515" s="64"/>
    </row>
    <row r="516" spans="2:17" x14ac:dyDescent="0.25">
      <c r="B516" s="64"/>
      <c r="C516" s="64"/>
      <c r="D516" s="8"/>
      <c r="E516" s="8"/>
      <c r="F516" s="8"/>
      <c r="G516" s="8"/>
      <c r="H516" s="8"/>
      <c r="I516" s="64"/>
      <c r="J516" s="8"/>
      <c r="K516" s="64"/>
      <c r="L516" s="64"/>
      <c r="M516" s="64"/>
      <c r="N516" s="64"/>
      <c r="O516" s="64"/>
      <c r="P516" s="64"/>
      <c r="Q516" s="64"/>
    </row>
    <row r="517" spans="2:17" x14ac:dyDescent="0.25">
      <c r="B517" s="64"/>
      <c r="C517" s="64"/>
      <c r="D517" s="8"/>
      <c r="E517" s="8"/>
      <c r="F517" s="8"/>
      <c r="G517" s="8"/>
      <c r="H517" s="8"/>
      <c r="I517" s="64"/>
      <c r="J517" s="8"/>
      <c r="K517" s="64"/>
      <c r="L517" s="64"/>
      <c r="M517" s="64"/>
      <c r="N517" s="64"/>
      <c r="O517" s="64"/>
      <c r="P517" s="64"/>
      <c r="Q517" s="64"/>
    </row>
    <row r="518" spans="2:17" x14ac:dyDescent="0.25">
      <c r="B518" s="64"/>
      <c r="C518" s="64"/>
      <c r="D518" s="8"/>
      <c r="E518" s="8"/>
      <c r="F518" s="8"/>
      <c r="G518" s="8"/>
      <c r="H518" s="8"/>
      <c r="I518" s="64"/>
      <c r="J518" s="8"/>
      <c r="K518" s="64"/>
      <c r="L518" s="64"/>
      <c r="M518" s="64"/>
      <c r="N518" s="64"/>
      <c r="O518" s="64"/>
      <c r="P518" s="64"/>
      <c r="Q518" s="64"/>
    </row>
    <row r="519" spans="2:17" x14ac:dyDescent="0.25">
      <c r="B519" s="64"/>
      <c r="C519" s="64"/>
      <c r="D519" s="8"/>
      <c r="E519" s="8"/>
      <c r="F519" s="8"/>
      <c r="G519" s="8"/>
      <c r="H519" s="8"/>
      <c r="I519" s="64"/>
      <c r="J519" s="8"/>
      <c r="K519" s="64"/>
      <c r="L519" s="64"/>
      <c r="M519" s="64"/>
      <c r="N519" s="64"/>
      <c r="O519" s="64"/>
      <c r="P519" s="64"/>
      <c r="Q519" s="64"/>
    </row>
    <row r="520" spans="2:17" x14ac:dyDescent="0.25">
      <c r="B520" s="64"/>
      <c r="C520" s="64"/>
      <c r="D520" s="8"/>
      <c r="E520" s="8"/>
      <c r="F520" s="8"/>
      <c r="G520" s="8"/>
      <c r="H520" s="8"/>
      <c r="I520" s="64"/>
      <c r="J520" s="8"/>
      <c r="K520" s="64"/>
      <c r="L520" s="64"/>
      <c r="M520" s="64"/>
      <c r="N520" s="64"/>
      <c r="O520" s="64"/>
      <c r="P520" s="64"/>
      <c r="Q520" s="64"/>
    </row>
    <row r="521" spans="2:17" x14ac:dyDescent="0.25">
      <c r="B521" s="64"/>
      <c r="C521" s="64"/>
      <c r="D521" s="8"/>
      <c r="E521" s="8"/>
      <c r="F521" s="8"/>
      <c r="G521" s="8"/>
      <c r="H521" s="8"/>
      <c r="I521" s="64"/>
      <c r="J521" s="8"/>
      <c r="K521" s="64"/>
      <c r="L521" s="64"/>
      <c r="M521" s="64"/>
      <c r="N521" s="64"/>
      <c r="O521" s="64"/>
      <c r="P521" s="64"/>
      <c r="Q521" s="64"/>
    </row>
    <row r="522" spans="2:17" x14ac:dyDescent="0.25">
      <c r="B522" s="64"/>
      <c r="C522" s="64"/>
      <c r="D522" s="8"/>
      <c r="E522" s="8"/>
      <c r="F522" s="8"/>
      <c r="G522" s="8"/>
      <c r="H522" s="8"/>
      <c r="I522" s="64"/>
      <c r="J522" s="8"/>
      <c r="K522" s="64"/>
      <c r="L522" s="64"/>
      <c r="M522" s="64"/>
      <c r="N522" s="64"/>
      <c r="O522" s="64"/>
      <c r="P522" s="64"/>
      <c r="Q522" s="64"/>
    </row>
    <row r="523" spans="2:17" x14ac:dyDescent="0.25">
      <c r="B523" s="64"/>
      <c r="C523" s="64"/>
      <c r="D523" s="8"/>
      <c r="E523" s="8"/>
      <c r="F523" s="8"/>
      <c r="G523" s="8"/>
      <c r="H523" s="8"/>
      <c r="I523" s="64"/>
      <c r="J523" s="8"/>
      <c r="K523" s="64"/>
      <c r="L523" s="64"/>
      <c r="M523" s="64"/>
      <c r="N523" s="64"/>
      <c r="O523" s="64"/>
      <c r="P523" s="64"/>
      <c r="Q523" s="64"/>
    </row>
    <row r="524" spans="2:17" x14ac:dyDescent="0.25">
      <c r="B524" s="64"/>
      <c r="C524" s="64"/>
      <c r="D524" s="8"/>
      <c r="E524" s="8"/>
      <c r="F524" s="8"/>
      <c r="G524" s="8"/>
      <c r="H524" s="8"/>
      <c r="I524" s="64"/>
      <c r="J524" s="8"/>
      <c r="K524" s="64"/>
      <c r="L524" s="64"/>
      <c r="M524" s="64"/>
      <c r="N524" s="64"/>
      <c r="O524" s="64"/>
      <c r="P524" s="64"/>
      <c r="Q524" s="64"/>
    </row>
    <row r="525" spans="2:17" x14ac:dyDescent="0.25">
      <c r="B525" s="64"/>
      <c r="C525" s="64"/>
      <c r="D525" s="8"/>
      <c r="E525" s="8"/>
      <c r="F525" s="8"/>
      <c r="G525" s="8"/>
      <c r="H525" s="8"/>
      <c r="I525" s="64"/>
      <c r="J525" s="8"/>
      <c r="K525" s="64"/>
      <c r="L525" s="64"/>
      <c r="M525" s="64"/>
      <c r="N525" s="64"/>
      <c r="O525" s="64"/>
      <c r="P525" s="64"/>
      <c r="Q525" s="64"/>
    </row>
    <row r="526" spans="2:17" x14ac:dyDescent="0.25">
      <c r="B526" s="64"/>
      <c r="C526" s="64"/>
      <c r="D526" s="8"/>
      <c r="E526" s="8"/>
      <c r="F526" s="8"/>
      <c r="G526" s="8"/>
      <c r="H526" s="8"/>
      <c r="I526" s="64"/>
      <c r="J526" s="8"/>
      <c r="K526" s="64"/>
      <c r="L526" s="64"/>
      <c r="M526" s="64"/>
      <c r="N526" s="64"/>
      <c r="O526" s="64"/>
      <c r="P526" s="64"/>
      <c r="Q526" s="64"/>
    </row>
    <row r="527" spans="2:17" x14ac:dyDescent="0.25">
      <c r="B527" s="64"/>
      <c r="C527" s="64"/>
      <c r="D527" s="8"/>
      <c r="E527" s="8"/>
      <c r="F527" s="8"/>
      <c r="G527" s="8"/>
      <c r="H527" s="8"/>
      <c r="I527" s="64"/>
      <c r="J527" s="8"/>
      <c r="K527" s="64"/>
      <c r="L527" s="64"/>
      <c r="M527" s="64"/>
      <c r="N527" s="64"/>
      <c r="O527" s="64"/>
      <c r="P527" s="64"/>
      <c r="Q527" s="64"/>
    </row>
    <row r="528" spans="2:17" x14ac:dyDescent="0.25">
      <c r="B528" s="64"/>
      <c r="C528" s="64"/>
      <c r="D528" s="8"/>
      <c r="E528" s="8"/>
      <c r="F528" s="8"/>
      <c r="G528" s="8"/>
      <c r="H528" s="8"/>
      <c r="I528" s="64"/>
      <c r="J528" s="8"/>
      <c r="K528" s="64"/>
      <c r="L528" s="64"/>
      <c r="M528" s="64"/>
      <c r="N528" s="64"/>
      <c r="O528" s="64"/>
      <c r="P528" s="64"/>
      <c r="Q528" s="64"/>
    </row>
    <row r="529" spans="2:17" x14ac:dyDescent="0.25">
      <c r="B529" s="64"/>
      <c r="C529" s="64"/>
      <c r="D529" s="8"/>
      <c r="E529" s="8"/>
      <c r="F529" s="8"/>
      <c r="G529" s="8"/>
      <c r="H529" s="8"/>
      <c r="I529" s="64"/>
      <c r="J529" s="8"/>
      <c r="K529" s="64"/>
      <c r="L529" s="64"/>
      <c r="M529" s="64"/>
      <c r="N529" s="64"/>
      <c r="O529" s="64"/>
      <c r="P529" s="64"/>
      <c r="Q529" s="64"/>
    </row>
    <row r="530" spans="2:17" x14ac:dyDescent="0.25">
      <c r="B530" s="64"/>
      <c r="C530" s="64"/>
      <c r="D530" s="8"/>
      <c r="E530" s="8"/>
      <c r="F530" s="8"/>
      <c r="G530" s="8"/>
      <c r="H530" s="8"/>
      <c r="I530" s="64"/>
      <c r="J530" s="8"/>
      <c r="K530" s="64"/>
      <c r="L530" s="64"/>
      <c r="M530" s="64"/>
      <c r="N530" s="64"/>
      <c r="O530" s="64"/>
      <c r="P530" s="64"/>
      <c r="Q530" s="64"/>
    </row>
    <row r="531" spans="2:17" x14ac:dyDescent="0.25">
      <c r="B531" s="64"/>
      <c r="C531" s="64"/>
      <c r="D531" s="8"/>
      <c r="E531" s="8"/>
      <c r="F531" s="8"/>
      <c r="G531" s="8"/>
      <c r="H531" s="8"/>
      <c r="I531" s="64"/>
      <c r="J531" s="8"/>
      <c r="K531" s="64"/>
      <c r="L531" s="64"/>
      <c r="M531" s="64"/>
      <c r="N531" s="64"/>
      <c r="O531" s="64"/>
      <c r="P531" s="64"/>
      <c r="Q531" s="64"/>
    </row>
    <row r="532" spans="2:17" x14ac:dyDescent="0.25">
      <c r="B532" s="64"/>
      <c r="C532" s="64"/>
      <c r="D532" s="8"/>
      <c r="E532" s="8"/>
      <c r="F532" s="8"/>
      <c r="G532" s="8"/>
      <c r="H532" s="8"/>
      <c r="I532" s="64"/>
      <c r="J532" s="8"/>
      <c r="K532" s="64"/>
      <c r="L532" s="64"/>
      <c r="M532" s="64"/>
      <c r="N532" s="64"/>
      <c r="O532" s="64"/>
      <c r="P532" s="64"/>
      <c r="Q532" s="64"/>
    </row>
    <row r="533" spans="2:17" x14ac:dyDescent="0.25">
      <c r="B533" s="64"/>
      <c r="C533" s="64"/>
      <c r="D533" s="8"/>
      <c r="E533" s="8"/>
      <c r="F533" s="8"/>
      <c r="G533" s="8"/>
      <c r="H533" s="8"/>
      <c r="I533" s="64"/>
      <c r="J533" s="8"/>
      <c r="K533" s="64"/>
      <c r="L533" s="64"/>
      <c r="M533" s="64"/>
      <c r="N533" s="64"/>
      <c r="O533" s="64"/>
      <c r="P533" s="64"/>
      <c r="Q533" s="64"/>
    </row>
    <row r="534" spans="2:17" x14ac:dyDescent="0.25">
      <c r="B534" s="64"/>
      <c r="C534" s="64"/>
      <c r="D534" s="8"/>
      <c r="E534" s="8"/>
      <c r="F534" s="8"/>
      <c r="G534" s="8"/>
      <c r="H534" s="8"/>
      <c r="I534" s="64"/>
      <c r="J534" s="8"/>
      <c r="K534" s="64"/>
      <c r="L534" s="64"/>
      <c r="M534" s="64"/>
      <c r="N534" s="64"/>
      <c r="O534" s="64"/>
      <c r="P534" s="64"/>
      <c r="Q534" s="64"/>
    </row>
    <row r="535" spans="2:17" x14ac:dyDescent="0.25">
      <c r="B535" s="64"/>
      <c r="C535" s="64"/>
      <c r="D535" s="8"/>
      <c r="E535" s="8"/>
      <c r="F535" s="8"/>
      <c r="G535" s="8"/>
      <c r="H535" s="8"/>
      <c r="I535" s="64"/>
      <c r="J535" s="8"/>
      <c r="K535" s="64"/>
      <c r="L535" s="64"/>
      <c r="M535" s="64"/>
      <c r="N535" s="64"/>
      <c r="O535" s="64"/>
      <c r="P535" s="64"/>
      <c r="Q535" s="64"/>
    </row>
    <row r="536" spans="2:17" x14ac:dyDescent="0.25">
      <c r="B536" s="64"/>
      <c r="C536" s="64"/>
      <c r="D536" s="8"/>
      <c r="E536" s="8"/>
      <c r="F536" s="8"/>
      <c r="G536" s="8"/>
      <c r="H536" s="8"/>
      <c r="I536" s="64"/>
      <c r="J536" s="8"/>
      <c r="K536" s="64"/>
      <c r="L536" s="64"/>
      <c r="M536" s="64"/>
      <c r="N536" s="64"/>
      <c r="O536" s="64"/>
      <c r="P536" s="64"/>
      <c r="Q536" s="64"/>
    </row>
    <row r="537" spans="2:17" x14ac:dyDescent="0.25">
      <c r="B537" s="64"/>
      <c r="C537" s="64"/>
      <c r="D537" s="8"/>
      <c r="E537" s="8"/>
      <c r="F537" s="8"/>
      <c r="G537" s="8"/>
      <c r="H537" s="8"/>
      <c r="I537" s="64"/>
      <c r="J537" s="8"/>
      <c r="K537" s="64"/>
      <c r="L537" s="64"/>
      <c r="M537" s="64"/>
      <c r="N537" s="64"/>
      <c r="O537" s="64"/>
      <c r="P537" s="64"/>
      <c r="Q537" s="64"/>
    </row>
    <row r="538" spans="2:17" x14ac:dyDescent="0.25">
      <c r="B538" s="64"/>
      <c r="C538" s="64"/>
      <c r="D538" s="8"/>
      <c r="E538" s="8"/>
      <c r="F538" s="8"/>
      <c r="G538" s="8"/>
      <c r="H538" s="8"/>
      <c r="I538" s="64"/>
      <c r="J538" s="8"/>
      <c r="K538" s="64"/>
      <c r="L538" s="64"/>
      <c r="M538" s="64"/>
      <c r="N538" s="64"/>
      <c r="O538" s="64"/>
      <c r="P538" s="64"/>
      <c r="Q538" s="64"/>
    </row>
    <row r="539" spans="2:17" x14ac:dyDescent="0.25">
      <c r="B539" s="64"/>
      <c r="C539" s="64"/>
      <c r="D539" s="8"/>
      <c r="E539" s="8"/>
      <c r="F539" s="8"/>
      <c r="G539" s="8"/>
      <c r="H539" s="8"/>
      <c r="I539" s="64"/>
      <c r="J539" s="8"/>
      <c r="K539" s="64"/>
      <c r="L539" s="64"/>
      <c r="M539" s="64"/>
      <c r="N539" s="64"/>
      <c r="O539" s="64"/>
      <c r="P539" s="64"/>
      <c r="Q539" s="64"/>
    </row>
    <row r="540" spans="2:17" x14ac:dyDescent="0.25">
      <c r="B540" s="64"/>
      <c r="C540" s="64"/>
      <c r="D540" s="8"/>
      <c r="E540" s="8"/>
      <c r="F540" s="8"/>
      <c r="G540" s="8"/>
      <c r="H540" s="8"/>
      <c r="I540" s="64"/>
      <c r="J540" s="8"/>
      <c r="K540" s="64"/>
      <c r="L540" s="64"/>
      <c r="M540" s="64"/>
      <c r="N540" s="64"/>
      <c r="O540" s="64"/>
      <c r="P540" s="64"/>
      <c r="Q540" s="64"/>
    </row>
    <row r="541" spans="2:17" x14ac:dyDescent="0.25">
      <c r="B541" s="64"/>
      <c r="C541" s="64"/>
      <c r="D541" s="8"/>
      <c r="E541" s="8"/>
      <c r="F541" s="8"/>
      <c r="G541" s="8"/>
      <c r="H541" s="8"/>
      <c r="I541" s="64"/>
      <c r="J541" s="8"/>
      <c r="K541" s="64"/>
      <c r="L541" s="64"/>
      <c r="M541" s="64"/>
      <c r="N541" s="64"/>
      <c r="O541" s="64"/>
      <c r="P541" s="64"/>
      <c r="Q541" s="64"/>
    </row>
    <row r="542" spans="2:17" x14ac:dyDescent="0.25">
      <c r="B542" s="64"/>
      <c r="C542" s="64"/>
      <c r="D542" s="8"/>
      <c r="E542" s="8"/>
      <c r="F542" s="8"/>
      <c r="G542" s="8"/>
      <c r="H542" s="8"/>
      <c r="I542" s="64"/>
      <c r="J542" s="8"/>
      <c r="K542" s="64"/>
      <c r="L542" s="64"/>
      <c r="M542" s="64"/>
      <c r="N542" s="64"/>
      <c r="O542" s="64"/>
      <c r="P542" s="64"/>
      <c r="Q542" s="64"/>
    </row>
    <row r="543" spans="2:17" x14ac:dyDescent="0.25">
      <c r="B543" s="64"/>
      <c r="C543" s="64"/>
      <c r="D543" s="8"/>
      <c r="E543" s="8"/>
      <c r="F543" s="8"/>
      <c r="G543" s="8"/>
      <c r="H543" s="8"/>
      <c r="I543" s="64"/>
      <c r="J543" s="8"/>
      <c r="K543" s="64"/>
      <c r="L543" s="64"/>
      <c r="M543" s="64"/>
      <c r="N543" s="64"/>
      <c r="O543" s="64"/>
      <c r="P543" s="64"/>
      <c r="Q543" s="64"/>
    </row>
    <row r="544" spans="2:17" x14ac:dyDescent="0.25">
      <c r="B544" s="64"/>
      <c r="C544" s="64"/>
      <c r="D544" s="8"/>
      <c r="E544" s="8"/>
      <c r="F544" s="8"/>
      <c r="G544" s="8"/>
      <c r="H544" s="8"/>
      <c r="I544" s="64"/>
      <c r="J544" s="8"/>
      <c r="K544" s="64"/>
      <c r="L544" s="64"/>
      <c r="M544" s="64"/>
      <c r="N544" s="64"/>
      <c r="O544" s="64"/>
      <c r="P544" s="64"/>
      <c r="Q544" s="64"/>
    </row>
    <row r="545" spans="2:17" x14ac:dyDescent="0.25">
      <c r="B545" s="64"/>
      <c r="C545" s="64"/>
      <c r="D545" s="8"/>
      <c r="E545" s="8"/>
      <c r="F545" s="8"/>
      <c r="G545" s="8"/>
      <c r="H545" s="8"/>
      <c r="I545" s="64"/>
      <c r="J545" s="8"/>
      <c r="K545" s="64"/>
      <c r="L545" s="64"/>
      <c r="M545" s="64"/>
      <c r="N545" s="64"/>
      <c r="O545" s="64"/>
      <c r="P545" s="64"/>
      <c r="Q545" s="64"/>
    </row>
    <row r="546" spans="2:17" x14ac:dyDescent="0.25">
      <c r="B546" s="64"/>
      <c r="C546" s="64"/>
      <c r="D546" s="8"/>
      <c r="E546" s="8"/>
      <c r="F546" s="8"/>
      <c r="G546" s="8"/>
      <c r="H546" s="8"/>
      <c r="I546" s="64"/>
      <c r="J546" s="8"/>
      <c r="K546" s="64"/>
      <c r="L546" s="64"/>
      <c r="M546" s="64"/>
      <c r="N546" s="64"/>
      <c r="O546" s="64"/>
      <c r="P546" s="64"/>
      <c r="Q546" s="64"/>
    </row>
    <row r="547" spans="2:17" x14ac:dyDescent="0.25">
      <c r="B547" s="64"/>
      <c r="C547" s="64"/>
      <c r="D547" s="8"/>
      <c r="E547" s="8"/>
      <c r="F547" s="8"/>
      <c r="G547" s="8"/>
      <c r="H547" s="8"/>
      <c r="I547" s="64"/>
      <c r="J547" s="8"/>
      <c r="K547" s="64"/>
      <c r="L547" s="64"/>
      <c r="M547" s="64"/>
      <c r="N547" s="64"/>
      <c r="O547" s="64"/>
      <c r="P547" s="64"/>
      <c r="Q547" s="64"/>
    </row>
    <row r="548" spans="2:17" x14ac:dyDescent="0.25">
      <c r="B548" s="64"/>
      <c r="C548" s="64"/>
      <c r="D548" s="8"/>
      <c r="E548" s="8"/>
      <c r="F548" s="8"/>
      <c r="G548" s="8"/>
      <c r="H548" s="8"/>
      <c r="I548" s="64"/>
      <c r="J548" s="8"/>
      <c r="K548" s="64"/>
      <c r="L548" s="64"/>
      <c r="M548" s="64"/>
      <c r="N548" s="64"/>
      <c r="O548" s="64"/>
      <c r="P548" s="64"/>
      <c r="Q548" s="64"/>
    </row>
    <row r="549" spans="2:17" x14ac:dyDescent="0.25">
      <c r="B549" s="64"/>
      <c r="C549" s="64"/>
      <c r="D549" s="8"/>
      <c r="E549" s="8"/>
      <c r="F549" s="8"/>
      <c r="G549" s="8"/>
      <c r="H549" s="8"/>
      <c r="I549" s="64"/>
      <c r="J549" s="8"/>
      <c r="K549" s="64"/>
      <c r="L549" s="64"/>
      <c r="M549" s="64"/>
      <c r="N549" s="64"/>
      <c r="O549" s="64"/>
      <c r="P549" s="64"/>
      <c r="Q549" s="64"/>
    </row>
    <row r="550" spans="2:17" x14ac:dyDescent="0.25">
      <c r="B550" s="64"/>
      <c r="C550" s="64"/>
      <c r="D550" s="8"/>
      <c r="E550" s="8"/>
      <c r="F550" s="8"/>
      <c r="G550" s="8"/>
      <c r="H550" s="8"/>
      <c r="I550" s="64"/>
      <c r="J550" s="8"/>
      <c r="K550" s="64"/>
      <c r="L550" s="64"/>
      <c r="M550" s="64"/>
      <c r="N550" s="64"/>
      <c r="O550" s="64"/>
      <c r="P550" s="64"/>
      <c r="Q550" s="64"/>
    </row>
    <row r="551" spans="2:17" x14ac:dyDescent="0.25">
      <c r="B551" s="64"/>
      <c r="C551" s="64"/>
      <c r="D551" s="8"/>
      <c r="E551" s="8"/>
      <c r="F551" s="8"/>
      <c r="G551" s="8"/>
      <c r="H551" s="8"/>
      <c r="I551" s="64"/>
      <c r="J551" s="8"/>
      <c r="K551" s="64"/>
      <c r="L551" s="64"/>
      <c r="M551" s="64"/>
      <c r="N551" s="64"/>
      <c r="O551" s="64"/>
      <c r="P551" s="64"/>
      <c r="Q551" s="64"/>
    </row>
    <row r="552" spans="2:17" x14ac:dyDescent="0.25">
      <c r="B552" s="64"/>
      <c r="C552" s="64"/>
      <c r="D552" s="8"/>
      <c r="E552" s="8"/>
      <c r="F552" s="8"/>
      <c r="G552" s="8"/>
      <c r="H552" s="8"/>
      <c r="I552" s="64"/>
      <c r="J552" s="8"/>
      <c r="K552" s="64"/>
      <c r="L552" s="64"/>
      <c r="M552" s="64"/>
      <c r="N552" s="64"/>
      <c r="O552" s="64"/>
      <c r="P552" s="64"/>
      <c r="Q552" s="64"/>
    </row>
    <row r="553" spans="2:17" x14ac:dyDescent="0.25">
      <c r="B553" s="64"/>
      <c r="C553" s="64"/>
      <c r="D553" s="8"/>
      <c r="E553" s="8"/>
      <c r="F553" s="8"/>
      <c r="G553" s="8"/>
      <c r="H553" s="8"/>
      <c r="I553" s="64"/>
      <c r="J553" s="8"/>
      <c r="K553" s="64"/>
      <c r="L553" s="64"/>
      <c r="M553" s="64"/>
      <c r="N553" s="64"/>
      <c r="O553" s="64"/>
      <c r="P553" s="64"/>
      <c r="Q553" s="64"/>
    </row>
    <row r="554" spans="2:17" x14ac:dyDescent="0.25">
      <c r="B554" s="64"/>
      <c r="C554" s="64"/>
      <c r="D554" s="8"/>
      <c r="E554" s="8"/>
      <c r="F554" s="8"/>
      <c r="G554" s="8"/>
      <c r="H554" s="8"/>
      <c r="I554" s="64"/>
      <c r="J554" s="8"/>
      <c r="K554" s="64"/>
      <c r="L554" s="64"/>
      <c r="M554" s="64"/>
      <c r="N554" s="64"/>
      <c r="O554" s="64"/>
      <c r="P554" s="64"/>
      <c r="Q554" s="64"/>
    </row>
    <row r="555" spans="2:17" x14ac:dyDescent="0.25">
      <c r="B555" s="64"/>
      <c r="C555" s="64"/>
      <c r="D555" s="8"/>
      <c r="E555" s="8"/>
      <c r="F555" s="8"/>
      <c r="G555" s="8"/>
      <c r="H555" s="8"/>
      <c r="I555" s="64"/>
      <c r="J555" s="8"/>
      <c r="K555" s="64"/>
      <c r="L555" s="64"/>
      <c r="M555" s="64"/>
      <c r="N555" s="64"/>
      <c r="O555" s="64"/>
      <c r="P555" s="64"/>
      <c r="Q555" s="64"/>
    </row>
    <row r="556" spans="2:17" x14ac:dyDescent="0.25">
      <c r="B556" s="64"/>
      <c r="C556" s="64"/>
      <c r="D556" s="8"/>
      <c r="E556" s="8"/>
      <c r="F556" s="8"/>
      <c r="G556" s="8"/>
      <c r="H556" s="8"/>
      <c r="I556" s="64"/>
      <c r="J556" s="8"/>
      <c r="K556" s="64"/>
      <c r="L556" s="64"/>
      <c r="M556" s="64"/>
      <c r="N556" s="64"/>
      <c r="O556" s="64"/>
      <c r="P556" s="64"/>
      <c r="Q556" s="64"/>
    </row>
    <row r="557" spans="2:17" x14ac:dyDescent="0.25">
      <c r="B557" s="64"/>
      <c r="C557" s="64"/>
      <c r="D557" s="8"/>
      <c r="E557" s="8"/>
      <c r="F557" s="8"/>
      <c r="G557" s="8"/>
      <c r="H557" s="8"/>
      <c r="I557" s="64"/>
      <c r="J557" s="8"/>
      <c r="K557" s="64"/>
      <c r="L557" s="64"/>
      <c r="M557" s="64"/>
      <c r="N557" s="64"/>
      <c r="O557" s="64"/>
      <c r="P557" s="64"/>
      <c r="Q557" s="64"/>
    </row>
    <row r="558" spans="2:17" x14ac:dyDescent="0.25">
      <c r="B558" s="64"/>
      <c r="C558" s="64"/>
      <c r="D558" s="8"/>
      <c r="E558" s="8"/>
      <c r="F558" s="8"/>
      <c r="G558" s="8"/>
      <c r="H558" s="8"/>
      <c r="I558" s="64"/>
      <c r="J558" s="8"/>
      <c r="K558" s="64"/>
      <c r="L558" s="64"/>
      <c r="M558" s="64"/>
      <c r="N558" s="64"/>
      <c r="O558" s="64"/>
      <c r="P558" s="64"/>
      <c r="Q558" s="64"/>
    </row>
    <row r="559" spans="2:17" x14ac:dyDescent="0.25">
      <c r="B559" s="64"/>
      <c r="C559" s="64"/>
      <c r="D559" s="8"/>
      <c r="E559" s="8"/>
      <c r="F559" s="8"/>
      <c r="G559" s="8"/>
      <c r="H559" s="8"/>
      <c r="I559" s="64"/>
      <c r="J559" s="8"/>
      <c r="K559" s="64"/>
      <c r="L559" s="64"/>
      <c r="M559" s="64"/>
      <c r="N559" s="64"/>
      <c r="O559" s="64"/>
      <c r="P559" s="64"/>
      <c r="Q559" s="64"/>
    </row>
    <row r="560" spans="2:17" x14ac:dyDescent="0.25">
      <c r="B560" s="64"/>
      <c r="C560" s="64"/>
      <c r="D560" s="8"/>
      <c r="E560" s="8"/>
      <c r="F560" s="8"/>
      <c r="G560" s="8"/>
      <c r="H560" s="8"/>
      <c r="I560" s="64"/>
      <c r="J560" s="8"/>
      <c r="K560" s="64"/>
      <c r="L560" s="64"/>
      <c r="M560" s="64"/>
      <c r="N560" s="64"/>
      <c r="O560" s="64"/>
      <c r="P560" s="64"/>
      <c r="Q560" s="64"/>
    </row>
    <row r="561" spans="2:17" x14ac:dyDescent="0.25">
      <c r="B561" s="64"/>
      <c r="C561" s="64"/>
      <c r="D561" s="8"/>
      <c r="E561" s="8"/>
      <c r="F561" s="8"/>
      <c r="G561" s="8"/>
      <c r="H561" s="8"/>
      <c r="I561" s="64"/>
      <c r="J561" s="8"/>
      <c r="K561" s="64"/>
      <c r="L561" s="64"/>
      <c r="M561" s="64"/>
      <c r="N561" s="64"/>
      <c r="O561" s="64"/>
      <c r="P561" s="64"/>
      <c r="Q561" s="64"/>
    </row>
    <row r="562" spans="2:17" x14ac:dyDescent="0.25">
      <c r="B562" s="64"/>
      <c r="C562" s="64"/>
      <c r="D562" s="8"/>
      <c r="E562" s="8"/>
      <c r="F562" s="8"/>
      <c r="G562" s="8"/>
      <c r="H562" s="8"/>
      <c r="I562" s="64"/>
      <c r="J562" s="8"/>
      <c r="K562" s="64"/>
      <c r="L562" s="64"/>
      <c r="M562" s="64"/>
      <c r="N562" s="64"/>
      <c r="O562" s="64"/>
      <c r="P562" s="64"/>
      <c r="Q562" s="64"/>
    </row>
    <row r="563" spans="2:17" x14ac:dyDescent="0.25">
      <c r="B563" s="64"/>
      <c r="C563" s="64"/>
      <c r="D563" s="8"/>
      <c r="E563" s="8"/>
      <c r="F563" s="8"/>
      <c r="G563" s="8"/>
      <c r="H563" s="8"/>
      <c r="I563" s="64"/>
      <c r="J563" s="8"/>
      <c r="K563" s="64"/>
      <c r="L563" s="64"/>
      <c r="M563" s="64"/>
      <c r="N563" s="64"/>
      <c r="O563" s="64"/>
      <c r="P563" s="64"/>
      <c r="Q563" s="64"/>
    </row>
    <row r="564" spans="2:17" x14ac:dyDescent="0.25">
      <c r="B564" s="64"/>
      <c r="C564" s="64"/>
      <c r="D564" s="8"/>
      <c r="E564" s="8"/>
      <c r="F564" s="8"/>
      <c r="G564" s="8"/>
      <c r="H564" s="8"/>
      <c r="I564" s="64"/>
      <c r="J564" s="8"/>
      <c r="K564" s="64"/>
      <c r="L564" s="64"/>
      <c r="M564" s="64"/>
      <c r="N564" s="64"/>
      <c r="O564" s="64"/>
      <c r="P564" s="64"/>
      <c r="Q564" s="64"/>
    </row>
    <row r="565" spans="2:17" x14ac:dyDescent="0.25">
      <c r="B565" s="64"/>
      <c r="C565" s="64"/>
      <c r="D565" s="8"/>
      <c r="E565" s="8"/>
      <c r="F565" s="8"/>
      <c r="G565" s="8"/>
      <c r="H565" s="8"/>
      <c r="I565" s="64"/>
      <c r="J565" s="8"/>
      <c r="K565" s="64"/>
      <c r="L565" s="64"/>
      <c r="M565" s="64"/>
      <c r="N565" s="64"/>
      <c r="O565" s="64"/>
      <c r="P565" s="64"/>
      <c r="Q565" s="64"/>
    </row>
    <row r="566" spans="2:17" x14ac:dyDescent="0.25">
      <c r="B566" s="64"/>
      <c r="C566" s="64"/>
      <c r="D566" s="8"/>
      <c r="E566" s="8"/>
      <c r="F566" s="8"/>
      <c r="G566" s="8"/>
      <c r="H566" s="8"/>
      <c r="I566" s="64"/>
      <c r="J566" s="8"/>
      <c r="K566" s="64"/>
      <c r="L566" s="64"/>
      <c r="M566" s="64"/>
      <c r="N566" s="64"/>
      <c r="O566" s="64"/>
      <c r="P566" s="64"/>
      <c r="Q566" s="64"/>
    </row>
    <row r="567" spans="2:17" x14ac:dyDescent="0.25">
      <c r="B567" s="64"/>
      <c r="C567" s="64"/>
      <c r="D567" s="8"/>
      <c r="E567" s="8"/>
      <c r="F567" s="8"/>
      <c r="G567" s="8"/>
      <c r="H567" s="8"/>
      <c r="I567" s="64"/>
      <c r="J567" s="8"/>
      <c r="K567" s="64"/>
      <c r="L567" s="64"/>
      <c r="M567" s="64"/>
      <c r="N567" s="64"/>
      <c r="O567" s="64"/>
      <c r="P567" s="64"/>
      <c r="Q567" s="64"/>
    </row>
    <row r="568" spans="2:17" x14ac:dyDescent="0.25">
      <c r="B568" s="64"/>
      <c r="C568" s="64"/>
      <c r="D568" s="8"/>
      <c r="E568" s="8"/>
      <c r="F568" s="8"/>
      <c r="G568" s="8"/>
      <c r="H568" s="8"/>
      <c r="I568" s="64"/>
      <c r="J568" s="8"/>
      <c r="K568" s="64"/>
      <c r="L568" s="64"/>
      <c r="M568" s="64"/>
      <c r="N568" s="64"/>
      <c r="O568" s="64"/>
      <c r="P568" s="64"/>
      <c r="Q568" s="64"/>
    </row>
    <row r="569" spans="2:17" x14ac:dyDescent="0.25">
      <c r="B569" s="64"/>
      <c r="C569" s="64"/>
      <c r="D569" s="8"/>
      <c r="E569" s="8"/>
      <c r="F569" s="8"/>
      <c r="G569" s="8"/>
      <c r="H569" s="8"/>
      <c r="I569" s="64"/>
      <c r="J569" s="8"/>
      <c r="K569" s="64"/>
      <c r="L569" s="64"/>
      <c r="M569" s="64"/>
      <c r="N569" s="64"/>
      <c r="O569" s="64"/>
      <c r="P569" s="64"/>
      <c r="Q569" s="64"/>
    </row>
    <row r="570" spans="2:17" x14ac:dyDescent="0.25">
      <c r="B570" s="64"/>
      <c r="C570" s="64"/>
      <c r="D570" s="8"/>
      <c r="E570" s="8"/>
      <c r="F570" s="8"/>
      <c r="G570" s="8"/>
      <c r="H570" s="8"/>
      <c r="I570" s="64"/>
      <c r="J570" s="8"/>
      <c r="K570" s="64"/>
      <c r="L570" s="64"/>
      <c r="M570" s="64"/>
      <c r="N570" s="64"/>
      <c r="O570" s="64"/>
      <c r="P570" s="64"/>
      <c r="Q570" s="64"/>
    </row>
    <row r="571" spans="2:17" x14ac:dyDescent="0.25">
      <c r="B571" s="64"/>
      <c r="C571" s="64"/>
      <c r="D571" s="8"/>
      <c r="E571" s="8"/>
      <c r="F571" s="8"/>
      <c r="G571" s="8"/>
      <c r="H571" s="8"/>
      <c r="I571" s="64"/>
      <c r="J571" s="8"/>
      <c r="K571" s="64"/>
      <c r="L571" s="64"/>
      <c r="M571" s="64"/>
      <c r="N571" s="64"/>
      <c r="O571" s="64"/>
      <c r="P571" s="64"/>
      <c r="Q571" s="64"/>
    </row>
    <row r="572" spans="2:17" x14ac:dyDescent="0.25">
      <c r="B572" s="64"/>
      <c r="C572" s="64"/>
      <c r="D572" s="8"/>
      <c r="E572" s="8"/>
      <c r="F572" s="8"/>
      <c r="G572" s="8"/>
      <c r="H572" s="8"/>
      <c r="I572" s="64"/>
      <c r="J572" s="8"/>
      <c r="K572" s="64"/>
      <c r="L572" s="64"/>
      <c r="M572" s="64"/>
      <c r="N572" s="64"/>
      <c r="O572" s="64"/>
      <c r="P572" s="64"/>
      <c r="Q572" s="64"/>
    </row>
    <row r="573" spans="2:17" x14ac:dyDescent="0.25">
      <c r="B573" s="64"/>
      <c r="C573" s="64"/>
      <c r="D573" s="8"/>
      <c r="E573" s="8"/>
      <c r="F573" s="8"/>
      <c r="G573" s="8"/>
      <c r="H573" s="8"/>
      <c r="I573" s="64"/>
      <c r="J573" s="8"/>
      <c r="K573" s="64"/>
      <c r="L573" s="64"/>
      <c r="M573" s="64"/>
      <c r="N573" s="64"/>
      <c r="O573" s="64"/>
      <c r="P573" s="64"/>
      <c r="Q573" s="64"/>
    </row>
    <row r="574" spans="2:17" x14ac:dyDescent="0.25">
      <c r="B574" s="64"/>
      <c r="C574" s="64"/>
      <c r="D574" s="8"/>
      <c r="E574" s="8"/>
      <c r="F574" s="8"/>
      <c r="G574" s="8"/>
      <c r="H574" s="8"/>
      <c r="I574" s="64"/>
      <c r="J574" s="8"/>
      <c r="K574" s="64"/>
      <c r="L574" s="64"/>
      <c r="M574" s="64"/>
      <c r="N574" s="64"/>
      <c r="O574" s="64"/>
      <c r="P574" s="64"/>
      <c r="Q574" s="64"/>
    </row>
    <row r="575" spans="2:17" x14ac:dyDescent="0.25">
      <c r="B575" s="64"/>
      <c r="C575" s="64"/>
      <c r="D575" s="8"/>
      <c r="E575" s="8"/>
      <c r="F575" s="8"/>
      <c r="G575" s="8"/>
      <c r="H575" s="8"/>
      <c r="I575" s="64"/>
      <c r="J575" s="8"/>
      <c r="K575" s="64"/>
      <c r="L575" s="64"/>
      <c r="M575" s="64"/>
      <c r="N575" s="64"/>
      <c r="O575" s="64"/>
      <c r="P575" s="64"/>
      <c r="Q575" s="64"/>
    </row>
    <row r="576" spans="2:17" x14ac:dyDescent="0.25">
      <c r="B576" s="64"/>
      <c r="C576" s="64"/>
      <c r="D576" s="8"/>
      <c r="E576" s="8"/>
      <c r="F576" s="8"/>
      <c r="G576" s="8"/>
      <c r="H576" s="8"/>
      <c r="I576" s="64"/>
      <c r="J576" s="8"/>
      <c r="K576" s="64"/>
      <c r="L576" s="64"/>
      <c r="M576" s="64"/>
      <c r="N576" s="64"/>
      <c r="O576" s="64"/>
      <c r="P576" s="64"/>
      <c r="Q576" s="64"/>
    </row>
    <row r="577" spans="2:17" x14ac:dyDescent="0.25">
      <c r="B577" s="64"/>
      <c r="C577" s="64"/>
      <c r="D577" s="8"/>
      <c r="E577" s="8"/>
      <c r="F577" s="8"/>
      <c r="G577" s="8"/>
      <c r="H577" s="8"/>
      <c r="I577" s="64"/>
      <c r="J577" s="8"/>
      <c r="K577" s="64"/>
      <c r="L577" s="64"/>
      <c r="M577" s="64"/>
      <c r="N577" s="64"/>
      <c r="O577" s="64"/>
      <c r="P577" s="64"/>
      <c r="Q577" s="64"/>
    </row>
    <row r="578" spans="2:17" x14ac:dyDescent="0.25">
      <c r="B578" s="64"/>
      <c r="C578" s="64"/>
      <c r="D578" s="8"/>
      <c r="E578" s="8"/>
      <c r="F578" s="8"/>
      <c r="G578" s="8"/>
      <c r="H578" s="8"/>
      <c r="I578" s="64"/>
      <c r="J578" s="8"/>
      <c r="K578" s="64"/>
      <c r="L578" s="64"/>
      <c r="M578" s="64"/>
      <c r="N578" s="64"/>
      <c r="O578" s="64"/>
      <c r="P578" s="64"/>
      <c r="Q578" s="64"/>
    </row>
    <row r="579" spans="2:17" x14ac:dyDescent="0.25">
      <c r="B579" s="64"/>
      <c r="C579" s="64"/>
      <c r="D579" s="8"/>
      <c r="E579" s="8"/>
      <c r="F579" s="8"/>
      <c r="G579" s="8"/>
      <c r="H579" s="8"/>
      <c r="I579" s="64"/>
      <c r="J579" s="8"/>
      <c r="K579" s="64"/>
      <c r="L579" s="64"/>
      <c r="M579" s="64"/>
      <c r="N579" s="64"/>
      <c r="O579" s="64"/>
      <c r="P579" s="64"/>
      <c r="Q579" s="64"/>
    </row>
    <row r="580" spans="2:17" x14ac:dyDescent="0.25">
      <c r="B580" s="64"/>
      <c r="C580" s="64"/>
      <c r="D580" s="8"/>
      <c r="E580" s="8"/>
      <c r="F580" s="8"/>
      <c r="G580" s="8"/>
      <c r="H580" s="8"/>
      <c r="I580" s="64"/>
      <c r="J580" s="8"/>
      <c r="K580" s="64"/>
      <c r="L580" s="64"/>
      <c r="M580" s="64"/>
      <c r="N580" s="64"/>
      <c r="O580" s="64"/>
      <c r="P580" s="64"/>
      <c r="Q580" s="64"/>
    </row>
    <row r="581" spans="2:17" x14ac:dyDescent="0.25">
      <c r="B581" s="64"/>
      <c r="C581" s="64"/>
      <c r="D581" s="8"/>
      <c r="E581" s="8"/>
      <c r="F581" s="8"/>
      <c r="G581" s="8"/>
      <c r="H581" s="8"/>
      <c r="I581" s="64"/>
      <c r="J581" s="8"/>
      <c r="K581" s="64"/>
      <c r="L581" s="64"/>
      <c r="M581" s="64"/>
      <c r="N581" s="64"/>
      <c r="O581" s="64"/>
      <c r="P581" s="64"/>
      <c r="Q581" s="64"/>
    </row>
    <row r="582" spans="2:17" x14ac:dyDescent="0.25">
      <c r="B582" s="64"/>
      <c r="C582" s="64"/>
      <c r="D582" s="8"/>
      <c r="E582" s="8"/>
      <c r="F582" s="8"/>
      <c r="G582" s="8"/>
      <c r="H582" s="8"/>
      <c r="I582" s="64"/>
      <c r="J582" s="8"/>
      <c r="K582" s="64"/>
      <c r="L582" s="64"/>
      <c r="M582" s="64"/>
      <c r="N582" s="64"/>
      <c r="O582" s="64"/>
      <c r="P582" s="64"/>
      <c r="Q582" s="64"/>
    </row>
    <row r="583" spans="2:17" x14ac:dyDescent="0.25">
      <c r="B583" s="64"/>
      <c r="C583" s="64"/>
      <c r="D583" s="8"/>
      <c r="E583" s="8"/>
      <c r="F583" s="8"/>
      <c r="G583" s="8"/>
      <c r="H583" s="8"/>
      <c r="I583" s="64"/>
      <c r="J583" s="8"/>
      <c r="K583" s="64"/>
      <c r="L583" s="64"/>
      <c r="M583" s="64"/>
      <c r="N583" s="64"/>
      <c r="O583" s="64"/>
      <c r="P583" s="64"/>
      <c r="Q583" s="64"/>
    </row>
    <row r="584" spans="2:17" x14ac:dyDescent="0.25">
      <c r="B584" s="64"/>
      <c r="C584" s="64"/>
      <c r="D584" s="8"/>
      <c r="E584" s="8"/>
      <c r="F584" s="8"/>
      <c r="G584" s="8"/>
      <c r="H584" s="8"/>
      <c r="I584" s="64"/>
      <c r="J584" s="8"/>
      <c r="K584" s="64"/>
      <c r="L584" s="64"/>
      <c r="M584" s="64"/>
      <c r="N584" s="64"/>
      <c r="O584" s="64"/>
      <c r="P584" s="64"/>
      <c r="Q584" s="64"/>
    </row>
    <row r="585" spans="2:17" x14ac:dyDescent="0.25">
      <c r="B585" s="64"/>
      <c r="C585" s="64"/>
      <c r="D585" s="8"/>
      <c r="E585" s="8"/>
      <c r="F585" s="8"/>
      <c r="G585" s="8"/>
      <c r="H585" s="8"/>
      <c r="I585" s="64"/>
      <c r="J585" s="8"/>
      <c r="K585" s="64"/>
      <c r="L585" s="64"/>
      <c r="M585" s="64"/>
      <c r="N585" s="64"/>
      <c r="O585" s="64"/>
      <c r="P585" s="64"/>
      <c r="Q585" s="64"/>
    </row>
    <row r="586" spans="2:17" x14ac:dyDescent="0.25">
      <c r="B586" s="64"/>
      <c r="C586" s="64"/>
      <c r="D586" s="8"/>
      <c r="E586" s="8"/>
      <c r="F586" s="8"/>
      <c r="G586" s="8"/>
      <c r="H586" s="8"/>
      <c r="I586" s="64"/>
      <c r="J586" s="8"/>
      <c r="K586" s="64"/>
      <c r="L586" s="64"/>
      <c r="M586" s="64"/>
      <c r="N586" s="64"/>
      <c r="O586" s="64"/>
      <c r="P586" s="64"/>
      <c r="Q586" s="64"/>
    </row>
    <row r="587" spans="2:17" x14ac:dyDescent="0.25">
      <c r="B587" s="64"/>
      <c r="C587" s="64"/>
      <c r="D587" s="8"/>
      <c r="E587" s="8"/>
      <c r="F587" s="8"/>
      <c r="G587" s="8"/>
      <c r="H587" s="8"/>
      <c r="I587" s="64"/>
      <c r="J587" s="8"/>
      <c r="K587" s="64"/>
      <c r="L587" s="64"/>
      <c r="M587" s="64"/>
      <c r="N587" s="64"/>
      <c r="O587" s="64"/>
      <c r="P587" s="64"/>
      <c r="Q587" s="64"/>
    </row>
    <row r="588" spans="2:17" x14ac:dyDescent="0.25">
      <c r="B588" s="64"/>
      <c r="C588" s="64"/>
      <c r="D588" s="8"/>
      <c r="E588" s="8"/>
      <c r="F588" s="8"/>
      <c r="G588" s="8"/>
      <c r="H588" s="8"/>
      <c r="I588" s="64"/>
      <c r="J588" s="8"/>
      <c r="K588" s="64"/>
      <c r="L588" s="64"/>
      <c r="M588" s="64"/>
      <c r="N588" s="64"/>
      <c r="O588" s="64"/>
      <c r="P588" s="64"/>
      <c r="Q588" s="64"/>
    </row>
    <row r="589" spans="2:17" x14ac:dyDescent="0.25">
      <c r="B589" s="64"/>
      <c r="C589" s="64"/>
      <c r="D589" s="8"/>
      <c r="E589" s="8"/>
      <c r="F589" s="8"/>
      <c r="G589" s="8"/>
      <c r="H589" s="8"/>
      <c r="I589" s="64"/>
      <c r="J589" s="8"/>
      <c r="K589" s="64"/>
      <c r="L589" s="64"/>
      <c r="M589" s="64"/>
      <c r="N589" s="64"/>
      <c r="O589" s="64"/>
      <c r="P589" s="64"/>
      <c r="Q589" s="64"/>
    </row>
    <row r="590" spans="2:17" x14ac:dyDescent="0.25">
      <c r="B590" s="64"/>
      <c r="C590" s="64"/>
      <c r="D590" s="8"/>
      <c r="E590" s="8"/>
      <c r="F590" s="8"/>
      <c r="G590" s="8"/>
      <c r="H590" s="8"/>
      <c r="I590" s="64"/>
      <c r="J590" s="8"/>
      <c r="K590" s="64"/>
      <c r="L590" s="64"/>
      <c r="M590" s="64"/>
      <c r="N590" s="64"/>
      <c r="O590" s="64"/>
      <c r="P590" s="64"/>
      <c r="Q590" s="64"/>
    </row>
    <row r="591" spans="2:17" x14ac:dyDescent="0.25">
      <c r="B591" s="64"/>
      <c r="C591" s="64"/>
      <c r="D591" s="8"/>
      <c r="E591" s="8"/>
      <c r="F591" s="8"/>
      <c r="G591" s="8"/>
      <c r="H591" s="8"/>
      <c r="I591" s="64"/>
      <c r="J591" s="8"/>
      <c r="K591" s="64"/>
      <c r="L591" s="64"/>
      <c r="M591" s="64"/>
      <c r="N591" s="64"/>
      <c r="O591" s="64"/>
      <c r="P591" s="64"/>
      <c r="Q591" s="64"/>
    </row>
    <row r="592" spans="2:17" x14ac:dyDescent="0.25">
      <c r="B592" s="64"/>
      <c r="C592" s="64"/>
      <c r="D592" s="8"/>
      <c r="E592" s="8"/>
      <c r="F592" s="8"/>
      <c r="G592" s="8"/>
      <c r="H592" s="8"/>
      <c r="I592" s="64"/>
      <c r="J592" s="8"/>
      <c r="K592" s="64"/>
      <c r="L592" s="64"/>
      <c r="M592" s="64"/>
      <c r="N592" s="64"/>
      <c r="O592" s="64"/>
      <c r="P592" s="64"/>
      <c r="Q592" s="64"/>
    </row>
    <row r="593" spans="2:17" x14ac:dyDescent="0.25">
      <c r="B593" s="64"/>
      <c r="C593" s="64"/>
      <c r="D593" s="8"/>
      <c r="E593" s="8"/>
      <c r="F593" s="8"/>
      <c r="G593" s="8"/>
      <c r="H593" s="8"/>
      <c r="I593" s="64"/>
      <c r="J593" s="8"/>
      <c r="K593" s="64"/>
      <c r="L593" s="64"/>
      <c r="M593" s="64"/>
      <c r="N593" s="64"/>
      <c r="O593" s="64"/>
      <c r="P593" s="64"/>
      <c r="Q593" s="64"/>
    </row>
    <row r="594" spans="2:17" x14ac:dyDescent="0.25">
      <c r="B594" s="64"/>
      <c r="C594" s="64"/>
      <c r="D594" s="8"/>
      <c r="E594" s="8"/>
      <c r="F594" s="8"/>
      <c r="G594" s="8"/>
      <c r="H594" s="8"/>
      <c r="I594" s="64"/>
      <c r="J594" s="8"/>
      <c r="K594" s="64"/>
      <c r="L594" s="64"/>
      <c r="M594" s="64"/>
      <c r="N594" s="64"/>
      <c r="O594" s="64"/>
      <c r="P594" s="64"/>
      <c r="Q594" s="64"/>
    </row>
    <row r="595" spans="2:17" x14ac:dyDescent="0.25">
      <c r="B595" s="64"/>
      <c r="C595" s="64"/>
      <c r="D595" s="8"/>
      <c r="E595" s="8"/>
      <c r="F595" s="8"/>
      <c r="G595" s="8"/>
      <c r="H595" s="8"/>
      <c r="I595" s="64"/>
      <c r="J595" s="8"/>
      <c r="K595" s="64"/>
      <c r="L595" s="64"/>
      <c r="M595" s="64"/>
      <c r="N595" s="64"/>
      <c r="O595" s="64"/>
      <c r="P595" s="64"/>
      <c r="Q595" s="64"/>
    </row>
    <row r="596" spans="2:17" x14ac:dyDescent="0.25">
      <c r="B596" s="64"/>
      <c r="C596" s="64"/>
      <c r="D596" s="8"/>
      <c r="E596" s="8"/>
      <c r="F596" s="8"/>
      <c r="G596" s="8"/>
      <c r="H596" s="8"/>
      <c r="I596" s="64"/>
      <c r="J596" s="8"/>
      <c r="K596" s="64"/>
      <c r="L596" s="64"/>
      <c r="M596" s="64"/>
      <c r="N596" s="64"/>
      <c r="O596" s="64"/>
      <c r="P596" s="64"/>
      <c r="Q596" s="64"/>
    </row>
    <row r="597" spans="2:17" x14ac:dyDescent="0.25">
      <c r="B597" s="64"/>
      <c r="C597" s="64"/>
      <c r="D597" s="8"/>
      <c r="E597" s="8"/>
      <c r="F597" s="8"/>
      <c r="G597" s="8"/>
      <c r="H597" s="8"/>
      <c r="I597" s="64"/>
      <c r="J597" s="8"/>
      <c r="K597" s="64"/>
      <c r="L597" s="64"/>
      <c r="M597" s="64"/>
      <c r="N597" s="64"/>
      <c r="O597" s="64"/>
      <c r="P597" s="64"/>
      <c r="Q597" s="64"/>
    </row>
    <row r="598" spans="2:17" x14ac:dyDescent="0.25">
      <c r="B598" s="64"/>
      <c r="C598" s="64"/>
      <c r="D598" s="8"/>
      <c r="E598" s="8"/>
      <c r="F598" s="8"/>
      <c r="G598" s="8"/>
      <c r="H598" s="8"/>
      <c r="I598" s="64"/>
      <c r="J598" s="8"/>
      <c r="K598" s="64"/>
      <c r="L598" s="64"/>
      <c r="M598" s="64"/>
      <c r="N598" s="64"/>
      <c r="O598" s="64"/>
      <c r="P598" s="64"/>
      <c r="Q598" s="64"/>
    </row>
    <row r="599" spans="2:17" x14ac:dyDescent="0.25">
      <c r="B599" s="64"/>
      <c r="C599" s="64"/>
      <c r="D599" s="8"/>
      <c r="E599" s="8"/>
      <c r="F599" s="8"/>
      <c r="G599" s="8"/>
      <c r="H599" s="8"/>
      <c r="I599" s="64"/>
      <c r="J599" s="8"/>
      <c r="K599" s="64"/>
      <c r="L599" s="64"/>
      <c r="M599" s="64"/>
      <c r="N599" s="64"/>
      <c r="O599" s="64"/>
      <c r="P599" s="64"/>
      <c r="Q599" s="64"/>
    </row>
    <row r="600" spans="2:17" x14ac:dyDescent="0.25">
      <c r="B600" s="64"/>
      <c r="C600" s="64"/>
      <c r="D600" s="8"/>
      <c r="E600" s="8"/>
      <c r="F600" s="8"/>
      <c r="G600" s="8"/>
      <c r="H600" s="8"/>
      <c r="I600" s="64"/>
      <c r="J600" s="8"/>
      <c r="K600" s="64"/>
      <c r="L600" s="64"/>
      <c r="M600" s="64"/>
      <c r="N600" s="64"/>
      <c r="O600" s="64"/>
      <c r="P600" s="64"/>
      <c r="Q600" s="64"/>
    </row>
    <row r="601" spans="2:17" x14ac:dyDescent="0.25">
      <c r="B601" s="64"/>
      <c r="C601" s="64"/>
      <c r="D601" s="8"/>
      <c r="E601" s="8"/>
      <c r="F601" s="8"/>
      <c r="G601" s="8"/>
      <c r="H601" s="8"/>
      <c r="I601" s="64"/>
      <c r="J601" s="8"/>
      <c r="K601" s="64"/>
      <c r="L601" s="64"/>
      <c r="M601" s="64"/>
      <c r="N601" s="64"/>
      <c r="O601" s="64"/>
      <c r="P601" s="64"/>
      <c r="Q601" s="64"/>
    </row>
    <row r="602" spans="2:17" x14ac:dyDescent="0.25">
      <c r="B602" s="64"/>
      <c r="C602" s="64"/>
      <c r="D602" s="8"/>
      <c r="E602" s="8"/>
      <c r="F602" s="8"/>
      <c r="G602" s="8"/>
      <c r="H602" s="8"/>
      <c r="I602" s="64"/>
      <c r="J602" s="8"/>
      <c r="K602" s="64"/>
      <c r="L602" s="64"/>
      <c r="M602" s="64"/>
      <c r="N602" s="64"/>
      <c r="O602" s="64"/>
      <c r="P602" s="64"/>
      <c r="Q602" s="64"/>
    </row>
    <row r="603" spans="2:17" x14ac:dyDescent="0.25">
      <c r="B603" s="64"/>
      <c r="C603" s="64"/>
      <c r="D603" s="8"/>
      <c r="E603" s="8"/>
      <c r="F603" s="8"/>
      <c r="G603" s="8"/>
      <c r="H603" s="8"/>
      <c r="I603" s="64"/>
      <c r="J603" s="8"/>
      <c r="K603" s="64"/>
      <c r="L603" s="64"/>
      <c r="M603" s="64"/>
      <c r="N603" s="64"/>
      <c r="O603" s="64"/>
      <c r="P603" s="64"/>
      <c r="Q603" s="64"/>
    </row>
    <row r="604" spans="2:17" x14ac:dyDescent="0.25">
      <c r="B604" s="64"/>
      <c r="C604" s="64"/>
      <c r="D604" s="8"/>
      <c r="E604" s="8"/>
      <c r="F604" s="8"/>
      <c r="G604" s="8"/>
      <c r="H604" s="8"/>
      <c r="I604" s="64"/>
      <c r="J604" s="8"/>
      <c r="K604" s="64"/>
      <c r="L604" s="64"/>
      <c r="M604" s="64"/>
      <c r="N604" s="64"/>
      <c r="O604" s="64"/>
      <c r="P604" s="64"/>
      <c r="Q604" s="64"/>
    </row>
    <row r="605" spans="2:17" x14ac:dyDescent="0.25">
      <c r="B605" s="64"/>
      <c r="C605" s="64"/>
      <c r="D605" s="8"/>
      <c r="E605" s="8"/>
      <c r="F605" s="8"/>
      <c r="G605" s="8"/>
      <c r="H605" s="8"/>
      <c r="I605" s="64"/>
      <c r="J605" s="8"/>
      <c r="K605" s="64"/>
      <c r="L605" s="64"/>
      <c r="M605" s="64"/>
      <c r="N605" s="64"/>
      <c r="O605" s="64"/>
      <c r="P605" s="64"/>
      <c r="Q605" s="64"/>
    </row>
    <row r="606" spans="2:17" x14ac:dyDescent="0.25">
      <c r="B606" s="64"/>
      <c r="C606" s="64"/>
      <c r="D606" s="8"/>
      <c r="E606" s="8"/>
      <c r="F606" s="8"/>
      <c r="G606" s="8"/>
      <c r="H606" s="8"/>
      <c r="I606" s="64"/>
      <c r="J606" s="8"/>
      <c r="K606" s="64"/>
      <c r="L606" s="64"/>
      <c r="M606" s="64"/>
      <c r="N606" s="64"/>
      <c r="O606" s="64"/>
      <c r="P606" s="64"/>
      <c r="Q606" s="64"/>
    </row>
    <row r="607" spans="2:17" x14ac:dyDescent="0.25">
      <c r="B607" s="64"/>
      <c r="C607" s="64"/>
      <c r="D607" s="8"/>
      <c r="E607" s="8"/>
      <c r="F607" s="8"/>
      <c r="G607" s="8"/>
      <c r="H607" s="8"/>
      <c r="I607" s="64"/>
      <c r="J607" s="8"/>
      <c r="K607" s="64"/>
      <c r="L607" s="64"/>
      <c r="M607" s="64"/>
      <c r="N607" s="64"/>
      <c r="O607" s="64"/>
      <c r="P607" s="64"/>
      <c r="Q607" s="64"/>
    </row>
    <row r="608" spans="2:17" x14ac:dyDescent="0.25">
      <c r="B608" s="64"/>
      <c r="C608" s="64"/>
      <c r="D608" s="8"/>
      <c r="E608" s="8"/>
      <c r="F608" s="8"/>
      <c r="G608" s="8"/>
      <c r="H608" s="8"/>
      <c r="I608" s="64"/>
      <c r="J608" s="8"/>
      <c r="K608" s="64"/>
      <c r="L608" s="64"/>
      <c r="M608" s="64"/>
      <c r="N608" s="64"/>
      <c r="O608" s="64"/>
      <c r="P608" s="64"/>
      <c r="Q608" s="64"/>
    </row>
    <row r="609" spans="2:17" x14ac:dyDescent="0.25">
      <c r="B609" s="64"/>
      <c r="C609" s="64"/>
      <c r="D609" s="8"/>
      <c r="E609" s="8"/>
      <c r="F609" s="8"/>
      <c r="G609" s="8"/>
      <c r="H609" s="8"/>
      <c r="I609" s="64"/>
      <c r="J609" s="8"/>
      <c r="K609" s="64"/>
      <c r="L609" s="64"/>
      <c r="M609" s="64"/>
      <c r="N609" s="64"/>
      <c r="O609" s="64"/>
      <c r="P609" s="64"/>
      <c r="Q609" s="64"/>
    </row>
    <row r="610" spans="2:17" x14ac:dyDescent="0.25">
      <c r="B610" s="64"/>
      <c r="C610" s="64"/>
      <c r="D610" s="8"/>
      <c r="E610" s="8"/>
      <c r="F610" s="8"/>
      <c r="G610" s="8"/>
      <c r="H610" s="8"/>
      <c r="I610" s="64"/>
      <c r="J610" s="8"/>
      <c r="K610" s="64"/>
      <c r="L610" s="64"/>
      <c r="M610" s="64"/>
      <c r="N610" s="64"/>
      <c r="O610" s="64"/>
      <c r="P610" s="64"/>
      <c r="Q610" s="64"/>
    </row>
    <row r="611" spans="2:17" x14ac:dyDescent="0.25">
      <c r="B611" s="64"/>
      <c r="C611" s="64"/>
      <c r="D611" s="8"/>
      <c r="E611" s="8"/>
      <c r="F611" s="8"/>
      <c r="G611" s="8"/>
      <c r="H611" s="8"/>
      <c r="I611" s="64"/>
      <c r="J611" s="8"/>
      <c r="K611" s="64"/>
      <c r="L611" s="64"/>
      <c r="M611" s="64"/>
      <c r="N611" s="64"/>
      <c r="O611" s="64"/>
      <c r="P611" s="64"/>
      <c r="Q611" s="64"/>
    </row>
    <row r="612" spans="2:17" x14ac:dyDescent="0.25">
      <c r="B612" s="64"/>
      <c r="C612" s="64"/>
      <c r="D612" s="8"/>
      <c r="E612" s="8"/>
      <c r="F612" s="8"/>
      <c r="G612" s="8"/>
      <c r="H612" s="8"/>
      <c r="I612" s="64"/>
      <c r="J612" s="8"/>
      <c r="K612" s="64"/>
      <c r="L612" s="64"/>
      <c r="M612" s="64"/>
      <c r="N612" s="64"/>
      <c r="O612" s="64"/>
      <c r="P612" s="64"/>
      <c r="Q612" s="64"/>
    </row>
    <row r="613" spans="2:17" x14ac:dyDescent="0.25">
      <c r="B613" s="64"/>
      <c r="C613" s="64"/>
      <c r="D613" s="8"/>
      <c r="E613" s="8"/>
      <c r="F613" s="8"/>
      <c r="G613" s="8"/>
      <c r="H613" s="8"/>
      <c r="I613" s="64"/>
      <c r="J613" s="8"/>
      <c r="K613" s="64"/>
      <c r="L613" s="64"/>
      <c r="M613" s="64"/>
      <c r="N613" s="64"/>
      <c r="O613" s="64"/>
      <c r="P613" s="64"/>
      <c r="Q613" s="64"/>
    </row>
    <row r="614" spans="2:17" x14ac:dyDescent="0.25">
      <c r="B614" s="64"/>
      <c r="C614" s="64"/>
      <c r="D614" s="8"/>
      <c r="E614" s="8"/>
      <c r="F614" s="8"/>
      <c r="G614" s="8"/>
      <c r="H614" s="8"/>
      <c r="I614" s="64"/>
      <c r="J614" s="8"/>
      <c r="K614" s="64"/>
      <c r="L614" s="64"/>
      <c r="M614" s="64"/>
      <c r="N614" s="64"/>
      <c r="O614" s="64"/>
      <c r="P614" s="64"/>
      <c r="Q614" s="64"/>
    </row>
    <row r="615" spans="2:17" x14ac:dyDescent="0.25">
      <c r="B615" s="64"/>
      <c r="C615" s="64"/>
      <c r="D615" s="8"/>
      <c r="E615" s="8"/>
      <c r="F615" s="8"/>
      <c r="G615" s="8"/>
      <c r="H615" s="8"/>
      <c r="I615" s="64"/>
      <c r="J615" s="8"/>
      <c r="K615" s="64"/>
      <c r="L615" s="64"/>
      <c r="M615" s="64"/>
      <c r="N615" s="64"/>
      <c r="O615" s="64"/>
      <c r="P615" s="64"/>
      <c r="Q615" s="64"/>
    </row>
    <row r="616" spans="2:17" x14ac:dyDescent="0.25">
      <c r="B616" s="64"/>
      <c r="C616" s="64"/>
      <c r="D616" s="8"/>
      <c r="E616" s="8"/>
      <c r="F616" s="8"/>
      <c r="G616" s="8"/>
      <c r="H616" s="8"/>
      <c r="I616" s="64"/>
      <c r="J616" s="8"/>
      <c r="K616" s="64"/>
      <c r="L616" s="64"/>
      <c r="M616" s="64"/>
      <c r="N616" s="64"/>
      <c r="O616" s="64"/>
      <c r="P616" s="64"/>
      <c r="Q616" s="64"/>
    </row>
    <row r="617" spans="2:17" x14ac:dyDescent="0.25">
      <c r="B617" s="64"/>
      <c r="C617" s="64"/>
      <c r="D617" s="8"/>
      <c r="E617" s="8"/>
      <c r="F617" s="8"/>
      <c r="G617" s="8"/>
      <c r="H617" s="8"/>
      <c r="I617" s="64"/>
      <c r="J617" s="8"/>
      <c r="K617" s="64"/>
      <c r="L617" s="64"/>
      <c r="M617" s="64"/>
      <c r="N617" s="64"/>
      <c r="O617" s="64"/>
      <c r="P617" s="64"/>
      <c r="Q617" s="64"/>
    </row>
    <row r="618" spans="2:17" x14ac:dyDescent="0.25">
      <c r="B618" s="64"/>
      <c r="C618" s="64"/>
      <c r="D618" s="8"/>
      <c r="E618" s="8"/>
      <c r="F618" s="8"/>
      <c r="G618" s="8"/>
      <c r="H618" s="8"/>
      <c r="I618" s="64"/>
      <c r="J618" s="8"/>
      <c r="K618" s="64"/>
      <c r="L618" s="64"/>
      <c r="M618" s="64"/>
      <c r="N618" s="64"/>
      <c r="O618" s="64"/>
      <c r="P618" s="64"/>
      <c r="Q618" s="64"/>
    </row>
    <row r="619" spans="2:17" x14ac:dyDescent="0.25">
      <c r="B619" s="64"/>
      <c r="C619" s="64"/>
      <c r="D619" s="8"/>
      <c r="E619" s="8"/>
      <c r="F619" s="8"/>
      <c r="G619" s="8"/>
      <c r="H619" s="8"/>
      <c r="I619" s="64"/>
      <c r="J619" s="8"/>
      <c r="K619" s="64"/>
      <c r="L619" s="64"/>
      <c r="M619" s="64"/>
      <c r="N619" s="64"/>
      <c r="O619" s="64"/>
      <c r="P619" s="64"/>
      <c r="Q619" s="64"/>
    </row>
    <row r="620" spans="2:17" x14ac:dyDescent="0.25">
      <c r="B620" s="64"/>
      <c r="C620" s="64"/>
      <c r="D620" s="8"/>
      <c r="E620" s="8"/>
      <c r="F620" s="8"/>
      <c r="G620" s="8"/>
      <c r="H620" s="8"/>
      <c r="I620" s="64"/>
      <c r="J620" s="8"/>
      <c r="K620" s="64"/>
      <c r="L620" s="64"/>
      <c r="M620" s="64"/>
      <c r="N620" s="64"/>
      <c r="O620" s="64"/>
      <c r="P620" s="64"/>
      <c r="Q620" s="64"/>
    </row>
    <row r="621" spans="2:17" x14ac:dyDescent="0.25">
      <c r="B621" s="64"/>
      <c r="C621" s="64"/>
      <c r="D621" s="8"/>
      <c r="E621" s="8"/>
      <c r="F621" s="8"/>
      <c r="G621" s="8"/>
      <c r="H621" s="8"/>
      <c r="I621" s="64"/>
      <c r="J621" s="8"/>
      <c r="K621" s="64"/>
      <c r="L621" s="64"/>
      <c r="M621" s="64"/>
      <c r="N621" s="64"/>
      <c r="O621" s="64"/>
      <c r="P621" s="64"/>
      <c r="Q621" s="64"/>
    </row>
    <row r="622" spans="2:17" x14ac:dyDescent="0.25">
      <c r="B622" s="64"/>
      <c r="C622" s="64"/>
      <c r="D622" s="8"/>
      <c r="E622" s="8"/>
      <c r="F622" s="8"/>
      <c r="G622" s="8"/>
      <c r="H622" s="8"/>
      <c r="I622" s="64"/>
      <c r="J622" s="8"/>
      <c r="K622" s="64"/>
      <c r="L622" s="64"/>
      <c r="M622" s="64"/>
      <c r="N622" s="64"/>
      <c r="O622" s="64"/>
      <c r="P622" s="64"/>
      <c r="Q622" s="64"/>
    </row>
    <row r="623" spans="2:17" x14ac:dyDescent="0.25">
      <c r="B623" s="64"/>
      <c r="C623" s="64"/>
      <c r="D623" s="8"/>
      <c r="E623" s="8"/>
      <c r="F623" s="8"/>
      <c r="G623" s="8"/>
      <c r="H623" s="8"/>
      <c r="I623" s="64"/>
      <c r="J623" s="8"/>
      <c r="K623" s="64"/>
      <c r="L623" s="64"/>
      <c r="M623" s="64"/>
      <c r="N623" s="64"/>
      <c r="O623" s="64"/>
      <c r="P623" s="64"/>
      <c r="Q623" s="64"/>
    </row>
    <row r="624" spans="2:17" x14ac:dyDescent="0.25">
      <c r="B624" s="64"/>
      <c r="C624" s="64"/>
      <c r="D624" s="8"/>
      <c r="E624" s="8"/>
      <c r="F624" s="8"/>
      <c r="G624" s="8"/>
      <c r="H624" s="8"/>
      <c r="I624" s="64"/>
      <c r="J624" s="8"/>
      <c r="K624" s="64"/>
      <c r="L624" s="64"/>
      <c r="M624" s="64"/>
      <c r="N624" s="64"/>
      <c r="O624" s="64"/>
      <c r="P624" s="64"/>
      <c r="Q624" s="64"/>
    </row>
    <row r="625" spans="2:17" x14ac:dyDescent="0.25">
      <c r="B625" s="64"/>
      <c r="C625" s="64"/>
      <c r="D625" s="8"/>
      <c r="E625" s="8"/>
      <c r="F625" s="8"/>
      <c r="G625" s="8"/>
      <c r="H625" s="8"/>
      <c r="I625" s="64"/>
      <c r="J625" s="8"/>
      <c r="K625" s="64"/>
      <c r="L625" s="64"/>
      <c r="M625" s="64"/>
      <c r="N625" s="64"/>
      <c r="O625" s="64"/>
      <c r="P625" s="64"/>
      <c r="Q625" s="64"/>
    </row>
    <row r="626" spans="2:17" x14ac:dyDescent="0.25">
      <c r="B626" s="64"/>
      <c r="C626" s="64"/>
      <c r="D626" s="8"/>
      <c r="E626" s="8"/>
      <c r="F626" s="8"/>
      <c r="G626" s="8"/>
      <c r="H626" s="8"/>
      <c r="I626" s="64"/>
      <c r="J626" s="8"/>
      <c r="K626" s="64"/>
      <c r="L626" s="64"/>
      <c r="M626" s="64"/>
      <c r="N626" s="64"/>
      <c r="O626" s="64"/>
      <c r="P626" s="64"/>
      <c r="Q626" s="64"/>
    </row>
    <row r="627" spans="2:17" x14ac:dyDescent="0.25">
      <c r="B627" s="64"/>
      <c r="C627" s="64"/>
      <c r="D627" s="8"/>
      <c r="E627" s="8"/>
      <c r="F627" s="8"/>
      <c r="G627" s="8"/>
      <c r="H627" s="8"/>
      <c r="I627" s="64"/>
      <c r="J627" s="8"/>
      <c r="K627" s="64"/>
      <c r="L627" s="64"/>
      <c r="M627" s="64"/>
      <c r="N627" s="64"/>
      <c r="O627" s="64"/>
      <c r="P627" s="64"/>
      <c r="Q627" s="64"/>
    </row>
    <row r="628" spans="2:17" x14ac:dyDescent="0.25">
      <c r="B628" s="64"/>
      <c r="C628" s="64"/>
      <c r="D628" s="8"/>
      <c r="E628" s="8"/>
      <c r="F628" s="8"/>
      <c r="G628" s="8"/>
      <c r="H628" s="8"/>
      <c r="I628" s="64"/>
      <c r="J628" s="8"/>
      <c r="K628" s="64"/>
      <c r="L628" s="64"/>
      <c r="M628" s="64"/>
      <c r="N628" s="64"/>
      <c r="O628" s="64"/>
      <c r="P628" s="64"/>
      <c r="Q628" s="64"/>
    </row>
    <row r="629" spans="2:17" x14ac:dyDescent="0.25">
      <c r="B629" s="64"/>
      <c r="C629" s="64"/>
      <c r="D629" s="8"/>
      <c r="E629" s="8"/>
      <c r="F629" s="8"/>
      <c r="G629" s="8"/>
      <c r="H629" s="8"/>
      <c r="I629" s="64"/>
      <c r="J629" s="8"/>
      <c r="K629" s="64"/>
      <c r="L629" s="64"/>
      <c r="M629" s="64"/>
      <c r="N629" s="64"/>
      <c r="O629" s="64"/>
      <c r="P629" s="64"/>
      <c r="Q629" s="64"/>
    </row>
    <row r="630" spans="2:17" x14ac:dyDescent="0.25">
      <c r="B630" s="64"/>
      <c r="C630" s="64"/>
      <c r="D630" s="8"/>
      <c r="E630" s="8"/>
      <c r="F630" s="8"/>
      <c r="G630" s="8"/>
      <c r="H630" s="8"/>
      <c r="I630" s="64"/>
      <c r="J630" s="8"/>
      <c r="K630" s="64"/>
      <c r="L630" s="64"/>
      <c r="M630" s="64"/>
      <c r="N630" s="64"/>
      <c r="O630" s="64"/>
      <c r="P630" s="64"/>
      <c r="Q630" s="64"/>
    </row>
    <row r="631" spans="2:17" x14ac:dyDescent="0.25">
      <c r="B631" s="64"/>
      <c r="C631" s="64"/>
      <c r="D631" s="8"/>
      <c r="E631" s="8"/>
      <c r="F631" s="8"/>
      <c r="G631" s="8"/>
      <c r="H631" s="8"/>
      <c r="I631" s="64"/>
      <c r="J631" s="8"/>
      <c r="K631" s="64"/>
      <c r="L631" s="64"/>
      <c r="M631" s="64"/>
      <c r="N631" s="64"/>
      <c r="O631" s="64"/>
      <c r="P631" s="64"/>
      <c r="Q631" s="64"/>
    </row>
    <row r="632" spans="2:17" x14ac:dyDescent="0.25">
      <c r="B632" s="64"/>
      <c r="C632" s="64"/>
      <c r="D632" s="8"/>
      <c r="E632" s="8"/>
      <c r="F632" s="8"/>
      <c r="G632" s="8"/>
      <c r="H632" s="8"/>
      <c r="I632" s="64"/>
      <c r="J632" s="8"/>
      <c r="K632" s="64"/>
      <c r="L632" s="64"/>
      <c r="M632" s="64"/>
      <c r="N632" s="64"/>
      <c r="O632" s="64"/>
      <c r="P632" s="64"/>
      <c r="Q632" s="64"/>
    </row>
    <row r="633" spans="2:17" x14ac:dyDescent="0.25">
      <c r="B633" s="64"/>
      <c r="C633" s="64"/>
      <c r="D633" s="8"/>
      <c r="E633" s="8"/>
      <c r="F633" s="8"/>
      <c r="G633" s="8"/>
      <c r="H633" s="8"/>
      <c r="I633" s="64"/>
      <c r="J633" s="8"/>
      <c r="K633" s="64"/>
      <c r="L633" s="64"/>
      <c r="M633" s="64"/>
      <c r="N633" s="64"/>
      <c r="O633" s="64"/>
      <c r="P633" s="64"/>
      <c r="Q633" s="64"/>
    </row>
    <row r="634" spans="2:17" x14ac:dyDescent="0.25">
      <c r="B634" s="64"/>
      <c r="C634" s="64"/>
      <c r="D634" s="8"/>
      <c r="E634" s="8"/>
      <c r="F634" s="8"/>
      <c r="G634" s="8"/>
      <c r="H634" s="8"/>
      <c r="I634" s="64"/>
      <c r="J634" s="8"/>
      <c r="K634" s="64"/>
      <c r="L634" s="64"/>
      <c r="M634" s="64"/>
      <c r="N634" s="64"/>
      <c r="O634" s="64"/>
      <c r="P634" s="64"/>
      <c r="Q634" s="64"/>
    </row>
    <row r="635" spans="2:17" x14ac:dyDescent="0.25">
      <c r="B635" s="64"/>
      <c r="C635" s="64"/>
      <c r="D635" s="8"/>
      <c r="E635" s="8"/>
      <c r="F635" s="8"/>
      <c r="G635" s="8"/>
      <c r="H635" s="8"/>
      <c r="I635" s="64"/>
      <c r="J635" s="8"/>
      <c r="K635" s="64"/>
      <c r="L635" s="64"/>
      <c r="M635" s="64"/>
      <c r="N635" s="64"/>
      <c r="O635" s="64"/>
      <c r="P635" s="64"/>
      <c r="Q635" s="64"/>
    </row>
    <row r="636" spans="2:17" x14ac:dyDescent="0.25">
      <c r="B636" s="64"/>
      <c r="C636" s="64"/>
      <c r="D636" s="8"/>
      <c r="E636" s="8"/>
      <c r="F636" s="8"/>
      <c r="G636" s="8"/>
      <c r="H636" s="8"/>
      <c r="I636" s="64"/>
      <c r="J636" s="8"/>
      <c r="K636" s="64"/>
      <c r="L636" s="64"/>
      <c r="M636" s="64"/>
      <c r="N636" s="64"/>
      <c r="O636" s="64"/>
      <c r="P636" s="64"/>
      <c r="Q636" s="64"/>
    </row>
    <row r="637" spans="2:17" x14ac:dyDescent="0.25">
      <c r="B637" s="64"/>
      <c r="C637" s="64"/>
      <c r="D637" s="8"/>
      <c r="E637" s="8"/>
      <c r="F637" s="8"/>
      <c r="G637" s="8"/>
      <c r="H637" s="8"/>
      <c r="I637" s="64"/>
      <c r="J637" s="8"/>
      <c r="K637" s="64"/>
      <c r="L637" s="64"/>
      <c r="M637" s="64"/>
      <c r="N637" s="64"/>
      <c r="O637" s="64"/>
      <c r="P637" s="64"/>
      <c r="Q637" s="64"/>
    </row>
    <row r="638" spans="2:17" x14ac:dyDescent="0.25">
      <c r="B638" s="64"/>
      <c r="C638" s="64"/>
      <c r="D638" s="8"/>
      <c r="E638" s="8"/>
      <c r="F638" s="8"/>
      <c r="G638" s="8"/>
      <c r="H638" s="8"/>
      <c r="I638" s="64"/>
      <c r="J638" s="8"/>
      <c r="K638" s="64"/>
      <c r="L638" s="64"/>
      <c r="M638" s="64"/>
      <c r="N638" s="64"/>
      <c r="O638" s="64"/>
      <c r="P638" s="64"/>
      <c r="Q638" s="64"/>
    </row>
    <row r="639" spans="2:17" x14ac:dyDescent="0.25">
      <c r="B639" s="64"/>
      <c r="C639" s="64"/>
      <c r="D639" s="8"/>
      <c r="E639" s="8"/>
      <c r="F639" s="8"/>
      <c r="G639" s="8"/>
      <c r="H639" s="8"/>
      <c r="I639" s="64"/>
      <c r="J639" s="8"/>
      <c r="K639" s="64"/>
      <c r="L639" s="64"/>
      <c r="M639" s="64"/>
      <c r="N639" s="64"/>
      <c r="O639" s="64"/>
      <c r="P639" s="64"/>
      <c r="Q639" s="64"/>
    </row>
    <row r="640" spans="2:17" x14ac:dyDescent="0.25">
      <c r="B640" s="64"/>
      <c r="C640" s="64"/>
      <c r="D640" s="8"/>
      <c r="E640" s="8"/>
      <c r="F640" s="8"/>
      <c r="G640" s="8"/>
      <c r="H640" s="8"/>
      <c r="I640" s="64"/>
      <c r="J640" s="8"/>
      <c r="K640" s="64"/>
      <c r="L640" s="64"/>
      <c r="M640" s="64"/>
      <c r="N640" s="64"/>
      <c r="O640" s="64"/>
      <c r="P640" s="64"/>
      <c r="Q640" s="64"/>
    </row>
    <row r="641" spans="2:17" x14ac:dyDescent="0.25">
      <c r="B641" s="64"/>
      <c r="C641" s="64"/>
      <c r="D641" s="8"/>
      <c r="E641" s="8"/>
      <c r="F641" s="8"/>
      <c r="G641" s="8"/>
      <c r="H641" s="8"/>
      <c r="I641" s="64"/>
      <c r="J641" s="8"/>
      <c r="K641" s="64"/>
      <c r="L641" s="64"/>
      <c r="M641" s="64"/>
      <c r="N641" s="64"/>
      <c r="O641" s="64"/>
      <c r="P641" s="64"/>
      <c r="Q641" s="64"/>
    </row>
    <row r="642" spans="2:17" x14ac:dyDescent="0.25">
      <c r="B642" s="64"/>
      <c r="C642" s="64"/>
      <c r="D642" s="8"/>
      <c r="E642" s="8"/>
      <c r="F642" s="8"/>
      <c r="G642" s="8"/>
      <c r="H642" s="8"/>
      <c r="I642" s="64"/>
      <c r="J642" s="8"/>
      <c r="K642" s="64"/>
      <c r="L642" s="64"/>
      <c r="M642" s="64"/>
      <c r="N642" s="64"/>
      <c r="O642" s="64"/>
      <c r="P642" s="64"/>
      <c r="Q642" s="64"/>
    </row>
    <row r="643" spans="2:17" x14ac:dyDescent="0.25">
      <c r="B643" s="64"/>
      <c r="C643" s="64"/>
      <c r="D643" s="8"/>
      <c r="E643" s="8"/>
      <c r="F643" s="8"/>
      <c r="G643" s="8"/>
      <c r="H643" s="8"/>
      <c r="I643" s="64"/>
      <c r="J643" s="8"/>
      <c r="K643" s="64"/>
      <c r="L643" s="64"/>
      <c r="M643" s="64"/>
      <c r="N643" s="64"/>
      <c r="O643" s="64"/>
      <c r="P643" s="64"/>
      <c r="Q643" s="64"/>
    </row>
    <row r="644" spans="2:17" x14ac:dyDescent="0.25">
      <c r="B644" s="64"/>
      <c r="C644" s="64"/>
      <c r="D644" s="8"/>
      <c r="E644" s="8"/>
      <c r="F644" s="8"/>
      <c r="G644" s="8"/>
      <c r="H644" s="8"/>
      <c r="I644" s="64"/>
      <c r="J644" s="8"/>
      <c r="K644" s="64"/>
      <c r="L644" s="64"/>
      <c r="M644" s="64"/>
      <c r="N644" s="64"/>
      <c r="O644" s="64"/>
      <c r="P644" s="64"/>
      <c r="Q644" s="64"/>
    </row>
    <row r="645" spans="2:17" x14ac:dyDescent="0.25">
      <c r="B645" s="64"/>
      <c r="C645" s="64"/>
      <c r="D645" s="8"/>
      <c r="E645" s="8"/>
      <c r="F645" s="8"/>
      <c r="G645" s="8"/>
      <c r="H645" s="8"/>
      <c r="I645" s="64"/>
      <c r="J645" s="8"/>
      <c r="K645" s="64"/>
      <c r="L645" s="64"/>
      <c r="M645" s="64"/>
      <c r="N645" s="64"/>
      <c r="O645" s="64"/>
      <c r="P645" s="64"/>
      <c r="Q645" s="64"/>
    </row>
    <row r="646" spans="2:17" x14ac:dyDescent="0.25">
      <c r="B646" s="64"/>
      <c r="C646" s="64"/>
      <c r="D646" s="8"/>
      <c r="E646" s="8"/>
      <c r="F646" s="8"/>
      <c r="G646" s="8"/>
      <c r="H646" s="8"/>
      <c r="I646" s="64"/>
      <c r="J646" s="8"/>
      <c r="K646" s="64"/>
      <c r="L646" s="64"/>
      <c r="M646" s="64"/>
      <c r="N646" s="64"/>
      <c r="O646" s="64"/>
      <c r="P646" s="64"/>
      <c r="Q646" s="64"/>
    </row>
    <row r="647" spans="2:17" x14ac:dyDescent="0.25">
      <c r="B647" s="64"/>
      <c r="C647" s="64"/>
      <c r="D647" s="8"/>
      <c r="E647" s="8"/>
      <c r="F647" s="8"/>
      <c r="G647" s="8"/>
      <c r="H647" s="8"/>
      <c r="I647" s="64"/>
      <c r="J647" s="8"/>
      <c r="K647" s="64"/>
      <c r="L647" s="64"/>
      <c r="M647" s="64"/>
      <c r="N647" s="64"/>
      <c r="O647" s="64"/>
      <c r="P647" s="64"/>
      <c r="Q647" s="64"/>
    </row>
    <row r="648" spans="2:17" x14ac:dyDescent="0.25">
      <c r="B648" s="64"/>
      <c r="C648" s="64"/>
      <c r="D648" s="8"/>
      <c r="E648" s="8"/>
      <c r="F648" s="8"/>
      <c r="G648" s="8"/>
      <c r="H648" s="8"/>
      <c r="I648" s="64"/>
      <c r="J648" s="8"/>
      <c r="K648" s="64"/>
      <c r="L648" s="64"/>
      <c r="M648" s="64"/>
      <c r="N648" s="64"/>
      <c r="O648" s="64"/>
      <c r="P648" s="64"/>
      <c r="Q648" s="64"/>
    </row>
    <row r="649" spans="2:17" x14ac:dyDescent="0.25">
      <c r="B649" s="64"/>
      <c r="C649" s="64"/>
      <c r="D649" s="8"/>
      <c r="E649" s="8"/>
      <c r="F649" s="8"/>
      <c r="G649" s="8"/>
      <c r="H649" s="8"/>
      <c r="I649" s="64"/>
      <c r="J649" s="8"/>
      <c r="K649" s="64"/>
      <c r="L649" s="64"/>
      <c r="M649" s="64"/>
      <c r="N649" s="64"/>
      <c r="O649" s="64"/>
      <c r="P649" s="64"/>
      <c r="Q649" s="64"/>
    </row>
    <row r="650" spans="2:17" x14ac:dyDescent="0.25">
      <c r="B650" s="64"/>
      <c r="C650" s="64"/>
      <c r="D650" s="8"/>
      <c r="E650" s="8"/>
      <c r="F650" s="8"/>
      <c r="G650" s="8"/>
      <c r="H650" s="8"/>
      <c r="I650" s="64"/>
      <c r="J650" s="8"/>
      <c r="K650" s="64"/>
      <c r="L650" s="64"/>
      <c r="M650" s="64"/>
      <c r="N650" s="64"/>
      <c r="O650" s="64"/>
      <c r="P650" s="64"/>
      <c r="Q650" s="64"/>
    </row>
    <row r="651" spans="2:17" x14ac:dyDescent="0.25">
      <c r="B651" s="64"/>
      <c r="C651" s="64"/>
      <c r="D651" s="8"/>
      <c r="E651" s="8"/>
      <c r="F651" s="8"/>
      <c r="G651" s="8"/>
      <c r="H651" s="8"/>
      <c r="I651" s="64"/>
      <c r="J651" s="8"/>
      <c r="K651" s="64"/>
      <c r="L651" s="64"/>
      <c r="M651" s="64"/>
      <c r="N651" s="64"/>
      <c r="O651" s="64"/>
      <c r="P651" s="64"/>
      <c r="Q651" s="64"/>
    </row>
    <row r="652" spans="2:17" x14ac:dyDescent="0.25">
      <c r="B652" s="64"/>
      <c r="C652" s="64"/>
      <c r="D652" s="8"/>
      <c r="E652" s="8"/>
      <c r="F652" s="8"/>
      <c r="G652" s="8"/>
      <c r="H652" s="8"/>
      <c r="I652" s="64"/>
      <c r="J652" s="8"/>
      <c r="K652" s="64"/>
      <c r="L652" s="64"/>
      <c r="M652" s="64"/>
      <c r="N652" s="64"/>
      <c r="O652" s="64"/>
      <c r="P652" s="64"/>
      <c r="Q652" s="64"/>
    </row>
    <row r="653" spans="2:17" x14ac:dyDescent="0.25">
      <c r="B653" s="64"/>
      <c r="C653" s="64"/>
      <c r="D653" s="8"/>
      <c r="E653" s="8"/>
      <c r="F653" s="8"/>
      <c r="G653" s="8"/>
      <c r="H653" s="8"/>
      <c r="I653" s="64"/>
      <c r="J653" s="8"/>
      <c r="K653" s="64"/>
      <c r="L653" s="64"/>
      <c r="M653" s="64"/>
      <c r="N653" s="64"/>
      <c r="O653" s="64"/>
      <c r="P653" s="64"/>
      <c r="Q653" s="64"/>
    </row>
    <row r="654" spans="2:17" x14ac:dyDescent="0.25">
      <c r="B654" s="64"/>
      <c r="C654" s="64"/>
      <c r="D654" s="8"/>
      <c r="E654" s="8"/>
      <c r="F654" s="8"/>
      <c r="G654" s="8"/>
      <c r="H654" s="8"/>
      <c r="I654" s="64"/>
      <c r="J654" s="8"/>
      <c r="K654" s="64"/>
      <c r="L654" s="64"/>
      <c r="M654" s="64"/>
      <c r="N654" s="64"/>
      <c r="O654" s="64"/>
      <c r="P654" s="64"/>
      <c r="Q654" s="64"/>
    </row>
    <row r="655" spans="2:17" x14ac:dyDescent="0.25">
      <c r="B655" s="64"/>
      <c r="C655" s="64"/>
      <c r="D655" s="8"/>
      <c r="E655" s="8"/>
      <c r="F655" s="8"/>
      <c r="G655" s="8"/>
      <c r="H655" s="8"/>
      <c r="I655" s="64"/>
      <c r="J655" s="8"/>
      <c r="K655" s="64"/>
      <c r="L655" s="64"/>
      <c r="M655" s="64"/>
      <c r="N655" s="64"/>
      <c r="O655" s="64"/>
      <c r="P655" s="64"/>
      <c r="Q655" s="64"/>
    </row>
    <row r="656" spans="2:17" x14ac:dyDescent="0.25">
      <c r="B656" s="64"/>
      <c r="C656" s="64"/>
      <c r="D656" s="8"/>
      <c r="E656" s="8"/>
      <c r="F656" s="8"/>
      <c r="G656" s="8"/>
      <c r="H656" s="8"/>
      <c r="I656" s="64"/>
      <c r="J656" s="8"/>
      <c r="K656" s="64"/>
      <c r="L656" s="64"/>
      <c r="M656" s="64"/>
      <c r="N656" s="64"/>
      <c r="O656" s="64"/>
      <c r="P656" s="64"/>
      <c r="Q656" s="64"/>
    </row>
    <row r="657" spans="2:17" x14ac:dyDescent="0.25">
      <c r="B657" s="64"/>
      <c r="C657" s="64"/>
      <c r="D657" s="8"/>
      <c r="E657" s="8"/>
      <c r="F657" s="8"/>
      <c r="G657" s="8"/>
      <c r="H657" s="8"/>
      <c r="I657" s="64"/>
      <c r="J657" s="8"/>
      <c r="K657" s="64"/>
      <c r="L657" s="64"/>
      <c r="M657" s="64"/>
      <c r="N657" s="64"/>
      <c r="O657" s="64"/>
      <c r="P657" s="64"/>
      <c r="Q657" s="64"/>
    </row>
    <row r="658" spans="2:17" x14ac:dyDescent="0.25">
      <c r="B658" s="64"/>
      <c r="C658" s="64"/>
      <c r="D658" s="8"/>
      <c r="E658" s="8"/>
      <c r="F658" s="8"/>
      <c r="G658" s="8"/>
      <c r="H658" s="8"/>
      <c r="I658" s="64"/>
      <c r="J658" s="8"/>
      <c r="K658" s="64"/>
      <c r="L658" s="64"/>
      <c r="M658" s="64"/>
      <c r="N658" s="64"/>
      <c r="O658" s="64"/>
      <c r="P658" s="64"/>
      <c r="Q658" s="64"/>
    </row>
    <row r="659" spans="2:17" x14ac:dyDescent="0.25">
      <c r="B659" s="64"/>
      <c r="C659" s="64"/>
      <c r="D659" s="8"/>
      <c r="E659" s="8"/>
      <c r="F659" s="8"/>
      <c r="G659" s="8"/>
      <c r="H659" s="8"/>
      <c r="I659" s="64"/>
      <c r="J659" s="8"/>
      <c r="K659" s="64"/>
      <c r="L659" s="64"/>
      <c r="M659" s="64"/>
      <c r="N659" s="64"/>
      <c r="O659" s="64"/>
      <c r="P659" s="64"/>
      <c r="Q659" s="64"/>
    </row>
    <row r="660" spans="2:17" x14ac:dyDescent="0.25">
      <c r="B660" s="64"/>
      <c r="C660" s="64"/>
      <c r="D660" s="8"/>
      <c r="E660" s="8"/>
      <c r="F660" s="8"/>
      <c r="G660" s="8"/>
      <c r="H660" s="8"/>
      <c r="I660" s="64"/>
      <c r="J660" s="8"/>
      <c r="K660" s="64"/>
      <c r="L660" s="64"/>
      <c r="M660" s="64"/>
      <c r="N660" s="64"/>
      <c r="O660" s="64"/>
      <c r="P660" s="64"/>
      <c r="Q660" s="64"/>
    </row>
    <row r="661" spans="2:17" x14ac:dyDescent="0.25">
      <c r="B661" s="64"/>
      <c r="C661" s="64"/>
      <c r="D661" s="8"/>
      <c r="E661" s="8"/>
      <c r="F661" s="8"/>
      <c r="G661" s="8"/>
      <c r="H661" s="8"/>
      <c r="I661" s="64"/>
      <c r="J661" s="8"/>
      <c r="K661" s="64"/>
      <c r="L661" s="64"/>
      <c r="M661" s="64"/>
      <c r="N661" s="64"/>
      <c r="O661" s="64"/>
      <c r="P661" s="64"/>
      <c r="Q661" s="64"/>
    </row>
    <row r="662" spans="2:17" x14ac:dyDescent="0.25">
      <c r="B662" s="64"/>
      <c r="C662" s="64"/>
      <c r="D662" s="8"/>
      <c r="E662" s="8"/>
      <c r="F662" s="8"/>
      <c r="G662" s="8"/>
      <c r="H662" s="8"/>
      <c r="I662" s="64"/>
      <c r="J662" s="8"/>
      <c r="K662" s="64"/>
      <c r="L662" s="64"/>
      <c r="M662" s="64"/>
      <c r="N662" s="64"/>
      <c r="O662" s="64"/>
      <c r="P662" s="64"/>
      <c r="Q662" s="64"/>
    </row>
    <row r="663" spans="2:17" x14ac:dyDescent="0.25">
      <c r="B663" s="64"/>
      <c r="C663" s="64"/>
      <c r="D663" s="8"/>
      <c r="E663" s="8"/>
      <c r="F663" s="8"/>
      <c r="G663" s="8"/>
      <c r="H663" s="8"/>
      <c r="I663" s="64"/>
      <c r="J663" s="8"/>
      <c r="K663" s="64"/>
      <c r="L663" s="64"/>
      <c r="M663" s="64"/>
      <c r="N663" s="64"/>
      <c r="O663" s="64"/>
      <c r="P663" s="64"/>
      <c r="Q663" s="64"/>
    </row>
    <row r="664" spans="2:17" x14ac:dyDescent="0.25">
      <c r="B664" s="64"/>
      <c r="C664" s="64"/>
      <c r="D664" s="8"/>
      <c r="E664" s="8"/>
      <c r="F664" s="8"/>
      <c r="G664" s="8"/>
      <c r="H664" s="8"/>
      <c r="I664" s="64"/>
      <c r="J664" s="8"/>
      <c r="K664" s="64"/>
      <c r="L664" s="64"/>
      <c r="M664" s="64"/>
      <c r="N664" s="64"/>
      <c r="O664" s="64"/>
      <c r="P664" s="64"/>
      <c r="Q664" s="64"/>
    </row>
    <row r="665" spans="2:17" x14ac:dyDescent="0.25">
      <c r="B665" s="64"/>
      <c r="C665" s="64"/>
      <c r="D665" s="8"/>
      <c r="E665" s="8"/>
      <c r="F665" s="8"/>
      <c r="G665" s="8"/>
      <c r="H665" s="8"/>
      <c r="I665" s="64"/>
      <c r="J665" s="8"/>
      <c r="K665" s="64"/>
      <c r="L665" s="64"/>
      <c r="M665" s="64"/>
      <c r="N665" s="64"/>
      <c r="O665" s="64"/>
      <c r="P665" s="64"/>
      <c r="Q665" s="64"/>
    </row>
    <row r="666" spans="2:17" x14ac:dyDescent="0.25">
      <c r="B666" s="64"/>
      <c r="C666" s="64"/>
      <c r="D666" s="8"/>
      <c r="E666" s="8"/>
      <c r="F666" s="8"/>
      <c r="G666" s="8"/>
      <c r="H666" s="8"/>
      <c r="I666" s="64"/>
      <c r="J666" s="8"/>
      <c r="K666" s="64"/>
      <c r="L666" s="64"/>
      <c r="M666" s="64"/>
      <c r="N666" s="64"/>
      <c r="O666" s="64"/>
      <c r="P666" s="64"/>
      <c r="Q666" s="64"/>
    </row>
    <row r="667" spans="2:17" x14ac:dyDescent="0.25">
      <c r="B667" s="64"/>
      <c r="C667" s="64"/>
      <c r="D667" s="8"/>
      <c r="E667" s="8"/>
      <c r="F667" s="8"/>
      <c r="G667" s="8"/>
      <c r="H667" s="8"/>
      <c r="I667" s="64"/>
      <c r="J667" s="8"/>
      <c r="K667" s="64"/>
      <c r="L667" s="64"/>
      <c r="M667" s="64"/>
      <c r="N667" s="64"/>
      <c r="O667" s="64"/>
      <c r="P667" s="64"/>
      <c r="Q667" s="64"/>
    </row>
    <row r="668" spans="2:17" x14ac:dyDescent="0.25">
      <c r="B668" s="64"/>
      <c r="C668" s="64"/>
      <c r="D668" s="8"/>
      <c r="E668" s="8"/>
      <c r="F668" s="8"/>
      <c r="G668" s="8"/>
      <c r="H668" s="8"/>
      <c r="I668" s="64"/>
      <c r="J668" s="8"/>
      <c r="K668" s="64"/>
      <c r="L668" s="64"/>
      <c r="M668" s="64"/>
      <c r="N668" s="64"/>
      <c r="O668" s="64"/>
      <c r="P668" s="64"/>
      <c r="Q668" s="64"/>
    </row>
    <row r="669" spans="2:17" x14ac:dyDescent="0.25">
      <c r="B669" s="64"/>
      <c r="C669" s="64"/>
      <c r="D669" s="8"/>
      <c r="E669" s="8"/>
      <c r="F669" s="8"/>
      <c r="G669" s="8"/>
      <c r="H669" s="8"/>
      <c r="I669" s="64"/>
      <c r="J669" s="8"/>
      <c r="K669" s="64"/>
      <c r="L669" s="64"/>
      <c r="M669" s="64"/>
      <c r="N669" s="64"/>
      <c r="O669" s="64"/>
      <c r="P669" s="64"/>
      <c r="Q669" s="64"/>
    </row>
    <row r="670" spans="2:17" x14ac:dyDescent="0.25">
      <c r="B670" s="64"/>
      <c r="C670" s="64"/>
      <c r="D670" s="8"/>
      <c r="E670" s="8"/>
      <c r="F670" s="8"/>
      <c r="G670" s="8"/>
      <c r="H670" s="8"/>
      <c r="I670" s="64"/>
      <c r="J670" s="8"/>
      <c r="K670" s="64"/>
      <c r="L670" s="64"/>
      <c r="M670" s="64"/>
      <c r="N670" s="64"/>
      <c r="O670" s="64"/>
      <c r="P670" s="64"/>
      <c r="Q670" s="64"/>
    </row>
    <row r="671" spans="2:17" x14ac:dyDescent="0.25">
      <c r="B671" s="64"/>
      <c r="C671" s="64"/>
      <c r="D671" s="8"/>
      <c r="E671" s="8"/>
      <c r="F671" s="8"/>
      <c r="G671" s="8"/>
      <c r="H671" s="8"/>
      <c r="I671" s="64"/>
      <c r="J671" s="8"/>
      <c r="K671" s="64"/>
      <c r="L671" s="64"/>
      <c r="M671" s="64"/>
      <c r="N671" s="64"/>
      <c r="O671" s="64"/>
      <c r="P671" s="64"/>
      <c r="Q671" s="64"/>
    </row>
    <row r="672" spans="2:17" x14ac:dyDescent="0.25">
      <c r="B672" s="64"/>
      <c r="C672" s="64"/>
      <c r="D672" s="8"/>
      <c r="E672" s="8"/>
      <c r="F672" s="8"/>
      <c r="G672" s="8"/>
      <c r="H672" s="8"/>
      <c r="I672" s="64"/>
      <c r="J672" s="8"/>
      <c r="K672" s="64"/>
      <c r="L672" s="64"/>
      <c r="M672" s="64"/>
      <c r="N672" s="64"/>
      <c r="O672" s="64"/>
      <c r="P672" s="64"/>
      <c r="Q672" s="64"/>
    </row>
    <row r="673" spans="2:17" x14ac:dyDescent="0.25">
      <c r="B673" s="64"/>
      <c r="C673" s="64"/>
      <c r="D673" s="8"/>
      <c r="E673" s="8"/>
      <c r="F673" s="8"/>
      <c r="G673" s="8"/>
      <c r="H673" s="8"/>
      <c r="I673" s="64"/>
      <c r="J673" s="8"/>
      <c r="K673" s="64"/>
      <c r="L673" s="64"/>
      <c r="M673" s="64"/>
      <c r="N673" s="64"/>
      <c r="O673" s="64"/>
      <c r="P673" s="64"/>
      <c r="Q673" s="64"/>
    </row>
    <row r="674" spans="2:17" x14ac:dyDescent="0.25">
      <c r="B674" s="64"/>
      <c r="C674" s="64"/>
      <c r="D674" s="8"/>
      <c r="E674" s="8"/>
      <c r="F674" s="8"/>
      <c r="G674" s="8"/>
      <c r="H674" s="8"/>
      <c r="I674" s="64"/>
      <c r="J674" s="8"/>
      <c r="K674" s="64"/>
      <c r="L674" s="64"/>
      <c r="M674" s="64"/>
      <c r="N674" s="64"/>
      <c r="O674" s="64"/>
      <c r="P674" s="64"/>
      <c r="Q674" s="64"/>
    </row>
    <row r="675" spans="2:17" x14ac:dyDescent="0.25">
      <c r="B675" s="64"/>
      <c r="C675" s="64"/>
      <c r="D675" s="8"/>
      <c r="E675" s="8"/>
      <c r="F675" s="8"/>
      <c r="G675" s="8"/>
      <c r="H675" s="8"/>
      <c r="I675" s="64"/>
      <c r="J675" s="8"/>
      <c r="K675" s="64"/>
      <c r="L675" s="64"/>
      <c r="M675" s="64"/>
      <c r="N675" s="64"/>
      <c r="O675" s="64"/>
      <c r="P675" s="64"/>
      <c r="Q675" s="64"/>
    </row>
    <row r="676" spans="2:17" x14ac:dyDescent="0.25">
      <c r="B676" s="64"/>
      <c r="C676" s="64"/>
      <c r="D676" s="8"/>
      <c r="E676" s="8"/>
      <c r="F676" s="8"/>
      <c r="G676" s="8"/>
      <c r="H676" s="8"/>
      <c r="I676" s="64"/>
      <c r="J676" s="8"/>
      <c r="K676" s="64"/>
      <c r="L676" s="64"/>
      <c r="M676" s="64"/>
      <c r="N676" s="64"/>
      <c r="O676" s="64"/>
      <c r="P676" s="64"/>
      <c r="Q676" s="64"/>
    </row>
    <row r="677" spans="2:17" x14ac:dyDescent="0.25">
      <c r="B677" s="64"/>
      <c r="C677" s="64"/>
      <c r="D677" s="8"/>
      <c r="E677" s="8"/>
      <c r="F677" s="8"/>
      <c r="G677" s="8"/>
      <c r="H677" s="8"/>
      <c r="I677" s="64"/>
      <c r="J677" s="8"/>
      <c r="K677" s="64"/>
      <c r="L677" s="64"/>
      <c r="M677" s="64"/>
      <c r="N677" s="64"/>
      <c r="O677" s="64"/>
      <c r="P677" s="64"/>
      <c r="Q677" s="64"/>
    </row>
    <row r="678" spans="2:17" x14ac:dyDescent="0.25">
      <c r="B678" s="64"/>
      <c r="C678" s="64"/>
      <c r="D678" s="8"/>
      <c r="E678" s="8"/>
      <c r="F678" s="8"/>
      <c r="G678" s="8"/>
      <c r="H678" s="8"/>
      <c r="I678" s="64"/>
      <c r="J678" s="8"/>
      <c r="K678" s="64"/>
      <c r="L678" s="64"/>
      <c r="M678" s="64"/>
      <c r="N678" s="64"/>
      <c r="O678" s="64"/>
      <c r="P678" s="64"/>
      <c r="Q678" s="64"/>
    </row>
    <row r="679" spans="2:17" x14ac:dyDescent="0.25">
      <c r="B679" s="64"/>
      <c r="C679" s="64"/>
      <c r="D679" s="8"/>
      <c r="E679" s="8"/>
      <c r="F679" s="8"/>
      <c r="G679" s="8"/>
      <c r="H679" s="8"/>
      <c r="I679" s="64"/>
      <c r="J679" s="8"/>
      <c r="K679" s="64"/>
      <c r="L679" s="64"/>
      <c r="M679" s="64"/>
      <c r="N679" s="64"/>
      <c r="O679" s="64"/>
      <c r="P679" s="64"/>
      <c r="Q679" s="64"/>
    </row>
    <row r="680" spans="2:17" x14ac:dyDescent="0.25">
      <c r="B680" s="64"/>
      <c r="C680" s="64"/>
      <c r="D680" s="8"/>
      <c r="E680" s="8"/>
      <c r="F680" s="8"/>
      <c r="G680" s="8"/>
      <c r="H680" s="8"/>
      <c r="I680" s="64"/>
      <c r="J680" s="8"/>
      <c r="K680" s="64"/>
      <c r="L680" s="64"/>
      <c r="M680" s="64"/>
      <c r="N680" s="64"/>
      <c r="O680" s="64"/>
      <c r="P680" s="64"/>
      <c r="Q680" s="64"/>
    </row>
    <row r="681" spans="2:17" x14ac:dyDescent="0.25">
      <c r="B681" s="64"/>
      <c r="C681" s="64"/>
      <c r="D681" s="8"/>
      <c r="E681" s="8"/>
      <c r="F681" s="8"/>
      <c r="G681" s="8"/>
      <c r="H681" s="8"/>
      <c r="I681" s="64"/>
      <c r="J681" s="8"/>
      <c r="K681" s="64"/>
      <c r="L681" s="64"/>
      <c r="M681" s="64"/>
      <c r="N681" s="64"/>
      <c r="O681" s="64"/>
      <c r="P681" s="64"/>
      <c r="Q681" s="64"/>
    </row>
    <row r="682" spans="2:17" x14ac:dyDescent="0.25">
      <c r="B682" s="64"/>
      <c r="C682" s="64"/>
      <c r="D682" s="8"/>
      <c r="E682" s="8"/>
      <c r="F682" s="8"/>
      <c r="G682" s="8"/>
      <c r="H682" s="8"/>
      <c r="I682" s="64"/>
      <c r="J682" s="8"/>
      <c r="K682" s="64"/>
      <c r="L682" s="64"/>
      <c r="M682" s="64"/>
      <c r="N682" s="64"/>
      <c r="O682" s="64"/>
      <c r="P682" s="64"/>
      <c r="Q682" s="64"/>
    </row>
    <row r="683" spans="2:17" x14ac:dyDescent="0.25">
      <c r="B683" s="64"/>
      <c r="C683" s="64"/>
      <c r="D683" s="8"/>
      <c r="E683" s="8"/>
      <c r="F683" s="8"/>
      <c r="G683" s="8"/>
      <c r="H683" s="8"/>
      <c r="I683" s="64"/>
      <c r="J683" s="8"/>
      <c r="K683" s="64"/>
      <c r="L683" s="64"/>
      <c r="M683" s="64"/>
      <c r="N683" s="64"/>
      <c r="O683" s="64"/>
      <c r="P683" s="64"/>
      <c r="Q683" s="64"/>
    </row>
    <row r="684" spans="2:17" x14ac:dyDescent="0.25">
      <c r="B684" s="64"/>
      <c r="C684" s="64"/>
      <c r="D684" s="8"/>
      <c r="E684" s="8"/>
      <c r="F684" s="8"/>
      <c r="G684" s="8"/>
      <c r="H684" s="8"/>
      <c r="I684" s="64"/>
      <c r="J684" s="8"/>
      <c r="K684" s="64"/>
      <c r="L684" s="64"/>
      <c r="M684" s="64"/>
      <c r="N684" s="64"/>
      <c r="O684" s="64"/>
      <c r="P684" s="64"/>
      <c r="Q684" s="64"/>
    </row>
    <row r="685" spans="2:17" x14ac:dyDescent="0.25">
      <c r="B685" s="64"/>
      <c r="C685" s="64"/>
      <c r="D685" s="8"/>
      <c r="E685" s="8"/>
      <c r="F685" s="8"/>
      <c r="G685" s="8"/>
      <c r="H685" s="8"/>
      <c r="I685" s="64"/>
      <c r="J685" s="8"/>
      <c r="K685" s="64"/>
      <c r="L685" s="64"/>
      <c r="M685" s="64"/>
      <c r="N685" s="64"/>
      <c r="O685" s="64"/>
      <c r="P685" s="64"/>
      <c r="Q685" s="64"/>
    </row>
    <row r="686" spans="2:17" x14ac:dyDescent="0.25">
      <c r="B686" s="64"/>
      <c r="C686" s="64"/>
      <c r="D686" s="8"/>
      <c r="E686" s="8"/>
      <c r="F686" s="8"/>
      <c r="G686" s="8"/>
      <c r="H686" s="8"/>
      <c r="I686" s="64"/>
      <c r="J686" s="8"/>
      <c r="K686" s="64"/>
      <c r="L686" s="64"/>
      <c r="M686" s="64"/>
      <c r="N686" s="64"/>
      <c r="O686" s="64"/>
      <c r="P686" s="64"/>
      <c r="Q686" s="64"/>
    </row>
    <row r="687" spans="2:17" x14ac:dyDescent="0.25">
      <c r="B687" s="64"/>
      <c r="C687" s="64"/>
      <c r="D687" s="8"/>
      <c r="E687" s="8"/>
      <c r="F687" s="8"/>
      <c r="G687" s="8"/>
      <c r="H687" s="8"/>
      <c r="I687" s="64"/>
      <c r="J687" s="8"/>
      <c r="K687" s="64"/>
      <c r="L687" s="64"/>
      <c r="M687" s="64"/>
      <c r="N687" s="64"/>
      <c r="O687" s="64"/>
      <c r="P687" s="64"/>
      <c r="Q687" s="64"/>
    </row>
    <row r="688" spans="2:17" x14ac:dyDescent="0.25">
      <c r="B688" s="64"/>
      <c r="C688" s="64"/>
      <c r="D688" s="8"/>
      <c r="E688" s="8"/>
      <c r="F688" s="8"/>
      <c r="G688" s="8"/>
      <c r="H688" s="8"/>
      <c r="I688" s="64"/>
      <c r="J688" s="8"/>
      <c r="K688" s="64"/>
      <c r="L688" s="64"/>
      <c r="M688" s="64"/>
      <c r="N688" s="64"/>
      <c r="O688" s="64"/>
      <c r="P688" s="64"/>
      <c r="Q688" s="64"/>
    </row>
    <row r="689" spans="2:17" x14ac:dyDescent="0.25">
      <c r="B689" s="64"/>
      <c r="C689" s="64"/>
      <c r="D689" s="8"/>
      <c r="E689" s="8"/>
      <c r="F689" s="8"/>
      <c r="G689" s="8"/>
      <c r="H689" s="8"/>
      <c r="I689" s="64"/>
      <c r="J689" s="8"/>
      <c r="K689" s="64"/>
      <c r="L689" s="64"/>
      <c r="M689" s="64"/>
      <c r="N689" s="64"/>
      <c r="O689" s="64"/>
      <c r="P689" s="64"/>
      <c r="Q689" s="64"/>
    </row>
    <row r="690" spans="2:17" x14ac:dyDescent="0.25">
      <c r="B690" s="64"/>
      <c r="C690" s="64"/>
      <c r="D690" s="8"/>
      <c r="E690" s="8"/>
      <c r="F690" s="8"/>
      <c r="G690" s="8"/>
      <c r="H690" s="8"/>
      <c r="I690" s="64"/>
      <c r="J690" s="8"/>
      <c r="K690" s="64"/>
      <c r="L690" s="64"/>
      <c r="M690" s="64"/>
      <c r="N690" s="64"/>
      <c r="O690" s="64"/>
      <c r="P690" s="64"/>
      <c r="Q690" s="64"/>
    </row>
    <row r="691" spans="2:17" x14ac:dyDescent="0.25">
      <c r="B691" s="64"/>
      <c r="C691" s="64"/>
      <c r="D691" s="8"/>
      <c r="E691" s="8"/>
      <c r="F691" s="8"/>
      <c r="G691" s="8"/>
      <c r="H691" s="8"/>
      <c r="I691" s="64"/>
      <c r="J691" s="8"/>
      <c r="K691" s="64"/>
      <c r="L691" s="64"/>
      <c r="M691" s="64"/>
      <c r="N691" s="64"/>
      <c r="O691" s="64"/>
      <c r="P691" s="64"/>
      <c r="Q691" s="64"/>
    </row>
    <row r="692" spans="2:17" x14ac:dyDescent="0.25">
      <c r="B692" s="64"/>
      <c r="C692" s="64"/>
      <c r="D692" s="8"/>
      <c r="E692" s="8"/>
      <c r="F692" s="8"/>
      <c r="G692" s="8"/>
      <c r="H692" s="8"/>
      <c r="I692" s="64"/>
      <c r="J692" s="8"/>
      <c r="K692" s="64"/>
      <c r="L692" s="64"/>
      <c r="M692" s="64"/>
      <c r="N692" s="64"/>
      <c r="O692" s="64"/>
      <c r="P692" s="64"/>
      <c r="Q692" s="64"/>
    </row>
    <row r="693" spans="2:17" x14ac:dyDescent="0.25">
      <c r="B693" s="64"/>
      <c r="C693" s="64"/>
      <c r="D693" s="8"/>
      <c r="E693" s="8"/>
      <c r="F693" s="8"/>
      <c r="G693" s="8"/>
      <c r="H693" s="8"/>
      <c r="I693" s="64"/>
      <c r="J693" s="8"/>
      <c r="K693" s="64"/>
      <c r="L693" s="64"/>
      <c r="M693" s="64"/>
      <c r="N693" s="64"/>
      <c r="O693" s="64"/>
      <c r="P693" s="64"/>
      <c r="Q693" s="64"/>
    </row>
    <row r="694" spans="2:17" x14ac:dyDescent="0.25">
      <c r="B694" s="64"/>
      <c r="C694" s="64"/>
      <c r="D694" s="8"/>
      <c r="E694" s="8"/>
      <c r="F694" s="8"/>
      <c r="G694" s="8"/>
      <c r="H694" s="8"/>
      <c r="I694" s="64"/>
      <c r="J694" s="8"/>
      <c r="K694" s="64"/>
      <c r="L694" s="64"/>
      <c r="M694" s="64"/>
      <c r="N694" s="64"/>
      <c r="O694" s="64"/>
      <c r="P694" s="64"/>
      <c r="Q694" s="64"/>
    </row>
    <row r="695" spans="2:17" x14ac:dyDescent="0.25">
      <c r="B695" s="64"/>
      <c r="C695" s="64"/>
      <c r="D695" s="8"/>
      <c r="E695" s="8"/>
      <c r="F695" s="8"/>
      <c r="G695" s="8"/>
      <c r="H695" s="8"/>
      <c r="I695" s="64"/>
      <c r="J695" s="8"/>
      <c r="K695" s="64"/>
      <c r="L695" s="64"/>
      <c r="M695" s="64"/>
      <c r="N695" s="64"/>
      <c r="O695" s="64"/>
      <c r="P695" s="64"/>
      <c r="Q695" s="64"/>
    </row>
    <row r="696" spans="2:17" x14ac:dyDescent="0.25">
      <c r="B696" s="64"/>
      <c r="C696" s="64"/>
      <c r="D696" s="8"/>
      <c r="E696" s="8"/>
      <c r="F696" s="8"/>
      <c r="G696" s="8"/>
      <c r="H696" s="8"/>
      <c r="I696" s="64"/>
      <c r="J696" s="8"/>
      <c r="K696" s="64"/>
      <c r="L696" s="64"/>
      <c r="M696" s="64"/>
      <c r="N696" s="64"/>
      <c r="O696" s="64"/>
      <c r="P696" s="64"/>
      <c r="Q696" s="64"/>
    </row>
    <row r="697" spans="2:17" x14ac:dyDescent="0.25">
      <c r="B697" s="64"/>
      <c r="C697" s="64"/>
      <c r="D697" s="8"/>
      <c r="E697" s="8"/>
      <c r="F697" s="8"/>
      <c r="G697" s="8"/>
      <c r="H697" s="8"/>
      <c r="I697" s="64"/>
      <c r="J697" s="8"/>
      <c r="K697" s="64"/>
      <c r="L697" s="64"/>
      <c r="M697" s="64"/>
      <c r="N697" s="64"/>
      <c r="O697" s="64"/>
      <c r="P697" s="64"/>
      <c r="Q697" s="64"/>
    </row>
    <row r="698" spans="2:17" x14ac:dyDescent="0.25">
      <c r="B698" s="64"/>
      <c r="C698" s="64"/>
      <c r="D698" s="8"/>
      <c r="E698" s="8"/>
      <c r="F698" s="8"/>
      <c r="G698" s="8"/>
      <c r="H698" s="8"/>
      <c r="I698" s="64"/>
      <c r="J698" s="8"/>
      <c r="K698" s="64"/>
      <c r="L698" s="64"/>
      <c r="M698" s="64"/>
      <c r="N698" s="64"/>
      <c r="O698" s="64"/>
      <c r="P698" s="64"/>
      <c r="Q698" s="64"/>
    </row>
    <row r="699" spans="2:17" x14ac:dyDescent="0.25">
      <c r="B699" s="64"/>
      <c r="C699" s="64"/>
      <c r="D699" s="8"/>
      <c r="E699" s="8"/>
      <c r="F699" s="8"/>
      <c r="G699" s="8"/>
      <c r="H699" s="8"/>
      <c r="I699" s="64"/>
      <c r="J699" s="8"/>
      <c r="K699" s="64"/>
      <c r="L699" s="64"/>
      <c r="M699" s="64"/>
      <c r="N699" s="64"/>
      <c r="O699" s="64"/>
      <c r="P699" s="64"/>
      <c r="Q699" s="64"/>
    </row>
    <row r="700" spans="2:17" x14ac:dyDescent="0.25">
      <c r="B700" s="64"/>
      <c r="C700" s="64"/>
      <c r="D700" s="8"/>
      <c r="E700" s="8"/>
      <c r="F700" s="8"/>
      <c r="G700" s="8"/>
      <c r="H700" s="8"/>
      <c r="I700" s="64"/>
      <c r="J700" s="8"/>
      <c r="K700" s="64"/>
      <c r="L700" s="64"/>
      <c r="M700" s="64"/>
      <c r="N700" s="64"/>
      <c r="O700" s="64"/>
      <c r="P700" s="64"/>
      <c r="Q700" s="64"/>
    </row>
    <row r="701" spans="2:17" x14ac:dyDescent="0.25">
      <c r="B701" s="64"/>
      <c r="C701" s="64"/>
      <c r="D701" s="8"/>
      <c r="E701" s="8"/>
      <c r="F701" s="8"/>
      <c r="G701" s="8"/>
      <c r="H701" s="8"/>
      <c r="I701" s="64"/>
      <c r="J701" s="8"/>
      <c r="K701" s="64"/>
      <c r="L701" s="64"/>
      <c r="M701" s="64"/>
      <c r="N701" s="64"/>
      <c r="O701" s="64"/>
      <c r="P701" s="64"/>
      <c r="Q701" s="64"/>
    </row>
    <row r="702" spans="2:17" x14ac:dyDescent="0.25">
      <c r="B702" s="64"/>
      <c r="C702" s="64"/>
      <c r="D702" s="8"/>
      <c r="E702" s="8"/>
      <c r="F702" s="8"/>
      <c r="G702" s="8"/>
      <c r="H702" s="8"/>
      <c r="I702" s="64"/>
      <c r="J702" s="8"/>
      <c r="K702" s="64"/>
      <c r="L702" s="64"/>
      <c r="M702" s="64"/>
      <c r="N702" s="64"/>
      <c r="O702" s="64"/>
      <c r="P702" s="64"/>
      <c r="Q702" s="64"/>
    </row>
    <row r="703" spans="2:17" x14ac:dyDescent="0.25">
      <c r="B703" s="64"/>
      <c r="C703" s="64"/>
      <c r="D703" s="8"/>
      <c r="E703" s="8"/>
      <c r="F703" s="8"/>
      <c r="G703" s="8"/>
      <c r="H703" s="8"/>
      <c r="I703" s="64"/>
      <c r="J703" s="8"/>
      <c r="K703" s="64"/>
      <c r="L703" s="64"/>
      <c r="M703" s="64"/>
      <c r="N703" s="64"/>
      <c r="O703" s="64"/>
      <c r="P703" s="64"/>
      <c r="Q703" s="64"/>
    </row>
    <row r="704" spans="2:17" x14ac:dyDescent="0.25">
      <c r="B704" s="64"/>
      <c r="C704" s="64"/>
      <c r="D704" s="8"/>
      <c r="E704" s="8"/>
      <c r="F704" s="8"/>
      <c r="G704" s="8"/>
      <c r="H704" s="8"/>
      <c r="I704" s="64"/>
      <c r="J704" s="8"/>
      <c r="K704" s="64"/>
      <c r="L704" s="64"/>
      <c r="M704" s="64"/>
      <c r="N704" s="64"/>
      <c r="O704" s="64"/>
      <c r="P704" s="64"/>
      <c r="Q704" s="64"/>
    </row>
    <row r="705" spans="2:17" x14ac:dyDescent="0.25">
      <c r="B705" s="64"/>
      <c r="C705" s="64"/>
      <c r="D705" s="8"/>
      <c r="E705" s="8"/>
      <c r="F705" s="8"/>
      <c r="G705" s="8"/>
      <c r="H705" s="8"/>
      <c r="I705" s="64"/>
      <c r="J705" s="8"/>
      <c r="K705" s="64"/>
      <c r="L705" s="64"/>
      <c r="M705" s="64"/>
      <c r="N705" s="64"/>
      <c r="O705" s="64"/>
      <c r="P705" s="64"/>
      <c r="Q705" s="64"/>
    </row>
    <row r="706" spans="2:17" x14ac:dyDescent="0.25">
      <c r="B706" s="64"/>
      <c r="C706" s="64"/>
      <c r="D706" s="8"/>
      <c r="E706" s="8"/>
      <c r="F706" s="8"/>
      <c r="G706" s="8"/>
      <c r="H706" s="8"/>
      <c r="I706" s="64"/>
      <c r="J706" s="8"/>
      <c r="K706" s="64"/>
      <c r="L706" s="64"/>
      <c r="M706" s="64"/>
      <c r="N706" s="64"/>
      <c r="O706" s="64"/>
      <c r="P706" s="64"/>
      <c r="Q706" s="64"/>
    </row>
    <row r="707" spans="2:17" x14ac:dyDescent="0.25">
      <c r="B707" s="64"/>
      <c r="C707" s="64"/>
      <c r="D707" s="8"/>
      <c r="E707" s="8"/>
      <c r="F707" s="8"/>
      <c r="G707" s="8"/>
      <c r="H707" s="8"/>
      <c r="I707" s="64"/>
      <c r="J707" s="8"/>
      <c r="K707" s="64"/>
      <c r="L707" s="64"/>
      <c r="M707" s="64"/>
      <c r="N707" s="64"/>
      <c r="O707" s="64"/>
      <c r="P707" s="64"/>
      <c r="Q707" s="64"/>
    </row>
    <row r="708" spans="2:17" x14ac:dyDescent="0.25">
      <c r="B708" s="64"/>
      <c r="C708" s="64"/>
      <c r="D708" s="8"/>
      <c r="E708" s="8"/>
      <c r="F708" s="8"/>
      <c r="G708" s="8"/>
      <c r="H708" s="8"/>
      <c r="I708" s="64"/>
      <c r="J708" s="8"/>
      <c r="K708" s="64"/>
      <c r="L708" s="64"/>
      <c r="M708" s="64"/>
      <c r="N708" s="64"/>
      <c r="O708" s="64"/>
      <c r="P708" s="64"/>
      <c r="Q708" s="64"/>
    </row>
    <row r="709" spans="2:17" x14ac:dyDescent="0.25">
      <c r="B709" s="64"/>
      <c r="C709" s="64"/>
      <c r="D709" s="8"/>
      <c r="E709" s="8"/>
      <c r="F709" s="8"/>
      <c r="G709" s="8"/>
      <c r="H709" s="8"/>
      <c r="I709" s="64"/>
      <c r="J709" s="8"/>
      <c r="K709" s="64"/>
      <c r="L709" s="64"/>
      <c r="M709" s="64"/>
      <c r="N709" s="64"/>
      <c r="O709" s="64"/>
      <c r="P709" s="64"/>
      <c r="Q709" s="64"/>
    </row>
    <row r="710" spans="2:17" x14ac:dyDescent="0.25">
      <c r="B710" s="64"/>
      <c r="C710" s="64"/>
      <c r="D710" s="8"/>
      <c r="E710" s="8"/>
      <c r="F710" s="8"/>
      <c r="G710" s="8"/>
      <c r="H710" s="8"/>
      <c r="I710" s="64"/>
      <c r="J710" s="8"/>
      <c r="K710" s="64"/>
      <c r="L710" s="64"/>
      <c r="M710" s="64"/>
      <c r="N710" s="64"/>
      <c r="O710" s="64"/>
      <c r="P710" s="64"/>
      <c r="Q710" s="64"/>
    </row>
    <row r="711" spans="2:17" x14ac:dyDescent="0.25">
      <c r="B711" s="64"/>
      <c r="C711" s="64"/>
      <c r="D711" s="8"/>
      <c r="E711" s="8"/>
      <c r="F711" s="8"/>
      <c r="G711" s="8"/>
      <c r="H711" s="8"/>
      <c r="I711" s="64"/>
      <c r="J711" s="8"/>
      <c r="K711" s="64"/>
      <c r="L711" s="64"/>
      <c r="M711" s="64"/>
      <c r="N711" s="64"/>
      <c r="O711" s="64"/>
      <c r="P711" s="64"/>
      <c r="Q711" s="64"/>
    </row>
    <row r="712" spans="2:17" x14ac:dyDescent="0.25">
      <c r="B712" s="64"/>
      <c r="C712" s="64"/>
      <c r="D712" s="8"/>
      <c r="E712" s="8"/>
      <c r="F712" s="8"/>
      <c r="G712" s="8"/>
      <c r="H712" s="8"/>
      <c r="I712" s="64"/>
      <c r="J712" s="8"/>
      <c r="K712" s="64"/>
      <c r="L712" s="64"/>
      <c r="M712" s="64"/>
      <c r="N712" s="64"/>
      <c r="O712" s="64"/>
      <c r="P712" s="64"/>
      <c r="Q712" s="64"/>
    </row>
    <row r="713" spans="2:17" x14ac:dyDescent="0.25">
      <c r="B713" s="64"/>
      <c r="C713" s="64"/>
      <c r="D713" s="8"/>
      <c r="E713" s="8"/>
      <c r="F713" s="8"/>
      <c r="G713" s="8"/>
      <c r="H713" s="8"/>
      <c r="I713" s="64"/>
      <c r="J713" s="8"/>
      <c r="K713" s="64"/>
      <c r="L713" s="64"/>
      <c r="M713" s="64"/>
      <c r="N713" s="64"/>
      <c r="O713" s="64"/>
      <c r="P713" s="64"/>
      <c r="Q713" s="64"/>
    </row>
    <row r="714" spans="2:17" x14ac:dyDescent="0.25">
      <c r="B714" s="64"/>
      <c r="C714" s="64"/>
      <c r="D714" s="8"/>
      <c r="E714" s="8"/>
      <c r="F714" s="8"/>
      <c r="G714" s="8"/>
      <c r="H714" s="8"/>
      <c r="I714" s="64"/>
      <c r="J714" s="8"/>
      <c r="K714" s="64"/>
      <c r="L714" s="64"/>
      <c r="M714" s="64"/>
      <c r="N714" s="64"/>
      <c r="O714" s="64"/>
      <c r="P714" s="64"/>
      <c r="Q714" s="64"/>
    </row>
    <row r="715" spans="2:17" x14ac:dyDescent="0.25">
      <c r="B715" s="64"/>
      <c r="C715" s="64"/>
      <c r="D715" s="8"/>
      <c r="E715" s="8"/>
      <c r="F715" s="8"/>
      <c r="G715" s="8"/>
      <c r="H715" s="8"/>
      <c r="I715" s="64"/>
      <c r="J715" s="8"/>
      <c r="K715" s="64"/>
      <c r="L715" s="64"/>
      <c r="M715" s="64"/>
      <c r="N715" s="64"/>
      <c r="O715" s="64"/>
      <c r="P715" s="64"/>
      <c r="Q715" s="64"/>
    </row>
    <row r="716" spans="2:17" x14ac:dyDescent="0.25">
      <c r="B716" s="64"/>
      <c r="C716" s="64"/>
      <c r="D716" s="8"/>
      <c r="E716" s="8"/>
      <c r="F716" s="8"/>
      <c r="G716" s="8"/>
      <c r="H716" s="8"/>
      <c r="I716" s="64"/>
      <c r="J716" s="8"/>
      <c r="K716" s="64"/>
      <c r="L716" s="64"/>
      <c r="M716" s="64"/>
      <c r="N716" s="64"/>
      <c r="O716" s="64"/>
      <c r="P716" s="64"/>
      <c r="Q716" s="64"/>
    </row>
    <row r="717" spans="2:17" x14ac:dyDescent="0.25">
      <c r="B717" s="64"/>
      <c r="C717" s="64"/>
      <c r="D717" s="8"/>
      <c r="E717" s="8"/>
      <c r="F717" s="8"/>
      <c r="G717" s="8"/>
      <c r="H717" s="8"/>
      <c r="I717" s="64"/>
      <c r="J717" s="8"/>
      <c r="K717" s="64"/>
      <c r="L717" s="64"/>
      <c r="M717" s="64"/>
      <c r="N717" s="64"/>
      <c r="O717" s="64"/>
      <c r="P717" s="64"/>
      <c r="Q717" s="64"/>
    </row>
    <row r="718" spans="2:17" x14ac:dyDescent="0.25">
      <c r="B718" s="64"/>
      <c r="C718" s="64"/>
      <c r="D718" s="8"/>
      <c r="E718" s="8"/>
      <c r="F718" s="8"/>
      <c r="G718" s="8"/>
      <c r="H718" s="8"/>
      <c r="I718" s="64"/>
      <c r="J718" s="8"/>
      <c r="K718" s="64"/>
      <c r="L718" s="64"/>
      <c r="M718" s="64"/>
      <c r="N718" s="64"/>
      <c r="O718" s="64"/>
      <c r="P718" s="64"/>
      <c r="Q718" s="64"/>
    </row>
    <row r="719" spans="2:17" x14ac:dyDescent="0.25">
      <c r="B719" s="64"/>
      <c r="C719" s="64"/>
      <c r="D719" s="8"/>
      <c r="E719" s="8"/>
      <c r="F719" s="8"/>
      <c r="G719" s="8"/>
      <c r="H719" s="8"/>
      <c r="I719" s="64"/>
      <c r="J719" s="8"/>
      <c r="K719" s="64"/>
      <c r="L719" s="64"/>
      <c r="M719" s="64"/>
      <c r="N719" s="64"/>
      <c r="O719" s="64"/>
      <c r="P719" s="64"/>
      <c r="Q719" s="64"/>
    </row>
    <row r="720" spans="2:17" x14ac:dyDescent="0.25">
      <c r="B720" s="64"/>
      <c r="C720" s="64"/>
      <c r="D720" s="8"/>
      <c r="E720" s="8"/>
      <c r="F720" s="8"/>
      <c r="G720" s="8"/>
      <c r="H720" s="8"/>
      <c r="I720" s="64"/>
      <c r="J720" s="8"/>
      <c r="K720" s="64"/>
      <c r="L720" s="64"/>
      <c r="M720" s="64"/>
      <c r="N720" s="64"/>
      <c r="O720" s="64"/>
      <c r="P720" s="64"/>
      <c r="Q720" s="64"/>
    </row>
    <row r="721" spans="2:17" x14ac:dyDescent="0.25">
      <c r="B721" s="64"/>
      <c r="C721" s="64"/>
      <c r="D721" s="8"/>
      <c r="E721" s="8"/>
      <c r="F721" s="8"/>
      <c r="G721" s="8"/>
      <c r="H721" s="8"/>
      <c r="I721" s="64"/>
      <c r="J721" s="8"/>
      <c r="K721" s="64"/>
      <c r="L721" s="64"/>
      <c r="M721" s="64"/>
      <c r="N721" s="64"/>
      <c r="O721" s="64"/>
      <c r="P721" s="64"/>
      <c r="Q721" s="64"/>
    </row>
    <row r="722" spans="2:17" x14ac:dyDescent="0.25">
      <c r="B722" s="64"/>
      <c r="C722" s="64"/>
      <c r="D722" s="8"/>
      <c r="E722" s="8"/>
      <c r="F722" s="8"/>
      <c r="G722" s="8"/>
      <c r="H722" s="8"/>
      <c r="I722" s="64"/>
      <c r="J722" s="8"/>
      <c r="K722" s="64"/>
      <c r="L722" s="64"/>
      <c r="M722" s="64"/>
      <c r="N722" s="64"/>
      <c r="O722" s="64"/>
      <c r="P722" s="64"/>
      <c r="Q722" s="64"/>
    </row>
    <row r="723" spans="2:17" x14ac:dyDescent="0.25">
      <c r="B723" s="64"/>
      <c r="C723" s="64"/>
      <c r="D723" s="8"/>
      <c r="E723" s="8"/>
      <c r="F723" s="8"/>
      <c r="G723" s="8"/>
      <c r="H723" s="8"/>
      <c r="I723" s="64"/>
      <c r="J723" s="8"/>
      <c r="K723" s="64"/>
      <c r="L723" s="64"/>
      <c r="M723" s="64"/>
      <c r="N723" s="64"/>
      <c r="O723" s="64"/>
      <c r="P723" s="64"/>
      <c r="Q723" s="64"/>
    </row>
    <row r="724" spans="2:17" x14ac:dyDescent="0.25">
      <c r="B724" s="64"/>
      <c r="C724" s="64"/>
      <c r="D724" s="8"/>
      <c r="E724" s="8"/>
      <c r="F724" s="8"/>
      <c r="G724" s="8"/>
      <c r="H724" s="8"/>
      <c r="I724" s="64"/>
      <c r="J724" s="8"/>
      <c r="K724" s="64"/>
      <c r="L724" s="64"/>
      <c r="M724" s="64"/>
      <c r="N724" s="64"/>
      <c r="O724" s="64"/>
      <c r="P724" s="64"/>
      <c r="Q724" s="64"/>
    </row>
    <row r="725" spans="2:17" x14ac:dyDescent="0.25">
      <c r="B725" s="64"/>
      <c r="C725" s="64"/>
      <c r="D725" s="8"/>
      <c r="E725" s="8"/>
      <c r="F725" s="8"/>
      <c r="G725" s="8"/>
      <c r="H725" s="8"/>
      <c r="I725" s="64"/>
      <c r="J725" s="8"/>
      <c r="K725" s="64"/>
      <c r="L725" s="64"/>
      <c r="M725" s="64"/>
      <c r="N725" s="64"/>
      <c r="O725" s="64"/>
      <c r="P725" s="64"/>
      <c r="Q725" s="64"/>
    </row>
    <row r="726" spans="2:17" x14ac:dyDescent="0.25">
      <c r="B726" s="64"/>
      <c r="C726" s="64"/>
      <c r="D726" s="8"/>
      <c r="E726" s="8"/>
      <c r="F726" s="8"/>
      <c r="G726" s="8"/>
      <c r="H726" s="8"/>
      <c r="I726" s="64"/>
      <c r="J726" s="8"/>
      <c r="K726" s="64"/>
      <c r="L726" s="64"/>
      <c r="M726" s="64"/>
      <c r="N726" s="64"/>
      <c r="O726" s="64"/>
      <c r="P726" s="64"/>
      <c r="Q726" s="64"/>
    </row>
    <row r="727" spans="2:17" x14ac:dyDescent="0.25">
      <c r="B727" s="64"/>
      <c r="C727" s="64"/>
      <c r="D727" s="8"/>
      <c r="E727" s="8"/>
      <c r="F727" s="8"/>
      <c r="G727" s="8"/>
      <c r="H727" s="8"/>
      <c r="I727" s="64"/>
      <c r="J727" s="8"/>
      <c r="K727" s="64"/>
      <c r="L727" s="64"/>
      <c r="M727" s="64"/>
      <c r="N727" s="64"/>
      <c r="O727" s="64"/>
      <c r="P727" s="64"/>
      <c r="Q727" s="64"/>
    </row>
    <row r="728" spans="2:17" x14ac:dyDescent="0.25">
      <c r="B728" s="64"/>
      <c r="C728" s="64"/>
      <c r="D728" s="8"/>
      <c r="E728" s="8"/>
      <c r="F728" s="8"/>
      <c r="G728" s="8"/>
      <c r="H728" s="8"/>
      <c r="I728" s="64"/>
      <c r="J728" s="8"/>
      <c r="K728" s="64"/>
      <c r="L728" s="64"/>
      <c r="M728" s="64"/>
      <c r="N728" s="64"/>
      <c r="O728" s="64"/>
      <c r="P728" s="64"/>
      <c r="Q728" s="64"/>
    </row>
    <row r="729" spans="2:17" x14ac:dyDescent="0.25">
      <c r="B729" s="64"/>
      <c r="C729" s="64"/>
      <c r="D729" s="8"/>
      <c r="E729" s="8"/>
      <c r="F729" s="8"/>
      <c r="G729" s="8"/>
      <c r="H729" s="8"/>
      <c r="I729" s="64"/>
      <c r="J729" s="8"/>
      <c r="K729" s="64"/>
      <c r="L729" s="64"/>
      <c r="M729" s="64"/>
      <c r="N729" s="64"/>
      <c r="O729" s="64"/>
      <c r="P729" s="64"/>
      <c r="Q729" s="64"/>
    </row>
    <row r="730" spans="2:17" x14ac:dyDescent="0.25">
      <c r="B730" s="64"/>
      <c r="C730" s="64"/>
      <c r="D730" s="8"/>
      <c r="E730" s="8"/>
      <c r="F730" s="8"/>
      <c r="G730" s="8"/>
      <c r="H730" s="8"/>
      <c r="I730" s="64"/>
      <c r="J730" s="8"/>
      <c r="K730" s="64"/>
      <c r="L730" s="64"/>
      <c r="M730" s="64"/>
      <c r="N730" s="64"/>
      <c r="O730" s="64"/>
      <c r="P730" s="64"/>
      <c r="Q730" s="64"/>
    </row>
    <row r="731" spans="2:17" x14ac:dyDescent="0.25">
      <c r="B731" s="64"/>
      <c r="C731" s="64"/>
      <c r="D731" s="8"/>
      <c r="E731" s="8"/>
      <c r="F731" s="8"/>
      <c r="G731" s="8"/>
      <c r="H731" s="8"/>
      <c r="I731" s="64"/>
      <c r="J731" s="8"/>
      <c r="K731" s="64"/>
      <c r="L731" s="64"/>
      <c r="M731" s="64"/>
      <c r="N731" s="64"/>
      <c r="O731" s="64"/>
      <c r="P731" s="64"/>
      <c r="Q731" s="64"/>
    </row>
    <row r="732" spans="2:17" x14ac:dyDescent="0.25">
      <c r="B732" s="64"/>
      <c r="C732" s="64"/>
      <c r="D732" s="8"/>
      <c r="E732" s="8"/>
      <c r="F732" s="8"/>
      <c r="G732" s="8"/>
      <c r="H732" s="8"/>
      <c r="I732" s="64"/>
      <c r="J732" s="8"/>
      <c r="K732" s="64"/>
      <c r="L732" s="64"/>
      <c r="M732" s="64"/>
      <c r="N732" s="64"/>
      <c r="O732" s="64"/>
      <c r="P732" s="64"/>
      <c r="Q732" s="64"/>
    </row>
    <row r="733" spans="2:17" x14ac:dyDescent="0.25">
      <c r="B733" s="64"/>
      <c r="C733" s="64"/>
      <c r="D733" s="8"/>
      <c r="E733" s="8"/>
      <c r="F733" s="8"/>
      <c r="G733" s="8"/>
      <c r="H733" s="8"/>
      <c r="I733" s="64"/>
      <c r="J733" s="8"/>
      <c r="K733" s="64"/>
      <c r="L733" s="64"/>
      <c r="M733" s="64"/>
      <c r="N733" s="64"/>
      <c r="O733" s="64"/>
      <c r="P733" s="64"/>
      <c r="Q733" s="64"/>
    </row>
    <row r="734" spans="2:17" x14ac:dyDescent="0.25">
      <c r="B734" s="64"/>
      <c r="C734" s="64"/>
      <c r="D734" s="8"/>
      <c r="E734" s="8"/>
      <c r="F734" s="8"/>
      <c r="G734" s="8"/>
      <c r="H734" s="8"/>
      <c r="I734" s="64"/>
      <c r="J734" s="8"/>
      <c r="K734" s="64"/>
      <c r="L734" s="64"/>
      <c r="M734" s="64"/>
      <c r="N734" s="64"/>
      <c r="O734" s="64"/>
      <c r="P734" s="64"/>
      <c r="Q734" s="64"/>
    </row>
    <row r="735" spans="2:17" x14ac:dyDescent="0.25">
      <c r="B735" s="64"/>
      <c r="C735" s="64"/>
      <c r="D735" s="8"/>
      <c r="E735" s="8"/>
      <c r="F735" s="8"/>
      <c r="G735" s="8"/>
      <c r="H735" s="8"/>
      <c r="I735" s="64"/>
      <c r="J735" s="8"/>
      <c r="K735" s="64"/>
      <c r="L735" s="64"/>
      <c r="M735" s="64"/>
      <c r="N735" s="64"/>
      <c r="O735" s="64"/>
      <c r="P735" s="64"/>
      <c r="Q735" s="64"/>
    </row>
    <row r="736" spans="2:17" x14ac:dyDescent="0.25">
      <c r="B736" s="64"/>
      <c r="C736" s="64"/>
      <c r="D736" s="8"/>
      <c r="E736" s="8"/>
      <c r="F736" s="8"/>
      <c r="G736" s="8"/>
      <c r="H736" s="8"/>
      <c r="I736" s="64"/>
      <c r="J736" s="8"/>
      <c r="K736" s="64"/>
      <c r="L736" s="64"/>
      <c r="M736" s="64"/>
      <c r="N736" s="64"/>
      <c r="O736" s="64"/>
      <c r="P736" s="64"/>
      <c r="Q736" s="64"/>
    </row>
    <row r="737" spans="2:17" x14ac:dyDescent="0.25">
      <c r="B737" s="64"/>
      <c r="C737" s="64"/>
      <c r="D737" s="8"/>
      <c r="E737" s="8"/>
      <c r="F737" s="8"/>
      <c r="G737" s="8"/>
      <c r="H737" s="8"/>
      <c r="I737" s="64"/>
      <c r="J737" s="8"/>
      <c r="K737" s="64"/>
      <c r="L737" s="64"/>
      <c r="M737" s="64"/>
      <c r="N737" s="64"/>
      <c r="O737" s="64"/>
      <c r="P737" s="64"/>
      <c r="Q737" s="64"/>
    </row>
    <row r="738" spans="2:17" x14ac:dyDescent="0.25">
      <c r="B738" s="64"/>
      <c r="C738" s="64"/>
      <c r="D738" s="8"/>
      <c r="E738" s="8"/>
      <c r="F738" s="8"/>
      <c r="G738" s="8"/>
      <c r="H738" s="8"/>
      <c r="I738" s="64"/>
      <c r="J738" s="8"/>
      <c r="K738" s="64"/>
      <c r="L738" s="64"/>
      <c r="M738" s="64"/>
      <c r="N738" s="64"/>
      <c r="O738" s="64"/>
      <c r="P738" s="64"/>
      <c r="Q738" s="64"/>
    </row>
    <row r="739" spans="2:17" x14ac:dyDescent="0.25">
      <c r="B739" s="64"/>
      <c r="C739" s="64"/>
      <c r="D739" s="8"/>
      <c r="E739" s="8"/>
      <c r="F739" s="8"/>
      <c r="G739" s="8"/>
      <c r="H739" s="8"/>
      <c r="I739" s="64"/>
      <c r="J739" s="8"/>
      <c r="K739" s="64"/>
      <c r="L739" s="64"/>
      <c r="M739" s="64"/>
      <c r="N739" s="64"/>
      <c r="O739" s="64"/>
      <c r="P739" s="64"/>
      <c r="Q739" s="64"/>
    </row>
    <row r="740" spans="2:17" x14ac:dyDescent="0.25">
      <c r="B740" s="64"/>
      <c r="C740" s="64"/>
      <c r="D740" s="8"/>
      <c r="E740" s="8"/>
      <c r="F740" s="8"/>
      <c r="G740" s="8"/>
      <c r="H740" s="8"/>
      <c r="I740" s="64"/>
      <c r="J740" s="8"/>
      <c r="K740" s="64"/>
      <c r="L740" s="64"/>
      <c r="M740" s="64"/>
      <c r="N740" s="64"/>
      <c r="O740" s="64"/>
      <c r="P740" s="64"/>
      <c r="Q740" s="64"/>
    </row>
    <row r="741" spans="2:17" x14ac:dyDescent="0.25">
      <c r="B741" s="64"/>
      <c r="C741" s="64"/>
      <c r="D741" s="8"/>
      <c r="E741" s="8"/>
      <c r="F741" s="8"/>
      <c r="G741" s="8"/>
      <c r="H741" s="8"/>
      <c r="I741" s="64"/>
      <c r="J741" s="8"/>
      <c r="K741" s="64"/>
      <c r="L741" s="64"/>
      <c r="M741" s="64"/>
      <c r="N741" s="64"/>
      <c r="O741" s="64"/>
      <c r="P741" s="64"/>
      <c r="Q741" s="64"/>
    </row>
    <row r="742" spans="2:17" x14ac:dyDescent="0.25">
      <c r="B742" s="64"/>
      <c r="C742" s="64"/>
      <c r="D742" s="8"/>
      <c r="E742" s="8"/>
      <c r="F742" s="8"/>
      <c r="G742" s="8"/>
      <c r="H742" s="8"/>
      <c r="I742" s="64"/>
      <c r="J742" s="8"/>
      <c r="K742" s="64"/>
      <c r="L742" s="64"/>
      <c r="M742" s="64"/>
      <c r="N742" s="64"/>
      <c r="O742" s="64"/>
      <c r="P742" s="64"/>
      <c r="Q742" s="64"/>
    </row>
    <row r="743" spans="2:17" x14ac:dyDescent="0.25">
      <c r="B743" s="64"/>
      <c r="C743" s="64"/>
      <c r="D743" s="8"/>
      <c r="E743" s="8"/>
      <c r="F743" s="8"/>
      <c r="G743" s="8"/>
      <c r="H743" s="8"/>
      <c r="I743" s="64"/>
      <c r="J743" s="8"/>
      <c r="K743" s="64"/>
      <c r="L743" s="64"/>
      <c r="M743" s="64"/>
      <c r="N743" s="64"/>
      <c r="O743" s="64"/>
      <c r="P743" s="64"/>
      <c r="Q743" s="64"/>
    </row>
    <row r="744" spans="2:17" x14ac:dyDescent="0.25">
      <c r="B744" s="64"/>
      <c r="C744" s="64"/>
      <c r="D744" s="8"/>
      <c r="E744" s="8"/>
      <c r="F744" s="8"/>
      <c r="G744" s="8"/>
      <c r="H744" s="8"/>
      <c r="I744" s="64"/>
      <c r="J744" s="8"/>
      <c r="K744" s="64"/>
      <c r="L744" s="64"/>
      <c r="M744" s="64"/>
      <c r="N744" s="64"/>
      <c r="O744" s="64"/>
      <c r="P744" s="64"/>
      <c r="Q744" s="64"/>
    </row>
    <row r="745" spans="2:17" x14ac:dyDescent="0.25">
      <c r="B745" s="64"/>
      <c r="C745" s="64"/>
      <c r="D745" s="8"/>
      <c r="E745" s="8"/>
      <c r="F745" s="8"/>
      <c r="G745" s="8"/>
      <c r="H745" s="8"/>
      <c r="I745" s="64"/>
      <c r="J745" s="8"/>
      <c r="K745" s="64"/>
      <c r="L745" s="64"/>
      <c r="M745" s="64"/>
      <c r="N745" s="64"/>
      <c r="O745" s="64"/>
      <c r="P745" s="64"/>
      <c r="Q745" s="64"/>
    </row>
    <row r="746" spans="2:17" x14ac:dyDescent="0.25">
      <c r="B746" s="64"/>
      <c r="C746" s="64"/>
      <c r="D746" s="8"/>
      <c r="E746" s="8"/>
      <c r="F746" s="8"/>
      <c r="G746" s="8"/>
      <c r="H746" s="8"/>
      <c r="I746" s="64"/>
      <c r="J746" s="8"/>
      <c r="K746" s="64"/>
      <c r="L746" s="64"/>
      <c r="M746" s="64"/>
      <c r="N746" s="64"/>
      <c r="O746" s="64"/>
      <c r="P746" s="64"/>
      <c r="Q746" s="64"/>
    </row>
    <row r="747" spans="2:17" x14ac:dyDescent="0.25">
      <c r="B747" s="64"/>
      <c r="C747" s="64"/>
      <c r="D747" s="8"/>
      <c r="E747" s="8"/>
      <c r="F747" s="8"/>
      <c r="G747" s="8"/>
      <c r="H747" s="8"/>
      <c r="I747" s="64"/>
      <c r="J747" s="8"/>
      <c r="K747" s="64"/>
      <c r="L747" s="64"/>
      <c r="M747" s="64"/>
      <c r="N747" s="64"/>
      <c r="O747" s="64"/>
      <c r="P747" s="64"/>
      <c r="Q747" s="64"/>
    </row>
    <row r="748" spans="2:17" x14ac:dyDescent="0.25">
      <c r="B748" s="64"/>
      <c r="C748" s="64"/>
      <c r="D748" s="8"/>
      <c r="E748" s="8"/>
      <c r="F748" s="8"/>
      <c r="G748" s="8"/>
      <c r="H748" s="8"/>
      <c r="I748" s="64"/>
      <c r="J748" s="8"/>
      <c r="K748" s="64"/>
      <c r="L748" s="64"/>
      <c r="M748" s="64"/>
      <c r="N748" s="64"/>
      <c r="O748" s="64"/>
      <c r="P748" s="64"/>
      <c r="Q748" s="64"/>
    </row>
    <row r="749" spans="2:17" x14ac:dyDescent="0.25">
      <c r="B749" s="64"/>
      <c r="C749" s="64"/>
      <c r="D749" s="8"/>
      <c r="E749" s="8"/>
      <c r="F749" s="8"/>
      <c r="G749" s="8"/>
      <c r="H749" s="8"/>
      <c r="I749" s="64"/>
      <c r="J749" s="8"/>
      <c r="K749" s="64"/>
      <c r="L749" s="64"/>
      <c r="M749" s="64"/>
      <c r="N749" s="64"/>
      <c r="O749" s="64"/>
      <c r="P749" s="64"/>
      <c r="Q749" s="64"/>
    </row>
    <row r="750" spans="2:17" x14ac:dyDescent="0.25">
      <c r="B750" s="64"/>
      <c r="C750" s="64"/>
      <c r="D750" s="8"/>
      <c r="E750" s="8"/>
      <c r="F750" s="8"/>
      <c r="G750" s="8"/>
      <c r="H750" s="8"/>
      <c r="I750" s="64"/>
      <c r="J750" s="8"/>
      <c r="K750" s="64"/>
      <c r="L750" s="64"/>
      <c r="M750" s="64"/>
      <c r="N750" s="64"/>
      <c r="O750" s="64"/>
      <c r="P750" s="64"/>
      <c r="Q750" s="64"/>
    </row>
    <row r="751" spans="2:17" x14ac:dyDescent="0.25">
      <c r="B751" s="64"/>
      <c r="C751" s="64"/>
      <c r="D751" s="8"/>
      <c r="E751" s="8"/>
      <c r="F751" s="8"/>
      <c r="G751" s="8"/>
      <c r="H751" s="8"/>
      <c r="I751" s="64"/>
      <c r="J751" s="8"/>
      <c r="K751" s="64"/>
      <c r="L751" s="64"/>
      <c r="M751" s="64"/>
      <c r="N751" s="64"/>
      <c r="O751" s="64"/>
      <c r="P751" s="64"/>
      <c r="Q751" s="64"/>
    </row>
    <row r="752" spans="2:17" x14ac:dyDescent="0.25">
      <c r="B752" s="64"/>
      <c r="C752" s="64"/>
      <c r="D752" s="8"/>
      <c r="E752" s="8"/>
      <c r="F752" s="8"/>
      <c r="G752" s="8"/>
      <c r="H752" s="8"/>
      <c r="I752" s="64"/>
      <c r="J752" s="8"/>
      <c r="K752" s="64"/>
      <c r="L752" s="64"/>
      <c r="M752" s="64"/>
      <c r="N752" s="64"/>
      <c r="O752" s="64"/>
      <c r="P752" s="64"/>
      <c r="Q752" s="64"/>
    </row>
    <row r="753" spans="2:17" x14ac:dyDescent="0.25">
      <c r="B753" s="64"/>
      <c r="C753" s="64"/>
      <c r="D753" s="8"/>
      <c r="E753" s="8"/>
      <c r="F753" s="8"/>
      <c r="G753" s="8"/>
      <c r="H753" s="8"/>
      <c r="I753" s="64"/>
      <c r="J753" s="8"/>
      <c r="K753" s="64"/>
      <c r="L753" s="64"/>
      <c r="M753" s="64"/>
      <c r="N753" s="64"/>
      <c r="O753" s="64"/>
      <c r="P753" s="64"/>
      <c r="Q753" s="64"/>
    </row>
    <row r="754" spans="2:17" x14ac:dyDescent="0.25">
      <c r="B754" s="64"/>
      <c r="C754" s="64"/>
      <c r="D754" s="8"/>
      <c r="E754" s="8"/>
      <c r="F754" s="8"/>
      <c r="G754" s="8"/>
      <c r="H754" s="8"/>
      <c r="I754" s="64"/>
      <c r="J754" s="8"/>
      <c r="K754" s="64"/>
      <c r="L754" s="64"/>
      <c r="M754" s="64"/>
      <c r="N754" s="64"/>
      <c r="O754" s="64"/>
      <c r="P754" s="64"/>
      <c r="Q754" s="64"/>
    </row>
    <row r="755" spans="2:17" x14ac:dyDescent="0.25">
      <c r="B755" s="64"/>
      <c r="C755" s="64"/>
      <c r="D755" s="8"/>
      <c r="E755" s="8"/>
      <c r="F755" s="8"/>
      <c r="G755" s="8"/>
      <c r="H755" s="8"/>
      <c r="I755" s="64"/>
      <c r="J755" s="8"/>
      <c r="K755" s="64"/>
      <c r="L755" s="64"/>
      <c r="M755" s="64"/>
      <c r="N755" s="64"/>
      <c r="O755" s="64"/>
      <c r="P755" s="64"/>
      <c r="Q755" s="64"/>
    </row>
    <row r="756" spans="2:17" x14ac:dyDescent="0.25">
      <c r="B756" s="64"/>
      <c r="C756" s="64"/>
      <c r="D756" s="8"/>
      <c r="E756" s="8"/>
      <c r="F756" s="8"/>
      <c r="G756" s="8"/>
      <c r="H756" s="8"/>
      <c r="I756" s="64"/>
      <c r="J756" s="8"/>
      <c r="K756" s="64"/>
      <c r="L756" s="64"/>
      <c r="M756" s="64"/>
      <c r="N756" s="64"/>
      <c r="O756" s="64"/>
      <c r="P756" s="64"/>
      <c r="Q756" s="64"/>
    </row>
    <row r="757" spans="2:17" x14ac:dyDescent="0.25">
      <c r="B757" s="64"/>
      <c r="C757" s="64"/>
      <c r="D757" s="8"/>
      <c r="E757" s="8"/>
      <c r="F757" s="8"/>
      <c r="G757" s="8"/>
      <c r="H757" s="8"/>
      <c r="I757" s="64"/>
      <c r="J757" s="8"/>
      <c r="K757" s="64"/>
      <c r="L757" s="64"/>
      <c r="M757" s="64"/>
      <c r="N757" s="64"/>
      <c r="O757" s="64"/>
      <c r="P757" s="64"/>
      <c r="Q757" s="64"/>
    </row>
    <row r="758" spans="2:17" x14ac:dyDescent="0.25">
      <c r="B758" s="64"/>
      <c r="C758" s="64"/>
      <c r="D758" s="8"/>
      <c r="E758" s="8"/>
      <c r="F758" s="8"/>
      <c r="G758" s="8"/>
      <c r="H758" s="8"/>
      <c r="I758" s="64"/>
      <c r="J758" s="8"/>
      <c r="K758" s="64"/>
      <c r="L758" s="64"/>
      <c r="M758" s="64"/>
      <c r="N758" s="64"/>
      <c r="O758" s="64"/>
      <c r="P758" s="64"/>
      <c r="Q758" s="64"/>
    </row>
    <row r="759" spans="2:17" x14ac:dyDescent="0.25">
      <c r="B759" s="64"/>
      <c r="C759" s="64"/>
      <c r="D759" s="8"/>
      <c r="E759" s="8"/>
      <c r="F759" s="8"/>
      <c r="G759" s="8"/>
      <c r="H759" s="8"/>
      <c r="I759" s="64"/>
      <c r="J759" s="8"/>
      <c r="K759" s="64"/>
      <c r="L759" s="64"/>
      <c r="M759" s="64"/>
      <c r="N759" s="64"/>
      <c r="O759" s="64"/>
      <c r="P759" s="64"/>
      <c r="Q759" s="64"/>
    </row>
    <row r="760" spans="2:17" x14ac:dyDescent="0.25">
      <c r="B760" s="64"/>
      <c r="C760" s="64"/>
      <c r="D760" s="8"/>
      <c r="E760" s="8"/>
      <c r="F760" s="8"/>
      <c r="G760" s="8"/>
      <c r="H760" s="8"/>
      <c r="I760" s="64"/>
      <c r="J760" s="8"/>
      <c r="K760" s="64"/>
      <c r="L760" s="64"/>
      <c r="M760" s="64"/>
      <c r="N760" s="64"/>
      <c r="O760" s="64"/>
      <c r="P760" s="64"/>
      <c r="Q760" s="64"/>
    </row>
    <row r="761" spans="2:17" x14ac:dyDescent="0.25">
      <c r="B761" s="64"/>
      <c r="C761" s="64"/>
      <c r="D761" s="8"/>
      <c r="E761" s="8"/>
      <c r="F761" s="8"/>
      <c r="G761" s="8"/>
      <c r="H761" s="8"/>
      <c r="I761" s="64"/>
      <c r="J761" s="8"/>
      <c r="K761" s="64"/>
      <c r="L761" s="64"/>
      <c r="M761" s="64"/>
      <c r="N761" s="64"/>
      <c r="O761" s="64"/>
      <c r="P761" s="64"/>
      <c r="Q761" s="64"/>
    </row>
    <row r="762" spans="2:17" x14ac:dyDescent="0.25">
      <c r="B762" s="64"/>
      <c r="C762" s="64"/>
      <c r="D762" s="8"/>
      <c r="E762" s="8"/>
      <c r="F762" s="8"/>
      <c r="G762" s="8"/>
      <c r="H762" s="8"/>
      <c r="I762" s="64"/>
      <c r="J762" s="8"/>
      <c r="K762" s="64"/>
      <c r="L762" s="64"/>
      <c r="M762" s="64"/>
      <c r="N762" s="64"/>
      <c r="O762" s="64"/>
      <c r="P762" s="64"/>
      <c r="Q762" s="64"/>
    </row>
    <row r="763" spans="2:17" x14ac:dyDescent="0.25">
      <c r="B763" s="64"/>
      <c r="C763" s="64"/>
      <c r="D763" s="8"/>
      <c r="E763" s="8"/>
      <c r="F763" s="8"/>
      <c r="G763" s="8"/>
      <c r="H763" s="8"/>
      <c r="I763" s="64"/>
      <c r="J763" s="8"/>
      <c r="K763" s="64"/>
      <c r="L763" s="64"/>
      <c r="M763" s="64"/>
      <c r="N763" s="64"/>
      <c r="O763" s="64"/>
      <c r="P763" s="64"/>
      <c r="Q763" s="64"/>
    </row>
    <row r="764" spans="2:17" x14ac:dyDescent="0.25">
      <c r="B764" s="64"/>
      <c r="C764" s="64"/>
      <c r="D764" s="8"/>
      <c r="E764" s="8"/>
      <c r="F764" s="8"/>
      <c r="G764" s="8"/>
      <c r="H764" s="8"/>
      <c r="I764" s="64"/>
      <c r="J764" s="8"/>
      <c r="K764" s="64"/>
      <c r="L764" s="64"/>
      <c r="M764" s="64"/>
      <c r="N764" s="64"/>
      <c r="O764" s="64"/>
      <c r="P764" s="64"/>
      <c r="Q764" s="64"/>
    </row>
    <row r="765" spans="2:17" x14ac:dyDescent="0.25">
      <c r="B765" s="64"/>
      <c r="C765" s="64"/>
      <c r="D765" s="8"/>
      <c r="E765" s="8"/>
      <c r="F765" s="8"/>
      <c r="G765" s="8"/>
      <c r="H765" s="8"/>
      <c r="I765" s="64"/>
      <c r="J765" s="8"/>
      <c r="K765" s="64"/>
      <c r="L765" s="64"/>
      <c r="M765" s="64"/>
      <c r="N765" s="64"/>
      <c r="O765" s="64"/>
      <c r="P765" s="64"/>
      <c r="Q765" s="64"/>
    </row>
    <row r="766" spans="2:17" x14ac:dyDescent="0.25">
      <c r="B766" s="64"/>
      <c r="C766" s="64"/>
      <c r="D766" s="8"/>
      <c r="E766" s="8"/>
      <c r="F766" s="8"/>
      <c r="G766" s="8"/>
      <c r="H766" s="8"/>
      <c r="I766" s="64"/>
      <c r="J766" s="8"/>
      <c r="K766" s="64"/>
      <c r="L766" s="64"/>
      <c r="M766" s="64"/>
      <c r="N766" s="64"/>
      <c r="O766" s="64"/>
      <c r="P766" s="64"/>
      <c r="Q766" s="64"/>
    </row>
    <row r="767" spans="2:17" x14ac:dyDescent="0.25">
      <c r="B767" s="64"/>
      <c r="C767" s="64"/>
      <c r="D767" s="8"/>
      <c r="E767" s="8"/>
      <c r="F767" s="8"/>
      <c r="G767" s="8"/>
      <c r="H767" s="8"/>
      <c r="I767" s="64"/>
      <c r="J767" s="8"/>
      <c r="K767" s="64"/>
      <c r="L767" s="64"/>
      <c r="M767" s="64"/>
      <c r="N767" s="64"/>
      <c r="O767" s="64"/>
      <c r="P767" s="64"/>
      <c r="Q767" s="64"/>
    </row>
    <row r="768" spans="2:17" x14ac:dyDescent="0.25">
      <c r="B768" s="64"/>
      <c r="C768" s="64"/>
      <c r="D768" s="8"/>
      <c r="E768" s="8"/>
      <c r="F768" s="8"/>
      <c r="G768" s="8"/>
      <c r="H768" s="8"/>
      <c r="I768" s="64"/>
      <c r="J768" s="8"/>
      <c r="K768" s="64"/>
      <c r="L768" s="64"/>
      <c r="M768" s="64"/>
      <c r="N768" s="64"/>
      <c r="O768" s="64"/>
      <c r="P768" s="64"/>
      <c r="Q768" s="64"/>
    </row>
    <row r="769" spans="2:17" x14ac:dyDescent="0.25">
      <c r="B769" s="64"/>
      <c r="C769" s="64"/>
      <c r="D769" s="8"/>
      <c r="E769" s="8"/>
      <c r="F769" s="8"/>
      <c r="G769" s="8"/>
      <c r="H769" s="8"/>
      <c r="I769" s="64"/>
      <c r="J769" s="8"/>
      <c r="K769" s="64"/>
      <c r="L769" s="64"/>
      <c r="M769" s="64"/>
      <c r="N769" s="64"/>
      <c r="O769" s="64"/>
      <c r="P769" s="64"/>
      <c r="Q769" s="64"/>
    </row>
    <row r="770" spans="2:17" x14ac:dyDescent="0.25">
      <c r="B770" s="64"/>
      <c r="C770" s="64"/>
      <c r="D770" s="8"/>
      <c r="E770" s="8"/>
      <c r="F770" s="8"/>
      <c r="G770" s="8"/>
      <c r="H770" s="8"/>
      <c r="I770" s="64"/>
      <c r="J770" s="8"/>
      <c r="K770" s="64"/>
      <c r="L770" s="64"/>
      <c r="M770" s="64"/>
      <c r="N770" s="64"/>
      <c r="O770" s="64"/>
      <c r="P770" s="64"/>
      <c r="Q770" s="64"/>
    </row>
    <row r="771" spans="2:17" x14ac:dyDescent="0.25">
      <c r="B771" s="64"/>
      <c r="C771" s="64"/>
      <c r="D771" s="8"/>
      <c r="E771" s="8"/>
      <c r="F771" s="8"/>
      <c r="G771" s="8"/>
      <c r="H771" s="8"/>
      <c r="I771" s="64"/>
      <c r="J771" s="8"/>
      <c r="K771" s="64"/>
      <c r="L771" s="64"/>
      <c r="M771" s="64"/>
      <c r="N771" s="64"/>
      <c r="O771" s="64"/>
      <c r="P771" s="64"/>
      <c r="Q771" s="64"/>
    </row>
    <row r="772" spans="2:17" x14ac:dyDescent="0.25">
      <c r="B772" s="64"/>
      <c r="C772" s="64"/>
      <c r="D772" s="8"/>
      <c r="E772" s="8"/>
      <c r="F772" s="8"/>
      <c r="G772" s="8"/>
      <c r="H772" s="8"/>
      <c r="I772" s="64"/>
      <c r="J772" s="8"/>
      <c r="K772" s="64"/>
      <c r="L772" s="64"/>
      <c r="M772" s="64"/>
      <c r="N772" s="64"/>
      <c r="O772" s="64"/>
      <c r="P772" s="64"/>
      <c r="Q772" s="64"/>
    </row>
    <row r="773" spans="2:17" x14ac:dyDescent="0.25">
      <c r="B773" s="64"/>
      <c r="C773" s="64"/>
      <c r="D773" s="8"/>
      <c r="E773" s="8"/>
      <c r="F773" s="8"/>
      <c r="G773" s="8"/>
      <c r="H773" s="8"/>
      <c r="I773" s="64"/>
      <c r="J773" s="8"/>
      <c r="K773" s="64"/>
      <c r="L773" s="64"/>
      <c r="M773" s="64"/>
      <c r="N773" s="64"/>
      <c r="O773" s="64"/>
      <c r="P773" s="64"/>
      <c r="Q773" s="64"/>
    </row>
    <row r="774" spans="2:17" x14ac:dyDescent="0.25">
      <c r="B774" s="64"/>
      <c r="C774" s="64"/>
      <c r="D774" s="8"/>
      <c r="E774" s="8"/>
      <c r="F774" s="8"/>
      <c r="G774" s="8"/>
      <c r="H774" s="8"/>
      <c r="I774" s="64"/>
      <c r="J774" s="8"/>
      <c r="K774" s="64"/>
      <c r="L774" s="64"/>
      <c r="M774" s="64"/>
      <c r="N774" s="64"/>
      <c r="O774" s="64"/>
      <c r="P774" s="64"/>
      <c r="Q774" s="64"/>
    </row>
    <row r="775" spans="2:17" x14ac:dyDescent="0.25">
      <c r="B775" s="64"/>
      <c r="C775" s="64"/>
      <c r="D775" s="8"/>
      <c r="E775" s="8"/>
      <c r="F775" s="8"/>
      <c r="G775" s="8"/>
      <c r="H775" s="8"/>
      <c r="I775" s="64"/>
      <c r="J775" s="8"/>
      <c r="K775" s="64"/>
      <c r="L775" s="64"/>
      <c r="M775" s="64"/>
      <c r="N775" s="64"/>
      <c r="O775" s="64"/>
      <c r="P775" s="64"/>
      <c r="Q775" s="64"/>
    </row>
    <row r="776" spans="2:17" x14ac:dyDescent="0.25">
      <c r="B776" s="64"/>
      <c r="C776" s="64"/>
      <c r="D776" s="8"/>
      <c r="E776" s="8"/>
      <c r="F776" s="8"/>
      <c r="G776" s="8"/>
      <c r="H776" s="8"/>
      <c r="I776" s="64"/>
      <c r="J776" s="8"/>
      <c r="K776" s="64"/>
      <c r="L776" s="64"/>
      <c r="M776" s="64"/>
      <c r="N776" s="64"/>
      <c r="O776" s="64"/>
      <c r="P776" s="64"/>
      <c r="Q776" s="64"/>
    </row>
    <row r="777" spans="2:17" x14ac:dyDescent="0.25">
      <c r="B777" s="64"/>
      <c r="C777" s="64"/>
      <c r="D777" s="8"/>
      <c r="E777" s="8"/>
      <c r="F777" s="8"/>
      <c r="G777" s="8"/>
      <c r="H777" s="8"/>
      <c r="I777" s="64"/>
      <c r="J777" s="8"/>
      <c r="K777" s="64"/>
      <c r="L777" s="64"/>
      <c r="M777" s="64"/>
      <c r="N777" s="64"/>
      <c r="O777" s="64"/>
      <c r="P777" s="64"/>
      <c r="Q777" s="64"/>
    </row>
    <row r="778" spans="2:17" x14ac:dyDescent="0.25">
      <c r="B778" s="64"/>
      <c r="C778" s="64"/>
      <c r="D778" s="8"/>
      <c r="E778" s="8"/>
      <c r="F778" s="8"/>
      <c r="G778" s="8"/>
      <c r="H778" s="8"/>
      <c r="I778" s="64"/>
      <c r="J778" s="8"/>
      <c r="K778" s="64"/>
      <c r="L778" s="64"/>
      <c r="M778" s="64"/>
      <c r="N778" s="64"/>
      <c r="O778" s="64"/>
      <c r="P778" s="64"/>
      <c r="Q778" s="64"/>
    </row>
    <row r="779" spans="2:17" x14ac:dyDescent="0.25">
      <c r="B779" s="64"/>
      <c r="C779" s="64"/>
      <c r="D779" s="8"/>
      <c r="E779" s="8"/>
      <c r="F779" s="8"/>
      <c r="G779" s="8"/>
      <c r="H779" s="8"/>
      <c r="I779" s="64"/>
      <c r="J779" s="8"/>
      <c r="K779" s="64"/>
      <c r="L779" s="64"/>
      <c r="M779" s="64"/>
      <c r="N779" s="64"/>
      <c r="O779" s="64"/>
      <c r="P779" s="64"/>
      <c r="Q779" s="64"/>
    </row>
    <row r="780" spans="2:17" x14ac:dyDescent="0.25">
      <c r="B780" s="64"/>
      <c r="C780" s="64"/>
      <c r="D780" s="8"/>
      <c r="E780" s="8"/>
      <c r="F780" s="8"/>
      <c r="G780" s="8"/>
      <c r="H780" s="8"/>
      <c r="I780" s="64"/>
      <c r="J780" s="8"/>
      <c r="K780" s="64"/>
      <c r="L780" s="64"/>
      <c r="M780" s="64"/>
      <c r="N780" s="64"/>
      <c r="O780" s="64"/>
      <c r="P780" s="64"/>
      <c r="Q780" s="64"/>
    </row>
    <row r="781" spans="2:17" x14ac:dyDescent="0.25">
      <c r="B781" s="64"/>
      <c r="C781" s="64"/>
      <c r="D781" s="8"/>
      <c r="E781" s="8"/>
      <c r="F781" s="8"/>
      <c r="G781" s="8"/>
      <c r="H781" s="8"/>
      <c r="I781" s="64"/>
      <c r="J781" s="8"/>
      <c r="K781" s="64"/>
      <c r="L781" s="64"/>
      <c r="M781" s="64"/>
      <c r="N781" s="64"/>
      <c r="O781" s="64"/>
      <c r="P781" s="64"/>
      <c r="Q781" s="64"/>
    </row>
    <row r="782" spans="2:17" x14ac:dyDescent="0.25">
      <c r="B782" s="64"/>
      <c r="C782" s="64"/>
      <c r="D782" s="8"/>
      <c r="E782" s="8"/>
      <c r="F782" s="8"/>
      <c r="G782" s="8"/>
      <c r="H782" s="8"/>
      <c r="I782" s="64"/>
      <c r="J782" s="8"/>
      <c r="K782" s="64"/>
      <c r="L782" s="64"/>
      <c r="M782" s="64"/>
      <c r="N782" s="64"/>
      <c r="O782" s="64"/>
      <c r="P782" s="64"/>
      <c r="Q782" s="64"/>
    </row>
    <row r="783" spans="2:17" x14ac:dyDescent="0.25">
      <c r="B783" s="64"/>
      <c r="C783" s="64"/>
      <c r="D783" s="8"/>
      <c r="E783" s="8"/>
      <c r="F783" s="8"/>
      <c r="G783" s="8"/>
      <c r="H783" s="8"/>
      <c r="I783" s="64"/>
      <c r="J783" s="8"/>
      <c r="K783" s="64"/>
      <c r="L783" s="64"/>
      <c r="M783" s="64"/>
      <c r="N783" s="64"/>
      <c r="O783" s="64"/>
      <c r="P783" s="64"/>
      <c r="Q783" s="64"/>
    </row>
    <row r="784" spans="2:17" x14ac:dyDescent="0.25">
      <c r="B784" s="64"/>
      <c r="C784" s="64"/>
      <c r="D784" s="8"/>
      <c r="E784" s="8"/>
      <c r="F784" s="8"/>
      <c r="G784" s="8"/>
      <c r="H784" s="8"/>
      <c r="I784" s="64"/>
      <c r="J784" s="8"/>
      <c r="K784" s="64"/>
      <c r="L784" s="64"/>
      <c r="M784" s="64"/>
      <c r="N784" s="64"/>
      <c r="O784" s="64"/>
      <c r="P784" s="64"/>
      <c r="Q784" s="64"/>
    </row>
    <row r="785" spans="2:17" x14ac:dyDescent="0.25">
      <c r="B785" s="64"/>
      <c r="C785" s="64"/>
      <c r="D785" s="8"/>
      <c r="E785" s="8"/>
      <c r="F785" s="8"/>
      <c r="G785" s="8"/>
      <c r="H785" s="8"/>
      <c r="I785" s="64"/>
      <c r="J785" s="8"/>
      <c r="K785" s="64"/>
      <c r="L785" s="64"/>
      <c r="M785" s="64"/>
      <c r="N785" s="64"/>
      <c r="O785" s="64"/>
      <c r="P785" s="64"/>
      <c r="Q785" s="64"/>
    </row>
    <row r="786" spans="2:17" x14ac:dyDescent="0.25">
      <c r="B786" s="64"/>
      <c r="C786" s="64"/>
      <c r="D786" s="8"/>
      <c r="E786" s="8"/>
      <c r="F786" s="8"/>
      <c r="G786" s="8"/>
      <c r="H786" s="8"/>
      <c r="I786" s="64"/>
      <c r="J786" s="8"/>
      <c r="K786" s="64"/>
      <c r="L786" s="64"/>
      <c r="M786" s="64"/>
      <c r="N786" s="64"/>
      <c r="O786" s="64"/>
      <c r="P786" s="64"/>
      <c r="Q786" s="64"/>
    </row>
    <row r="787" spans="2:17" x14ac:dyDescent="0.25">
      <c r="B787" s="64"/>
      <c r="C787" s="64"/>
      <c r="D787" s="8"/>
      <c r="E787" s="8"/>
      <c r="F787" s="8"/>
      <c r="G787" s="8"/>
      <c r="H787" s="8"/>
      <c r="I787" s="64"/>
      <c r="J787" s="8"/>
      <c r="K787" s="64"/>
      <c r="L787" s="64"/>
      <c r="M787" s="64"/>
      <c r="N787" s="64"/>
      <c r="O787" s="64"/>
      <c r="P787" s="64"/>
      <c r="Q787" s="64"/>
    </row>
    <row r="788" spans="2:17" x14ac:dyDescent="0.25">
      <c r="B788" s="64"/>
      <c r="C788" s="64"/>
      <c r="D788" s="8"/>
      <c r="E788" s="8"/>
      <c r="F788" s="8"/>
      <c r="G788" s="8"/>
      <c r="H788" s="8"/>
      <c r="I788" s="64"/>
      <c r="J788" s="8"/>
      <c r="K788" s="64"/>
      <c r="L788" s="64"/>
      <c r="M788" s="64"/>
      <c r="N788" s="64"/>
      <c r="O788" s="64"/>
      <c r="P788" s="64"/>
      <c r="Q788" s="64"/>
    </row>
    <row r="789" spans="2:17" x14ac:dyDescent="0.25">
      <c r="B789" s="64"/>
      <c r="C789" s="64"/>
      <c r="D789" s="8"/>
      <c r="E789" s="8"/>
      <c r="F789" s="8"/>
      <c r="G789" s="8"/>
      <c r="H789" s="8"/>
      <c r="I789" s="64"/>
      <c r="J789" s="8"/>
      <c r="K789" s="64"/>
      <c r="L789" s="64"/>
      <c r="M789" s="64"/>
      <c r="N789" s="64"/>
      <c r="O789" s="64"/>
      <c r="P789" s="64"/>
      <c r="Q789" s="64"/>
    </row>
    <row r="790" spans="2:17" x14ac:dyDescent="0.25">
      <c r="B790" s="64"/>
      <c r="C790" s="64"/>
      <c r="D790" s="8"/>
      <c r="E790" s="8"/>
      <c r="F790" s="8"/>
      <c r="G790" s="8"/>
      <c r="H790" s="8"/>
      <c r="I790" s="64"/>
      <c r="J790" s="8"/>
      <c r="K790" s="64"/>
      <c r="L790" s="64"/>
      <c r="M790" s="64"/>
      <c r="N790" s="64"/>
      <c r="O790" s="64"/>
      <c r="P790" s="64"/>
      <c r="Q790" s="64"/>
    </row>
    <row r="791" spans="2:17" x14ac:dyDescent="0.25">
      <c r="B791" s="64"/>
      <c r="C791" s="64"/>
      <c r="D791" s="8"/>
      <c r="E791" s="8"/>
      <c r="F791" s="8"/>
      <c r="G791" s="8"/>
      <c r="H791" s="8"/>
      <c r="I791" s="64"/>
      <c r="J791" s="8"/>
      <c r="K791" s="64"/>
      <c r="L791" s="64"/>
      <c r="M791" s="64"/>
      <c r="N791" s="64"/>
      <c r="O791" s="64"/>
      <c r="P791" s="64"/>
      <c r="Q791" s="64"/>
    </row>
    <row r="792" spans="2:17" x14ac:dyDescent="0.25">
      <c r="B792" s="64"/>
      <c r="C792" s="64"/>
      <c r="D792" s="8"/>
      <c r="E792" s="8"/>
      <c r="F792" s="8"/>
      <c r="G792" s="8"/>
      <c r="H792" s="8"/>
      <c r="I792" s="64"/>
      <c r="J792" s="8"/>
      <c r="K792" s="64"/>
      <c r="L792" s="64"/>
      <c r="M792" s="64"/>
      <c r="N792" s="64"/>
      <c r="O792" s="64"/>
      <c r="P792" s="64"/>
      <c r="Q792" s="64"/>
    </row>
    <row r="793" spans="2:17" x14ac:dyDescent="0.25">
      <c r="B793" s="64"/>
      <c r="C793" s="64"/>
      <c r="D793" s="8"/>
      <c r="E793" s="8"/>
      <c r="F793" s="8"/>
      <c r="G793" s="8"/>
      <c r="H793" s="8"/>
      <c r="I793" s="64"/>
      <c r="J793" s="8"/>
      <c r="K793" s="64"/>
      <c r="L793" s="64"/>
      <c r="M793" s="64"/>
      <c r="N793" s="64"/>
      <c r="O793" s="64"/>
      <c r="P793" s="64"/>
      <c r="Q793" s="64"/>
    </row>
    <row r="794" spans="2:17" x14ac:dyDescent="0.25">
      <c r="B794" s="64"/>
      <c r="C794" s="64"/>
      <c r="D794" s="8"/>
      <c r="E794" s="8"/>
      <c r="F794" s="8"/>
      <c r="G794" s="8"/>
      <c r="H794" s="8"/>
      <c r="I794" s="64"/>
      <c r="J794" s="8"/>
      <c r="K794" s="64"/>
      <c r="L794" s="64"/>
      <c r="M794" s="64"/>
      <c r="N794" s="64"/>
      <c r="O794" s="64"/>
      <c r="P794" s="64"/>
      <c r="Q794" s="64"/>
    </row>
    <row r="795" spans="2:17" x14ac:dyDescent="0.25">
      <c r="B795" s="64"/>
      <c r="C795" s="64"/>
      <c r="D795" s="8"/>
      <c r="E795" s="8"/>
      <c r="F795" s="8"/>
      <c r="G795" s="8"/>
      <c r="H795" s="8"/>
      <c r="I795" s="64"/>
      <c r="J795" s="8"/>
      <c r="K795" s="64"/>
      <c r="L795" s="64"/>
      <c r="M795" s="64"/>
      <c r="N795" s="64"/>
      <c r="O795" s="64"/>
      <c r="P795" s="64"/>
      <c r="Q795" s="64"/>
    </row>
    <row r="796" spans="2:17" x14ac:dyDescent="0.25">
      <c r="B796" s="64"/>
      <c r="C796" s="64"/>
      <c r="D796" s="8"/>
      <c r="E796" s="8"/>
      <c r="F796" s="8"/>
      <c r="G796" s="8"/>
      <c r="H796" s="8"/>
      <c r="I796" s="64"/>
      <c r="J796" s="8"/>
      <c r="K796" s="64"/>
      <c r="L796" s="64"/>
      <c r="M796" s="64"/>
      <c r="N796" s="64"/>
      <c r="O796" s="64"/>
      <c r="P796" s="64"/>
      <c r="Q796" s="64"/>
    </row>
    <row r="797" spans="2:17" x14ac:dyDescent="0.25">
      <c r="B797" s="64"/>
      <c r="C797" s="64"/>
      <c r="D797" s="8"/>
      <c r="E797" s="8"/>
      <c r="F797" s="8"/>
      <c r="G797" s="8"/>
      <c r="H797" s="8"/>
      <c r="I797" s="64"/>
      <c r="J797" s="8"/>
      <c r="K797" s="64"/>
      <c r="L797" s="64"/>
      <c r="M797" s="64"/>
      <c r="N797" s="64"/>
      <c r="O797" s="64"/>
      <c r="P797" s="64"/>
      <c r="Q797" s="64"/>
    </row>
    <row r="798" spans="2:17" x14ac:dyDescent="0.25">
      <c r="B798" s="64"/>
      <c r="C798" s="64"/>
      <c r="D798" s="8"/>
      <c r="E798" s="8"/>
      <c r="F798" s="8"/>
      <c r="G798" s="8"/>
      <c r="H798" s="8"/>
      <c r="I798" s="64"/>
      <c r="J798" s="8"/>
      <c r="K798" s="64"/>
      <c r="L798" s="64"/>
      <c r="M798" s="64"/>
      <c r="N798" s="64"/>
      <c r="O798" s="64"/>
      <c r="P798" s="64"/>
      <c r="Q798" s="64"/>
    </row>
    <row r="799" spans="2:17" x14ac:dyDescent="0.25">
      <c r="B799" s="64"/>
      <c r="C799" s="64"/>
      <c r="D799" s="8"/>
      <c r="E799" s="8"/>
      <c r="F799" s="8"/>
      <c r="G799" s="8"/>
      <c r="H799" s="8"/>
      <c r="I799" s="64"/>
      <c r="J799" s="8"/>
      <c r="K799" s="64"/>
      <c r="L799" s="64"/>
      <c r="M799" s="64"/>
      <c r="N799" s="64"/>
      <c r="O799" s="64"/>
      <c r="P799" s="64"/>
      <c r="Q799" s="64"/>
    </row>
    <row r="800" spans="2:17" x14ac:dyDescent="0.25">
      <c r="B800" s="64"/>
      <c r="C800" s="64"/>
      <c r="D800" s="8"/>
      <c r="E800" s="8"/>
      <c r="F800" s="8"/>
      <c r="G800" s="8"/>
      <c r="H800" s="8"/>
      <c r="I800" s="64"/>
      <c r="J800" s="8"/>
      <c r="K800" s="64"/>
      <c r="L800" s="64"/>
      <c r="M800" s="64"/>
      <c r="N800" s="64"/>
      <c r="O800" s="64"/>
      <c r="P800" s="64"/>
      <c r="Q800" s="64"/>
    </row>
    <row r="801" spans="2:17" x14ac:dyDescent="0.25">
      <c r="B801" s="64"/>
      <c r="C801" s="64"/>
      <c r="D801" s="8"/>
      <c r="E801" s="8"/>
      <c r="F801" s="8"/>
      <c r="G801" s="8"/>
      <c r="H801" s="8"/>
      <c r="I801" s="64"/>
      <c r="J801" s="8"/>
      <c r="K801" s="64"/>
      <c r="L801" s="64"/>
      <c r="M801" s="64"/>
      <c r="N801" s="64"/>
      <c r="O801" s="64"/>
      <c r="P801" s="64"/>
      <c r="Q801" s="64"/>
    </row>
    <row r="802" spans="2:17" x14ac:dyDescent="0.25">
      <c r="B802" s="64"/>
      <c r="C802" s="64"/>
      <c r="D802" s="8"/>
      <c r="E802" s="8"/>
      <c r="F802" s="8"/>
      <c r="G802" s="8"/>
      <c r="H802" s="8"/>
      <c r="I802" s="64"/>
      <c r="J802" s="8"/>
      <c r="K802" s="64"/>
      <c r="L802" s="64"/>
      <c r="M802" s="64"/>
      <c r="N802" s="64"/>
      <c r="O802" s="64"/>
      <c r="P802" s="64"/>
      <c r="Q802" s="64"/>
    </row>
    <row r="803" spans="2:17" x14ac:dyDescent="0.25">
      <c r="B803" s="64"/>
      <c r="C803" s="64"/>
      <c r="D803" s="8"/>
      <c r="E803" s="8"/>
      <c r="F803" s="8"/>
      <c r="G803" s="8"/>
      <c r="H803" s="8"/>
      <c r="I803" s="64"/>
      <c r="J803" s="8"/>
      <c r="K803" s="64"/>
      <c r="L803" s="64"/>
      <c r="M803" s="64"/>
      <c r="N803" s="64"/>
      <c r="O803" s="64"/>
      <c r="P803" s="64"/>
      <c r="Q803" s="64"/>
    </row>
    <row r="804" spans="2:17" x14ac:dyDescent="0.25">
      <c r="B804" s="64"/>
      <c r="C804" s="64"/>
      <c r="D804" s="8"/>
      <c r="E804" s="8"/>
      <c r="F804" s="8"/>
      <c r="G804" s="8"/>
      <c r="H804" s="8"/>
      <c r="I804" s="64"/>
      <c r="J804" s="8"/>
      <c r="K804" s="64"/>
      <c r="L804" s="64"/>
      <c r="M804" s="64"/>
      <c r="N804" s="64"/>
      <c r="O804" s="64"/>
      <c r="P804" s="64"/>
      <c r="Q804" s="64"/>
    </row>
    <row r="805" spans="2:17" x14ac:dyDescent="0.25">
      <c r="B805" s="64"/>
      <c r="C805" s="64"/>
      <c r="D805" s="8"/>
      <c r="E805" s="8"/>
      <c r="F805" s="8"/>
      <c r="G805" s="8"/>
      <c r="H805" s="8"/>
      <c r="I805" s="64"/>
      <c r="J805" s="8"/>
      <c r="K805" s="64"/>
      <c r="L805" s="64"/>
      <c r="M805" s="64"/>
      <c r="N805" s="64"/>
      <c r="O805" s="64"/>
      <c r="P805" s="64"/>
      <c r="Q805" s="64"/>
    </row>
    <row r="806" spans="2:17" x14ac:dyDescent="0.25">
      <c r="B806" s="64"/>
      <c r="C806" s="64"/>
      <c r="D806" s="8"/>
      <c r="E806" s="8"/>
      <c r="F806" s="8"/>
      <c r="G806" s="8"/>
      <c r="H806" s="8"/>
      <c r="I806" s="64"/>
      <c r="J806" s="8"/>
      <c r="K806" s="64"/>
      <c r="L806" s="64"/>
      <c r="M806" s="64"/>
      <c r="N806" s="64"/>
      <c r="O806" s="64"/>
      <c r="P806" s="64"/>
      <c r="Q806" s="64"/>
    </row>
    <row r="807" spans="2:17" x14ac:dyDescent="0.25">
      <c r="B807" s="64"/>
      <c r="C807" s="64"/>
      <c r="D807" s="8"/>
      <c r="E807" s="8"/>
      <c r="F807" s="8"/>
      <c r="G807" s="8"/>
      <c r="H807" s="8"/>
      <c r="I807" s="64"/>
      <c r="J807" s="8"/>
      <c r="K807" s="64"/>
      <c r="L807" s="64"/>
      <c r="M807" s="64"/>
      <c r="N807" s="64"/>
      <c r="O807" s="64"/>
      <c r="P807" s="64"/>
      <c r="Q807" s="64"/>
    </row>
    <row r="808" spans="2:17" x14ac:dyDescent="0.25">
      <c r="B808" s="64"/>
      <c r="C808" s="64"/>
      <c r="D808" s="8"/>
      <c r="E808" s="8"/>
      <c r="F808" s="8"/>
      <c r="G808" s="8"/>
      <c r="H808" s="8"/>
      <c r="I808" s="64"/>
      <c r="J808" s="8"/>
      <c r="K808" s="64"/>
      <c r="L808" s="64"/>
      <c r="M808" s="64"/>
      <c r="N808" s="64"/>
      <c r="O808" s="64"/>
      <c r="P808" s="64"/>
      <c r="Q808" s="64"/>
    </row>
    <row r="809" spans="2:17" x14ac:dyDescent="0.25">
      <c r="B809" s="64"/>
      <c r="C809" s="64"/>
      <c r="D809" s="8"/>
      <c r="E809" s="8"/>
      <c r="F809" s="8"/>
      <c r="G809" s="8"/>
      <c r="H809" s="8"/>
      <c r="I809" s="64"/>
      <c r="J809" s="8"/>
      <c r="K809" s="64"/>
      <c r="L809" s="64"/>
      <c r="M809" s="64"/>
      <c r="N809" s="64"/>
      <c r="O809" s="64"/>
      <c r="P809" s="64"/>
      <c r="Q809" s="64"/>
    </row>
    <row r="810" spans="2:17" x14ac:dyDescent="0.25">
      <c r="B810" s="64"/>
      <c r="C810" s="64"/>
      <c r="D810" s="8"/>
      <c r="E810" s="8"/>
      <c r="F810" s="8"/>
      <c r="G810" s="8"/>
      <c r="H810" s="8"/>
      <c r="I810" s="64"/>
      <c r="J810" s="8"/>
      <c r="K810" s="64"/>
      <c r="L810" s="64"/>
      <c r="M810" s="64"/>
      <c r="N810" s="64"/>
      <c r="O810" s="64"/>
      <c r="P810" s="64"/>
      <c r="Q810" s="64"/>
    </row>
    <row r="811" spans="2:17" x14ac:dyDescent="0.25">
      <c r="B811" s="64"/>
      <c r="C811" s="64"/>
      <c r="D811" s="8"/>
      <c r="E811" s="8"/>
      <c r="F811" s="8"/>
      <c r="G811" s="8"/>
      <c r="H811" s="8"/>
      <c r="I811" s="64"/>
      <c r="J811" s="8"/>
      <c r="K811" s="64"/>
      <c r="L811" s="64"/>
      <c r="M811" s="64"/>
      <c r="N811" s="64"/>
      <c r="O811" s="64"/>
      <c r="P811" s="64"/>
      <c r="Q811" s="64"/>
    </row>
    <row r="812" spans="2:17" x14ac:dyDescent="0.25">
      <c r="B812" s="64"/>
      <c r="C812" s="64"/>
      <c r="D812" s="8"/>
      <c r="E812" s="8"/>
      <c r="F812" s="8"/>
      <c r="G812" s="8"/>
      <c r="H812" s="8"/>
      <c r="I812" s="64"/>
      <c r="J812" s="8"/>
      <c r="K812" s="64"/>
      <c r="L812" s="64"/>
      <c r="M812" s="64"/>
      <c r="N812" s="64"/>
      <c r="O812" s="64"/>
      <c r="P812" s="64"/>
      <c r="Q812" s="64"/>
    </row>
    <row r="813" spans="2:17" x14ac:dyDescent="0.25">
      <c r="B813" s="64"/>
      <c r="C813" s="64"/>
      <c r="D813" s="8"/>
      <c r="E813" s="8"/>
      <c r="F813" s="8"/>
      <c r="G813" s="8"/>
      <c r="H813" s="8"/>
      <c r="I813" s="64"/>
      <c r="J813" s="8"/>
      <c r="K813" s="64"/>
      <c r="L813" s="64"/>
      <c r="M813" s="64"/>
      <c r="N813" s="64"/>
      <c r="O813" s="64"/>
      <c r="P813" s="64"/>
      <c r="Q813" s="64"/>
    </row>
    <row r="814" spans="2:17" x14ac:dyDescent="0.25">
      <c r="B814" s="64"/>
      <c r="C814" s="64"/>
      <c r="D814" s="8"/>
      <c r="E814" s="8"/>
      <c r="F814" s="8"/>
      <c r="G814" s="8"/>
      <c r="H814" s="8"/>
      <c r="I814" s="64"/>
      <c r="J814" s="8"/>
      <c r="K814" s="64"/>
      <c r="L814" s="64"/>
      <c r="M814" s="64"/>
      <c r="N814" s="64"/>
      <c r="O814" s="64"/>
      <c r="P814" s="64"/>
      <c r="Q814" s="64"/>
    </row>
    <row r="815" spans="2:17" x14ac:dyDescent="0.25">
      <c r="B815" s="64"/>
      <c r="C815" s="64"/>
      <c r="D815" s="8"/>
      <c r="E815" s="8"/>
      <c r="F815" s="8"/>
      <c r="G815" s="8"/>
      <c r="H815" s="8"/>
      <c r="I815" s="64"/>
      <c r="J815" s="8"/>
      <c r="K815" s="64"/>
      <c r="L815" s="64"/>
      <c r="M815" s="64"/>
      <c r="N815" s="64"/>
      <c r="O815" s="64"/>
      <c r="P815" s="64"/>
      <c r="Q815" s="64"/>
    </row>
    <row r="816" spans="2:17" x14ac:dyDescent="0.25">
      <c r="B816" s="64"/>
      <c r="C816" s="64"/>
      <c r="D816" s="8"/>
      <c r="E816" s="8"/>
      <c r="F816" s="8"/>
      <c r="G816" s="8"/>
      <c r="H816" s="8"/>
      <c r="I816" s="64"/>
      <c r="J816" s="8"/>
      <c r="K816" s="64"/>
      <c r="L816" s="64"/>
      <c r="M816" s="64"/>
      <c r="N816" s="64"/>
      <c r="O816" s="64"/>
      <c r="P816" s="64"/>
      <c r="Q816" s="64"/>
    </row>
    <row r="817" spans="2:17" x14ac:dyDescent="0.25">
      <c r="B817" s="64"/>
      <c r="C817" s="64"/>
      <c r="D817" s="8"/>
      <c r="E817" s="8"/>
      <c r="F817" s="8"/>
      <c r="G817" s="8"/>
      <c r="H817" s="8"/>
      <c r="I817" s="64"/>
      <c r="J817" s="8"/>
      <c r="K817" s="64"/>
      <c r="L817" s="64"/>
      <c r="M817" s="64"/>
      <c r="N817" s="64"/>
      <c r="O817" s="64"/>
      <c r="P817" s="64"/>
      <c r="Q817" s="64"/>
    </row>
    <row r="818" spans="2:17" x14ac:dyDescent="0.25">
      <c r="B818" s="64"/>
      <c r="C818" s="64"/>
      <c r="D818" s="8"/>
      <c r="E818" s="8"/>
      <c r="F818" s="8"/>
      <c r="G818" s="8"/>
      <c r="H818" s="8"/>
      <c r="I818" s="64"/>
      <c r="J818" s="8"/>
      <c r="K818" s="64"/>
      <c r="L818" s="64"/>
      <c r="M818" s="64"/>
      <c r="N818" s="64"/>
      <c r="O818" s="64"/>
      <c r="P818" s="64"/>
      <c r="Q818" s="64"/>
    </row>
    <row r="819" spans="2:17" x14ac:dyDescent="0.25">
      <c r="B819" s="64"/>
      <c r="C819" s="64"/>
      <c r="D819" s="8"/>
      <c r="E819" s="8"/>
      <c r="F819" s="8"/>
      <c r="G819" s="8"/>
      <c r="H819" s="8"/>
      <c r="I819" s="64"/>
      <c r="J819" s="8"/>
      <c r="K819" s="64"/>
      <c r="L819" s="64"/>
      <c r="M819" s="64"/>
      <c r="N819" s="64"/>
      <c r="O819" s="64"/>
      <c r="P819" s="64"/>
      <c r="Q819" s="64"/>
    </row>
    <row r="820" spans="2:17" x14ac:dyDescent="0.25">
      <c r="B820" s="64"/>
      <c r="C820" s="64"/>
      <c r="D820" s="8"/>
      <c r="E820" s="8"/>
      <c r="F820" s="8"/>
      <c r="G820" s="8"/>
      <c r="H820" s="8"/>
      <c r="I820" s="64"/>
      <c r="J820" s="8"/>
      <c r="K820" s="64"/>
      <c r="L820" s="64"/>
      <c r="M820" s="64"/>
      <c r="N820" s="64"/>
      <c r="O820" s="64"/>
      <c r="P820" s="64"/>
      <c r="Q820" s="64"/>
    </row>
    <row r="821" spans="2:17" x14ac:dyDescent="0.25">
      <c r="B821" s="64"/>
      <c r="C821" s="64"/>
      <c r="D821" s="8"/>
      <c r="E821" s="8"/>
      <c r="F821" s="8"/>
      <c r="G821" s="8"/>
      <c r="H821" s="8"/>
      <c r="I821" s="64"/>
      <c r="J821" s="8"/>
      <c r="K821" s="64"/>
      <c r="L821" s="64"/>
      <c r="M821" s="64"/>
      <c r="N821" s="64"/>
      <c r="O821" s="64"/>
      <c r="P821" s="64"/>
      <c r="Q821" s="64"/>
    </row>
    <row r="822" spans="2:17" x14ac:dyDescent="0.25">
      <c r="B822" s="64"/>
      <c r="C822" s="64"/>
      <c r="D822" s="8"/>
      <c r="E822" s="8"/>
      <c r="F822" s="8"/>
      <c r="G822" s="8"/>
      <c r="H822" s="8"/>
      <c r="I822" s="64"/>
      <c r="J822" s="8"/>
      <c r="K822" s="64"/>
      <c r="L822" s="64"/>
      <c r="M822" s="64"/>
      <c r="N822" s="64"/>
      <c r="O822" s="64"/>
      <c r="P822" s="64"/>
      <c r="Q822" s="64"/>
    </row>
    <row r="823" spans="2:17" x14ac:dyDescent="0.25">
      <c r="B823" s="64"/>
      <c r="C823" s="64"/>
      <c r="D823" s="8"/>
      <c r="E823" s="8"/>
      <c r="F823" s="8"/>
      <c r="G823" s="8"/>
      <c r="H823" s="8"/>
      <c r="I823" s="64"/>
      <c r="J823" s="8"/>
      <c r="K823" s="64"/>
      <c r="L823" s="64"/>
      <c r="M823" s="64"/>
      <c r="N823" s="64"/>
      <c r="O823" s="64"/>
      <c r="P823" s="64"/>
      <c r="Q823" s="64"/>
    </row>
    <row r="824" spans="2:17" x14ac:dyDescent="0.25">
      <c r="B824" s="64"/>
      <c r="C824" s="64"/>
      <c r="D824" s="8"/>
      <c r="E824" s="8"/>
      <c r="F824" s="8"/>
      <c r="G824" s="8"/>
      <c r="H824" s="8"/>
      <c r="I824" s="64"/>
      <c r="J824" s="8"/>
      <c r="K824" s="64"/>
      <c r="L824" s="64"/>
      <c r="M824" s="64"/>
      <c r="N824" s="64"/>
      <c r="O824" s="64"/>
      <c r="P824" s="64"/>
      <c r="Q824" s="64"/>
    </row>
    <row r="825" spans="2:17" x14ac:dyDescent="0.25">
      <c r="B825" s="64"/>
      <c r="C825" s="64"/>
      <c r="D825" s="8"/>
      <c r="E825" s="8"/>
      <c r="F825" s="8"/>
      <c r="G825" s="8"/>
      <c r="H825" s="8"/>
      <c r="I825" s="64"/>
      <c r="J825" s="8"/>
      <c r="K825" s="64"/>
      <c r="L825" s="64"/>
      <c r="M825" s="64"/>
      <c r="N825" s="64"/>
      <c r="O825" s="64"/>
      <c r="P825" s="64"/>
      <c r="Q825" s="64"/>
    </row>
    <row r="826" spans="2:17" x14ac:dyDescent="0.25">
      <c r="B826" s="64"/>
      <c r="C826" s="64"/>
      <c r="D826" s="8"/>
      <c r="E826" s="8"/>
      <c r="F826" s="8"/>
      <c r="G826" s="8"/>
      <c r="H826" s="8"/>
      <c r="I826" s="64"/>
      <c r="J826" s="8"/>
      <c r="K826" s="64"/>
      <c r="L826" s="64"/>
      <c r="M826" s="64"/>
      <c r="N826" s="64"/>
      <c r="O826" s="64"/>
      <c r="P826" s="64"/>
      <c r="Q826" s="64"/>
    </row>
    <row r="827" spans="2:17" x14ac:dyDescent="0.25">
      <c r="B827" s="64"/>
      <c r="C827" s="64"/>
      <c r="D827" s="8"/>
      <c r="E827" s="8"/>
      <c r="F827" s="8"/>
      <c r="G827" s="8"/>
      <c r="H827" s="8"/>
      <c r="I827" s="64"/>
      <c r="J827" s="8"/>
      <c r="K827" s="64"/>
      <c r="L827" s="64"/>
      <c r="M827" s="64"/>
      <c r="N827" s="64"/>
      <c r="O827" s="64"/>
      <c r="P827" s="64"/>
      <c r="Q827" s="64"/>
    </row>
    <row r="828" spans="2:17" x14ac:dyDescent="0.25">
      <c r="B828" s="64"/>
      <c r="C828" s="64"/>
      <c r="D828" s="8"/>
      <c r="E828" s="8"/>
      <c r="F828" s="8"/>
      <c r="G828" s="8"/>
      <c r="H828" s="8"/>
      <c r="I828" s="64"/>
      <c r="J828" s="8"/>
      <c r="K828" s="64"/>
      <c r="L828" s="64"/>
      <c r="M828" s="64"/>
      <c r="N828" s="64"/>
      <c r="O828" s="64"/>
      <c r="P828" s="64"/>
      <c r="Q828" s="64"/>
    </row>
    <row r="829" spans="2:17" x14ac:dyDescent="0.25">
      <c r="B829" s="64"/>
      <c r="C829" s="64"/>
      <c r="D829" s="8"/>
      <c r="E829" s="8"/>
      <c r="F829" s="8"/>
      <c r="G829" s="8"/>
      <c r="H829" s="8"/>
      <c r="I829" s="64"/>
      <c r="J829" s="8"/>
      <c r="K829" s="64"/>
      <c r="L829" s="64"/>
      <c r="M829" s="64"/>
      <c r="N829" s="64"/>
      <c r="O829" s="64"/>
      <c r="P829" s="64"/>
      <c r="Q829" s="64"/>
    </row>
    <row r="830" spans="2:17" x14ac:dyDescent="0.25">
      <c r="B830" s="64"/>
      <c r="C830" s="64"/>
      <c r="D830" s="8"/>
      <c r="E830" s="8"/>
      <c r="F830" s="8"/>
      <c r="G830" s="8"/>
      <c r="H830" s="8"/>
      <c r="I830" s="64"/>
      <c r="J830" s="8"/>
      <c r="K830" s="64"/>
      <c r="L830" s="64"/>
      <c r="M830" s="64"/>
      <c r="N830" s="64"/>
      <c r="O830" s="64"/>
      <c r="P830" s="64"/>
      <c r="Q830" s="64"/>
    </row>
    <row r="831" spans="2:17" x14ac:dyDescent="0.25">
      <c r="B831" s="64"/>
      <c r="C831" s="64"/>
      <c r="D831" s="8"/>
      <c r="E831" s="8"/>
      <c r="F831" s="8"/>
      <c r="G831" s="8"/>
      <c r="H831" s="8"/>
      <c r="I831" s="64"/>
      <c r="J831" s="8"/>
      <c r="K831" s="64"/>
      <c r="L831" s="64"/>
      <c r="M831" s="64"/>
      <c r="N831" s="64"/>
      <c r="O831" s="64"/>
      <c r="P831" s="64"/>
      <c r="Q831" s="64"/>
    </row>
  </sheetData>
  <phoneticPr fontId="0" type="noConversion"/>
  <hyperlinks>
    <hyperlink ref="P1" location="Model!A1" display="Back to model"/>
  </hyperlinks>
  <printOptions headings="1" gridLines="1"/>
  <pageMargins left="0.5" right="0.5" top="0.5" bottom="0.5" header="0.5" footer="0.5"/>
  <pageSetup orientation="landscape" horizont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codeName="Sheet9"/>
  <dimension ref="A1:X831"/>
  <sheetViews>
    <sheetView showGridLines="0" defaultGridColor="0" colorId="22" zoomScale="90" zoomScaleNormal="90" workbookViewId="0"/>
  </sheetViews>
  <sheetFormatPr defaultColWidth="9.77734375" defaultRowHeight="15" outlineLevelRow="1" x14ac:dyDescent="0.25"/>
  <cols>
    <col min="1" max="1" width="5.6640625" style="3" customWidth="1"/>
    <col min="2" max="2" width="15.88671875" style="3" bestFit="1" customWidth="1"/>
    <col min="3" max="3" width="5.6640625" style="3" bestFit="1" customWidth="1"/>
    <col min="4" max="4" width="10.77734375" style="2" customWidth="1"/>
    <col min="5" max="8" width="7.77734375" style="2" customWidth="1"/>
    <col min="9" max="9" width="7.77734375" style="3" customWidth="1"/>
    <col min="10" max="10" width="7.77734375" style="2" customWidth="1"/>
    <col min="11" max="11" width="7.77734375" style="3" customWidth="1"/>
    <col min="12" max="12" width="31.109375" style="3" hidden="1" customWidth="1"/>
    <col min="13" max="14" width="4.77734375" style="3" hidden="1" customWidth="1"/>
    <col min="15" max="15" width="0" style="3" hidden="1" customWidth="1"/>
    <col min="16" max="16384" width="9.77734375" style="3"/>
  </cols>
  <sheetData>
    <row r="1" spans="1:24" ht="22.5" x14ac:dyDescent="0.3">
      <c r="A1" s="22"/>
      <c r="P1" s="93" t="s">
        <v>128</v>
      </c>
    </row>
    <row r="2" spans="1:24" ht="22.5" x14ac:dyDescent="0.3">
      <c r="B2"/>
      <c r="C2"/>
      <c r="D2" s="89" t="s">
        <v>126</v>
      </c>
      <c r="E2"/>
      <c r="F2"/>
      <c r="G2"/>
      <c r="H2"/>
      <c r="I2"/>
      <c r="J2"/>
      <c r="K2"/>
    </row>
    <row r="4" spans="1:24" x14ac:dyDescent="0.25">
      <c r="B4" s="71" t="s">
        <v>24</v>
      </c>
      <c r="C4" s="8">
        <v>5</v>
      </c>
      <c r="D4" s="90"/>
      <c r="E4" s="91" t="s">
        <v>1</v>
      </c>
      <c r="F4" s="91" t="s">
        <v>9</v>
      </c>
      <c r="G4" s="91" t="s">
        <v>3</v>
      </c>
      <c r="H4" s="91" t="s">
        <v>5</v>
      </c>
      <c r="I4" s="91" t="s">
        <v>6</v>
      </c>
      <c r="J4" s="91" t="s">
        <v>7</v>
      </c>
      <c r="K4" s="91" t="s">
        <v>8</v>
      </c>
      <c r="L4" s="64"/>
      <c r="M4" s="64"/>
      <c r="N4" s="64"/>
      <c r="O4" s="64"/>
      <c r="P4" s="64"/>
      <c r="Q4" s="64"/>
      <c r="R4" s="64"/>
      <c r="S4" s="64"/>
      <c r="T4" s="64"/>
      <c r="U4" s="64"/>
      <c r="V4" s="64"/>
      <c r="W4" s="64"/>
      <c r="X4" s="64"/>
    </row>
    <row r="5" spans="1:24" x14ac:dyDescent="0.25">
      <c r="B5" s="71" t="s">
        <v>47</v>
      </c>
      <c r="C5" s="95">
        <f>IF(Summary!C19=1,1,IF(Summary!D19=1,2,IF(Summary!E19=1,3,0)))</f>
        <v>1</v>
      </c>
      <c r="D5" s="92" t="s">
        <v>0</v>
      </c>
      <c r="E5" s="92" t="s">
        <v>2</v>
      </c>
      <c r="F5" s="92" t="s">
        <v>10</v>
      </c>
      <c r="G5" s="92" t="s">
        <v>4</v>
      </c>
      <c r="H5" s="92" t="s">
        <v>2</v>
      </c>
      <c r="I5" s="92" t="s">
        <v>2</v>
      </c>
      <c r="J5" s="92" t="s">
        <v>2</v>
      </c>
      <c r="K5" s="92" t="s">
        <v>2</v>
      </c>
      <c r="L5" s="64"/>
      <c r="M5" s="64"/>
      <c r="N5" s="64"/>
      <c r="O5" s="64"/>
      <c r="P5" s="64"/>
      <c r="Q5" s="64"/>
      <c r="R5" s="64"/>
      <c r="S5" s="64"/>
      <c r="T5" s="64"/>
      <c r="U5" s="64"/>
      <c r="V5" s="64"/>
      <c r="W5" s="64"/>
      <c r="X5" s="64"/>
    </row>
    <row r="6" spans="1:24" s="69" customFormat="1" x14ac:dyDescent="0.25">
      <c r="B6" s="65"/>
      <c r="C6" s="66"/>
      <c r="D6" s="119"/>
      <c r="E6" s="67"/>
      <c r="F6" s="67"/>
      <c r="G6" s="67"/>
      <c r="H6" s="67"/>
      <c r="I6" s="68"/>
      <c r="J6" s="67"/>
      <c r="K6" s="68"/>
      <c r="L6" s="66"/>
      <c r="M6" s="66"/>
      <c r="N6" s="66"/>
      <c r="O6" s="66"/>
      <c r="P6" s="66"/>
      <c r="Q6" s="66"/>
      <c r="R6" s="66"/>
      <c r="S6" s="66"/>
      <c r="T6" s="66"/>
      <c r="U6" s="66"/>
      <c r="V6" s="66"/>
      <c r="W6" s="66"/>
      <c r="X6" s="66"/>
    </row>
    <row r="7" spans="1:24" x14ac:dyDescent="0.25">
      <c r="D7" s="120"/>
      <c r="E7" s="70"/>
      <c r="F7" s="70"/>
      <c r="G7" s="70"/>
      <c r="H7" s="7"/>
      <c r="I7" s="71"/>
      <c r="J7" s="7">
        <f>H7+I7</f>
        <v>0</v>
      </c>
      <c r="K7" s="71"/>
      <c r="L7" s="64"/>
      <c r="M7" s="64"/>
      <c r="N7" s="64"/>
      <c r="O7" s="64"/>
      <c r="P7" s="64"/>
      <c r="Q7" s="64"/>
      <c r="R7" s="64"/>
      <c r="S7" s="64"/>
      <c r="T7" s="64"/>
      <c r="U7" s="64"/>
      <c r="V7" s="64"/>
      <c r="W7" s="64"/>
      <c r="X7" s="64"/>
    </row>
    <row r="8" spans="1:24" outlineLevel="1" x14ac:dyDescent="0.25">
      <c r="B8" s="71"/>
      <c r="C8" s="64"/>
      <c r="D8" s="118">
        <v>1</v>
      </c>
      <c r="E8" s="7">
        <f>Model!D5</f>
        <v>0.37788811325233312</v>
      </c>
      <c r="F8" s="72" t="str">
        <f>'Teller 1'!F8</f>
        <v>Open</v>
      </c>
      <c r="G8" s="5">
        <v>0</v>
      </c>
      <c r="H8" s="7"/>
      <c r="I8" s="7" t="str">
        <f>IF(Model!J5=$C$4,_xll.CB.Normal(INDEX(Summary!$C$5:$E$12,7,'Teller 5'!$C$5),(INDEX(Summary!$C$5:$E$12,8,'Teller 5'!$C$5)),0),"")</f>
        <v/>
      </c>
      <c r="J8" s="7"/>
      <c r="K8" s="76"/>
      <c r="L8" s="73">
        <f t="shared" ref="L8:L71" si="0">$C$12</f>
        <v>0</v>
      </c>
      <c r="M8" s="73">
        <f t="shared" ref="M8:M71" si="1">$C$13</f>
        <v>0</v>
      </c>
      <c r="N8" s="73">
        <f t="shared" ref="N8:N71" si="2">$C$14</f>
        <v>0</v>
      </c>
      <c r="O8" s="64"/>
      <c r="P8" s="64"/>
      <c r="Q8" s="64"/>
      <c r="R8" s="64"/>
      <c r="S8" s="64"/>
      <c r="T8" s="64"/>
      <c r="U8" s="64"/>
      <c r="V8" s="64"/>
      <c r="W8" s="64"/>
      <c r="X8" s="64"/>
    </row>
    <row r="9" spans="1:24" outlineLevel="1" x14ac:dyDescent="0.25">
      <c r="B9" s="64"/>
      <c r="C9" s="74"/>
      <c r="D9" s="118">
        <v>2</v>
      </c>
      <c r="E9" s="7">
        <f>Model!D6</f>
        <v>0.38078163177085167</v>
      </c>
      <c r="F9" s="72" t="str">
        <f>'Teller 1'!F9</f>
        <v>Open</v>
      </c>
      <c r="G9" s="75">
        <f>COUNT($H$8:H8)-COUNTIF($J$8:J8,"&lt;"&amp;TEXT(E9,"General"))</f>
        <v>0</v>
      </c>
      <c r="H9" s="7" t="str">
        <f ca="1">IF(Model!J6=$C$4,MAXA(E9,MAX($J$8:J8)),"")</f>
        <v/>
      </c>
      <c r="I9" s="7" t="str">
        <f ca="1">IF(Model!J6=$C$4,_xll.CB.Normal(INDEX(Summary!$C$5:$E$12,7,'Teller 5'!$C$5),(INDEX(Summary!$C$5:$E$12,8,'Teller 5'!$C$5)),0),"")</f>
        <v/>
      </c>
      <c r="J9" s="7" t="str">
        <f t="shared" ref="J9:J71" ca="1" si="3">IF(H9,H9+I9,"")</f>
        <v/>
      </c>
      <c r="K9" s="76" t="str">
        <f t="shared" ref="K9:K71" ca="1" si="4">IF(H9,H9-E9,"")</f>
        <v/>
      </c>
      <c r="L9" s="73">
        <f t="shared" si="0"/>
        <v>0</v>
      </c>
      <c r="M9" s="73">
        <f t="shared" si="1"/>
        <v>0</v>
      </c>
      <c r="N9" s="73">
        <f t="shared" si="2"/>
        <v>0</v>
      </c>
      <c r="O9" s="64"/>
      <c r="P9" s="64"/>
      <c r="Q9" s="64"/>
      <c r="R9" s="64"/>
      <c r="S9" s="64"/>
      <c r="T9" s="64"/>
      <c r="U9" s="64"/>
      <c r="V9" s="64"/>
      <c r="W9" s="64"/>
      <c r="X9" s="64"/>
    </row>
    <row r="10" spans="1:24" outlineLevel="1" x14ac:dyDescent="0.25">
      <c r="B10" s="64"/>
      <c r="C10" s="76"/>
      <c r="D10" s="118">
        <v>3</v>
      </c>
      <c r="E10" s="7">
        <f>Model!D7</f>
        <v>0.38366974502318479</v>
      </c>
      <c r="F10" s="72" t="str">
        <f>'Teller 1'!F10</f>
        <v>Open</v>
      </c>
      <c r="G10" s="75">
        <f ca="1">COUNT($H$8:H9)-COUNTIF($J$8:J9,"&lt;"&amp;TEXT(E10,"General"))</f>
        <v>0</v>
      </c>
      <c r="H10" s="7" t="str">
        <f ca="1">IF(Model!J7=$C$4,MAXA(E10,MAX($J$8:J9)),"")</f>
        <v/>
      </c>
      <c r="I10" s="7" t="str">
        <f ca="1">IF(Model!J7=$C$4,_xll.CB.Normal(INDEX(Summary!$C$5:$E$12,7,'Teller 5'!$C$5),(INDEX(Summary!$C$5:$E$12,8,'Teller 5'!$C$5)),0),"")</f>
        <v/>
      </c>
      <c r="J10" s="7" t="str">
        <f t="shared" ca="1" si="3"/>
        <v/>
      </c>
      <c r="K10" s="76" t="str">
        <f t="shared" ca="1" si="4"/>
        <v/>
      </c>
      <c r="L10" s="73">
        <f t="shared" si="0"/>
        <v>0</v>
      </c>
      <c r="M10" s="73">
        <f t="shared" si="1"/>
        <v>0</v>
      </c>
      <c r="N10" s="73">
        <f t="shared" si="2"/>
        <v>0</v>
      </c>
      <c r="O10" s="64"/>
      <c r="P10" s="64"/>
      <c r="Q10" s="64"/>
      <c r="R10" s="64"/>
      <c r="S10" s="64"/>
      <c r="T10" s="64"/>
      <c r="U10" s="64"/>
      <c r="V10" s="64"/>
      <c r="W10" s="64"/>
      <c r="X10" s="64"/>
    </row>
    <row r="11" spans="1:24" outlineLevel="1" x14ac:dyDescent="0.25">
      <c r="D11" s="118">
        <v>4</v>
      </c>
      <c r="E11" s="7">
        <f>Model!D8</f>
        <v>0.38655785827551792</v>
      </c>
      <c r="F11" s="72" t="str">
        <f>'Teller 1'!F11</f>
        <v>Open</v>
      </c>
      <c r="G11" s="75">
        <f ca="1">COUNT($H$8:H10)-COUNTIF($J$8:J10,"&lt;"&amp;TEXT(E11,"General"))</f>
        <v>0</v>
      </c>
      <c r="H11" s="7" t="str">
        <f ca="1">IF(Model!J8=$C$4,MAXA(E11,MAX($J$8:J10)),"")</f>
        <v/>
      </c>
      <c r="I11" s="7" t="str">
        <f ca="1">IF(Model!J8=$C$4,_xll.CB.Normal(INDEX(Summary!$C$5:$E$12,7,'Teller 5'!$C$5),(INDEX(Summary!$C$5:$E$12,8,'Teller 5'!$C$5)),0),"")</f>
        <v/>
      </c>
      <c r="J11" s="7" t="str">
        <f t="shared" ca="1" si="3"/>
        <v/>
      </c>
      <c r="K11" s="76" t="str">
        <f t="shared" ca="1" si="4"/>
        <v/>
      </c>
      <c r="L11" s="73">
        <f t="shared" si="0"/>
        <v>0</v>
      </c>
      <c r="M11" s="73">
        <f t="shared" si="1"/>
        <v>0</v>
      </c>
      <c r="N11" s="73">
        <f t="shared" si="2"/>
        <v>0</v>
      </c>
      <c r="O11" s="64"/>
      <c r="P11" s="64"/>
      <c r="Q11" s="64"/>
      <c r="R11" s="64"/>
      <c r="S11" s="64"/>
      <c r="T11" s="64"/>
      <c r="U11" s="64"/>
      <c r="V11" s="64"/>
      <c r="W11" s="64"/>
      <c r="X11" s="64"/>
    </row>
    <row r="12" spans="1:24" outlineLevel="1" x14ac:dyDescent="0.25">
      <c r="C12" s="73"/>
      <c r="D12" s="118">
        <v>5</v>
      </c>
      <c r="E12" s="7">
        <f>Model!D9</f>
        <v>0.38944597152785104</v>
      </c>
      <c r="F12" s="72" t="str">
        <f>'Teller 1'!F12</f>
        <v>Open</v>
      </c>
      <c r="G12" s="75">
        <f ca="1">COUNT($H$8:H11)-COUNTIF($J$8:J11,"&lt;"&amp;TEXT(E12,"General"))</f>
        <v>0</v>
      </c>
      <c r="H12" s="7" t="str">
        <f ca="1">IF(Model!J9=$C$4,MAXA(E12,MAX($J$8:J11)),"")</f>
        <v/>
      </c>
      <c r="I12" s="7" t="str">
        <f ca="1">IF(Model!J9=$C$4,_xll.CB.Normal(INDEX(Summary!$C$5:$E$12,7,'Teller 5'!$C$5),(INDEX(Summary!$C$5:$E$12,8,'Teller 5'!$C$5)),0),"")</f>
        <v/>
      </c>
      <c r="J12" s="7" t="str">
        <f t="shared" ca="1" si="3"/>
        <v/>
      </c>
      <c r="K12" s="76" t="str">
        <f t="shared" ca="1" si="4"/>
        <v/>
      </c>
      <c r="L12" s="73">
        <f t="shared" si="0"/>
        <v>0</v>
      </c>
      <c r="M12" s="73">
        <f t="shared" si="1"/>
        <v>0</v>
      </c>
      <c r="N12" s="73">
        <f t="shared" si="2"/>
        <v>0</v>
      </c>
      <c r="O12" s="64"/>
      <c r="P12" s="64"/>
      <c r="Q12" s="64"/>
      <c r="R12" s="64"/>
      <c r="S12" s="64"/>
      <c r="T12" s="64"/>
      <c r="U12" s="64"/>
      <c r="V12" s="64"/>
      <c r="W12" s="64"/>
      <c r="X12" s="64"/>
    </row>
    <row r="13" spans="1:24" outlineLevel="1" x14ac:dyDescent="0.25">
      <c r="B13" s="64"/>
      <c r="C13" s="77"/>
      <c r="D13" s="118">
        <v>6</v>
      </c>
      <c r="E13" s="7">
        <f>Model!D10</f>
        <v>0.39233408478018417</v>
      </c>
      <c r="F13" s="72" t="str">
        <f>'Teller 1'!F13</f>
        <v>Open</v>
      </c>
      <c r="G13" s="75">
        <f ca="1">COUNT($H$8:H12)-COUNTIF($J$8:J12,"&lt;"&amp;TEXT(E13,"General"))</f>
        <v>0</v>
      </c>
      <c r="H13" s="7" t="str">
        <f ca="1">IF(Model!J10=$C$4,MAXA(E13,MAX($J$8:J12)),"")</f>
        <v/>
      </c>
      <c r="I13" s="7" t="str">
        <f ca="1">IF(Model!J10=$C$4,_xll.CB.Normal(INDEX(Summary!$C$5:$E$12,7,'Teller 5'!$C$5),(INDEX(Summary!$C$5:$E$12,8,'Teller 5'!$C$5)),0),"")</f>
        <v/>
      </c>
      <c r="J13" s="7" t="str">
        <f t="shared" ca="1" si="3"/>
        <v/>
      </c>
      <c r="K13" s="76" t="str">
        <f t="shared" ca="1" si="4"/>
        <v/>
      </c>
      <c r="L13" s="73">
        <f t="shared" si="0"/>
        <v>0</v>
      </c>
      <c r="M13" s="73">
        <f t="shared" si="1"/>
        <v>0</v>
      </c>
      <c r="N13" s="73">
        <f t="shared" si="2"/>
        <v>0</v>
      </c>
      <c r="O13" s="64"/>
      <c r="P13" s="64"/>
      <c r="Q13" s="64"/>
      <c r="R13" s="64"/>
      <c r="S13" s="64"/>
      <c r="T13" s="64"/>
      <c r="U13" s="64"/>
      <c r="V13" s="64"/>
      <c r="W13" s="64"/>
      <c r="X13" s="64"/>
    </row>
    <row r="14" spans="1:24" outlineLevel="1" x14ac:dyDescent="0.25">
      <c r="B14" s="64"/>
      <c r="C14" s="78"/>
      <c r="D14" s="118">
        <v>7</v>
      </c>
      <c r="E14" s="7">
        <f>Model!D11</f>
        <v>0.39522219803251729</v>
      </c>
      <c r="F14" s="72" t="str">
        <f>'Teller 1'!F14</f>
        <v>Open</v>
      </c>
      <c r="G14" s="75">
        <f ca="1">COUNT($H$8:H13)-COUNTIF($J$8:J13,"&lt;"&amp;TEXT(E14,"General"))</f>
        <v>0</v>
      </c>
      <c r="H14" s="7" t="str">
        <f ca="1">IF(Model!J11=$C$4,MAXA(E14,MAX($J$8:J13)),"")</f>
        <v/>
      </c>
      <c r="I14" s="7" t="str">
        <f ca="1">IF(Model!J11=$C$4,_xll.CB.Normal(INDEX(Summary!$C$5:$E$12,7,'Teller 5'!$C$5),(INDEX(Summary!$C$5:$E$12,8,'Teller 5'!$C$5)),0),"")</f>
        <v/>
      </c>
      <c r="J14" s="7" t="str">
        <f t="shared" ca="1" si="3"/>
        <v/>
      </c>
      <c r="K14" s="76" t="str">
        <f t="shared" ca="1" si="4"/>
        <v/>
      </c>
      <c r="L14" s="73">
        <f t="shared" si="0"/>
        <v>0</v>
      </c>
      <c r="M14" s="73">
        <f t="shared" si="1"/>
        <v>0</v>
      </c>
      <c r="N14" s="73">
        <f t="shared" si="2"/>
        <v>0</v>
      </c>
      <c r="O14" s="64"/>
      <c r="P14" s="64"/>
      <c r="Q14" s="64"/>
      <c r="R14" s="64"/>
      <c r="S14" s="64"/>
      <c r="T14" s="64"/>
      <c r="U14" s="64"/>
      <c r="V14" s="64"/>
      <c r="W14" s="64"/>
      <c r="X14" s="64"/>
    </row>
    <row r="15" spans="1:24" outlineLevel="1" x14ac:dyDescent="0.25">
      <c r="B15" s="64"/>
      <c r="C15" s="64"/>
      <c r="D15" s="118">
        <v>8</v>
      </c>
      <c r="E15" s="7">
        <f>Model!D12</f>
        <v>0.39811031128485042</v>
      </c>
      <c r="F15" s="72" t="str">
        <f>'Teller 1'!F15</f>
        <v>Open</v>
      </c>
      <c r="G15" s="75">
        <f ca="1">COUNT($H$8:H14)-COUNTIF($J$8:J14,"&lt;"&amp;TEXT(E15,"General"))</f>
        <v>0</v>
      </c>
      <c r="H15" s="7" t="str">
        <f ca="1">IF(Model!J12=$C$4,MAXA(E15,MAX($J$8:J14)),"")</f>
        <v/>
      </c>
      <c r="I15" s="7" t="str">
        <f ca="1">IF(Model!J12=$C$4,_xll.CB.Normal(INDEX(Summary!$C$5:$E$12,7,'Teller 5'!$C$5),(INDEX(Summary!$C$5:$E$12,8,'Teller 5'!$C$5)),0),"")</f>
        <v/>
      </c>
      <c r="J15" s="7" t="str">
        <f t="shared" ca="1" si="3"/>
        <v/>
      </c>
      <c r="K15" s="76" t="str">
        <f t="shared" ca="1" si="4"/>
        <v/>
      </c>
      <c r="L15" s="73">
        <f t="shared" si="0"/>
        <v>0</v>
      </c>
      <c r="M15" s="73">
        <f t="shared" si="1"/>
        <v>0</v>
      </c>
      <c r="N15" s="73">
        <f t="shared" si="2"/>
        <v>0</v>
      </c>
      <c r="O15" s="64"/>
      <c r="P15" s="64"/>
      <c r="Q15" s="64"/>
      <c r="R15" s="64"/>
      <c r="S15" s="64"/>
      <c r="T15" s="64"/>
      <c r="U15" s="64"/>
      <c r="V15" s="64"/>
      <c r="W15" s="64"/>
      <c r="X15" s="64"/>
    </row>
    <row r="16" spans="1:24" outlineLevel="1" x14ac:dyDescent="0.25">
      <c r="B16" s="79"/>
      <c r="D16" s="118">
        <v>9</v>
      </c>
      <c r="E16" s="7">
        <f>Model!D13</f>
        <v>0.40099842453718354</v>
      </c>
      <c r="F16" s="72" t="str">
        <f>'Teller 1'!F16</f>
        <v>Open</v>
      </c>
      <c r="G16" s="75">
        <f ca="1">COUNT($H$8:H15)-COUNTIF($J$8:J15,"&lt;"&amp;TEXT(E16,"General"))</f>
        <v>0</v>
      </c>
      <c r="H16" s="7" t="str">
        <f ca="1">IF(Model!J13=$C$4,MAXA(E16,MAX($J$8:J15)),"")</f>
        <v/>
      </c>
      <c r="I16" s="7" t="str">
        <f ca="1">IF(Model!J13=$C$4,_xll.CB.Normal(INDEX(Summary!$C$5:$E$12,7,'Teller 5'!$C$5),(INDEX(Summary!$C$5:$E$12,8,'Teller 5'!$C$5)),0),"")</f>
        <v/>
      </c>
      <c r="J16" s="7" t="str">
        <f t="shared" ca="1" si="3"/>
        <v/>
      </c>
      <c r="K16" s="76" t="str">
        <f t="shared" ca="1" si="4"/>
        <v/>
      </c>
      <c r="L16" s="73">
        <f t="shared" si="0"/>
        <v>0</v>
      </c>
      <c r="M16" s="73">
        <f t="shared" si="1"/>
        <v>0</v>
      </c>
      <c r="N16" s="73">
        <f t="shared" si="2"/>
        <v>0</v>
      </c>
      <c r="O16" s="64"/>
      <c r="P16" s="64"/>
      <c r="Q16" s="64"/>
      <c r="R16" s="64"/>
      <c r="S16" s="64"/>
      <c r="T16" s="64"/>
      <c r="U16" s="64"/>
      <c r="V16" s="64"/>
      <c r="W16" s="64"/>
      <c r="X16" s="64"/>
    </row>
    <row r="17" spans="2:24" outlineLevel="1" x14ac:dyDescent="0.25">
      <c r="D17" s="118">
        <v>10</v>
      </c>
      <c r="E17" s="7">
        <f>Model!D14</f>
        <v>0.40388653778951666</v>
      </c>
      <c r="F17" s="72" t="str">
        <f>'Teller 1'!F17</f>
        <v>Open</v>
      </c>
      <c r="G17" s="75">
        <f ca="1">COUNT($H$8:H16)-COUNTIF($J$8:J16,"&lt;"&amp;TEXT(E17,"General"))</f>
        <v>0</v>
      </c>
      <c r="H17" s="7" t="str">
        <f ca="1">IF(Model!J14=$C$4,MAXA(E17,MAX($J$8:J16)),"")</f>
        <v/>
      </c>
      <c r="I17" s="7" t="str">
        <f ca="1">IF(Model!J14=$C$4,_xll.CB.Normal(INDEX(Summary!$C$5:$E$12,7,'Teller 5'!$C$5),(INDEX(Summary!$C$5:$E$12,8,'Teller 5'!$C$5)),0),"")</f>
        <v/>
      </c>
      <c r="J17" s="7" t="str">
        <f t="shared" ca="1" si="3"/>
        <v/>
      </c>
      <c r="K17" s="76" t="str">
        <f t="shared" ca="1" si="4"/>
        <v/>
      </c>
      <c r="L17" s="73">
        <f t="shared" si="0"/>
        <v>0</v>
      </c>
      <c r="M17" s="73">
        <f t="shared" si="1"/>
        <v>0</v>
      </c>
      <c r="N17" s="73">
        <f t="shared" si="2"/>
        <v>0</v>
      </c>
      <c r="O17" s="64"/>
      <c r="P17" s="64"/>
      <c r="Q17" s="64"/>
      <c r="R17" s="64"/>
      <c r="S17" s="64"/>
      <c r="T17" s="64"/>
      <c r="U17" s="64"/>
      <c r="V17" s="64"/>
      <c r="W17" s="64"/>
      <c r="X17" s="64"/>
    </row>
    <row r="18" spans="2:24" outlineLevel="1" x14ac:dyDescent="0.25">
      <c r="C18" s="80"/>
      <c r="D18" s="118">
        <v>11</v>
      </c>
      <c r="E18" s="7">
        <f>Model!D15</f>
        <v>0.40677465104184979</v>
      </c>
      <c r="F18" s="72" t="str">
        <f>'Teller 1'!F18</f>
        <v>Open</v>
      </c>
      <c r="G18" s="75">
        <f ca="1">COUNT($H$8:H17)-COUNTIF($J$8:J17,"&lt;"&amp;TEXT(E18,"General"))</f>
        <v>0</v>
      </c>
      <c r="H18" s="7" t="str">
        <f ca="1">IF(Model!J15=$C$4,MAXA(E18,MAX($J$8:J17)),"")</f>
        <v/>
      </c>
      <c r="I18" s="7" t="str">
        <f ca="1">IF(Model!J15=$C$4,_xll.CB.Normal(INDEX(Summary!$C$5:$E$12,7,'Teller 5'!$C$5),(INDEX(Summary!$C$5:$E$12,8,'Teller 5'!$C$5)),0),"")</f>
        <v/>
      </c>
      <c r="J18" s="7" t="str">
        <f t="shared" ca="1" si="3"/>
        <v/>
      </c>
      <c r="K18" s="76" t="str">
        <f t="shared" ca="1" si="4"/>
        <v/>
      </c>
      <c r="L18" s="73">
        <f t="shared" si="0"/>
        <v>0</v>
      </c>
      <c r="M18" s="73">
        <f t="shared" si="1"/>
        <v>0</v>
      </c>
      <c r="N18" s="73">
        <f t="shared" si="2"/>
        <v>0</v>
      </c>
      <c r="O18" s="64"/>
      <c r="P18" s="64"/>
      <c r="Q18" s="64"/>
      <c r="R18" s="64"/>
      <c r="S18" s="64"/>
      <c r="T18" s="64"/>
      <c r="U18" s="64"/>
      <c r="V18" s="64"/>
      <c r="W18" s="64"/>
      <c r="X18" s="64"/>
    </row>
    <row r="19" spans="2:24" outlineLevel="1" x14ac:dyDescent="0.25">
      <c r="B19" s="64"/>
      <c r="C19" s="80"/>
      <c r="D19" s="118">
        <v>12</v>
      </c>
      <c r="E19" s="7">
        <f>Model!D16</f>
        <v>0.40966276429418291</v>
      </c>
      <c r="F19" s="72" t="str">
        <f>'Teller 1'!F19</f>
        <v>Open</v>
      </c>
      <c r="G19" s="75">
        <f ca="1">COUNT($H$8:H18)-COUNTIF($J$8:J18,"&lt;"&amp;TEXT(E19,"General"))</f>
        <v>0</v>
      </c>
      <c r="H19" s="7" t="str">
        <f ca="1">IF(Model!J16=$C$4,MAXA(E19,MAX($J$8:J18)),"")</f>
        <v/>
      </c>
      <c r="I19" s="7" t="str">
        <f ca="1">IF(Model!J16=$C$4,_xll.CB.Normal(INDEX(Summary!$C$5:$E$12,7,'Teller 5'!$C$5),(INDEX(Summary!$C$5:$E$12,8,'Teller 5'!$C$5)),0),"")</f>
        <v/>
      </c>
      <c r="J19" s="7" t="str">
        <f t="shared" ca="1" si="3"/>
        <v/>
      </c>
      <c r="K19" s="76" t="str">
        <f t="shared" ca="1" si="4"/>
        <v/>
      </c>
      <c r="L19" s="73">
        <f t="shared" si="0"/>
        <v>0</v>
      </c>
      <c r="M19" s="73">
        <f t="shared" si="1"/>
        <v>0</v>
      </c>
      <c r="N19" s="73">
        <f t="shared" si="2"/>
        <v>0</v>
      </c>
      <c r="O19" s="64"/>
      <c r="P19" s="64"/>
      <c r="Q19" s="64"/>
      <c r="R19" s="64"/>
      <c r="S19" s="64"/>
      <c r="T19" s="64"/>
      <c r="U19" s="64"/>
      <c r="V19" s="64"/>
      <c r="W19" s="64"/>
      <c r="X19" s="64"/>
    </row>
    <row r="20" spans="2:24" outlineLevel="1" x14ac:dyDescent="0.25">
      <c r="B20" s="64"/>
      <c r="C20" s="81"/>
      <c r="D20" s="118">
        <v>13</v>
      </c>
      <c r="E20" s="7">
        <f>Model!D17</f>
        <v>0.41255087754651604</v>
      </c>
      <c r="F20" s="72" t="str">
        <f>'Teller 1'!F20</f>
        <v>Open</v>
      </c>
      <c r="G20" s="75">
        <f ca="1">COUNT($H$8:H19)-COUNTIF($J$8:J19,"&lt;"&amp;TEXT(E20,"General"))</f>
        <v>0</v>
      </c>
      <c r="H20" s="7" t="str">
        <f ca="1">IF(Model!J17=$C$4,MAXA(E20,MAX($J$8:J19)),"")</f>
        <v/>
      </c>
      <c r="I20" s="7" t="str">
        <f ca="1">IF(Model!J17=$C$4,_xll.CB.Normal(INDEX(Summary!$C$5:$E$12,7,'Teller 5'!$C$5),(INDEX(Summary!$C$5:$E$12,8,'Teller 5'!$C$5)),0),"")</f>
        <v/>
      </c>
      <c r="J20" s="7" t="str">
        <f t="shared" ca="1" si="3"/>
        <v/>
      </c>
      <c r="K20" s="76" t="str">
        <f t="shared" ca="1" si="4"/>
        <v/>
      </c>
      <c r="L20" s="73">
        <f t="shared" si="0"/>
        <v>0</v>
      </c>
      <c r="M20" s="73">
        <f t="shared" si="1"/>
        <v>0</v>
      </c>
      <c r="N20" s="73">
        <f t="shared" si="2"/>
        <v>0</v>
      </c>
      <c r="O20" s="64"/>
      <c r="P20" s="64"/>
      <c r="Q20" s="64"/>
      <c r="R20" s="64"/>
      <c r="S20" s="64"/>
      <c r="T20" s="64"/>
      <c r="U20" s="64"/>
      <c r="V20" s="64"/>
      <c r="W20" s="64"/>
      <c r="X20" s="64"/>
    </row>
    <row r="21" spans="2:24" outlineLevel="1" x14ac:dyDescent="0.25">
      <c r="D21" s="118">
        <v>14</v>
      </c>
      <c r="E21" s="7">
        <f>Model!D18</f>
        <v>0.41543899079884916</v>
      </c>
      <c r="F21" s="72" t="str">
        <f>'Teller 1'!F21</f>
        <v>Open</v>
      </c>
      <c r="G21" s="75">
        <f ca="1">COUNT($H$8:H20)-COUNTIF($J$8:J20,"&lt;"&amp;TEXT(E21,"General"))</f>
        <v>0</v>
      </c>
      <c r="H21" s="7" t="str">
        <f ca="1">IF(Model!J18=$C$4,MAXA(E21,MAX($J$8:J20)),"")</f>
        <v/>
      </c>
      <c r="I21" s="7" t="str">
        <f ca="1">IF(Model!J18=$C$4,_xll.CB.Normal(INDEX(Summary!$C$5:$E$12,7,'Teller 5'!$C$5),(INDEX(Summary!$C$5:$E$12,8,'Teller 5'!$C$5)),0),"")</f>
        <v/>
      </c>
      <c r="J21" s="7" t="str">
        <f t="shared" ca="1" si="3"/>
        <v/>
      </c>
      <c r="K21" s="76" t="str">
        <f t="shared" ca="1" si="4"/>
        <v/>
      </c>
      <c r="L21" s="73">
        <f t="shared" si="0"/>
        <v>0</v>
      </c>
      <c r="M21" s="73">
        <f t="shared" si="1"/>
        <v>0</v>
      </c>
      <c r="N21" s="73">
        <f t="shared" si="2"/>
        <v>0</v>
      </c>
      <c r="O21" s="64"/>
      <c r="P21" s="64"/>
      <c r="Q21" s="64"/>
      <c r="R21" s="64"/>
      <c r="S21" s="64"/>
      <c r="T21" s="64"/>
      <c r="U21" s="64"/>
      <c r="V21" s="64"/>
      <c r="W21" s="64"/>
      <c r="X21" s="64"/>
    </row>
    <row r="22" spans="2:24" outlineLevel="1" x14ac:dyDescent="0.25">
      <c r="B22" s="64"/>
      <c r="C22" s="76"/>
      <c r="D22" s="118">
        <v>15</v>
      </c>
      <c r="E22" s="7">
        <f>Model!D19</f>
        <v>0.41832710405118229</v>
      </c>
      <c r="F22" s="72" t="str">
        <f>'Teller 1'!F22</f>
        <v>Open</v>
      </c>
      <c r="G22" s="75">
        <f ca="1">COUNT($H$8:H21)-COUNTIF($J$8:J21,"&lt;"&amp;TEXT(E22,"General"))</f>
        <v>0</v>
      </c>
      <c r="H22" s="7" t="str">
        <f ca="1">IF(Model!J19=$C$4,MAXA(E22,MAX($J$8:J21)),"")</f>
        <v/>
      </c>
      <c r="I22" s="7" t="str">
        <f ca="1">IF(Model!J19=$C$4,_xll.CB.Normal(INDEX(Summary!$C$5:$E$12,7,'Teller 5'!$C$5),(INDEX(Summary!$C$5:$E$12,8,'Teller 5'!$C$5)),0),"")</f>
        <v/>
      </c>
      <c r="J22" s="7" t="str">
        <f t="shared" ca="1" si="3"/>
        <v/>
      </c>
      <c r="K22" s="76" t="str">
        <f t="shared" ca="1" si="4"/>
        <v/>
      </c>
      <c r="L22" s="73">
        <f t="shared" si="0"/>
        <v>0</v>
      </c>
      <c r="M22" s="73">
        <f t="shared" si="1"/>
        <v>0</v>
      </c>
      <c r="N22" s="73">
        <f t="shared" si="2"/>
        <v>0</v>
      </c>
      <c r="O22" s="64"/>
      <c r="P22" s="64"/>
      <c r="Q22" s="64"/>
      <c r="R22" s="64"/>
      <c r="S22" s="64"/>
      <c r="T22" s="64"/>
      <c r="U22" s="64"/>
      <c r="V22" s="64"/>
      <c r="W22" s="64"/>
      <c r="X22" s="64"/>
    </row>
    <row r="23" spans="2:24" outlineLevel="1" x14ac:dyDescent="0.25">
      <c r="B23" s="64"/>
      <c r="C23" s="64"/>
      <c r="D23" s="118">
        <v>16</v>
      </c>
      <c r="E23" s="7">
        <f>Model!D20</f>
        <v>0.42121521730351541</v>
      </c>
      <c r="F23" s="72" t="str">
        <f>'Teller 1'!F23</f>
        <v>Open</v>
      </c>
      <c r="G23" s="75">
        <f ca="1">COUNT($H$8:H22)-COUNTIF($J$8:J22,"&lt;"&amp;TEXT(E23,"General"))</f>
        <v>0</v>
      </c>
      <c r="H23" s="7" t="str">
        <f ca="1">IF(Model!J20=$C$4,MAXA(E23,MAX($J$8:J22)),"")</f>
        <v/>
      </c>
      <c r="I23" s="7" t="str">
        <f ca="1">IF(Model!J20=$C$4,_xll.CB.Normal(INDEX(Summary!$C$5:$E$12,7,'Teller 5'!$C$5),(INDEX(Summary!$C$5:$E$12,8,'Teller 5'!$C$5)),0),"")</f>
        <v/>
      </c>
      <c r="J23" s="7" t="str">
        <f t="shared" ca="1" si="3"/>
        <v/>
      </c>
      <c r="K23" s="76" t="str">
        <f t="shared" ca="1" si="4"/>
        <v/>
      </c>
      <c r="L23" s="73">
        <f t="shared" si="0"/>
        <v>0</v>
      </c>
      <c r="M23" s="73">
        <f t="shared" si="1"/>
        <v>0</v>
      </c>
      <c r="N23" s="73">
        <f t="shared" si="2"/>
        <v>0</v>
      </c>
      <c r="O23" s="64"/>
      <c r="P23" s="64"/>
      <c r="Q23" s="64"/>
      <c r="R23" s="64"/>
      <c r="S23" s="64"/>
      <c r="T23" s="64"/>
      <c r="U23" s="64"/>
      <c r="V23" s="64"/>
      <c r="W23" s="64"/>
      <c r="X23" s="64"/>
    </row>
    <row r="24" spans="2:24" outlineLevel="1" x14ac:dyDescent="0.25">
      <c r="B24" s="64"/>
      <c r="C24" s="64"/>
      <c r="D24" s="118">
        <v>17</v>
      </c>
      <c r="E24" s="7">
        <f>Model!D21</f>
        <v>0.42410333055584853</v>
      </c>
      <c r="F24" s="72" t="str">
        <f>'Teller 1'!F24</f>
        <v>Open</v>
      </c>
      <c r="G24" s="75">
        <f ca="1">COUNT($H$8:H23)-COUNTIF($J$8:J23,"&lt;"&amp;TEXT(E24,"General"))</f>
        <v>0</v>
      </c>
      <c r="H24" s="7" t="str">
        <f ca="1">IF(Model!J21=$C$4,MAXA(E24,MAX($J$8:J23)),"")</f>
        <v/>
      </c>
      <c r="I24" s="7" t="str">
        <f ca="1">IF(Model!J21=$C$4,_xll.CB.Normal(INDEX(Summary!$C$5:$E$12,7,'Teller 5'!$C$5),(INDEX(Summary!$C$5:$E$12,8,'Teller 5'!$C$5)),0),"")</f>
        <v/>
      </c>
      <c r="J24" s="7" t="str">
        <f t="shared" ca="1" si="3"/>
        <v/>
      </c>
      <c r="K24" s="76" t="str">
        <f t="shared" ca="1" si="4"/>
        <v/>
      </c>
      <c r="L24" s="73">
        <f t="shared" si="0"/>
        <v>0</v>
      </c>
      <c r="M24" s="73">
        <f t="shared" si="1"/>
        <v>0</v>
      </c>
      <c r="N24" s="73">
        <f t="shared" si="2"/>
        <v>0</v>
      </c>
      <c r="O24" s="64"/>
      <c r="P24" s="64"/>
      <c r="Q24" s="64"/>
      <c r="R24" s="64"/>
      <c r="S24" s="64"/>
      <c r="T24" s="64"/>
      <c r="U24" s="64"/>
      <c r="V24" s="64"/>
      <c r="W24" s="64"/>
      <c r="X24" s="64"/>
    </row>
    <row r="25" spans="2:24" outlineLevel="1" x14ac:dyDescent="0.25">
      <c r="D25" s="118">
        <v>18</v>
      </c>
      <c r="E25" s="7">
        <f>Model!D22</f>
        <v>0.42699144380818166</v>
      </c>
      <c r="F25" s="72" t="str">
        <f>'Teller 1'!F25</f>
        <v>Open</v>
      </c>
      <c r="G25" s="75">
        <f ca="1">COUNT($H$8:H24)-COUNTIF($J$8:J24,"&lt;"&amp;TEXT(E25,"General"))</f>
        <v>0</v>
      </c>
      <c r="H25" s="7" t="str">
        <f ca="1">IF(Model!J22=$C$4,MAXA(E25,MAX($J$8:J24)),"")</f>
        <v/>
      </c>
      <c r="I25" s="7" t="str">
        <f ca="1">IF(Model!J22=$C$4,_xll.CB.Normal(INDEX(Summary!$C$5:$E$12,7,'Teller 5'!$C$5),(INDEX(Summary!$C$5:$E$12,8,'Teller 5'!$C$5)),0),"")</f>
        <v/>
      </c>
      <c r="J25" s="7" t="str">
        <f t="shared" ca="1" si="3"/>
        <v/>
      </c>
      <c r="K25" s="76" t="str">
        <f t="shared" ca="1" si="4"/>
        <v/>
      </c>
      <c r="L25" s="73">
        <f t="shared" si="0"/>
        <v>0</v>
      </c>
      <c r="M25" s="73">
        <f t="shared" si="1"/>
        <v>0</v>
      </c>
      <c r="N25" s="73">
        <f t="shared" si="2"/>
        <v>0</v>
      </c>
      <c r="O25" s="64"/>
      <c r="P25" s="64"/>
      <c r="Q25" s="64"/>
      <c r="R25" s="64"/>
      <c r="S25" s="64"/>
      <c r="T25" s="64"/>
      <c r="U25" s="64"/>
      <c r="V25" s="64"/>
      <c r="W25" s="64"/>
      <c r="X25" s="64"/>
    </row>
    <row r="26" spans="2:24" outlineLevel="1" x14ac:dyDescent="0.25">
      <c r="B26" s="64"/>
      <c r="C26" s="64"/>
      <c r="D26" s="118">
        <v>19</v>
      </c>
      <c r="E26" s="7">
        <f>Model!D23</f>
        <v>0.42987955706051478</v>
      </c>
      <c r="F26" s="72" t="str">
        <f>'Teller 1'!F26</f>
        <v>Open</v>
      </c>
      <c r="G26" s="75">
        <f ca="1">COUNT($H$8:H25)-COUNTIF($J$8:J25,"&lt;"&amp;TEXT(E26,"General"))</f>
        <v>0</v>
      </c>
      <c r="H26" s="7" t="str">
        <f ca="1">IF(Model!J23=$C$4,MAXA(E26,MAX($J$8:J25)),"")</f>
        <v/>
      </c>
      <c r="I26" s="7" t="str">
        <f ca="1">IF(Model!J23=$C$4,_xll.CB.Normal(INDEX(Summary!$C$5:$E$12,7,'Teller 5'!$C$5),(INDEX(Summary!$C$5:$E$12,8,'Teller 5'!$C$5)),0),"")</f>
        <v/>
      </c>
      <c r="J26" s="7" t="str">
        <f t="shared" ca="1" si="3"/>
        <v/>
      </c>
      <c r="K26" s="76" t="str">
        <f t="shared" ca="1" si="4"/>
        <v/>
      </c>
      <c r="L26" s="73">
        <f t="shared" si="0"/>
        <v>0</v>
      </c>
      <c r="M26" s="73">
        <f t="shared" si="1"/>
        <v>0</v>
      </c>
      <c r="N26" s="73">
        <f t="shared" si="2"/>
        <v>0</v>
      </c>
      <c r="O26" s="64"/>
      <c r="P26" s="64"/>
      <c r="Q26" s="64"/>
      <c r="R26" s="64"/>
      <c r="S26" s="64"/>
      <c r="T26" s="64"/>
      <c r="U26" s="64"/>
      <c r="V26" s="64"/>
      <c r="W26" s="64"/>
      <c r="X26" s="64"/>
    </row>
    <row r="27" spans="2:24" outlineLevel="1" x14ac:dyDescent="0.25">
      <c r="B27" s="64"/>
      <c r="C27" s="64"/>
      <c r="D27" s="118">
        <v>20</v>
      </c>
      <c r="E27" s="7">
        <f>Model!D24</f>
        <v>0.43276767031284791</v>
      </c>
      <c r="F27" s="72" t="str">
        <f>'Teller 1'!F27</f>
        <v>Open</v>
      </c>
      <c r="G27" s="75">
        <f ca="1">COUNT($H$8:H26)-COUNTIF($J$8:J26,"&lt;"&amp;TEXT(E27,"General"))</f>
        <v>0</v>
      </c>
      <c r="H27" s="7" t="str">
        <f ca="1">IF(Model!J24=$C$4,MAXA(E27,MAX($J$8:J26)),"")</f>
        <v/>
      </c>
      <c r="I27" s="7" t="str">
        <f ca="1">IF(Model!J24=$C$4,_xll.CB.Normal(INDEX(Summary!$C$5:$E$12,7,'Teller 5'!$C$5),(INDEX(Summary!$C$5:$E$12,8,'Teller 5'!$C$5)),0),"")</f>
        <v/>
      </c>
      <c r="J27" s="7" t="str">
        <f t="shared" ca="1" si="3"/>
        <v/>
      </c>
      <c r="K27" s="76" t="str">
        <f t="shared" ca="1" si="4"/>
        <v/>
      </c>
      <c r="L27" s="73">
        <f t="shared" si="0"/>
        <v>0</v>
      </c>
      <c r="M27" s="73">
        <f t="shared" si="1"/>
        <v>0</v>
      </c>
      <c r="N27" s="73">
        <f t="shared" si="2"/>
        <v>0</v>
      </c>
      <c r="O27" s="64"/>
      <c r="P27" s="64"/>
      <c r="Q27" s="64"/>
      <c r="R27" s="64"/>
      <c r="S27" s="64"/>
      <c r="T27" s="64"/>
      <c r="U27" s="64"/>
      <c r="V27" s="64"/>
      <c r="W27" s="64"/>
      <c r="X27" s="64"/>
    </row>
    <row r="28" spans="2:24" outlineLevel="1" x14ac:dyDescent="0.25">
      <c r="B28" s="64"/>
      <c r="C28" s="64"/>
      <c r="D28" s="118">
        <v>21</v>
      </c>
      <c r="E28" s="7">
        <f>Model!D25</f>
        <v>0.43565578356518103</v>
      </c>
      <c r="F28" s="72" t="str">
        <f>'Teller 1'!F28</f>
        <v>Open</v>
      </c>
      <c r="G28" s="75">
        <f ca="1">COUNT($H$8:H27)-COUNTIF($J$8:J27,"&lt;"&amp;TEXT(E28,"General"))</f>
        <v>0</v>
      </c>
      <c r="H28" s="7" t="str">
        <f ca="1">IF(Model!J25=$C$4,MAXA(E28,MAX($J$8:J27)),"")</f>
        <v/>
      </c>
      <c r="I28" s="7" t="str">
        <f ca="1">IF(Model!J25=$C$4,_xll.CB.Normal(INDEX(Summary!$C$5:$E$12,7,'Teller 5'!$C$5),(INDEX(Summary!$C$5:$E$12,8,'Teller 5'!$C$5)),0),"")</f>
        <v/>
      </c>
      <c r="J28" s="7" t="str">
        <f t="shared" ca="1" si="3"/>
        <v/>
      </c>
      <c r="K28" s="76" t="str">
        <f t="shared" ca="1" si="4"/>
        <v/>
      </c>
      <c r="L28" s="73">
        <f t="shared" si="0"/>
        <v>0</v>
      </c>
      <c r="M28" s="73">
        <f t="shared" si="1"/>
        <v>0</v>
      </c>
      <c r="N28" s="73">
        <f t="shared" si="2"/>
        <v>0</v>
      </c>
      <c r="O28" s="64"/>
      <c r="P28" s="64"/>
      <c r="Q28" s="64"/>
      <c r="R28" s="64"/>
      <c r="S28" s="64"/>
      <c r="T28" s="64"/>
      <c r="U28" s="64"/>
      <c r="V28" s="64"/>
      <c r="W28" s="64"/>
      <c r="X28" s="64"/>
    </row>
    <row r="29" spans="2:24" outlineLevel="1" x14ac:dyDescent="0.25">
      <c r="B29" s="64"/>
      <c r="C29" s="64"/>
      <c r="D29" s="118">
        <v>22</v>
      </c>
      <c r="E29" s="7">
        <f>Model!D26</f>
        <v>0.43854389681751416</v>
      </c>
      <c r="F29" s="72" t="str">
        <f>'Teller 1'!F29</f>
        <v>Open</v>
      </c>
      <c r="G29" s="75">
        <f ca="1">COUNT($H$8:H28)-COUNTIF($J$8:J28,"&lt;"&amp;TEXT(E29,"General"))</f>
        <v>0</v>
      </c>
      <c r="H29" s="7" t="str">
        <f ca="1">IF(Model!J26=$C$4,MAXA(E29,MAX($J$8:J28)),"")</f>
        <v/>
      </c>
      <c r="I29" s="7" t="str">
        <f ca="1">IF(Model!J26=$C$4,_xll.CB.Normal(INDEX(Summary!$C$5:$E$12,7,'Teller 5'!$C$5),(INDEX(Summary!$C$5:$E$12,8,'Teller 5'!$C$5)),0),"")</f>
        <v/>
      </c>
      <c r="J29" s="7" t="str">
        <f t="shared" ca="1" si="3"/>
        <v/>
      </c>
      <c r="K29" s="76" t="str">
        <f t="shared" ca="1" si="4"/>
        <v/>
      </c>
      <c r="L29" s="73">
        <f t="shared" si="0"/>
        <v>0</v>
      </c>
      <c r="M29" s="73">
        <f t="shared" si="1"/>
        <v>0</v>
      </c>
      <c r="N29" s="73">
        <f t="shared" si="2"/>
        <v>0</v>
      </c>
      <c r="O29" s="64"/>
      <c r="P29" s="64"/>
      <c r="Q29" s="64"/>
      <c r="R29" s="64"/>
      <c r="S29" s="64"/>
      <c r="T29" s="64"/>
      <c r="U29" s="64"/>
      <c r="V29" s="64"/>
      <c r="W29" s="64"/>
      <c r="X29" s="64"/>
    </row>
    <row r="30" spans="2:24" outlineLevel="1" x14ac:dyDescent="0.25">
      <c r="B30" s="64"/>
      <c r="C30" s="64"/>
      <c r="D30" s="118">
        <v>23</v>
      </c>
      <c r="E30" s="7">
        <f>Model!D27</f>
        <v>0.44143201006984728</v>
      </c>
      <c r="F30" s="72" t="str">
        <f>'Teller 1'!F30</f>
        <v>Open</v>
      </c>
      <c r="G30" s="75">
        <f ca="1">COUNT($H$8:H29)-COUNTIF($J$8:J29,"&lt;"&amp;TEXT(E30,"General"))</f>
        <v>0</v>
      </c>
      <c r="H30" s="7" t="str">
        <f ca="1">IF(Model!J27=$C$4,MAXA(E30,MAX($J$8:J29)),"")</f>
        <v/>
      </c>
      <c r="I30" s="7" t="str">
        <f ca="1">IF(Model!J27=$C$4,_xll.CB.Normal(INDEX(Summary!$C$5:$E$12,7,'Teller 5'!$C$5),(INDEX(Summary!$C$5:$E$12,8,'Teller 5'!$C$5)),0),"")</f>
        <v/>
      </c>
      <c r="J30" s="7" t="str">
        <f t="shared" ca="1" si="3"/>
        <v/>
      </c>
      <c r="K30" s="76" t="str">
        <f t="shared" ca="1" si="4"/>
        <v/>
      </c>
      <c r="L30" s="73">
        <f t="shared" si="0"/>
        <v>0</v>
      </c>
      <c r="M30" s="73">
        <f t="shared" si="1"/>
        <v>0</v>
      </c>
      <c r="N30" s="73">
        <f t="shared" si="2"/>
        <v>0</v>
      </c>
      <c r="O30" s="64"/>
      <c r="P30" s="64"/>
      <c r="Q30" s="64"/>
      <c r="R30" s="64"/>
      <c r="S30" s="64"/>
      <c r="T30" s="64"/>
      <c r="U30" s="64"/>
      <c r="V30" s="64"/>
      <c r="W30" s="64"/>
      <c r="X30" s="64"/>
    </row>
    <row r="31" spans="2:24" outlineLevel="1" x14ac:dyDescent="0.25">
      <c r="B31" s="64"/>
      <c r="C31" s="64"/>
      <c r="D31" s="118">
        <v>24</v>
      </c>
      <c r="E31" s="7">
        <f>Model!D28</f>
        <v>0.4443201233221804</v>
      </c>
      <c r="F31" s="72" t="str">
        <f>'Teller 1'!F31</f>
        <v>Open</v>
      </c>
      <c r="G31" s="75">
        <f ca="1">COUNT($H$8:H30)-COUNTIF($J$8:J30,"&lt;"&amp;TEXT(E31,"General"))</f>
        <v>0</v>
      </c>
      <c r="H31" s="7" t="str">
        <f ca="1">IF(Model!J28=$C$4,MAXA(E31,MAX($J$8:J30)),"")</f>
        <v/>
      </c>
      <c r="I31" s="7" t="str">
        <f ca="1">IF(Model!J28=$C$4,_xll.CB.Normal(INDEX(Summary!$C$5:$E$12,7,'Teller 5'!$C$5),(INDEX(Summary!$C$5:$E$12,8,'Teller 5'!$C$5)),0),"")</f>
        <v/>
      </c>
      <c r="J31" s="7" t="str">
        <f t="shared" ca="1" si="3"/>
        <v/>
      </c>
      <c r="K31" s="76" t="str">
        <f t="shared" ca="1" si="4"/>
        <v/>
      </c>
      <c r="L31" s="73">
        <f t="shared" si="0"/>
        <v>0</v>
      </c>
      <c r="M31" s="73">
        <f t="shared" si="1"/>
        <v>0</v>
      </c>
      <c r="N31" s="73">
        <f t="shared" si="2"/>
        <v>0</v>
      </c>
      <c r="O31" s="64"/>
      <c r="P31" s="64"/>
      <c r="Q31" s="64"/>
      <c r="R31" s="64"/>
      <c r="S31" s="64"/>
      <c r="T31" s="64"/>
      <c r="U31" s="64"/>
      <c r="V31" s="64"/>
      <c r="W31" s="64"/>
      <c r="X31" s="64"/>
    </row>
    <row r="32" spans="2:24" outlineLevel="1" x14ac:dyDescent="0.25">
      <c r="B32" s="64"/>
      <c r="C32" s="64"/>
      <c r="D32" s="118">
        <v>25</v>
      </c>
      <c r="E32" s="7">
        <f>Model!D29</f>
        <v>0.44720823657451353</v>
      </c>
      <c r="F32" s="72" t="str">
        <f>'Teller 1'!F32</f>
        <v>Open</v>
      </c>
      <c r="G32" s="75">
        <f ca="1">COUNT($H$8:H31)-COUNTIF($J$8:J31,"&lt;"&amp;TEXT(E32,"General"))</f>
        <v>0</v>
      </c>
      <c r="H32" s="7" t="str">
        <f ca="1">IF(Model!J29=$C$4,MAXA(E32,MAX($J$8:J31)),"")</f>
        <v/>
      </c>
      <c r="I32" s="7" t="str">
        <f ca="1">IF(Model!J29=$C$4,_xll.CB.Normal(INDEX(Summary!$C$5:$E$12,7,'Teller 5'!$C$5),(INDEX(Summary!$C$5:$E$12,8,'Teller 5'!$C$5)),0),"")</f>
        <v/>
      </c>
      <c r="J32" s="7" t="str">
        <f t="shared" ca="1" si="3"/>
        <v/>
      </c>
      <c r="K32" s="76" t="str">
        <f t="shared" ca="1" si="4"/>
        <v/>
      </c>
      <c r="L32" s="73">
        <f t="shared" si="0"/>
        <v>0</v>
      </c>
      <c r="M32" s="73">
        <f t="shared" si="1"/>
        <v>0</v>
      </c>
      <c r="N32" s="73">
        <f t="shared" si="2"/>
        <v>0</v>
      </c>
      <c r="O32" s="64"/>
      <c r="P32" s="64"/>
      <c r="Q32" s="64"/>
      <c r="R32" s="64"/>
      <c r="S32" s="64"/>
      <c r="T32" s="64"/>
      <c r="U32" s="64"/>
      <c r="V32" s="64"/>
      <c r="W32" s="64"/>
      <c r="X32" s="64"/>
    </row>
    <row r="33" spans="2:24" outlineLevel="1" x14ac:dyDescent="0.25">
      <c r="B33" s="64"/>
      <c r="C33" s="64"/>
      <c r="D33" s="118">
        <v>26</v>
      </c>
      <c r="E33" s="7">
        <f>Model!D30</f>
        <v>0.45009634982684665</v>
      </c>
      <c r="F33" s="72" t="str">
        <f>'Teller 1'!F33</f>
        <v>Open</v>
      </c>
      <c r="G33" s="75">
        <f ca="1">COUNT($H$8:H32)-COUNTIF($J$8:J32,"&lt;"&amp;TEXT(E33,"General"))</f>
        <v>0</v>
      </c>
      <c r="H33" s="7" t="str">
        <f ca="1">IF(Model!J30=$C$4,MAXA(E33,MAX($J$8:J32)),"")</f>
        <v/>
      </c>
      <c r="I33" s="7" t="str">
        <f ca="1">IF(Model!J30=$C$4,_xll.CB.Normal(INDEX(Summary!$C$5:$E$12,7,'Teller 5'!$C$5),(INDEX(Summary!$C$5:$E$12,8,'Teller 5'!$C$5)),0),"")</f>
        <v/>
      </c>
      <c r="J33" s="7" t="str">
        <f t="shared" ca="1" si="3"/>
        <v/>
      </c>
      <c r="K33" s="76" t="str">
        <f t="shared" ca="1" si="4"/>
        <v/>
      </c>
      <c r="L33" s="73">
        <f t="shared" si="0"/>
        <v>0</v>
      </c>
      <c r="M33" s="73">
        <f t="shared" si="1"/>
        <v>0</v>
      </c>
      <c r="N33" s="73">
        <f t="shared" si="2"/>
        <v>0</v>
      </c>
      <c r="O33" s="64"/>
      <c r="P33" s="64"/>
      <c r="Q33" s="64"/>
      <c r="R33" s="64"/>
      <c r="S33" s="64"/>
      <c r="T33" s="64"/>
      <c r="U33" s="64"/>
      <c r="V33" s="64"/>
      <c r="W33" s="64"/>
      <c r="X33" s="64"/>
    </row>
    <row r="34" spans="2:24" outlineLevel="1" x14ac:dyDescent="0.25">
      <c r="B34" s="64"/>
      <c r="C34" s="64"/>
      <c r="D34" s="118">
        <v>27</v>
      </c>
      <c r="E34" s="7">
        <f>Model!D31</f>
        <v>0.45298446307917978</v>
      </c>
      <c r="F34" s="72" t="str">
        <f>'Teller 1'!F34</f>
        <v>Open</v>
      </c>
      <c r="G34" s="75">
        <f ca="1">COUNT($H$8:H33)-COUNTIF($J$8:J33,"&lt;"&amp;TEXT(E34,"General"))</f>
        <v>0</v>
      </c>
      <c r="H34" s="7" t="str">
        <f ca="1">IF(Model!J31=$C$4,MAXA(E34,MAX($J$8:J33)),"")</f>
        <v/>
      </c>
      <c r="I34" s="7" t="str">
        <f ca="1">IF(Model!J31=$C$4,_xll.CB.Normal(INDEX(Summary!$C$5:$E$12,7,'Teller 5'!$C$5),(INDEX(Summary!$C$5:$E$12,8,'Teller 5'!$C$5)),0),"")</f>
        <v/>
      </c>
      <c r="J34" s="7" t="str">
        <f t="shared" ca="1" si="3"/>
        <v/>
      </c>
      <c r="K34" s="76" t="str">
        <f t="shared" ca="1" si="4"/>
        <v/>
      </c>
      <c r="L34" s="73">
        <f t="shared" si="0"/>
        <v>0</v>
      </c>
      <c r="M34" s="73">
        <f t="shared" si="1"/>
        <v>0</v>
      </c>
      <c r="N34" s="73">
        <f t="shared" si="2"/>
        <v>0</v>
      </c>
      <c r="O34" s="64"/>
      <c r="P34" s="64"/>
      <c r="Q34" s="64"/>
      <c r="R34" s="64"/>
      <c r="S34" s="64"/>
      <c r="T34" s="64"/>
      <c r="U34" s="64"/>
      <c r="V34" s="64"/>
      <c r="W34" s="64"/>
      <c r="X34" s="64"/>
    </row>
    <row r="35" spans="2:24" outlineLevel="1" x14ac:dyDescent="0.25">
      <c r="B35" s="64"/>
      <c r="C35" s="64"/>
      <c r="D35" s="118">
        <v>28</v>
      </c>
      <c r="E35" s="7">
        <f>Model!D32</f>
        <v>0.4558725763315129</v>
      </c>
      <c r="F35" s="72" t="str">
        <f>'Teller 1'!F35</f>
        <v>Open</v>
      </c>
      <c r="G35" s="75">
        <f ca="1">COUNT($H$8:H34)-COUNTIF($J$8:J34,"&lt;"&amp;TEXT(E35,"General"))</f>
        <v>0</v>
      </c>
      <c r="H35" s="7" t="str">
        <f ca="1">IF(Model!J32=$C$4,MAXA(E35,MAX($J$8:J34)),"")</f>
        <v/>
      </c>
      <c r="I35" s="7" t="str">
        <f ca="1">IF(Model!J32=$C$4,_xll.CB.Normal(INDEX(Summary!$C$5:$E$12,7,'Teller 5'!$C$5),(INDEX(Summary!$C$5:$E$12,8,'Teller 5'!$C$5)),0),"")</f>
        <v/>
      </c>
      <c r="J35" s="7" t="str">
        <f t="shared" ca="1" si="3"/>
        <v/>
      </c>
      <c r="K35" s="76" t="str">
        <f t="shared" ca="1" si="4"/>
        <v/>
      </c>
      <c r="L35" s="73">
        <f t="shared" si="0"/>
        <v>0</v>
      </c>
      <c r="M35" s="73">
        <f t="shared" si="1"/>
        <v>0</v>
      </c>
      <c r="N35" s="73">
        <f t="shared" si="2"/>
        <v>0</v>
      </c>
      <c r="O35" s="64"/>
      <c r="P35" s="64"/>
      <c r="Q35" s="64"/>
      <c r="R35" s="64"/>
      <c r="S35" s="64"/>
      <c r="T35" s="64"/>
      <c r="U35" s="64"/>
      <c r="V35" s="64"/>
      <c r="W35" s="64"/>
      <c r="X35" s="64"/>
    </row>
    <row r="36" spans="2:24" outlineLevel="1" x14ac:dyDescent="0.25">
      <c r="B36" s="64"/>
      <c r="C36" s="64"/>
      <c r="D36" s="118">
        <v>29</v>
      </c>
      <c r="E36" s="7">
        <f>Model!D33</f>
        <v>0.45876068958384603</v>
      </c>
      <c r="F36" s="72" t="str">
        <f>'Teller 1'!F36</f>
        <v>Open</v>
      </c>
      <c r="G36" s="75">
        <f ca="1">COUNT($H$8:H35)-COUNTIF($J$8:J35,"&lt;"&amp;TEXT(E36,"General"))</f>
        <v>0</v>
      </c>
      <c r="H36" s="7" t="str">
        <f ca="1">IF(Model!J33=$C$4,MAXA(E36,MAX($J$8:J35)),"")</f>
        <v/>
      </c>
      <c r="I36" s="7" t="str">
        <f ca="1">IF(Model!J33=$C$4,_xll.CB.Normal(INDEX(Summary!$C$5:$E$12,7,'Teller 5'!$C$5),(INDEX(Summary!$C$5:$E$12,8,'Teller 5'!$C$5)),0),"")</f>
        <v/>
      </c>
      <c r="J36" s="7" t="str">
        <f t="shared" ca="1" si="3"/>
        <v/>
      </c>
      <c r="K36" s="76" t="str">
        <f t="shared" ca="1" si="4"/>
        <v/>
      </c>
      <c r="L36" s="73">
        <f t="shared" si="0"/>
        <v>0</v>
      </c>
      <c r="M36" s="73">
        <f t="shared" si="1"/>
        <v>0</v>
      </c>
      <c r="N36" s="73">
        <f t="shared" si="2"/>
        <v>0</v>
      </c>
      <c r="O36" s="64"/>
      <c r="P36" s="64"/>
      <c r="Q36" s="64"/>
      <c r="R36" s="64"/>
      <c r="S36" s="64"/>
      <c r="T36" s="64"/>
      <c r="U36" s="64"/>
      <c r="V36" s="64"/>
      <c r="W36" s="64"/>
      <c r="X36" s="64"/>
    </row>
    <row r="37" spans="2:24" outlineLevel="1" x14ac:dyDescent="0.25">
      <c r="B37" s="64"/>
      <c r="C37" s="64"/>
      <c r="D37" s="118">
        <v>30</v>
      </c>
      <c r="E37" s="7">
        <f>Model!D34</f>
        <v>0.46164880283617915</v>
      </c>
      <c r="F37" s="72" t="str">
        <f>'Teller 1'!F37</f>
        <v>Open</v>
      </c>
      <c r="G37" s="75">
        <f ca="1">COUNT($H$8:H36)-COUNTIF($J$8:J36,"&lt;"&amp;TEXT(E37,"General"))</f>
        <v>0</v>
      </c>
      <c r="H37" s="7" t="str">
        <f ca="1">IF(Model!J34=$C$4,MAXA(E37,MAX($J$8:J36)),"")</f>
        <v/>
      </c>
      <c r="I37" s="7" t="str">
        <f ca="1">IF(Model!J34=$C$4,_xll.CB.Normal(INDEX(Summary!$C$5:$E$12,7,'Teller 5'!$C$5),(INDEX(Summary!$C$5:$E$12,8,'Teller 5'!$C$5)),0),"")</f>
        <v/>
      </c>
      <c r="J37" s="7" t="str">
        <f t="shared" ca="1" si="3"/>
        <v/>
      </c>
      <c r="K37" s="76" t="str">
        <f t="shared" ca="1" si="4"/>
        <v/>
      </c>
      <c r="L37" s="73">
        <f t="shared" si="0"/>
        <v>0</v>
      </c>
      <c r="M37" s="73">
        <f t="shared" si="1"/>
        <v>0</v>
      </c>
      <c r="N37" s="73">
        <f t="shared" si="2"/>
        <v>0</v>
      </c>
      <c r="O37" s="64"/>
      <c r="P37" s="64"/>
      <c r="Q37" s="64"/>
      <c r="R37" s="64"/>
      <c r="S37" s="64"/>
      <c r="T37" s="64"/>
      <c r="U37" s="64"/>
      <c r="V37" s="64"/>
      <c r="W37" s="64"/>
      <c r="X37" s="64"/>
    </row>
    <row r="38" spans="2:24" outlineLevel="1" x14ac:dyDescent="0.25">
      <c r="B38" s="64"/>
      <c r="C38" s="64"/>
      <c r="D38" s="118">
        <v>31</v>
      </c>
      <c r="E38" s="7">
        <f>Model!D35</f>
        <v>0.46453691608851228</v>
      </c>
      <c r="F38" s="72" t="str">
        <f>'Teller 1'!F38</f>
        <v>Open</v>
      </c>
      <c r="G38" s="75">
        <f ca="1">COUNT($H$8:H37)-COUNTIF($J$8:J37,"&lt;"&amp;TEXT(E38,"General"))</f>
        <v>0</v>
      </c>
      <c r="H38" s="7" t="str">
        <f ca="1">IF(Model!J35=$C$4,MAXA(E38,MAX($J$8:J37)),"")</f>
        <v/>
      </c>
      <c r="I38" s="7" t="str">
        <f ca="1">IF(Model!J35=$C$4,_xll.CB.Normal(INDEX(Summary!$C$5:$E$12,7,'Teller 5'!$C$5),(INDEX(Summary!$C$5:$E$12,8,'Teller 5'!$C$5)),0),"")</f>
        <v/>
      </c>
      <c r="J38" s="7" t="str">
        <f t="shared" ca="1" si="3"/>
        <v/>
      </c>
      <c r="K38" s="76" t="str">
        <f t="shared" ca="1" si="4"/>
        <v/>
      </c>
      <c r="L38" s="73">
        <f t="shared" si="0"/>
        <v>0</v>
      </c>
      <c r="M38" s="73">
        <f t="shared" si="1"/>
        <v>0</v>
      </c>
      <c r="N38" s="73">
        <f t="shared" si="2"/>
        <v>0</v>
      </c>
      <c r="O38" s="64"/>
      <c r="P38" s="64"/>
      <c r="Q38" s="64"/>
      <c r="R38" s="64"/>
      <c r="S38" s="64"/>
      <c r="T38" s="64"/>
      <c r="U38" s="64"/>
      <c r="V38" s="64"/>
      <c r="W38" s="64"/>
      <c r="X38" s="64"/>
    </row>
    <row r="39" spans="2:24" outlineLevel="1" x14ac:dyDescent="0.25">
      <c r="B39" s="64"/>
      <c r="C39" s="64"/>
      <c r="D39" s="118">
        <v>32</v>
      </c>
      <c r="E39" s="7">
        <f>Model!D36</f>
        <v>0.4674250293408454</v>
      </c>
      <c r="F39" s="72" t="str">
        <f>'Teller 1'!F39</f>
        <v>Open</v>
      </c>
      <c r="G39" s="75">
        <f ca="1">COUNT($H$8:H38)-COUNTIF($J$8:J38,"&lt;"&amp;TEXT(E39,"General"))</f>
        <v>0</v>
      </c>
      <c r="H39" s="7" t="str">
        <f ca="1">IF(Model!J36=$C$4,MAXA(E39,MAX($J$8:J38)),"")</f>
        <v/>
      </c>
      <c r="I39" s="7" t="str">
        <f ca="1">IF(Model!J36=$C$4,_xll.CB.Normal(INDEX(Summary!$C$5:$E$12,7,'Teller 5'!$C$5),(INDEX(Summary!$C$5:$E$12,8,'Teller 5'!$C$5)),0),"")</f>
        <v/>
      </c>
      <c r="J39" s="7" t="str">
        <f t="shared" ca="1" si="3"/>
        <v/>
      </c>
      <c r="K39" s="76" t="str">
        <f t="shared" ca="1" si="4"/>
        <v/>
      </c>
      <c r="L39" s="73">
        <f t="shared" si="0"/>
        <v>0</v>
      </c>
      <c r="M39" s="73">
        <f t="shared" si="1"/>
        <v>0</v>
      </c>
      <c r="N39" s="73">
        <f t="shared" si="2"/>
        <v>0</v>
      </c>
      <c r="O39" s="64"/>
      <c r="P39" s="64"/>
      <c r="Q39" s="64"/>
      <c r="R39" s="64"/>
      <c r="S39" s="64"/>
      <c r="T39" s="64"/>
      <c r="U39" s="64"/>
      <c r="V39" s="64"/>
      <c r="W39" s="64"/>
      <c r="X39" s="64"/>
    </row>
    <row r="40" spans="2:24" outlineLevel="1" x14ac:dyDescent="0.25">
      <c r="B40" s="64"/>
      <c r="C40" s="64"/>
      <c r="D40" s="118">
        <v>33</v>
      </c>
      <c r="E40" s="7">
        <f>Model!D37</f>
        <v>0.47031314259317852</v>
      </c>
      <c r="F40" s="72" t="str">
        <f>'Teller 1'!F40</f>
        <v>Open</v>
      </c>
      <c r="G40" s="75">
        <f ca="1">COUNT($H$8:H39)-COUNTIF($J$8:J39,"&lt;"&amp;TEXT(E40,"General"))</f>
        <v>0</v>
      </c>
      <c r="H40" s="7" t="str">
        <f ca="1">IF(Model!J37=$C$4,MAXA(E40,MAX($J$8:J39)),"")</f>
        <v/>
      </c>
      <c r="I40" s="7" t="str">
        <f ca="1">IF(Model!J37=$C$4,_xll.CB.Normal(INDEX(Summary!$C$5:$E$12,7,'Teller 5'!$C$5),(INDEX(Summary!$C$5:$E$12,8,'Teller 5'!$C$5)),0),"")</f>
        <v/>
      </c>
      <c r="J40" s="7" t="str">
        <f t="shared" ca="1" si="3"/>
        <v/>
      </c>
      <c r="K40" s="76" t="str">
        <f t="shared" ca="1" si="4"/>
        <v/>
      </c>
      <c r="L40" s="73">
        <f t="shared" si="0"/>
        <v>0</v>
      </c>
      <c r="M40" s="73">
        <f t="shared" si="1"/>
        <v>0</v>
      </c>
      <c r="N40" s="73">
        <f t="shared" si="2"/>
        <v>0</v>
      </c>
      <c r="O40" s="64"/>
      <c r="P40" s="64"/>
      <c r="Q40" s="64"/>
      <c r="R40" s="64"/>
      <c r="S40" s="64"/>
      <c r="T40" s="64"/>
      <c r="U40" s="64"/>
      <c r="V40" s="64"/>
      <c r="W40" s="64"/>
      <c r="X40" s="64"/>
    </row>
    <row r="41" spans="2:24" outlineLevel="1" x14ac:dyDescent="0.25">
      <c r="B41" s="64"/>
      <c r="C41" s="64"/>
      <c r="D41" s="118">
        <v>34</v>
      </c>
      <c r="E41" s="7">
        <f>Model!D38</f>
        <v>0.47320125584551165</v>
      </c>
      <c r="F41" s="72" t="str">
        <f>'Teller 1'!F41</f>
        <v>Open</v>
      </c>
      <c r="G41" s="75">
        <f ca="1">COUNT($H$8:H40)-COUNTIF($J$8:J40,"&lt;"&amp;TEXT(E41,"General"))</f>
        <v>0</v>
      </c>
      <c r="H41" s="7" t="str">
        <f ca="1">IF(Model!J38=$C$4,MAXA(E41,MAX($J$8:J40)),"")</f>
        <v/>
      </c>
      <c r="I41" s="7" t="str">
        <f ca="1">IF(Model!J38=$C$4,_xll.CB.Normal(INDEX(Summary!$C$5:$E$12,7,'Teller 5'!$C$5),(INDEX(Summary!$C$5:$E$12,8,'Teller 5'!$C$5)),0),"")</f>
        <v/>
      </c>
      <c r="J41" s="7" t="str">
        <f t="shared" ca="1" si="3"/>
        <v/>
      </c>
      <c r="K41" s="76" t="str">
        <f t="shared" ca="1" si="4"/>
        <v/>
      </c>
      <c r="L41" s="73">
        <f t="shared" si="0"/>
        <v>0</v>
      </c>
      <c r="M41" s="73">
        <f t="shared" si="1"/>
        <v>0</v>
      </c>
      <c r="N41" s="73">
        <f t="shared" si="2"/>
        <v>0</v>
      </c>
      <c r="O41" s="64"/>
      <c r="P41" s="64"/>
      <c r="Q41" s="64"/>
      <c r="R41" s="64"/>
      <c r="S41" s="64"/>
      <c r="T41" s="64"/>
      <c r="U41" s="64"/>
      <c r="V41" s="64"/>
      <c r="W41" s="64"/>
      <c r="X41" s="64"/>
    </row>
    <row r="42" spans="2:24" outlineLevel="1" x14ac:dyDescent="0.25">
      <c r="B42" s="64"/>
      <c r="C42" s="64"/>
      <c r="D42" s="118">
        <v>35</v>
      </c>
      <c r="E42" s="7">
        <f>Model!D39</f>
        <v>0.47608936909784477</v>
      </c>
      <c r="F42" s="72" t="str">
        <f>'Teller 1'!F42</f>
        <v>Open</v>
      </c>
      <c r="G42" s="75">
        <f ca="1">COUNT($H$8:H41)-COUNTIF($J$8:J41,"&lt;"&amp;TEXT(E42,"General"))</f>
        <v>0</v>
      </c>
      <c r="H42" s="7" t="str">
        <f ca="1">IF(Model!J39=$C$4,MAXA(E42,MAX($J$8:J41)),"")</f>
        <v/>
      </c>
      <c r="I42" s="7" t="str">
        <f ca="1">IF(Model!J39=$C$4,_xll.CB.Normal(INDEX(Summary!$C$5:$E$12,7,'Teller 5'!$C$5),(INDEX(Summary!$C$5:$E$12,8,'Teller 5'!$C$5)),0),"")</f>
        <v/>
      </c>
      <c r="J42" s="7" t="str">
        <f t="shared" ca="1" si="3"/>
        <v/>
      </c>
      <c r="K42" s="76" t="str">
        <f t="shared" ca="1" si="4"/>
        <v/>
      </c>
      <c r="L42" s="73">
        <f t="shared" si="0"/>
        <v>0</v>
      </c>
      <c r="M42" s="73">
        <f t="shared" si="1"/>
        <v>0</v>
      </c>
      <c r="N42" s="73">
        <f t="shared" si="2"/>
        <v>0</v>
      </c>
      <c r="O42" s="64"/>
      <c r="P42" s="64"/>
      <c r="Q42" s="64"/>
      <c r="R42" s="64"/>
      <c r="S42" s="64"/>
      <c r="T42" s="64"/>
      <c r="U42" s="64"/>
      <c r="V42" s="64"/>
      <c r="W42" s="64"/>
      <c r="X42" s="64"/>
    </row>
    <row r="43" spans="2:24" outlineLevel="1" x14ac:dyDescent="0.25">
      <c r="B43" s="64"/>
      <c r="C43" s="64"/>
      <c r="D43" s="118">
        <v>36</v>
      </c>
      <c r="E43" s="7">
        <f>Model!D40</f>
        <v>0.4789774823501779</v>
      </c>
      <c r="F43" s="72" t="str">
        <f>'Teller 1'!F43</f>
        <v>Open</v>
      </c>
      <c r="G43" s="75">
        <f ca="1">COUNT($H$8:H42)-COUNTIF($J$8:J42,"&lt;"&amp;TEXT(E43,"General"))</f>
        <v>0</v>
      </c>
      <c r="H43" s="7" t="str">
        <f ca="1">IF(Model!J40=$C$4,MAXA(E43,MAX($J$8:J42)),"")</f>
        <v/>
      </c>
      <c r="I43" s="7" t="str">
        <f ca="1">IF(Model!J40=$C$4,_xll.CB.Normal(INDEX(Summary!$C$5:$E$12,7,'Teller 5'!$C$5),(INDEX(Summary!$C$5:$E$12,8,'Teller 5'!$C$5)),0),"")</f>
        <v/>
      </c>
      <c r="J43" s="7" t="str">
        <f t="shared" ca="1" si="3"/>
        <v/>
      </c>
      <c r="K43" s="76" t="str">
        <f t="shared" ca="1" si="4"/>
        <v/>
      </c>
      <c r="L43" s="73">
        <f t="shared" si="0"/>
        <v>0</v>
      </c>
      <c r="M43" s="73">
        <f t="shared" si="1"/>
        <v>0</v>
      </c>
      <c r="N43" s="73">
        <f t="shared" si="2"/>
        <v>0</v>
      </c>
      <c r="O43" s="64"/>
      <c r="P43" s="64"/>
      <c r="Q43" s="64"/>
      <c r="R43" s="64"/>
      <c r="S43" s="64"/>
      <c r="T43" s="64"/>
      <c r="U43" s="64"/>
      <c r="V43" s="64"/>
      <c r="W43" s="64"/>
      <c r="X43" s="64"/>
    </row>
    <row r="44" spans="2:24" outlineLevel="1" x14ac:dyDescent="0.25">
      <c r="B44" s="64"/>
      <c r="C44" s="64"/>
      <c r="D44" s="118">
        <v>37</v>
      </c>
      <c r="E44" s="7">
        <f>Model!D41</f>
        <v>0.48186559560251102</v>
      </c>
      <c r="F44" s="72" t="str">
        <f>'Teller 1'!F44</f>
        <v>Open</v>
      </c>
      <c r="G44" s="75">
        <f ca="1">COUNT($H$8:H43)-COUNTIF($J$8:J43,"&lt;"&amp;TEXT(E44,"General"))</f>
        <v>0</v>
      </c>
      <c r="H44" s="7" t="str">
        <f ca="1">IF(Model!J41=$C$4,MAXA(E44,MAX($J$8:J43)),"")</f>
        <v/>
      </c>
      <c r="I44" s="7" t="str">
        <f ca="1">IF(Model!J41=$C$4,_xll.CB.Normal(INDEX(Summary!$C$5:$E$12,7,'Teller 5'!$C$5),(INDEX(Summary!$C$5:$E$12,8,'Teller 5'!$C$5)),0),"")</f>
        <v/>
      </c>
      <c r="J44" s="7" t="str">
        <f t="shared" ca="1" si="3"/>
        <v/>
      </c>
      <c r="K44" s="76" t="str">
        <f t="shared" ca="1" si="4"/>
        <v/>
      </c>
      <c r="L44" s="73">
        <f t="shared" si="0"/>
        <v>0</v>
      </c>
      <c r="M44" s="73">
        <f t="shared" si="1"/>
        <v>0</v>
      </c>
      <c r="N44" s="73">
        <f t="shared" si="2"/>
        <v>0</v>
      </c>
      <c r="O44" s="64"/>
      <c r="P44" s="64"/>
      <c r="Q44" s="64"/>
      <c r="R44" s="64"/>
      <c r="S44" s="64"/>
      <c r="T44" s="64"/>
      <c r="U44" s="64"/>
      <c r="V44" s="64"/>
      <c r="W44" s="64"/>
      <c r="X44" s="64"/>
    </row>
    <row r="45" spans="2:24" outlineLevel="1" x14ac:dyDescent="0.25">
      <c r="B45" s="64"/>
      <c r="C45" s="64"/>
      <c r="D45" s="118">
        <v>38</v>
      </c>
      <c r="E45" s="7">
        <f>Model!D42</f>
        <v>0.48475370885484415</v>
      </c>
      <c r="F45" s="72" t="str">
        <f>'Teller 1'!F45</f>
        <v>Open</v>
      </c>
      <c r="G45" s="75">
        <f ca="1">COUNT($H$8:H44)-COUNTIF($J$8:J44,"&lt;"&amp;TEXT(E45,"General"))</f>
        <v>0</v>
      </c>
      <c r="H45" s="7" t="str">
        <f ca="1">IF(Model!J42=$C$4,MAXA(E45,MAX($J$8:J44)),"")</f>
        <v/>
      </c>
      <c r="I45" s="7" t="str">
        <f ca="1">IF(Model!J42=$C$4,_xll.CB.Normal(INDEX(Summary!$C$5:$E$12,7,'Teller 5'!$C$5),(INDEX(Summary!$C$5:$E$12,8,'Teller 5'!$C$5)),0),"")</f>
        <v/>
      </c>
      <c r="J45" s="7" t="str">
        <f t="shared" ca="1" si="3"/>
        <v/>
      </c>
      <c r="K45" s="76" t="str">
        <f t="shared" ca="1" si="4"/>
        <v/>
      </c>
      <c r="L45" s="73">
        <f t="shared" si="0"/>
        <v>0</v>
      </c>
      <c r="M45" s="73">
        <f t="shared" si="1"/>
        <v>0</v>
      </c>
      <c r="N45" s="73">
        <f t="shared" si="2"/>
        <v>0</v>
      </c>
      <c r="O45" s="64"/>
      <c r="P45" s="64"/>
      <c r="Q45" s="64"/>
      <c r="R45" s="64"/>
      <c r="S45" s="64"/>
      <c r="T45" s="64"/>
      <c r="U45" s="64"/>
      <c r="V45" s="64"/>
      <c r="W45" s="64"/>
      <c r="X45" s="64"/>
    </row>
    <row r="46" spans="2:24" outlineLevel="1" x14ac:dyDescent="0.25">
      <c r="B46" s="64"/>
      <c r="C46" s="64"/>
      <c r="D46" s="118">
        <v>39</v>
      </c>
      <c r="E46" s="7">
        <f>Model!D43</f>
        <v>0.48764182210717727</v>
      </c>
      <c r="F46" s="72" t="str">
        <f>'Teller 1'!F46</f>
        <v>Open</v>
      </c>
      <c r="G46" s="75">
        <f ca="1">COUNT($H$8:H45)-COUNTIF($J$8:J45,"&lt;"&amp;TEXT(E46,"General"))</f>
        <v>0</v>
      </c>
      <c r="H46" s="7" t="str">
        <f ca="1">IF(Model!J43=$C$4,MAXA(E46,MAX($J$8:J45)),"")</f>
        <v/>
      </c>
      <c r="I46" s="7" t="str">
        <f ca="1">IF(Model!J43=$C$4,_xll.CB.Normal(INDEX(Summary!$C$5:$E$12,7,'Teller 5'!$C$5),(INDEX(Summary!$C$5:$E$12,8,'Teller 5'!$C$5)),0),"")</f>
        <v/>
      </c>
      <c r="J46" s="7" t="str">
        <f t="shared" ca="1" si="3"/>
        <v/>
      </c>
      <c r="K46" s="76" t="str">
        <f t="shared" ca="1" si="4"/>
        <v/>
      </c>
      <c r="L46" s="73">
        <f t="shared" si="0"/>
        <v>0</v>
      </c>
      <c r="M46" s="73">
        <f t="shared" si="1"/>
        <v>0</v>
      </c>
      <c r="N46" s="73">
        <f t="shared" si="2"/>
        <v>0</v>
      </c>
      <c r="O46" s="64"/>
      <c r="P46" s="64"/>
      <c r="Q46" s="64"/>
      <c r="R46" s="64"/>
      <c r="S46" s="64"/>
      <c r="T46" s="64"/>
      <c r="U46" s="64"/>
      <c r="V46" s="64"/>
      <c r="W46" s="64"/>
      <c r="X46" s="64"/>
    </row>
    <row r="47" spans="2:24" outlineLevel="1" x14ac:dyDescent="0.25">
      <c r="B47" s="64"/>
      <c r="C47" s="64"/>
      <c r="D47" s="118">
        <v>40</v>
      </c>
      <c r="E47" s="7">
        <f>Model!D44</f>
        <v>0.49052993535951039</v>
      </c>
      <c r="F47" s="72" t="str">
        <f>'Teller 1'!F47</f>
        <v>Open</v>
      </c>
      <c r="G47" s="75">
        <f ca="1">COUNT($H$8:H46)-COUNTIF($J$8:J46,"&lt;"&amp;TEXT(E47,"General"))</f>
        <v>0</v>
      </c>
      <c r="H47" s="7" t="str">
        <f ca="1">IF(Model!J44=$C$4,MAXA(E47,MAX($J$8:J46)),"")</f>
        <v/>
      </c>
      <c r="I47" s="7" t="str">
        <f ca="1">IF(Model!J44=$C$4,_xll.CB.Normal(INDEX(Summary!$C$5:$E$12,7,'Teller 5'!$C$5),(INDEX(Summary!$C$5:$E$12,8,'Teller 5'!$C$5)),0),"")</f>
        <v/>
      </c>
      <c r="J47" s="7" t="str">
        <f t="shared" ca="1" si="3"/>
        <v/>
      </c>
      <c r="K47" s="76" t="str">
        <f t="shared" ca="1" si="4"/>
        <v/>
      </c>
      <c r="L47" s="73">
        <f t="shared" si="0"/>
        <v>0</v>
      </c>
      <c r="M47" s="73">
        <f t="shared" si="1"/>
        <v>0</v>
      </c>
      <c r="N47" s="73">
        <f t="shared" si="2"/>
        <v>0</v>
      </c>
      <c r="O47" s="64"/>
      <c r="P47" s="64"/>
      <c r="Q47" s="64"/>
      <c r="R47" s="64"/>
      <c r="S47" s="64"/>
      <c r="T47" s="64"/>
      <c r="U47" s="64"/>
      <c r="V47" s="64"/>
      <c r="W47" s="64"/>
      <c r="X47" s="64"/>
    </row>
    <row r="48" spans="2:24" outlineLevel="1" x14ac:dyDescent="0.25">
      <c r="B48" s="64"/>
      <c r="C48" s="64"/>
      <c r="D48" s="118">
        <v>41</v>
      </c>
      <c r="E48" s="7">
        <f>Model!D45</f>
        <v>0.49341804861184352</v>
      </c>
      <c r="F48" s="72" t="str">
        <f>'Teller 1'!F48</f>
        <v>Open</v>
      </c>
      <c r="G48" s="75">
        <f ca="1">COUNT($H$8:H47)-COUNTIF($J$8:J47,"&lt;"&amp;TEXT(E48,"General"))</f>
        <v>0</v>
      </c>
      <c r="H48" s="7" t="str">
        <f ca="1">IF(Model!J45=$C$4,MAXA(E48,MAX($J$8:J47)),"")</f>
        <v/>
      </c>
      <c r="I48" s="7" t="str">
        <f ca="1">IF(Model!J45=$C$4,_xll.CB.Normal(INDEX(Summary!$C$5:$E$12,7,'Teller 5'!$C$5),(INDEX(Summary!$C$5:$E$12,8,'Teller 5'!$C$5)),0),"")</f>
        <v/>
      </c>
      <c r="J48" s="7" t="str">
        <f t="shared" ca="1" si="3"/>
        <v/>
      </c>
      <c r="K48" s="76" t="str">
        <f t="shared" ca="1" si="4"/>
        <v/>
      </c>
      <c r="L48" s="73">
        <f t="shared" si="0"/>
        <v>0</v>
      </c>
      <c r="M48" s="73">
        <f t="shared" si="1"/>
        <v>0</v>
      </c>
      <c r="N48" s="73">
        <f t="shared" si="2"/>
        <v>0</v>
      </c>
      <c r="O48" s="64"/>
      <c r="P48" s="64"/>
      <c r="Q48" s="64"/>
      <c r="R48" s="64"/>
      <c r="S48" s="64"/>
      <c r="T48" s="64"/>
      <c r="U48" s="64"/>
      <c r="V48" s="64"/>
      <c r="W48" s="64"/>
      <c r="X48" s="64"/>
    </row>
    <row r="49" spans="2:24" outlineLevel="1" x14ac:dyDescent="0.25">
      <c r="B49" s="64"/>
      <c r="C49" s="64"/>
      <c r="D49" s="118">
        <v>42</v>
      </c>
      <c r="E49" s="7">
        <f>Model!D46</f>
        <v>0.49630616186417664</v>
      </c>
      <c r="F49" s="72" t="str">
        <f>'Teller 1'!F49</f>
        <v>Open</v>
      </c>
      <c r="G49" s="75">
        <f ca="1">COUNT($H$8:H48)-COUNTIF($J$8:J48,"&lt;"&amp;TEXT(E49,"General"))</f>
        <v>0</v>
      </c>
      <c r="H49" s="7" t="str">
        <f ca="1">IF(Model!J46=$C$4,MAXA(E49,MAX($J$8:J48)),"")</f>
        <v/>
      </c>
      <c r="I49" s="7" t="str">
        <f ca="1">IF(Model!J46=$C$4,_xll.CB.Normal(INDEX(Summary!$C$5:$E$12,7,'Teller 5'!$C$5),(INDEX(Summary!$C$5:$E$12,8,'Teller 5'!$C$5)),0),"")</f>
        <v/>
      </c>
      <c r="J49" s="7" t="str">
        <f t="shared" ca="1" si="3"/>
        <v/>
      </c>
      <c r="K49" s="76" t="str">
        <f t="shared" ca="1" si="4"/>
        <v/>
      </c>
      <c r="L49" s="73">
        <f t="shared" si="0"/>
        <v>0</v>
      </c>
      <c r="M49" s="73">
        <f t="shared" si="1"/>
        <v>0</v>
      </c>
      <c r="N49" s="73">
        <f t="shared" si="2"/>
        <v>0</v>
      </c>
      <c r="O49" s="64"/>
      <c r="P49" s="64"/>
      <c r="Q49" s="64"/>
      <c r="R49" s="64"/>
      <c r="S49" s="64"/>
      <c r="T49" s="64"/>
      <c r="U49" s="64"/>
      <c r="V49" s="64"/>
      <c r="W49" s="64"/>
      <c r="X49" s="64"/>
    </row>
    <row r="50" spans="2:24" outlineLevel="1" x14ac:dyDescent="0.25">
      <c r="B50" s="64"/>
      <c r="C50" s="64"/>
      <c r="D50" s="118">
        <v>43</v>
      </c>
      <c r="E50" s="7">
        <f>Model!D47</f>
        <v>0.49919427511650977</v>
      </c>
      <c r="F50" s="72" t="str">
        <f>'Teller 1'!F50</f>
        <v>Open</v>
      </c>
      <c r="G50" s="75">
        <f ca="1">COUNT($H$8:H49)-COUNTIF($J$8:J49,"&lt;"&amp;TEXT(E50,"General"))</f>
        <v>0</v>
      </c>
      <c r="H50" s="7" t="str">
        <f ca="1">IF(Model!J47=$C$4,MAXA(E50,MAX($J$8:J49)),"")</f>
        <v/>
      </c>
      <c r="I50" s="7" t="str">
        <f ca="1">IF(Model!J47=$C$4,_xll.CB.Normal(INDEX(Summary!$C$5:$E$12,7,'Teller 5'!$C$5),(INDEX(Summary!$C$5:$E$12,8,'Teller 5'!$C$5)),0),"")</f>
        <v/>
      </c>
      <c r="J50" s="7" t="str">
        <f t="shared" ca="1" si="3"/>
        <v/>
      </c>
      <c r="K50" s="76" t="str">
        <f t="shared" ca="1" si="4"/>
        <v/>
      </c>
      <c r="L50" s="73">
        <f t="shared" si="0"/>
        <v>0</v>
      </c>
      <c r="M50" s="73">
        <f t="shared" si="1"/>
        <v>0</v>
      </c>
      <c r="N50" s="73">
        <f t="shared" si="2"/>
        <v>0</v>
      </c>
      <c r="O50" s="64"/>
      <c r="P50" s="64"/>
      <c r="Q50" s="64"/>
      <c r="R50" s="64"/>
      <c r="S50" s="64"/>
      <c r="T50" s="64"/>
      <c r="U50" s="64"/>
      <c r="V50" s="64"/>
      <c r="W50" s="64"/>
      <c r="X50" s="64"/>
    </row>
    <row r="51" spans="2:24" outlineLevel="1" x14ac:dyDescent="0.25">
      <c r="B51" s="64"/>
      <c r="C51" s="64"/>
      <c r="D51" s="118">
        <v>44</v>
      </c>
      <c r="E51" s="7">
        <f>Model!D48</f>
        <v>0.50208238836884289</v>
      </c>
      <c r="F51" s="72" t="str">
        <f>'Teller 1'!F51</f>
        <v>Open</v>
      </c>
      <c r="G51" s="75">
        <f ca="1">COUNT($H$8:H50)-COUNTIF($J$8:J50,"&lt;"&amp;TEXT(E51,"General"))</f>
        <v>0</v>
      </c>
      <c r="H51" s="7" t="str">
        <f ca="1">IF(Model!J48=$C$4,MAXA(E51,MAX($J$8:J50)),"")</f>
        <v/>
      </c>
      <c r="I51" s="7" t="str">
        <f ca="1">IF(Model!J48=$C$4,_xll.CB.Normal(INDEX(Summary!$C$5:$E$12,7,'Teller 5'!$C$5),(INDEX(Summary!$C$5:$E$12,8,'Teller 5'!$C$5)),0),"")</f>
        <v/>
      </c>
      <c r="J51" s="7" t="str">
        <f t="shared" ca="1" si="3"/>
        <v/>
      </c>
      <c r="K51" s="76" t="str">
        <f t="shared" ca="1" si="4"/>
        <v/>
      </c>
      <c r="L51" s="73">
        <f t="shared" si="0"/>
        <v>0</v>
      </c>
      <c r="M51" s="73">
        <f t="shared" si="1"/>
        <v>0</v>
      </c>
      <c r="N51" s="73">
        <f t="shared" si="2"/>
        <v>0</v>
      </c>
      <c r="O51" s="64"/>
      <c r="P51" s="64"/>
      <c r="Q51" s="64"/>
      <c r="R51" s="64"/>
      <c r="S51" s="64"/>
      <c r="T51" s="64"/>
      <c r="U51" s="64"/>
      <c r="V51" s="64"/>
      <c r="W51" s="64"/>
      <c r="X51" s="64"/>
    </row>
    <row r="52" spans="2:24" outlineLevel="1" x14ac:dyDescent="0.25">
      <c r="B52" s="64"/>
      <c r="C52" s="64"/>
      <c r="D52" s="118">
        <v>45</v>
      </c>
      <c r="E52" s="7">
        <f>Model!D49</f>
        <v>0.50497050162117596</v>
      </c>
      <c r="F52" s="72" t="str">
        <f>'Teller 1'!F52</f>
        <v>Open</v>
      </c>
      <c r="G52" s="75">
        <f ca="1">COUNT($H$8:H51)-COUNTIF($J$8:J51,"&lt;"&amp;TEXT(E52,"General"))</f>
        <v>0</v>
      </c>
      <c r="H52" s="7" t="str">
        <f ca="1">IF(Model!J49=$C$4,MAXA(E52,MAX($J$8:J51)),"")</f>
        <v/>
      </c>
      <c r="I52" s="7" t="str">
        <f ca="1">IF(Model!J49=$C$4,_xll.CB.Normal(INDEX(Summary!$C$5:$E$12,7,'Teller 5'!$C$5),(INDEX(Summary!$C$5:$E$12,8,'Teller 5'!$C$5)),0),"")</f>
        <v/>
      </c>
      <c r="J52" s="7" t="str">
        <f t="shared" ca="1" si="3"/>
        <v/>
      </c>
      <c r="K52" s="76" t="str">
        <f t="shared" ca="1" si="4"/>
        <v/>
      </c>
      <c r="L52" s="73">
        <f t="shared" si="0"/>
        <v>0</v>
      </c>
      <c r="M52" s="73">
        <f t="shared" si="1"/>
        <v>0</v>
      </c>
      <c r="N52" s="73">
        <f t="shared" si="2"/>
        <v>0</v>
      </c>
      <c r="O52" s="64"/>
      <c r="P52" s="64"/>
      <c r="Q52" s="64"/>
      <c r="R52" s="64"/>
      <c r="S52" s="64"/>
      <c r="T52" s="64"/>
      <c r="U52" s="64"/>
      <c r="V52" s="64"/>
      <c r="W52" s="64"/>
      <c r="X52" s="64"/>
    </row>
    <row r="53" spans="2:24" outlineLevel="1" x14ac:dyDescent="0.25">
      <c r="B53" s="64"/>
      <c r="C53" s="64"/>
      <c r="D53" s="118">
        <v>46</v>
      </c>
      <c r="E53" s="7">
        <f>Model!D50</f>
        <v>0.50785861487350903</v>
      </c>
      <c r="F53" s="72" t="str">
        <f>'Teller 1'!F53</f>
        <v>Open</v>
      </c>
      <c r="G53" s="75">
        <f ca="1">COUNT($H$8:H52)-COUNTIF($J$8:J52,"&lt;"&amp;TEXT(E53,"General"))</f>
        <v>0</v>
      </c>
      <c r="H53" s="7" t="str">
        <f ca="1">IF(Model!J50=$C$4,MAXA(E53,MAX($J$8:J52)),"")</f>
        <v/>
      </c>
      <c r="I53" s="7" t="str">
        <f ca="1">IF(Model!J50=$C$4,_xll.CB.Normal(INDEX(Summary!$C$5:$E$12,7,'Teller 5'!$C$5),(INDEX(Summary!$C$5:$E$12,8,'Teller 5'!$C$5)),0),"")</f>
        <v/>
      </c>
      <c r="J53" s="7" t="str">
        <f t="shared" ca="1" si="3"/>
        <v/>
      </c>
      <c r="K53" s="76" t="str">
        <f t="shared" ca="1" si="4"/>
        <v/>
      </c>
      <c r="L53" s="73">
        <f t="shared" si="0"/>
        <v>0</v>
      </c>
      <c r="M53" s="73">
        <f t="shared" si="1"/>
        <v>0</v>
      </c>
      <c r="N53" s="73">
        <f t="shared" si="2"/>
        <v>0</v>
      </c>
      <c r="O53" s="64"/>
      <c r="P53" s="64"/>
      <c r="Q53" s="64"/>
      <c r="R53" s="64"/>
      <c r="S53" s="64"/>
      <c r="T53" s="64"/>
      <c r="U53" s="64"/>
      <c r="V53" s="64"/>
      <c r="W53" s="64"/>
      <c r="X53" s="64"/>
    </row>
    <row r="54" spans="2:24" outlineLevel="1" x14ac:dyDescent="0.25">
      <c r="B54" s="64"/>
      <c r="C54" s="64"/>
      <c r="D54" s="118">
        <v>47</v>
      </c>
      <c r="E54" s="7">
        <f>Model!D51</f>
        <v>0.5107467281258421</v>
      </c>
      <c r="F54" s="72" t="str">
        <f>'Teller 1'!F54</f>
        <v>Open</v>
      </c>
      <c r="G54" s="75">
        <f ca="1">COUNT($H$8:H53)-COUNTIF($J$8:J53,"&lt;"&amp;TEXT(E54,"General"))</f>
        <v>0</v>
      </c>
      <c r="H54" s="7" t="str">
        <f ca="1">IF(Model!J51=$C$4,MAXA(E54,MAX($J$8:J53)),"")</f>
        <v/>
      </c>
      <c r="I54" s="7" t="str">
        <f ca="1">IF(Model!J51=$C$4,_xll.CB.Normal(INDEX(Summary!$C$5:$E$12,7,'Teller 5'!$C$5),(INDEX(Summary!$C$5:$E$12,8,'Teller 5'!$C$5)),0),"")</f>
        <v/>
      </c>
      <c r="J54" s="7" t="str">
        <f t="shared" ca="1" si="3"/>
        <v/>
      </c>
      <c r="K54" s="76" t="str">
        <f t="shared" ca="1" si="4"/>
        <v/>
      </c>
      <c r="L54" s="73">
        <f t="shared" si="0"/>
        <v>0</v>
      </c>
      <c r="M54" s="73">
        <f t="shared" si="1"/>
        <v>0</v>
      </c>
      <c r="N54" s="73">
        <f t="shared" si="2"/>
        <v>0</v>
      </c>
      <c r="O54" s="64"/>
      <c r="P54" s="64"/>
      <c r="Q54" s="64"/>
      <c r="R54" s="64"/>
      <c r="S54" s="64"/>
      <c r="T54" s="64"/>
      <c r="U54" s="64"/>
      <c r="V54" s="64"/>
      <c r="W54" s="64"/>
      <c r="X54" s="64"/>
    </row>
    <row r="55" spans="2:24" outlineLevel="1" x14ac:dyDescent="0.25">
      <c r="B55" s="64"/>
      <c r="C55" s="64"/>
      <c r="D55" s="118">
        <v>48</v>
      </c>
      <c r="E55" s="7">
        <f>Model!D52</f>
        <v>0.51363484137817517</v>
      </c>
      <c r="F55" s="72" t="str">
        <f>'Teller 1'!F55</f>
        <v>Open</v>
      </c>
      <c r="G55" s="75">
        <f ca="1">COUNT($H$8:H54)-COUNTIF($J$8:J54,"&lt;"&amp;TEXT(E55,"General"))</f>
        <v>0</v>
      </c>
      <c r="H55" s="7" t="str">
        <f ca="1">IF(Model!J52=$C$4,MAXA(E55,MAX($J$8:J54)),"")</f>
        <v/>
      </c>
      <c r="I55" s="7" t="str">
        <f ca="1">IF(Model!J52=$C$4,_xll.CB.Normal(INDEX(Summary!$C$5:$E$12,7,'Teller 5'!$C$5),(INDEX(Summary!$C$5:$E$12,8,'Teller 5'!$C$5)),0),"")</f>
        <v/>
      </c>
      <c r="J55" s="7" t="str">
        <f t="shared" ca="1" si="3"/>
        <v/>
      </c>
      <c r="K55" s="76" t="str">
        <f t="shared" ca="1" si="4"/>
        <v/>
      </c>
      <c r="L55" s="73">
        <f t="shared" si="0"/>
        <v>0</v>
      </c>
      <c r="M55" s="73">
        <f t="shared" si="1"/>
        <v>0</v>
      </c>
      <c r="N55" s="73">
        <f t="shared" si="2"/>
        <v>0</v>
      </c>
      <c r="O55" s="64"/>
      <c r="P55" s="64"/>
      <c r="Q55" s="64"/>
      <c r="R55" s="64"/>
      <c r="S55" s="64"/>
      <c r="T55" s="64"/>
      <c r="U55" s="64"/>
      <c r="V55" s="64"/>
      <c r="W55" s="64"/>
      <c r="X55" s="64"/>
    </row>
    <row r="56" spans="2:24" outlineLevel="1" x14ac:dyDescent="0.25">
      <c r="B56" s="64"/>
      <c r="C56" s="64"/>
      <c r="D56" s="118">
        <v>49</v>
      </c>
      <c r="E56" s="7">
        <f>Model!D53</f>
        <v>0.51652295463050824</v>
      </c>
      <c r="F56" s="72" t="str">
        <f>'Teller 1'!F56</f>
        <v>Open</v>
      </c>
      <c r="G56" s="75">
        <f ca="1">COUNT($H$8:H55)-COUNTIF($J$8:J55,"&lt;"&amp;TEXT(E56,"General"))</f>
        <v>0</v>
      </c>
      <c r="H56" s="7" t="str">
        <f ca="1">IF(Model!J53=$C$4,MAXA(E56,MAX($J$8:J55)),"")</f>
        <v/>
      </c>
      <c r="I56" s="7" t="str">
        <f ca="1">IF(Model!J53=$C$4,_xll.CB.Normal(INDEX(Summary!$C$5:$E$12,7,'Teller 5'!$C$5),(INDEX(Summary!$C$5:$E$12,8,'Teller 5'!$C$5)),0),"")</f>
        <v/>
      </c>
      <c r="J56" s="7" t="str">
        <f t="shared" ca="1" si="3"/>
        <v/>
      </c>
      <c r="K56" s="76" t="str">
        <f t="shared" ca="1" si="4"/>
        <v/>
      </c>
      <c r="L56" s="73">
        <f t="shared" si="0"/>
        <v>0</v>
      </c>
      <c r="M56" s="73">
        <f t="shared" si="1"/>
        <v>0</v>
      </c>
      <c r="N56" s="73">
        <f t="shared" si="2"/>
        <v>0</v>
      </c>
      <c r="O56" s="64"/>
      <c r="P56" s="64"/>
      <c r="Q56" s="64"/>
      <c r="R56" s="64"/>
      <c r="S56" s="64"/>
      <c r="T56" s="64"/>
      <c r="U56" s="64"/>
      <c r="V56" s="64"/>
      <c r="W56" s="64"/>
      <c r="X56" s="64"/>
    </row>
    <row r="57" spans="2:24" outlineLevel="1" x14ac:dyDescent="0.25">
      <c r="B57" s="64"/>
      <c r="C57" s="64"/>
      <c r="D57" s="118">
        <v>50</v>
      </c>
      <c r="E57" s="7">
        <f>Model!D54</f>
        <v>0.5194110678828413</v>
      </c>
      <c r="F57" s="72" t="str">
        <f>'Teller 1'!F57</f>
        <v>Open</v>
      </c>
      <c r="G57" s="75">
        <f ca="1">COUNT($H$8:H56)-COUNTIF($J$8:J56,"&lt;"&amp;TEXT(E57,"General"))</f>
        <v>0</v>
      </c>
      <c r="H57" s="7" t="str">
        <f ca="1">IF(Model!J54=$C$4,MAXA(E57,MAX($J$8:J56)),"")</f>
        <v/>
      </c>
      <c r="I57" s="7" t="str">
        <f ca="1">IF(Model!J54=$C$4,_xll.CB.Normal(INDEX(Summary!$C$5:$E$12,7,'Teller 5'!$C$5),(INDEX(Summary!$C$5:$E$12,8,'Teller 5'!$C$5)),0),"")</f>
        <v/>
      </c>
      <c r="J57" s="7" t="str">
        <f t="shared" ca="1" si="3"/>
        <v/>
      </c>
      <c r="K57" s="76" t="str">
        <f t="shared" ca="1" si="4"/>
        <v/>
      </c>
      <c r="L57" s="73">
        <f t="shared" si="0"/>
        <v>0</v>
      </c>
      <c r="M57" s="73">
        <f t="shared" si="1"/>
        <v>0</v>
      </c>
      <c r="N57" s="73">
        <f t="shared" si="2"/>
        <v>0</v>
      </c>
      <c r="O57" s="64"/>
      <c r="P57" s="64"/>
      <c r="Q57" s="64"/>
      <c r="R57" s="64"/>
      <c r="S57" s="64"/>
      <c r="T57" s="64"/>
      <c r="U57" s="64"/>
      <c r="V57" s="64"/>
      <c r="W57" s="64"/>
      <c r="X57" s="64"/>
    </row>
    <row r="58" spans="2:24" outlineLevel="1" x14ac:dyDescent="0.25">
      <c r="B58" s="64"/>
      <c r="C58" s="64"/>
      <c r="D58" s="118">
        <v>51</v>
      </c>
      <c r="E58" s="7">
        <f>Model!D55</f>
        <v>0.52229918113517437</v>
      </c>
      <c r="F58" s="72" t="str">
        <f>'Teller 1'!F58</f>
        <v>Open</v>
      </c>
      <c r="G58" s="75">
        <f ca="1">COUNT($H$8:H57)-COUNTIF($J$8:J57,"&lt;"&amp;TEXT(E58,"General"))</f>
        <v>0</v>
      </c>
      <c r="H58" s="7" t="str">
        <f ca="1">IF(Model!J55=$C$4,MAXA(E58,MAX($J$8:J57)),"")</f>
        <v/>
      </c>
      <c r="I58" s="7" t="str">
        <f ca="1">IF(Model!J55=$C$4,_xll.CB.Normal(INDEX(Summary!$C$5:$E$12,7,'Teller 5'!$C$5),(INDEX(Summary!$C$5:$E$12,8,'Teller 5'!$C$5)),0),"")</f>
        <v/>
      </c>
      <c r="J58" s="7" t="str">
        <f t="shared" ca="1" si="3"/>
        <v/>
      </c>
      <c r="K58" s="76" t="str">
        <f t="shared" ca="1" si="4"/>
        <v/>
      </c>
      <c r="L58" s="73">
        <f t="shared" si="0"/>
        <v>0</v>
      </c>
      <c r="M58" s="73">
        <f t="shared" si="1"/>
        <v>0</v>
      </c>
      <c r="N58" s="73">
        <f t="shared" si="2"/>
        <v>0</v>
      </c>
      <c r="O58" s="64"/>
      <c r="P58" s="64"/>
      <c r="Q58" s="64"/>
      <c r="R58" s="64"/>
      <c r="S58" s="64"/>
      <c r="T58" s="64"/>
      <c r="U58" s="64"/>
      <c r="V58" s="64"/>
      <c r="W58" s="64"/>
      <c r="X58" s="64"/>
    </row>
    <row r="59" spans="2:24" outlineLevel="1" x14ac:dyDescent="0.25">
      <c r="B59" s="64"/>
      <c r="C59" s="64"/>
      <c r="D59" s="118">
        <v>52</v>
      </c>
      <c r="E59" s="7">
        <f>Model!D56</f>
        <v>0.52518729438750744</v>
      </c>
      <c r="F59" s="72" t="str">
        <f>'Teller 1'!F59</f>
        <v>Open</v>
      </c>
      <c r="G59" s="75">
        <f ca="1">COUNT($H$8:H58)-COUNTIF($J$8:J58,"&lt;"&amp;TEXT(E59,"General"))</f>
        <v>0</v>
      </c>
      <c r="H59" s="7" t="str">
        <f ca="1">IF(Model!J56=$C$4,MAXA(E59,MAX($J$8:J58)),"")</f>
        <v/>
      </c>
      <c r="I59" s="7" t="str">
        <f ca="1">IF(Model!J56=$C$4,_xll.CB.Normal(INDEX(Summary!$C$5:$E$12,7,'Teller 5'!$C$5),(INDEX(Summary!$C$5:$E$12,8,'Teller 5'!$C$5)),0),"")</f>
        <v/>
      </c>
      <c r="J59" s="7" t="str">
        <f t="shared" ca="1" si="3"/>
        <v/>
      </c>
      <c r="K59" s="76" t="str">
        <f t="shared" ca="1" si="4"/>
        <v/>
      </c>
      <c r="L59" s="73">
        <f t="shared" si="0"/>
        <v>0</v>
      </c>
      <c r="M59" s="73">
        <f t="shared" si="1"/>
        <v>0</v>
      </c>
      <c r="N59" s="73">
        <f t="shared" si="2"/>
        <v>0</v>
      </c>
      <c r="O59" s="64"/>
      <c r="P59" s="64"/>
      <c r="Q59" s="64"/>
      <c r="R59" s="64"/>
      <c r="S59" s="64"/>
      <c r="T59" s="64"/>
      <c r="U59" s="64"/>
      <c r="V59" s="64"/>
      <c r="W59" s="64"/>
      <c r="X59" s="64"/>
    </row>
    <row r="60" spans="2:24" outlineLevel="1" x14ac:dyDescent="0.25">
      <c r="B60" s="64"/>
      <c r="C60" s="64"/>
      <c r="D60" s="118">
        <v>53</v>
      </c>
      <c r="E60" s="7">
        <f>Model!D57</f>
        <v>0.52807540763984051</v>
      </c>
      <c r="F60" s="72" t="str">
        <f>'Teller 1'!F60</f>
        <v>Open</v>
      </c>
      <c r="G60" s="75">
        <f ca="1">COUNT($H$8:H59)-COUNTIF($J$8:J59,"&lt;"&amp;TEXT(E60,"General"))</f>
        <v>0</v>
      </c>
      <c r="H60" s="7" t="str">
        <f ca="1">IF(Model!J57=$C$4,MAXA(E60,MAX($J$8:J59)),"")</f>
        <v/>
      </c>
      <c r="I60" s="7" t="str">
        <f ca="1">IF(Model!J57=$C$4,_xll.CB.Normal(INDEX(Summary!$C$5:$E$12,7,'Teller 5'!$C$5),(INDEX(Summary!$C$5:$E$12,8,'Teller 5'!$C$5)),0),"")</f>
        <v/>
      </c>
      <c r="J60" s="7" t="str">
        <f t="shared" ca="1" si="3"/>
        <v/>
      </c>
      <c r="K60" s="76" t="str">
        <f t="shared" ca="1" si="4"/>
        <v/>
      </c>
      <c r="L60" s="73">
        <f t="shared" si="0"/>
        <v>0</v>
      </c>
      <c r="M60" s="73">
        <f t="shared" si="1"/>
        <v>0</v>
      </c>
      <c r="N60" s="73">
        <f t="shared" si="2"/>
        <v>0</v>
      </c>
      <c r="O60" s="64"/>
      <c r="P60" s="64"/>
      <c r="Q60" s="64"/>
      <c r="R60" s="64"/>
      <c r="S60" s="64"/>
      <c r="T60" s="64"/>
      <c r="U60" s="64"/>
      <c r="V60" s="64"/>
      <c r="W60" s="64"/>
      <c r="X60" s="64"/>
    </row>
    <row r="61" spans="2:24" outlineLevel="1" x14ac:dyDescent="0.25">
      <c r="B61" s="64"/>
      <c r="C61" s="64"/>
      <c r="D61" s="118">
        <v>54</v>
      </c>
      <c r="E61" s="7">
        <f>Model!D58</f>
        <v>0.53096352089217358</v>
      </c>
      <c r="F61" s="72" t="str">
        <f>'Teller 1'!F61</f>
        <v>Open</v>
      </c>
      <c r="G61" s="75">
        <f ca="1">COUNT($H$8:H60)-COUNTIF($J$8:J60,"&lt;"&amp;TEXT(E61,"General"))</f>
        <v>0</v>
      </c>
      <c r="H61" s="7" t="str">
        <f ca="1">IF(Model!J58=$C$4,MAXA(E61,MAX($J$8:J60)),"")</f>
        <v/>
      </c>
      <c r="I61" s="7" t="str">
        <f ca="1">IF(Model!J58=$C$4,_xll.CB.Normal(INDEX(Summary!$C$5:$E$12,7,'Teller 5'!$C$5),(INDEX(Summary!$C$5:$E$12,8,'Teller 5'!$C$5)),0),"")</f>
        <v/>
      </c>
      <c r="J61" s="7" t="str">
        <f t="shared" ca="1" si="3"/>
        <v/>
      </c>
      <c r="K61" s="76" t="str">
        <f t="shared" ca="1" si="4"/>
        <v/>
      </c>
      <c r="L61" s="73">
        <f t="shared" si="0"/>
        <v>0</v>
      </c>
      <c r="M61" s="73">
        <f t="shared" si="1"/>
        <v>0</v>
      </c>
      <c r="N61" s="73">
        <f t="shared" si="2"/>
        <v>0</v>
      </c>
      <c r="O61" s="64"/>
      <c r="P61" s="64"/>
      <c r="Q61" s="64"/>
      <c r="R61" s="64"/>
      <c r="S61" s="64"/>
      <c r="T61" s="64"/>
      <c r="U61" s="64"/>
      <c r="V61" s="64"/>
      <c r="W61" s="64"/>
      <c r="X61" s="64"/>
    </row>
    <row r="62" spans="2:24" outlineLevel="1" x14ac:dyDescent="0.25">
      <c r="B62" s="64"/>
      <c r="C62" s="64"/>
      <c r="D62" s="118">
        <v>55</v>
      </c>
      <c r="E62" s="7">
        <f>Model!D59</f>
        <v>0.53385163414450665</v>
      </c>
      <c r="F62" s="72" t="str">
        <f>'Teller 1'!F62</f>
        <v>Open</v>
      </c>
      <c r="G62" s="75">
        <f ca="1">COUNT($H$8:H61)-COUNTIF($J$8:J61,"&lt;"&amp;TEXT(E62,"General"))</f>
        <v>0</v>
      </c>
      <c r="H62" s="7" t="str">
        <f ca="1">IF(Model!J59=$C$4,MAXA(E62,MAX($J$8:J61)),"")</f>
        <v/>
      </c>
      <c r="I62" s="7" t="str">
        <f ca="1">IF(Model!J59=$C$4,_xll.CB.Normal(INDEX(Summary!$C$5:$E$12,7,'Teller 5'!$C$5),(INDEX(Summary!$C$5:$E$12,8,'Teller 5'!$C$5)),0),"")</f>
        <v/>
      </c>
      <c r="J62" s="7" t="str">
        <f t="shared" ca="1" si="3"/>
        <v/>
      </c>
      <c r="K62" s="76" t="str">
        <f t="shared" ca="1" si="4"/>
        <v/>
      </c>
      <c r="L62" s="73">
        <f t="shared" si="0"/>
        <v>0</v>
      </c>
      <c r="M62" s="73">
        <f t="shared" si="1"/>
        <v>0</v>
      </c>
      <c r="N62" s="73">
        <f t="shared" si="2"/>
        <v>0</v>
      </c>
      <c r="O62" s="64"/>
      <c r="P62" s="64"/>
      <c r="Q62" s="64"/>
      <c r="R62" s="64"/>
      <c r="S62" s="64"/>
      <c r="T62" s="64"/>
      <c r="U62" s="64"/>
      <c r="V62" s="64"/>
      <c r="W62" s="64"/>
      <c r="X62" s="64"/>
    </row>
    <row r="63" spans="2:24" outlineLevel="1" x14ac:dyDescent="0.25">
      <c r="B63" s="64"/>
      <c r="C63" s="64"/>
      <c r="D63" s="118">
        <v>56</v>
      </c>
      <c r="E63" s="7">
        <f>Model!D60</f>
        <v>0.53673974739683972</v>
      </c>
      <c r="F63" s="72" t="str">
        <f>'Teller 1'!F63</f>
        <v>Open</v>
      </c>
      <c r="G63" s="75">
        <f ca="1">COUNT($H$8:H62)-COUNTIF($J$8:J62,"&lt;"&amp;TEXT(E63,"General"))</f>
        <v>0</v>
      </c>
      <c r="H63" s="7" t="str">
        <f ca="1">IF(Model!J60=$C$4,MAXA(E63,MAX($J$8:J62)),"")</f>
        <v/>
      </c>
      <c r="I63" s="7" t="str">
        <f ca="1">IF(Model!J60=$C$4,_xll.CB.Normal(INDEX(Summary!$C$5:$E$12,7,'Teller 5'!$C$5),(INDEX(Summary!$C$5:$E$12,8,'Teller 5'!$C$5)),0),"")</f>
        <v/>
      </c>
      <c r="J63" s="7" t="str">
        <f t="shared" ca="1" si="3"/>
        <v/>
      </c>
      <c r="K63" s="76" t="str">
        <f t="shared" ca="1" si="4"/>
        <v/>
      </c>
      <c r="L63" s="73">
        <f t="shared" si="0"/>
        <v>0</v>
      </c>
      <c r="M63" s="73">
        <f t="shared" si="1"/>
        <v>0</v>
      </c>
      <c r="N63" s="73">
        <f t="shared" si="2"/>
        <v>0</v>
      </c>
      <c r="O63" s="64"/>
      <c r="P63" s="64"/>
      <c r="Q63" s="64"/>
      <c r="R63" s="64"/>
      <c r="S63" s="64"/>
      <c r="T63" s="64"/>
      <c r="U63" s="64"/>
      <c r="V63" s="64"/>
      <c r="W63" s="64"/>
      <c r="X63" s="64"/>
    </row>
    <row r="64" spans="2:24" outlineLevel="1" x14ac:dyDescent="0.25">
      <c r="B64" s="64"/>
      <c r="C64" s="64"/>
      <c r="D64" s="118">
        <v>57</v>
      </c>
      <c r="E64" s="7">
        <f>Model!D61</f>
        <v>0.53962786064917279</v>
      </c>
      <c r="F64" s="72" t="str">
        <f>'Teller 1'!F64</f>
        <v>Open</v>
      </c>
      <c r="G64" s="75">
        <f ca="1">COUNT($H$8:H63)-COUNTIF($J$8:J63,"&lt;"&amp;TEXT(E64,"General"))</f>
        <v>0</v>
      </c>
      <c r="H64" s="7" t="str">
        <f ca="1">IF(Model!J61=$C$4,MAXA(E64,MAX($J$8:J63)),"")</f>
        <v/>
      </c>
      <c r="I64" s="7" t="str">
        <f ca="1">IF(Model!J61=$C$4,_xll.CB.Normal(INDEX(Summary!$C$5:$E$12,7,'Teller 5'!$C$5),(INDEX(Summary!$C$5:$E$12,8,'Teller 5'!$C$5)),0),"")</f>
        <v/>
      </c>
      <c r="J64" s="7" t="str">
        <f t="shared" ca="1" si="3"/>
        <v/>
      </c>
      <c r="K64" s="76" t="str">
        <f t="shared" ca="1" si="4"/>
        <v/>
      </c>
      <c r="L64" s="73">
        <f t="shared" si="0"/>
        <v>0</v>
      </c>
      <c r="M64" s="73">
        <f t="shared" si="1"/>
        <v>0</v>
      </c>
      <c r="N64" s="73">
        <f t="shared" si="2"/>
        <v>0</v>
      </c>
      <c r="O64" s="64"/>
      <c r="P64" s="64"/>
      <c r="Q64" s="64"/>
      <c r="R64" s="64"/>
      <c r="S64" s="64"/>
      <c r="T64" s="64"/>
      <c r="U64" s="64"/>
      <c r="V64" s="64"/>
      <c r="W64" s="64"/>
      <c r="X64" s="64"/>
    </row>
    <row r="65" spans="2:24" outlineLevel="1" x14ac:dyDescent="0.25">
      <c r="B65" s="64"/>
      <c r="C65" s="64"/>
      <c r="D65" s="118">
        <v>58</v>
      </c>
      <c r="E65" s="7">
        <f>Model!D62</f>
        <v>0.54251597390150585</v>
      </c>
      <c r="F65" s="72" t="str">
        <f>'Teller 1'!F65</f>
        <v>Open</v>
      </c>
      <c r="G65" s="75">
        <f ca="1">COUNT($H$8:H64)-COUNTIF($J$8:J64,"&lt;"&amp;TEXT(E65,"General"))</f>
        <v>0</v>
      </c>
      <c r="H65" s="7" t="str">
        <f ca="1">IF(Model!J62=$C$4,MAXA(E65,MAX($J$8:J64)),"")</f>
        <v/>
      </c>
      <c r="I65" s="7" t="str">
        <f ca="1">IF(Model!J62=$C$4,_xll.CB.Normal(INDEX(Summary!$C$5:$E$12,7,'Teller 5'!$C$5),(INDEX(Summary!$C$5:$E$12,8,'Teller 5'!$C$5)),0),"")</f>
        <v/>
      </c>
      <c r="J65" s="7" t="str">
        <f t="shared" ca="1" si="3"/>
        <v/>
      </c>
      <c r="K65" s="76" t="str">
        <f t="shared" ca="1" si="4"/>
        <v/>
      </c>
      <c r="L65" s="73">
        <f t="shared" si="0"/>
        <v>0</v>
      </c>
      <c r="M65" s="73">
        <f t="shared" si="1"/>
        <v>0</v>
      </c>
      <c r="N65" s="73">
        <f t="shared" si="2"/>
        <v>0</v>
      </c>
      <c r="O65" s="64"/>
      <c r="P65" s="64"/>
      <c r="Q65" s="64"/>
      <c r="R65" s="64"/>
      <c r="S65" s="64"/>
      <c r="T65" s="64"/>
      <c r="U65" s="64"/>
      <c r="V65" s="64"/>
      <c r="W65" s="64"/>
      <c r="X65" s="64"/>
    </row>
    <row r="66" spans="2:24" outlineLevel="1" x14ac:dyDescent="0.25">
      <c r="B66" s="64"/>
      <c r="C66" s="64"/>
      <c r="D66" s="118">
        <v>59</v>
      </c>
      <c r="E66" s="7">
        <f>Model!D63</f>
        <v>0.54540408715383892</v>
      </c>
      <c r="F66" s="72" t="str">
        <f>'Teller 1'!F66</f>
        <v>Open</v>
      </c>
      <c r="G66" s="75">
        <f ca="1">COUNT($H$8:H65)-COUNTIF($J$8:J65,"&lt;"&amp;TEXT(E66,"General"))</f>
        <v>0</v>
      </c>
      <c r="H66" s="7" t="str">
        <f ca="1">IF(Model!J63=$C$4,MAXA(E66,MAX($J$8:J65)),"")</f>
        <v/>
      </c>
      <c r="I66" s="7" t="str">
        <f ca="1">IF(Model!J63=$C$4,_xll.CB.Normal(INDEX(Summary!$C$5:$E$12,7,'Teller 5'!$C$5),(INDEX(Summary!$C$5:$E$12,8,'Teller 5'!$C$5)),0),"")</f>
        <v/>
      </c>
      <c r="J66" s="7" t="str">
        <f t="shared" ca="1" si="3"/>
        <v/>
      </c>
      <c r="K66" s="76" t="str">
        <f t="shared" ca="1" si="4"/>
        <v/>
      </c>
      <c r="L66" s="73">
        <f t="shared" si="0"/>
        <v>0</v>
      </c>
      <c r="M66" s="73">
        <f t="shared" si="1"/>
        <v>0</v>
      </c>
      <c r="N66" s="73">
        <f t="shared" si="2"/>
        <v>0</v>
      </c>
      <c r="O66" s="64"/>
      <c r="P66" s="64"/>
      <c r="Q66" s="64"/>
      <c r="R66" s="64"/>
      <c r="S66" s="64"/>
      <c r="T66" s="64"/>
      <c r="U66" s="64"/>
      <c r="V66" s="64"/>
      <c r="W66" s="64"/>
      <c r="X66" s="64"/>
    </row>
    <row r="67" spans="2:24" outlineLevel="1" x14ac:dyDescent="0.25">
      <c r="B67" s="64"/>
      <c r="C67" s="64"/>
      <c r="D67" s="118">
        <v>60</v>
      </c>
      <c r="E67" s="7">
        <f>Model!D64</f>
        <v>0.54829220040617199</v>
      </c>
      <c r="F67" s="72" t="str">
        <f>'Teller 1'!F67</f>
        <v>Open</v>
      </c>
      <c r="G67" s="75">
        <f ca="1">COUNT($H$8:H66)-COUNTIF($J$8:J66,"&lt;"&amp;TEXT(E67,"General"))</f>
        <v>0</v>
      </c>
      <c r="H67" s="7" t="str">
        <f ca="1">IF(Model!J64=$C$4,MAXA(E67,MAX($J$8:J66)),"")</f>
        <v/>
      </c>
      <c r="I67" s="7" t="str">
        <f ca="1">IF(Model!J64=$C$4,_xll.CB.Normal(INDEX(Summary!$C$5:$E$12,7,'Teller 5'!$C$5),(INDEX(Summary!$C$5:$E$12,8,'Teller 5'!$C$5)),0),"")</f>
        <v/>
      </c>
      <c r="J67" s="7" t="str">
        <f t="shared" ca="1" si="3"/>
        <v/>
      </c>
      <c r="K67" s="76" t="str">
        <f t="shared" ca="1" si="4"/>
        <v/>
      </c>
      <c r="L67" s="73">
        <f t="shared" si="0"/>
        <v>0</v>
      </c>
      <c r="M67" s="73">
        <f t="shared" si="1"/>
        <v>0</v>
      </c>
      <c r="N67" s="73">
        <f t="shared" si="2"/>
        <v>0</v>
      </c>
      <c r="O67" s="64"/>
      <c r="P67" s="64"/>
      <c r="Q67" s="64"/>
      <c r="R67" s="64"/>
      <c r="S67" s="64"/>
      <c r="T67" s="64"/>
      <c r="U67" s="64"/>
      <c r="V67" s="64"/>
      <c r="W67" s="64"/>
      <c r="X67" s="64"/>
    </row>
    <row r="68" spans="2:24" outlineLevel="1" x14ac:dyDescent="0.25">
      <c r="B68" s="64"/>
      <c r="C68" s="64"/>
      <c r="D68" s="118">
        <v>61</v>
      </c>
      <c r="E68" s="7">
        <f>Model!D65</f>
        <v>0.55118031365850506</v>
      </c>
      <c r="F68" s="72" t="str">
        <f>'Teller 1'!F68</f>
        <v>Open</v>
      </c>
      <c r="G68" s="75">
        <f ca="1">COUNT($H$8:H67)-COUNTIF($J$8:J67,"&lt;"&amp;TEXT(E68,"General"))</f>
        <v>0</v>
      </c>
      <c r="H68" s="7" t="str">
        <f ca="1">IF(Model!J65=$C$4,MAXA(E68,MAX($J$8:J67)),"")</f>
        <v/>
      </c>
      <c r="I68" s="7" t="str">
        <f ca="1">IF(Model!J65=$C$4,_xll.CB.Normal(INDEX(Summary!$C$5:$E$12,7,'Teller 5'!$C$5),(INDEX(Summary!$C$5:$E$12,8,'Teller 5'!$C$5)),0),"")</f>
        <v/>
      </c>
      <c r="J68" s="7" t="str">
        <f t="shared" ca="1" si="3"/>
        <v/>
      </c>
      <c r="K68" s="76" t="str">
        <f t="shared" ca="1" si="4"/>
        <v/>
      </c>
      <c r="L68" s="73">
        <f t="shared" si="0"/>
        <v>0</v>
      </c>
      <c r="M68" s="73">
        <f t="shared" si="1"/>
        <v>0</v>
      </c>
      <c r="N68" s="73">
        <f t="shared" si="2"/>
        <v>0</v>
      </c>
      <c r="O68" s="64"/>
      <c r="P68" s="64"/>
      <c r="Q68" s="64"/>
      <c r="R68" s="64"/>
      <c r="S68" s="64"/>
      <c r="T68" s="64"/>
      <c r="U68" s="64"/>
      <c r="V68" s="64"/>
      <c r="W68" s="64"/>
      <c r="X68" s="64"/>
    </row>
    <row r="69" spans="2:24" outlineLevel="1" x14ac:dyDescent="0.25">
      <c r="B69" s="64"/>
      <c r="C69" s="64"/>
      <c r="D69" s="118">
        <v>62</v>
      </c>
      <c r="E69" s="7">
        <f>Model!D66</f>
        <v>0.55406842691083813</v>
      </c>
      <c r="F69" s="72" t="str">
        <f>'Teller 1'!F69</f>
        <v>Open</v>
      </c>
      <c r="G69" s="75">
        <f ca="1">COUNT($H$8:H68)-COUNTIF($J$8:J68,"&lt;"&amp;TEXT(E69,"General"))</f>
        <v>0</v>
      </c>
      <c r="H69" s="7" t="str">
        <f ca="1">IF(Model!J66=$C$4,MAXA(E69,MAX($J$8:J68)),"")</f>
        <v/>
      </c>
      <c r="I69" s="7" t="str">
        <f ca="1">IF(Model!J66=$C$4,_xll.CB.Normal(INDEX(Summary!$C$5:$E$12,7,'Teller 5'!$C$5),(INDEX(Summary!$C$5:$E$12,8,'Teller 5'!$C$5)),0),"")</f>
        <v/>
      </c>
      <c r="J69" s="7" t="str">
        <f t="shared" ca="1" si="3"/>
        <v/>
      </c>
      <c r="K69" s="76" t="str">
        <f t="shared" ca="1" si="4"/>
        <v/>
      </c>
      <c r="L69" s="73">
        <f t="shared" si="0"/>
        <v>0</v>
      </c>
      <c r="M69" s="73">
        <f t="shared" si="1"/>
        <v>0</v>
      </c>
      <c r="N69" s="73">
        <f t="shared" si="2"/>
        <v>0</v>
      </c>
      <c r="O69" s="64"/>
      <c r="P69" s="64"/>
      <c r="Q69" s="64"/>
      <c r="R69" s="64"/>
      <c r="S69" s="64"/>
      <c r="T69" s="64"/>
      <c r="U69" s="64"/>
      <c r="V69" s="64"/>
      <c r="W69" s="64"/>
      <c r="X69" s="64"/>
    </row>
    <row r="70" spans="2:24" outlineLevel="1" x14ac:dyDescent="0.25">
      <c r="B70" s="64"/>
      <c r="C70" s="64"/>
      <c r="D70" s="118">
        <v>63</v>
      </c>
      <c r="E70" s="7">
        <f>Model!D67</f>
        <v>0.5569565401631712</v>
      </c>
      <c r="F70" s="72" t="str">
        <f>'Teller 1'!F70</f>
        <v>Open</v>
      </c>
      <c r="G70" s="75">
        <f ca="1">COUNT($H$8:H69)-COUNTIF($J$8:J69,"&lt;"&amp;TEXT(E70,"General"))</f>
        <v>0</v>
      </c>
      <c r="H70" s="7" t="str">
        <f ca="1">IF(Model!J67=$C$4,MAXA(E70,MAX($J$8:J69)),"")</f>
        <v/>
      </c>
      <c r="I70" s="7" t="str">
        <f ca="1">IF(Model!J67=$C$4,_xll.CB.Normal(INDEX(Summary!$C$5:$E$12,7,'Teller 5'!$C$5),(INDEX(Summary!$C$5:$E$12,8,'Teller 5'!$C$5)),0),"")</f>
        <v/>
      </c>
      <c r="J70" s="7" t="str">
        <f t="shared" ca="1" si="3"/>
        <v/>
      </c>
      <c r="K70" s="76" t="str">
        <f t="shared" ca="1" si="4"/>
        <v/>
      </c>
      <c r="L70" s="73">
        <f t="shared" si="0"/>
        <v>0</v>
      </c>
      <c r="M70" s="73">
        <f t="shared" si="1"/>
        <v>0</v>
      </c>
      <c r="N70" s="73">
        <f t="shared" si="2"/>
        <v>0</v>
      </c>
      <c r="O70" s="64"/>
      <c r="P70" s="64"/>
      <c r="Q70" s="64"/>
      <c r="R70" s="64"/>
      <c r="S70" s="64"/>
      <c r="T70" s="64"/>
      <c r="U70" s="64"/>
      <c r="V70" s="64"/>
      <c r="W70" s="64"/>
      <c r="X70" s="64"/>
    </row>
    <row r="71" spans="2:24" outlineLevel="1" x14ac:dyDescent="0.25">
      <c r="B71" s="64"/>
      <c r="C71" s="64"/>
      <c r="D71" s="118">
        <v>64</v>
      </c>
      <c r="E71" s="7">
        <f>Model!D68</f>
        <v>0.55984465341550427</v>
      </c>
      <c r="F71" s="72" t="str">
        <f>'Teller 1'!F71</f>
        <v>Open</v>
      </c>
      <c r="G71" s="75">
        <f ca="1">COUNT($H$8:H70)-COUNTIF($J$8:J70,"&lt;"&amp;TEXT(E71,"General"))</f>
        <v>0</v>
      </c>
      <c r="H71" s="7" t="str">
        <f ca="1">IF(Model!J68=$C$4,MAXA(E71,MAX($J$8:J70)),"")</f>
        <v/>
      </c>
      <c r="I71" s="7" t="str">
        <f ca="1">IF(Model!J68=$C$4,_xll.CB.Normal(INDEX(Summary!$C$5:$E$12,7,'Teller 5'!$C$5),(INDEX(Summary!$C$5:$E$12,8,'Teller 5'!$C$5)),0),"")</f>
        <v/>
      </c>
      <c r="J71" s="7" t="str">
        <f t="shared" ca="1" si="3"/>
        <v/>
      </c>
      <c r="K71" s="76" t="str">
        <f t="shared" ca="1" si="4"/>
        <v/>
      </c>
      <c r="L71" s="73">
        <f t="shared" si="0"/>
        <v>0</v>
      </c>
      <c r="M71" s="73">
        <f t="shared" si="1"/>
        <v>0</v>
      </c>
      <c r="N71" s="73">
        <f t="shared" si="2"/>
        <v>0</v>
      </c>
      <c r="O71" s="64"/>
      <c r="P71" s="64"/>
      <c r="Q71" s="64"/>
      <c r="R71" s="64"/>
      <c r="S71" s="64"/>
      <c r="T71" s="64"/>
      <c r="U71" s="64"/>
      <c r="V71" s="64"/>
      <c r="W71" s="64"/>
      <c r="X71" s="64"/>
    </row>
    <row r="72" spans="2:24" outlineLevel="1" x14ac:dyDescent="0.25">
      <c r="B72" s="64"/>
      <c r="C72" s="64"/>
      <c r="D72" s="118">
        <v>65</v>
      </c>
      <c r="E72" s="7">
        <f>Model!D69</f>
        <v>0.56273276666783734</v>
      </c>
      <c r="F72" s="72" t="str">
        <f>'Teller 1'!F72</f>
        <v>Open</v>
      </c>
      <c r="G72" s="75">
        <f ca="1">COUNT($H$8:H71)-COUNTIF($J$8:J71,"&lt;"&amp;TEXT(E72,"General"))</f>
        <v>0</v>
      </c>
      <c r="H72" s="7" t="str">
        <f ca="1">IF(Model!J69=$C$4,MAXA(E72,MAX($J$8:J71)),"")</f>
        <v/>
      </c>
      <c r="I72" s="7" t="str">
        <f ca="1">IF(Model!J69=$C$4,_xll.CB.Normal(INDEX(Summary!$C$5:$E$12,7,'Teller 5'!$C$5),(INDEX(Summary!$C$5:$E$12,8,'Teller 5'!$C$5)),0),"")</f>
        <v/>
      </c>
      <c r="J72" s="7" t="str">
        <f t="shared" ref="J72:J135" ca="1" si="5">IF(H72,H72+I72,"")</f>
        <v/>
      </c>
      <c r="K72" s="76" t="str">
        <f t="shared" ref="K72:K135" ca="1" si="6">IF(H72,H72-E72,"")</f>
        <v/>
      </c>
      <c r="L72" s="73">
        <f t="shared" ref="L72:L135" si="7">$C$12</f>
        <v>0</v>
      </c>
      <c r="M72" s="73">
        <f t="shared" ref="M72:M135" si="8">$C$13</f>
        <v>0</v>
      </c>
      <c r="N72" s="73">
        <f t="shared" ref="N72:N135" si="9">$C$14</f>
        <v>0</v>
      </c>
      <c r="O72" s="64"/>
      <c r="P72" s="64"/>
      <c r="Q72" s="64"/>
      <c r="R72" s="64"/>
      <c r="S72" s="64"/>
      <c r="T72" s="64"/>
      <c r="U72" s="64"/>
      <c r="V72" s="64"/>
      <c r="W72" s="64"/>
      <c r="X72" s="64"/>
    </row>
    <row r="73" spans="2:24" outlineLevel="1" x14ac:dyDescent="0.25">
      <c r="B73" s="64"/>
      <c r="C73" s="64"/>
      <c r="D73" s="118">
        <v>66</v>
      </c>
      <c r="E73" s="7">
        <f>Model!D70</f>
        <v>0.56562087992017041</v>
      </c>
      <c r="F73" s="72" t="str">
        <f>'Teller 1'!F73</f>
        <v>Open</v>
      </c>
      <c r="G73" s="75">
        <f ca="1">COUNT($H$8:H72)-COUNTIF($J$8:J72,"&lt;"&amp;TEXT(E73,"General"))</f>
        <v>0</v>
      </c>
      <c r="H73" s="7" t="str">
        <f ca="1">IF(Model!J70=$C$4,MAXA(E73,MAX($J$8:J72)),"")</f>
        <v/>
      </c>
      <c r="I73" s="7" t="str">
        <f ca="1">IF(Model!J70=$C$4,_xll.CB.Normal(INDEX(Summary!$C$5:$E$12,7,'Teller 5'!$C$5),(INDEX(Summary!$C$5:$E$12,8,'Teller 5'!$C$5)),0),"")</f>
        <v/>
      </c>
      <c r="J73" s="7" t="str">
        <f t="shared" ca="1" si="5"/>
        <v/>
      </c>
      <c r="K73" s="76" t="str">
        <f t="shared" ca="1" si="6"/>
        <v/>
      </c>
      <c r="L73" s="73">
        <f t="shared" si="7"/>
        <v>0</v>
      </c>
      <c r="M73" s="73">
        <f t="shared" si="8"/>
        <v>0</v>
      </c>
      <c r="N73" s="73">
        <f t="shared" si="9"/>
        <v>0</v>
      </c>
      <c r="O73" s="64"/>
      <c r="P73" s="64"/>
      <c r="Q73" s="64"/>
      <c r="R73" s="64"/>
      <c r="S73" s="64"/>
      <c r="T73" s="64"/>
      <c r="U73" s="64"/>
      <c r="V73" s="64"/>
      <c r="W73" s="64"/>
      <c r="X73" s="64"/>
    </row>
    <row r="74" spans="2:24" outlineLevel="1" x14ac:dyDescent="0.25">
      <c r="B74" s="64"/>
      <c r="C74" s="64"/>
      <c r="D74" s="118">
        <v>67</v>
      </c>
      <c r="E74" s="7">
        <f>Model!D71</f>
        <v>0.56850899317250347</v>
      </c>
      <c r="F74" s="72" t="str">
        <f>'Teller 1'!F74</f>
        <v>Open</v>
      </c>
      <c r="G74" s="75">
        <f ca="1">COUNT($H$8:H73)-COUNTIF($J$8:J73,"&lt;"&amp;TEXT(E74,"General"))</f>
        <v>0</v>
      </c>
      <c r="H74" s="7" t="str">
        <f ca="1">IF(Model!J71=$C$4,MAXA(E74,MAX($J$8:J73)),"")</f>
        <v/>
      </c>
      <c r="I74" s="7" t="str">
        <f ca="1">IF(Model!J71=$C$4,_xll.CB.Normal(INDEX(Summary!$C$5:$E$12,7,'Teller 5'!$C$5),(INDEX(Summary!$C$5:$E$12,8,'Teller 5'!$C$5)),0),"")</f>
        <v/>
      </c>
      <c r="J74" s="7" t="str">
        <f t="shared" ca="1" si="5"/>
        <v/>
      </c>
      <c r="K74" s="76" t="str">
        <f t="shared" ca="1" si="6"/>
        <v/>
      </c>
      <c r="L74" s="73">
        <f t="shared" si="7"/>
        <v>0</v>
      </c>
      <c r="M74" s="73">
        <f t="shared" si="8"/>
        <v>0</v>
      </c>
      <c r="N74" s="73">
        <f t="shared" si="9"/>
        <v>0</v>
      </c>
      <c r="O74" s="64"/>
      <c r="P74" s="64"/>
      <c r="Q74" s="64"/>
      <c r="R74" s="64"/>
      <c r="S74" s="64"/>
      <c r="T74" s="64"/>
      <c r="U74" s="64"/>
      <c r="V74" s="64"/>
      <c r="W74" s="64"/>
      <c r="X74" s="64"/>
    </row>
    <row r="75" spans="2:24" outlineLevel="1" x14ac:dyDescent="0.25">
      <c r="B75" s="64"/>
      <c r="C75" s="64"/>
      <c r="D75" s="118">
        <v>68</v>
      </c>
      <c r="E75" s="7">
        <f>Model!D72</f>
        <v>0.57139710642483654</v>
      </c>
      <c r="F75" s="72" t="str">
        <f>'Teller 1'!F75</f>
        <v>Open</v>
      </c>
      <c r="G75" s="75">
        <f ca="1">COUNT($H$8:H74)-COUNTIF($J$8:J74,"&lt;"&amp;TEXT(E75,"General"))</f>
        <v>0</v>
      </c>
      <c r="H75" s="7" t="str">
        <f ca="1">IF(Model!J72=$C$4,MAXA(E75,MAX($J$8:J74)),"")</f>
        <v/>
      </c>
      <c r="I75" s="7" t="str">
        <f ca="1">IF(Model!J72=$C$4,_xll.CB.Normal(INDEX(Summary!$C$5:$E$12,7,'Teller 5'!$C$5),(INDEX(Summary!$C$5:$E$12,8,'Teller 5'!$C$5)),0),"")</f>
        <v/>
      </c>
      <c r="J75" s="7" t="str">
        <f t="shared" ca="1" si="5"/>
        <v/>
      </c>
      <c r="K75" s="76" t="str">
        <f t="shared" ca="1" si="6"/>
        <v/>
      </c>
      <c r="L75" s="73">
        <f t="shared" si="7"/>
        <v>0</v>
      </c>
      <c r="M75" s="73">
        <f t="shared" si="8"/>
        <v>0</v>
      </c>
      <c r="N75" s="73">
        <f t="shared" si="9"/>
        <v>0</v>
      </c>
      <c r="O75" s="64"/>
      <c r="P75" s="64"/>
      <c r="Q75" s="64"/>
      <c r="R75" s="64"/>
      <c r="S75" s="64"/>
      <c r="T75" s="64"/>
      <c r="U75" s="64"/>
      <c r="V75" s="64"/>
      <c r="W75" s="64"/>
      <c r="X75" s="64"/>
    </row>
    <row r="76" spans="2:24" outlineLevel="1" x14ac:dyDescent="0.25">
      <c r="B76" s="64"/>
      <c r="C76" s="64"/>
      <c r="D76" s="118">
        <v>69</v>
      </c>
      <c r="E76" s="7">
        <f>Model!D73</f>
        <v>0.57428521967716961</v>
      </c>
      <c r="F76" s="72" t="str">
        <f>'Teller 1'!F76</f>
        <v>Open</v>
      </c>
      <c r="G76" s="75">
        <f ca="1">COUNT($H$8:H75)-COUNTIF($J$8:J75,"&lt;"&amp;TEXT(E76,"General"))</f>
        <v>0</v>
      </c>
      <c r="H76" s="7" t="str">
        <f ca="1">IF(Model!J73=$C$4,MAXA(E76,MAX($J$8:J75)),"")</f>
        <v/>
      </c>
      <c r="I76" s="7" t="str">
        <f ca="1">IF(Model!J73=$C$4,_xll.CB.Normal(INDEX(Summary!$C$5:$E$12,7,'Teller 5'!$C$5),(INDEX(Summary!$C$5:$E$12,8,'Teller 5'!$C$5)),0),"")</f>
        <v/>
      </c>
      <c r="J76" s="7" t="str">
        <f t="shared" ca="1" si="5"/>
        <v/>
      </c>
      <c r="K76" s="76" t="str">
        <f t="shared" ca="1" si="6"/>
        <v/>
      </c>
      <c r="L76" s="73">
        <f t="shared" si="7"/>
        <v>0</v>
      </c>
      <c r="M76" s="73">
        <f t="shared" si="8"/>
        <v>0</v>
      </c>
      <c r="N76" s="73">
        <f t="shared" si="9"/>
        <v>0</v>
      </c>
      <c r="O76" s="64"/>
      <c r="P76" s="64"/>
      <c r="Q76" s="64"/>
      <c r="R76" s="64"/>
      <c r="S76" s="64"/>
      <c r="T76" s="64"/>
      <c r="U76" s="64"/>
      <c r="V76" s="64"/>
      <c r="W76" s="64"/>
      <c r="X76" s="64"/>
    </row>
    <row r="77" spans="2:24" outlineLevel="1" x14ac:dyDescent="0.25">
      <c r="B77" s="64"/>
      <c r="C77" s="64"/>
      <c r="D77" s="118">
        <v>70</v>
      </c>
      <c r="E77" s="7">
        <f>Model!D74</f>
        <v>0.57717333292950268</v>
      </c>
      <c r="F77" s="72" t="str">
        <f>'Teller 1'!F77</f>
        <v>Open</v>
      </c>
      <c r="G77" s="75">
        <f ca="1">COUNT($H$8:H76)-COUNTIF($J$8:J76,"&lt;"&amp;TEXT(E77,"General"))</f>
        <v>0</v>
      </c>
      <c r="H77" s="7" t="str">
        <f ca="1">IF(Model!J74=$C$4,MAXA(E77,MAX($J$8:J76)),"")</f>
        <v/>
      </c>
      <c r="I77" s="7" t="str">
        <f ca="1">IF(Model!J74=$C$4,_xll.CB.Normal(INDEX(Summary!$C$5:$E$12,7,'Teller 5'!$C$5),(INDEX(Summary!$C$5:$E$12,8,'Teller 5'!$C$5)),0),"")</f>
        <v/>
      </c>
      <c r="J77" s="7" t="str">
        <f t="shared" ca="1" si="5"/>
        <v/>
      </c>
      <c r="K77" s="76" t="str">
        <f t="shared" ca="1" si="6"/>
        <v/>
      </c>
      <c r="L77" s="73">
        <f t="shared" si="7"/>
        <v>0</v>
      </c>
      <c r="M77" s="73">
        <f t="shared" si="8"/>
        <v>0</v>
      </c>
      <c r="N77" s="73">
        <f t="shared" si="9"/>
        <v>0</v>
      </c>
      <c r="O77" s="64"/>
      <c r="P77" s="64"/>
      <c r="Q77" s="64"/>
      <c r="R77" s="64"/>
      <c r="S77" s="64"/>
      <c r="T77" s="64"/>
      <c r="U77" s="64"/>
      <c r="V77" s="64"/>
      <c r="W77" s="64"/>
      <c r="X77" s="64"/>
    </row>
    <row r="78" spans="2:24" outlineLevel="1" x14ac:dyDescent="0.25">
      <c r="B78" s="64"/>
      <c r="C78" s="64"/>
      <c r="D78" s="118">
        <v>71</v>
      </c>
      <c r="E78" s="7">
        <f>Model!D75</f>
        <v>0.58006144618183575</v>
      </c>
      <c r="F78" s="72" t="str">
        <f>'Teller 1'!F78</f>
        <v>Open</v>
      </c>
      <c r="G78" s="75">
        <f ca="1">COUNT($H$8:H77)-COUNTIF($J$8:J77,"&lt;"&amp;TEXT(E78,"General"))</f>
        <v>0</v>
      </c>
      <c r="H78" s="7" t="str">
        <f ca="1">IF(Model!J75=$C$4,MAXA(E78,MAX($J$8:J77)),"")</f>
        <v/>
      </c>
      <c r="I78" s="7" t="str">
        <f ca="1">IF(Model!J75=$C$4,_xll.CB.Normal(INDEX(Summary!$C$5:$E$12,7,'Teller 5'!$C$5),(INDEX(Summary!$C$5:$E$12,8,'Teller 5'!$C$5)),0),"")</f>
        <v/>
      </c>
      <c r="J78" s="7" t="str">
        <f t="shared" ca="1" si="5"/>
        <v/>
      </c>
      <c r="K78" s="76" t="str">
        <f t="shared" ca="1" si="6"/>
        <v/>
      </c>
      <c r="L78" s="73">
        <f t="shared" si="7"/>
        <v>0</v>
      </c>
      <c r="M78" s="73">
        <f t="shared" si="8"/>
        <v>0</v>
      </c>
      <c r="N78" s="73">
        <f t="shared" si="9"/>
        <v>0</v>
      </c>
      <c r="O78" s="64"/>
      <c r="P78" s="64"/>
      <c r="Q78" s="64"/>
      <c r="R78" s="64"/>
      <c r="S78" s="64"/>
      <c r="T78" s="64"/>
      <c r="U78" s="64"/>
      <c r="V78" s="64"/>
      <c r="W78" s="64"/>
      <c r="X78" s="64"/>
    </row>
    <row r="79" spans="2:24" outlineLevel="1" x14ac:dyDescent="0.25">
      <c r="B79" s="64"/>
      <c r="C79" s="64"/>
      <c r="D79" s="118">
        <v>72</v>
      </c>
      <c r="E79" s="7">
        <f>Model!D76</f>
        <v>0.58294955943416882</v>
      </c>
      <c r="F79" s="72" t="str">
        <f>'Teller 1'!F79</f>
        <v>Open</v>
      </c>
      <c r="G79" s="75">
        <f ca="1">COUNT($H$8:H78)-COUNTIF($J$8:J78,"&lt;"&amp;TEXT(E79,"General"))</f>
        <v>0</v>
      </c>
      <c r="H79" s="7" t="str">
        <f ca="1">IF(Model!J76=$C$4,MAXA(E79,MAX($J$8:J78)),"")</f>
        <v/>
      </c>
      <c r="I79" s="7" t="str">
        <f ca="1">IF(Model!J76=$C$4,_xll.CB.Normal(INDEX(Summary!$C$5:$E$12,7,'Teller 5'!$C$5),(INDEX(Summary!$C$5:$E$12,8,'Teller 5'!$C$5)),0),"")</f>
        <v/>
      </c>
      <c r="J79" s="7" t="str">
        <f t="shared" ca="1" si="5"/>
        <v/>
      </c>
      <c r="K79" s="76" t="str">
        <f t="shared" ca="1" si="6"/>
        <v/>
      </c>
      <c r="L79" s="73">
        <f t="shared" si="7"/>
        <v>0</v>
      </c>
      <c r="M79" s="73">
        <f t="shared" si="8"/>
        <v>0</v>
      </c>
      <c r="N79" s="73">
        <f t="shared" si="9"/>
        <v>0</v>
      </c>
      <c r="O79" s="64"/>
      <c r="P79" s="64"/>
      <c r="Q79" s="64"/>
      <c r="R79" s="64"/>
      <c r="S79" s="64"/>
      <c r="T79" s="64"/>
      <c r="U79" s="64"/>
      <c r="V79" s="64"/>
      <c r="W79" s="64"/>
      <c r="X79" s="64"/>
    </row>
    <row r="80" spans="2:24" outlineLevel="1" x14ac:dyDescent="0.25">
      <c r="B80" s="64"/>
      <c r="C80" s="64"/>
      <c r="D80" s="118">
        <v>73</v>
      </c>
      <c r="E80" s="7">
        <f>Model!D77</f>
        <v>0.58583767268650189</v>
      </c>
      <c r="F80" s="72" t="str">
        <f>'Teller 1'!F80</f>
        <v>Open</v>
      </c>
      <c r="G80" s="75">
        <f ca="1">COUNT($H$8:H79)-COUNTIF($J$8:J79,"&lt;"&amp;TEXT(E80,"General"))</f>
        <v>0</v>
      </c>
      <c r="H80" s="7" t="str">
        <f ca="1">IF(Model!J77=$C$4,MAXA(E80,MAX($J$8:J79)),"")</f>
        <v/>
      </c>
      <c r="I80" s="7" t="str">
        <f ca="1">IF(Model!J77=$C$4,_xll.CB.Normal(INDEX(Summary!$C$5:$E$12,7,'Teller 5'!$C$5),(INDEX(Summary!$C$5:$E$12,8,'Teller 5'!$C$5)),0),"")</f>
        <v/>
      </c>
      <c r="J80" s="7" t="str">
        <f t="shared" ca="1" si="5"/>
        <v/>
      </c>
      <c r="K80" s="76" t="str">
        <f t="shared" ca="1" si="6"/>
        <v/>
      </c>
      <c r="L80" s="73">
        <f t="shared" si="7"/>
        <v>0</v>
      </c>
      <c r="M80" s="73">
        <f t="shared" si="8"/>
        <v>0</v>
      </c>
      <c r="N80" s="73">
        <f t="shared" si="9"/>
        <v>0</v>
      </c>
      <c r="O80" s="64"/>
      <c r="P80" s="64"/>
      <c r="Q80" s="64"/>
      <c r="R80" s="64"/>
      <c r="S80" s="64"/>
      <c r="T80" s="64"/>
      <c r="U80" s="64"/>
      <c r="V80" s="64"/>
      <c r="W80" s="64"/>
      <c r="X80" s="64"/>
    </row>
    <row r="81" spans="2:24" outlineLevel="1" x14ac:dyDescent="0.25">
      <c r="B81" s="64"/>
      <c r="C81" s="64"/>
      <c r="D81" s="118">
        <v>74</v>
      </c>
      <c r="E81" s="7">
        <f>Model!D78</f>
        <v>0.58872578593883496</v>
      </c>
      <c r="F81" s="72" t="str">
        <f>'Teller 1'!F81</f>
        <v>Open</v>
      </c>
      <c r="G81" s="75">
        <f ca="1">COUNT($H$8:H80)-COUNTIF($J$8:J80,"&lt;"&amp;TEXT(E81,"General"))</f>
        <v>0</v>
      </c>
      <c r="H81" s="7" t="str">
        <f ca="1">IF(Model!J78=$C$4,MAXA(E81,MAX($J$8:J80)),"")</f>
        <v/>
      </c>
      <c r="I81" s="7" t="str">
        <f ca="1">IF(Model!J78=$C$4,_xll.CB.Normal(INDEX(Summary!$C$5:$E$12,7,'Teller 5'!$C$5),(INDEX(Summary!$C$5:$E$12,8,'Teller 5'!$C$5)),0),"")</f>
        <v/>
      </c>
      <c r="J81" s="7" t="str">
        <f t="shared" ca="1" si="5"/>
        <v/>
      </c>
      <c r="K81" s="76" t="str">
        <f t="shared" ca="1" si="6"/>
        <v/>
      </c>
      <c r="L81" s="73">
        <f t="shared" si="7"/>
        <v>0</v>
      </c>
      <c r="M81" s="73">
        <f t="shared" si="8"/>
        <v>0</v>
      </c>
      <c r="N81" s="73">
        <f t="shared" si="9"/>
        <v>0</v>
      </c>
      <c r="O81" s="64"/>
      <c r="P81" s="64"/>
      <c r="Q81" s="64"/>
      <c r="R81" s="64"/>
      <c r="S81" s="64"/>
      <c r="T81" s="64"/>
      <c r="U81" s="64"/>
      <c r="V81" s="64"/>
      <c r="W81" s="64"/>
      <c r="X81" s="64"/>
    </row>
    <row r="82" spans="2:24" outlineLevel="1" x14ac:dyDescent="0.25">
      <c r="B82" s="64"/>
      <c r="C82" s="64"/>
      <c r="D82" s="118">
        <v>75</v>
      </c>
      <c r="E82" s="7">
        <f>Model!D79</f>
        <v>0.59161389919116802</v>
      </c>
      <c r="F82" s="72" t="str">
        <f>'Teller 1'!F82</f>
        <v>Open</v>
      </c>
      <c r="G82" s="75">
        <f ca="1">COUNT($H$8:H81)-COUNTIF($J$8:J81,"&lt;"&amp;TEXT(E82,"General"))</f>
        <v>0</v>
      </c>
      <c r="H82" s="7" t="str">
        <f ca="1">IF(Model!J79=$C$4,MAXA(E82,MAX($J$8:J81)),"")</f>
        <v/>
      </c>
      <c r="I82" s="7" t="str">
        <f ca="1">IF(Model!J79=$C$4,_xll.CB.Normal(INDEX(Summary!$C$5:$E$12,7,'Teller 5'!$C$5),(INDEX(Summary!$C$5:$E$12,8,'Teller 5'!$C$5)),0),"")</f>
        <v/>
      </c>
      <c r="J82" s="7" t="str">
        <f t="shared" ca="1" si="5"/>
        <v/>
      </c>
      <c r="K82" s="76" t="str">
        <f t="shared" ca="1" si="6"/>
        <v/>
      </c>
      <c r="L82" s="73">
        <f t="shared" si="7"/>
        <v>0</v>
      </c>
      <c r="M82" s="73">
        <f t="shared" si="8"/>
        <v>0</v>
      </c>
      <c r="N82" s="73">
        <f t="shared" si="9"/>
        <v>0</v>
      </c>
      <c r="O82" s="64"/>
      <c r="P82" s="64"/>
      <c r="Q82" s="64"/>
      <c r="R82" s="64"/>
      <c r="S82" s="64"/>
      <c r="T82" s="64"/>
      <c r="U82" s="64"/>
      <c r="V82" s="64"/>
      <c r="W82" s="64"/>
      <c r="X82" s="64"/>
    </row>
    <row r="83" spans="2:24" outlineLevel="1" x14ac:dyDescent="0.25">
      <c r="B83" s="64"/>
      <c r="C83" s="64"/>
      <c r="D83" s="118">
        <v>76</v>
      </c>
      <c r="E83" s="7">
        <f>Model!D80</f>
        <v>0.59450201244350109</v>
      </c>
      <c r="F83" s="72" t="str">
        <f>'Teller 1'!F83</f>
        <v>Open</v>
      </c>
      <c r="G83" s="75">
        <f ca="1">COUNT($H$8:H82)-COUNTIF($J$8:J82,"&lt;"&amp;TEXT(E83,"General"))</f>
        <v>0</v>
      </c>
      <c r="H83" s="7" t="str">
        <f ca="1">IF(Model!J80=$C$4,MAXA(E83,MAX($J$8:J82)),"")</f>
        <v/>
      </c>
      <c r="I83" s="7" t="str">
        <f ca="1">IF(Model!J80=$C$4,_xll.CB.Normal(INDEX(Summary!$C$5:$E$12,7,'Teller 5'!$C$5),(INDEX(Summary!$C$5:$E$12,8,'Teller 5'!$C$5)),0),"")</f>
        <v/>
      </c>
      <c r="J83" s="7" t="str">
        <f t="shared" ca="1" si="5"/>
        <v/>
      </c>
      <c r="K83" s="76" t="str">
        <f t="shared" ca="1" si="6"/>
        <v/>
      </c>
      <c r="L83" s="73">
        <f t="shared" si="7"/>
        <v>0</v>
      </c>
      <c r="M83" s="73">
        <f t="shared" si="8"/>
        <v>0</v>
      </c>
      <c r="N83" s="73">
        <f t="shared" si="9"/>
        <v>0</v>
      </c>
      <c r="O83" s="64"/>
      <c r="P83" s="64"/>
      <c r="Q83" s="64"/>
      <c r="R83" s="64"/>
      <c r="S83" s="64"/>
      <c r="T83" s="64"/>
      <c r="U83" s="64"/>
      <c r="V83" s="64"/>
      <c r="W83" s="64"/>
      <c r="X83" s="64"/>
    </row>
    <row r="84" spans="2:24" outlineLevel="1" x14ac:dyDescent="0.25">
      <c r="B84" s="64"/>
      <c r="C84" s="64"/>
      <c r="D84" s="118">
        <v>77</v>
      </c>
      <c r="E84" s="7">
        <f>Model!D81</f>
        <v>0.59739012569583416</v>
      </c>
      <c r="F84" s="72" t="str">
        <f>'Teller 1'!F84</f>
        <v>Open</v>
      </c>
      <c r="G84" s="75">
        <f ca="1">COUNT($H$8:H83)-COUNTIF($J$8:J83,"&lt;"&amp;TEXT(E84,"General"))</f>
        <v>0</v>
      </c>
      <c r="H84" s="7" t="str">
        <f ca="1">IF(Model!J81=$C$4,MAXA(E84,MAX($J$8:J83)),"")</f>
        <v/>
      </c>
      <c r="I84" s="7" t="str">
        <f ca="1">IF(Model!J81=$C$4,_xll.CB.Normal(INDEX(Summary!$C$5:$E$12,7,'Teller 5'!$C$5),(INDEX(Summary!$C$5:$E$12,8,'Teller 5'!$C$5)),0),"")</f>
        <v/>
      </c>
      <c r="J84" s="7" t="str">
        <f t="shared" ca="1" si="5"/>
        <v/>
      </c>
      <c r="K84" s="76" t="str">
        <f t="shared" ca="1" si="6"/>
        <v/>
      </c>
      <c r="L84" s="73">
        <f t="shared" si="7"/>
        <v>0</v>
      </c>
      <c r="M84" s="73">
        <f t="shared" si="8"/>
        <v>0</v>
      </c>
      <c r="N84" s="73">
        <f t="shared" si="9"/>
        <v>0</v>
      </c>
      <c r="O84" s="64"/>
      <c r="P84" s="64"/>
      <c r="Q84" s="64"/>
      <c r="R84" s="64"/>
      <c r="S84" s="64"/>
      <c r="T84" s="64"/>
      <c r="U84" s="64"/>
      <c r="V84" s="64"/>
      <c r="W84" s="64"/>
      <c r="X84" s="64"/>
    </row>
    <row r="85" spans="2:24" outlineLevel="1" x14ac:dyDescent="0.25">
      <c r="B85" s="64"/>
      <c r="C85" s="64"/>
      <c r="D85" s="118">
        <v>78</v>
      </c>
      <c r="E85" s="7">
        <f>Model!D82</f>
        <v>0.60027823894816723</v>
      </c>
      <c r="F85" s="72" t="str">
        <f>'Teller 1'!F85</f>
        <v>Open</v>
      </c>
      <c r="G85" s="75">
        <f ca="1">COUNT($H$8:H84)-COUNTIF($J$8:J84,"&lt;"&amp;TEXT(E85,"General"))</f>
        <v>0</v>
      </c>
      <c r="H85" s="7" t="str">
        <f ca="1">IF(Model!J82=$C$4,MAXA(E85,MAX($J$8:J84)),"")</f>
        <v/>
      </c>
      <c r="I85" s="7" t="str">
        <f ca="1">IF(Model!J82=$C$4,_xll.CB.Normal(INDEX(Summary!$C$5:$E$12,7,'Teller 5'!$C$5),(INDEX(Summary!$C$5:$E$12,8,'Teller 5'!$C$5)),0),"")</f>
        <v/>
      </c>
      <c r="J85" s="7" t="str">
        <f t="shared" ca="1" si="5"/>
        <v/>
      </c>
      <c r="K85" s="76" t="str">
        <f t="shared" ca="1" si="6"/>
        <v/>
      </c>
      <c r="L85" s="73">
        <f t="shared" si="7"/>
        <v>0</v>
      </c>
      <c r="M85" s="73">
        <f t="shared" si="8"/>
        <v>0</v>
      </c>
      <c r="N85" s="73">
        <f t="shared" si="9"/>
        <v>0</v>
      </c>
      <c r="O85" s="64"/>
      <c r="P85" s="64"/>
      <c r="Q85" s="64"/>
      <c r="R85" s="64"/>
      <c r="S85" s="64"/>
      <c r="T85" s="64"/>
      <c r="U85" s="64"/>
      <c r="V85" s="64"/>
      <c r="W85" s="64"/>
      <c r="X85" s="64"/>
    </row>
    <row r="86" spans="2:24" outlineLevel="1" x14ac:dyDescent="0.25">
      <c r="B86" s="64"/>
      <c r="C86" s="64"/>
      <c r="D86" s="118">
        <v>79</v>
      </c>
      <c r="E86" s="7">
        <f>Model!D83</f>
        <v>0.6031663522005003</v>
      </c>
      <c r="F86" s="72" t="str">
        <f>'Teller 1'!F86</f>
        <v>Open</v>
      </c>
      <c r="G86" s="75">
        <f ca="1">COUNT($H$8:H85)-COUNTIF($J$8:J85,"&lt;"&amp;TEXT(E86,"General"))</f>
        <v>0</v>
      </c>
      <c r="H86" s="7" t="str">
        <f ca="1">IF(Model!J83=$C$4,MAXA(E86,MAX($J$8:J85)),"")</f>
        <v/>
      </c>
      <c r="I86" s="7" t="str">
        <f ca="1">IF(Model!J83=$C$4,_xll.CB.Normal(INDEX(Summary!$C$5:$E$12,7,'Teller 5'!$C$5),(INDEX(Summary!$C$5:$E$12,8,'Teller 5'!$C$5)),0),"")</f>
        <v/>
      </c>
      <c r="J86" s="7" t="str">
        <f t="shared" ca="1" si="5"/>
        <v/>
      </c>
      <c r="K86" s="76" t="str">
        <f t="shared" ca="1" si="6"/>
        <v/>
      </c>
      <c r="L86" s="73">
        <f t="shared" si="7"/>
        <v>0</v>
      </c>
      <c r="M86" s="73">
        <f t="shared" si="8"/>
        <v>0</v>
      </c>
      <c r="N86" s="73">
        <f t="shared" si="9"/>
        <v>0</v>
      </c>
      <c r="O86" s="64"/>
      <c r="P86" s="64"/>
      <c r="Q86" s="64"/>
      <c r="R86" s="64"/>
      <c r="S86" s="64"/>
      <c r="T86" s="64"/>
      <c r="U86" s="64"/>
      <c r="V86" s="64"/>
      <c r="W86" s="64"/>
      <c r="X86" s="64"/>
    </row>
    <row r="87" spans="2:24" outlineLevel="1" x14ac:dyDescent="0.25">
      <c r="B87" s="64"/>
      <c r="C87" s="64"/>
      <c r="D87" s="118">
        <v>80</v>
      </c>
      <c r="E87" s="7">
        <f>Model!D84</f>
        <v>0.60605446545283337</v>
      </c>
      <c r="F87" s="72" t="str">
        <f>'Teller 1'!F87</f>
        <v>Open</v>
      </c>
      <c r="G87" s="75">
        <f ca="1">COUNT($H$8:H86)-COUNTIF($J$8:J86,"&lt;"&amp;TEXT(E87,"General"))</f>
        <v>0</v>
      </c>
      <c r="H87" s="7" t="str">
        <f ca="1">IF(Model!J84=$C$4,MAXA(E87,MAX($J$8:J86)),"")</f>
        <v/>
      </c>
      <c r="I87" s="7" t="str">
        <f ca="1">IF(Model!J84=$C$4,_xll.CB.Normal(INDEX(Summary!$C$5:$E$12,7,'Teller 5'!$C$5),(INDEX(Summary!$C$5:$E$12,8,'Teller 5'!$C$5)),0),"")</f>
        <v/>
      </c>
      <c r="J87" s="7" t="str">
        <f t="shared" ca="1" si="5"/>
        <v/>
      </c>
      <c r="K87" s="76" t="str">
        <f t="shared" ca="1" si="6"/>
        <v/>
      </c>
      <c r="L87" s="73">
        <f t="shared" si="7"/>
        <v>0</v>
      </c>
      <c r="M87" s="73">
        <f t="shared" si="8"/>
        <v>0</v>
      </c>
      <c r="N87" s="73">
        <f t="shared" si="9"/>
        <v>0</v>
      </c>
      <c r="O87" s="64"/>
      <c r="P87" s="64"/>
      <c r="Q87" s="64"/>
      <c r="R87" s="64"/>
      <c r="S87" s="64"/>
      <c r="T87" s="64"/>
      <c r="U87" s="64"/>
      <c r="V87" s="64"/>
      <c r="W87" s="64"/>
      <c r="X87" s="64"/>
    </row>
    <row r="88" spans="2:24" outlineLevel="1" x14ac:dyDescent="0.25">
      <c r="B88" s="64"/>
      <c r="C88" s="64"/>
      <c r="D88" s="118">
        <v>81</v>
      </c>
      <c r="E88" s="7">
        <f>Model!D85</f>
        <v>0.60894257870516644</v>
      </c>
      <c r="F88" s="72" t="str">
        <f>'Teller 1'!F88</f>
        <v>Open</v>
      </c>
      <c r="G88" s="75">
        <f ca="1">COUNT($H$8:H87)-COUNTIF($J$8:J87,"&lt;"&amp;TEXT(E88,"General"))</f>
        <v>0</v>
      </c>
      <c r="H88" s="7" t="str">
        <f ca="1">IF(Model!J85=$C$4,MAXA(E88,MAX($J$8:J87)),"")</f>
        <v/>
      </c>
      <c r="I88" s="7" t="str">
        <f ca="1">IF(Model!J85=$C$4,_xll.CB.Normal(INDEX(Summary!$C$5:$E$12,7,'Teller 5'!$C$5),(INDEX(Summary!$C$5:$E$12,8,'Teller 5'!$C$5)),0),"")</f>
        <v/>
      </c>
      <c r="J88" s="7" t="str">
        <f t="shared" ca="1" si="5"/>
        <v/>
      </c>
      <c r="K88" s="76" t="str">
        <f t="shared" ca="1" si="6"/>
        <v/>
      </c>
      <c r="L88" s="73">
        <f t="shared" si="7"/>
        <v>0</v>
      </c>
      <c r="M88" s="73">
        <f t="shared" si="8"/>
        <v>0</v>
      </c>
      <c r="N88" s="73">
        <f t="shared" si="9"/>
        <v>0</v>
      </c>
      <c r="O88" s="64"/>
      <c r="P88" s="64"/>
      <c r="Q88" s="64"/>
      <c r="R88" s="64"/>
      <c r="S88" s="64"/>
      <c r="T88" s="64"/>
      <c r="U88" s="64"/>
      <c r="V88" s="64"/>
      <c r="W88" s="64"/>
      <c r="X88" s="64"/>
    </row>
    <row r="89" spans="2:24" outlineLevel="1" x14ac:dyDescent="0.25">
      <c r="B89" s="64"/>
      <c r="C89" s="64"/>
      <c r="D89" s="118">
        <v>82</v>
      </c>
      <c r="E89" s="7">
        <f>Model!D86</f>
        <v>0.61183069195749951</v>
      </c>
      <c r="F89" s="72" t="str">
        <f>'Teller 1'!F89</f>
        <v>Open</v>
      </c>
      <c r="G89" s="75">
        <f ca="1">COUNT($H$8:H88)-COUNTIF($J$8:J88,"&lt;"&amp;TEXT(E89,"General"))</f>
        <v>0</v>
      </c>
      <c r="H89" s="7" t="str">
        <f ca="1">IF(Model!J86=$C$4,MAXA(E89,MAX($J$8:J88)),"")</f>
        <v/>
      </c>
      <c r="I89" s="7" t="str">
        <f ca="1">IF(Model!J86=$C$4,_xll.CB.Normal(INDEX(Summary!$C$5:$E$12,7,'Teller 5'!$C$5),(INDEX(Summary!$C$5:$E$12,8,'Teller 5'!$C$5)),0),"")</f>
        <v/>
      </c>
      <c r="J89" s="7" t="str">
        <f t="shared" ca="1" si="5"/>
        <v/>
      </c>
      <c r="K89" s="76" t="str">
        <f t="shared" ca="1" si="6"/>
        <v/>
      </c>
      <c r="L89" s="73">
        <f t="shared" si="7"/>
        <v>0</v>
      </c>
      <c r="M89" s="73">
        <f t="shared" si="8"/>
        <v>0</v>
      </c>
      <c r="N89" s="73">
        <f t="shared" si="9"/>
        <v>0</v>
      </c>
      <c r="O89" s="64"/>
      <c r="P89" s="64"/>
      <c r="Q89" s="64"/>
      <c r="R89" s="64"/>
      <c r="S89" s="64"/>
      <c r="T89" s="64"/>
      <c r="U89" s="64"/>
      <c r="V89" s="64"/>
      <c r="W89" s="64"/>
      <c r="X89" s="64"/>
    </row>
    <row r="90" spans="2:24" outlineLevel="1" x14ac:dyDescent="0.25">
      <c r="B90" s="64"/>
      <c r="C90" s="64"/>
      <c r="D90" s="118">
        <v>83</v>
      </c>
      <c r="E90" s="7">
        <f>Model!D87</f>
        <v>0.61471880520983258</v>
      </c>
      <c r="F90" s="72" t="str">
        <f>'Teller 1'!F90</f>
        <v>Open</v>
      </c>
      <c r="G90" s="75">
        <f ca="1">COUNT($H$8:H89)-COUNTIF($J$8:J89,"&lt;"&amp;TEXT(E90,"General"))</f>
        <v>0</v>
      </c>
      <c r="H90" s="7" t="str">
        <f ca="1">IF(Model!J87=$C$4,MAXA(E90,MAX($J$8:J89)),"")</f>
        <v/>
      </c>
      <c r="I90" s="7" t="str">
        <f ca="1">IF(Model!J87=$C$4,_xll.CB.Normal(INDEX(Summary!$C$5:$E$12,7,'Teller 5'!$C$5),(INDEX(Summary!$C$5:$E$12,8,'Teller 5'!$C$5)),0),"")</f>
        <v/>
      </c>
      <c r="J90" s="7" t="str">
        <f t="shared" ca="1" si="5"/>
        <v/>
      </c>
      <c r="K90" s="76" t="str">
        <f t="shared" ca="1" si="6"/>
        <v/>
      </c>
      <c r="L90" s="73">
        <f t="shared" si="7"/>
        <v>0</v>
      </c>
      <c r="M90" s="73">
        <f t="shared" si="8"/>
        <v>0</v>
      </c>
      <c r="N90" s="73">
        <f t="shared" si="9"/>
        <v>0</v>
      </c>
      <c r="O90" s="64"/>
      <c r="P90" s="64"/>
      <c r="Q90" s="64"/>
      <c r="R90" s="64"/>
      <c r="S90" s="64"/>
      <c r="T90" s="64"/>
      <c r="U90" s="64"/>
      <c r="V90" s="64"/>
      <c r="W90" s="64"/>
      <c r="X90" s="64"/>
    </row>
    <row r="91" spans="2:24" outlineLevel="1" x14ac:dyDescent="0.25">
      <c r="B91" s="64"/>
      <c r="C91" s="64"/>
      <c r="D91" s="118">
        <v>84</v>
      </c>
      <c r="E91" s="7">
        <f>Model!D88</f>
        <v>0.61760691846216564</v>
      </c>
      <c r="F91" s="72" t="str">
        <f>'Teller 1'!F91</f>
        <v>Open</v>
      </c>
      <c r="G91" s="75">
        <f ca="1">COUNT($H$8:H90)-COUNTIF($J$8:J90,"&lt;"&amp;TEXT(E91,"General"))</f>
        <v>0</v>
      </c>
      <c r="H91" s="7" t="str">
        <f ca="1">IF(Model!J88=$C$4,MAXA(E91,MAX($J$8:J90)),"")</f>
        <v/>
      </c>
      <c r="I91" s="7" t="str">
        <f ca="1">IF(Model!J88=$C$4,_xll.CB.Normal(INDEX(Summary!$C$5:$E$12,7,'Teller 5'!$C$5),(INDEX(Summary!$C$5:$E$12,8,'Teller 5'!$C$5)),0),"")</f>
        <v/>
      </c>
      <c r="J91" s="7" t="str">
        <f t="shared" ca="1" si="5"/>
        <v/>
      </c>
      <c r="K91" s="76" t="str">
        <f t="shared" ca="1" si="6"/>
        <v/>
      </c>
      <c r="L91" s="73">
        <f t="shared" si="7"/>
        <v>0</v>
      </c>
      <c r="M91" s="73">
        <f t="shared" si="8"/>
        <v>0</v>
      </c>
      <c r="N91" s="73">
        <f t="shared" si="9"/>
        <v>0</v>
      </c>
      <c r="O91" s="64"/>
      <c r="P91" s="64"/>
      <c r="Q91" s="64"/>
      <c r="R91" s="64"/>
      <c r="S91" s="64"/>
      <c r="T91" s="64"/>
      <c r="U91" s="64"/>
      <c r="V91" s="64"/>
      <c r="W91" s="64"/>
      <c r="X91" s="64"/>
    </row>
    <row r="92" spans="2:24" outlineLevel="1" x14ac:dyDescent="0.25">
      <c r="B92" s="64"/>
      <c r="C92" s="64"/>
      <c r="D92" s="118">
        <v>85</v>
      </c>
      <c r="E92" s="7">
        <f>Model!D89</f>
        <v>0.62049503171449871</v>
      </c>
      <c r="F92" s="72" t="str">
        <f>'Teller 1'!F92</f>
        <v>Open</v>
      </c>
      <c r="G92" s="75">
        <f ca="1">COUNT($H$8:H91)-COUNTIF($J$8:J91,"&lt;"&amp;TEXT(E92,"General"))</f>
        <v>0</v>
      </c>
      <c r="H92" s="7" t="str">
        <f ca="1">IF(Model!J89=$C$4,MAXA(E92,MAX($J$8:J91)),"")</f>
        <v/>
      </c>
      <c r="I92" s="7" t="str">
        <f ca="1">IF(Model!J89=$C$4,_xll.CB.Normal(INDEX(Summary!$C$5:$E$12,7,'Teller 5'!$C$5),(INDEX(Summary!$C$5:$E$12,8,'Teller 5'!$C$5)),0),"")</f>
        <v/>
      </c>
      <c r="J92" s="7" t="str">
        <f t="shared" ca="1" si="5"/>
        <v/>
      </c>
      <c r="K92" s="76" t="str">
        <f t="shared" ca="1" si="6"/>
        <v/>
      </c>
      <c r="L92" s="73">
        <f t="shared" si="7"/>
        <v>0</v>
      </c>
      <c r="M92" s="73">
        <f t="shared" si="8"/>
        <v>0</v>
      </c>
      <c r="N92" s="73">
        <f t="shared" si="9"/>
        <v>0</v>
      </c>
      <c r="O92" s="64"/>
      <c r="P92" s="64"/>
      <c r="Q92" s="64"/>
      <c r="R92" s="64"/>
      <c r="S92" s="64"/>
      <c r="T92" s="64"/>
      <c r="U92" s="64"/>
      <c r="V92" s="64"/>
      <c r="W92" s="64"/>
      <c r="X92" s="64"/>
    </row>
    <row r="93" spans="2:24" outlineLevel="1" x14ac:dyDescent="0.25">
      <c r="B93" s="64"/>
      <c r="C93" s="64"/>
      <c r="D93" s="118">
        <v>86</v>
      </c>
      <c r="E93" s="7">
        <f>Model!D90</f>
        <v>0.62338314496683178</v>
      </c>
      <c r="F93" s="72" t="str">
        <f>'Teller 1'!F93</f>
        <v>Open</v>
      </c>
      <c r="G93" s="75">
        <f ca="1">COUNT($H$8:H92)-COUNTIF($J$8:J92,"&lt;"&amp;TEXT(E93,"General"))</f>
        <v>0</v>
      </c>
      <c r="H93" s="7" t="str">
        <f ca="1">IF(Model!J90=$C$4,MAXA(E93,MAX($J$8:J92)),"")</f>
        <v/>
      </c>
      <c r="I93" s="7" t="str">
        <f ca="1">IF(Model!J90=$C$4,_xll.CB.Normal(INDEX(Summary!$C$5:$E$12,7,'Teller 5'!$C$5),(INDEX(Summary!$C$5:$E$12,8,'Teller 5'!$C$5)),0),"")</f>
        <v/>
      </c>
      <c r="J93" s="7" t="str">
        <f t="shared" ca="1" si="5"/>
        <v/>
      </c>
      <c r="K93" s="76" t="str">
        <f t="shared" ca="1" si="6"/>
        <v/>
      </c>
      <c r="L93" s="73">
        <f t="shared" si="7"/>
        <v>0</v>
      </c>
      <c r="M93" s="73">
        <f t="shared" si="8"/>
        <v>0</v>
      </c>
      <c r="N93" s="73">
        <f t="shared" si="9"/>
        <v>0</v>
      </c>
      <c r="O93" s="64"/>
      <c r="P93" s="64"/>
      <c r="Q93" s="64"/>
      <c r="R93" s="64"/>
      <c r="S93" s="64"/>
      <c r="T93" s="64"/>
      <c r="U93" s="64"/>
      <c r="V93" s="64"/>
      <c r="W93" s="64"/>
      <c r="X93" s="64"/>
    </row>
    <row r="94" spans="2:24" outlineLevel="1" x14ac:dyDescent="0.25">
      <c r="B94" s="64"/>
      <c r="C94" s="64"/>
      <c r="D94" s="118">
        <v>87</v>
      </c>
      <c r="E94" s="7">
        <f>Model!D91</f>
        <v>0.62627125821916485</v>
      </c>
      <c r="F94" s="72" t="str">
        <f>'Teller 1'!F94</f>
        <v>Open</v>
      </c>
      <c r="G94" s="75">
        <f ca="1">COUNT($H$8:H93)-COUNTIF($J$8:J93,"&lt;"&amp;TEXT(E94,"General"))</f>
        <v>0</v>
      </c>
      <c r="H94" s="7" t="str">
        <f ca="1">IF(Model!J91=$C$4,MAXA(E94,MAX($J$8:J93)),"")</f>
        <v/>
      </c>
      <c r="I94" s="7" t="str">
        <f ca="1">IF(Model!J91=$C$4,_xll.CB.Normal(INDEX(Summary!$C$5:$E$12,7,'Teller 5'!$C$5),(INDEX(Summary!$C$5:$E$12,8,'Teller 5'!$C$5)),0),"")</f>
        <v/>
      </c>
      <c r="J94" s="7" t="str">
        <f t="shared" ca="1" si="5"/>
        <v/>
      </c>
      <c r="K94" s="76" t="str">
        <f t="shared" ca="1" si="6"/>
        <v/>
      </c>
      <c r="L94" s="73">
        <f t="shared" si="7"/>
        <v>0</v>
      </c>
      <c r="M94" s="73">
        <f t="shared" si="8"/>
        <v>0</v>
      </c>
      <c r="N94" s="73">
        <f t="shared" si="9"/>
        <v>0</v>
      </c>
      <c r="O94" s="64"/>
      <c r="P94" s="64"/>
      <c r="Q94" s="64"/>
      <c r="R94" s="64"/>
      <c r="S94" s="64"/>
      <c r="T94" s="64"/>
      <c r="U94" s="64"/>
      <c r="V94" s="64"/>
      <c r="W94" s="64"/>
      <c r="X94" s="64"/>
    </row>
    <row r="95" spans="2:24" outlineLevel="1" x14ac:dyDescent="0.25">
      <c r="B95" s="64"/>
      <c r="C95" s="64"/>
      <c r="D95" s="118">
        <v>88</v>
      </c>
      <c r="E95" s="7">
        <f>Model!D92</f>
        <v>0.62915937147149792</v>
      </c>
      <c r="F95" s="72" t="str">
        <f>'Teller 1'!F95</f>
        <v>Open</v>
      </c>
      <c r="G95" s="75">
        <f ca="1">COUNT($H$8:H94)-COUNTIF($J$8:J94,"&lt;"&amp;TEXT(E95,"General"))</f>
        <v>0</v>
      </c>
      <c r="H95" s="7" t="str">
        <f ca="1">IF(Model!J92=$C$4,MAXA(E95,MAX($J$8:J94)),"")</f>
        <v/>
      </c>
      <c r="I95" s="7" t="str">
        <f ca="1">IF(Model!J92=$C$4,_xll.CB.Normal(INDEX(Summary!$C$5:$E$12,7,'Teller 5'!$C$5),(INDEX(Summary!$C$5:$E$12,8,'Teller 5'!$C$5)),0),"")</f>
        <v/>
      </c>
      <c r="J95" s="7" t="str">
        <f t="shared" ca="1" si="5"/>
        <v/>
      </c>
      <c r="K95" s="76" t="str">
        <f t="shared" ca="1" si="6"/>
        <v/>
      </c>
      <c r="L95" s="73">
        <f t="shared" si="7"/>
        <v>0</v>
      </c>
      <c r="M95" s="73">
        <f t="shared" si="8"/>
        <v>0</v>
      </c>
      <c r="N95" s="73">
        <f t="shared" si="9"/>
        <v>0</v>
      </c>
      <c r="O95" s="64"/>
      <c r="P95" s="64"/>
      <c r="Q95" s="64"/>
      <c r="R95" s="64"/>
      <c r="S95" s="64"/>
      <c r="T95" s="64"/>
      <c r="U95" s="64"/>
      <c r="V95" s="64"/>
      <c r="W95" s="64"/>
      <c r="X95" s="64"/>
    </row>
    <row r="96" spans="2:24" outlineLevel="1" x14ac:dyDescent="0.25">
      <c r="B96" s="64"/>
      <c r="C96" s="64"/>
      <c r="D96" s="118">
        <v>89</v>
      </c>
      <c r="E96" s="7">
        <f>Model!D93</f>
        <v>0.63204748472383099</v>
      </c>
      <c r="F96" s="72" t="str">
        <f>'Teller 1'!F96</f>
        <v>Open</v>
      </c>
      <c r="G96" s="75">
        <f ca="1">COUNT($H$8:H95)-COUNTIF($J$8:J95,"&lt;"&amp;TEXT(E96,"General"))</f>
        <v>0</v>
      </c>
      <c r="H96" s="7" t="str">
        <f ca="1">IF(Model!J93=$C$4,MAXA(E96,MAX($J$8:J95)),"")</f>
        <v/>
      </c>
      <c r="I96" s="7" t="str">
        <f ca="1">IF(Model!J93=$C$4,_xll.CB.Normal(INDEX(Summary!$C$5:$E$12,7,'Teller 5'!$C$5),(INDEX(Summary!$C$5:$E$12,8,'Teller 5'!$C$5)),0),"")</f>
        <v/>
      </c>
      <c r="J96" s="7" t="str">
        <f t="shared" ca="1" si="5"/>
        <v/>
      </c>
      <c r="K96" s="76" t="str">
        <f t="shared" ca="1" si="6"/>
        <v/>
      </c>
      <c r="L96" s="73">
        <f t="shared" si="7"/>
        <v>0</v>
      </c>
      <c r="M96" s="73">
        <f t="shared" si="8"/>
        <v>0</v>
      </c>
      <c r="N96" s="73">
        <f t="shared" si="9"/>
        <v>0</v>
      </c>
      <c r="O96" s="64"/>
      <c r="P96" s="64"/>
      <c r="Q96" s="64"/>
      <c r="R96" s="64"/>
      <c r="S96" s="64"/>
      <c r="T96" s="64"/>
      <c r="U96" s="64"/>
      <c r="V96" s="64"/>
      <c r="W96" s="64"/>
      <c r="X96" s="64"/>
    </row>
    <row r="97" spans="2:24" outlineLevel="1" x14ac:dyDescent="0.25">
      <c r="B97" s="64"/>
      <c r="C97" s="64"/>
      <c r="D97" s="118">
        <v>90</v>
      </c>
      <c r="E97" s="7">
        <f>Model!D94</f>
        <v>0.63493559797616406</v>
      </c>
      <c r="F97" s="72" t="str">
        <f>'Teller 1'!F97</f>
        <v>Open</v>
      </c>
      <c r="G97" s="75">
        <f ca="1">COUNT($H$8:H96)-COUNTIF($J$8:J96,"&lt;"&amp;TEXT(E97,"General"))</f>
        <v>0</v>
      </c>
      <c r="H97" s="7" t="str">
        <f ca="1">IF(Model!J94=$C$4,MAXA(E97,MAX($J$8:J96)),"")</f>
        <v/>
      </c>
      <c r="I97" s="7" t="str">
        <f ca="1">IF(Model!J94=$C$4,_xll.CB.Normal(INDEX(Summary!$C$5:$E$12,7,'Teller 5'!$C$5),(INDEX(Summary!$C$5:$E$12,8,'Teller 5'!$C$5)),0),"")</f>
        <v/>
      </c>
      <c r="J97" s="7" t="str">
        <f t="shared" ca="1" si="5"/>
        <v/>
      </c>
      <c r="K97" s="76" t="str">
        <f t="shared" ca="1" si="6"/>
        <v/>
      </c>
      <c r="L97" s="73">
        <f t="shared" si="7"/>
        <v>0</v>
      </c>
      <c r="M97" s="73">
        <f t="shared" si="8"/>
        <v>0</v>
      </c>
      <c r="N97" s="73">
        <f t="shared" si="9"/>
        <v>0</v>
      </c>
      <c r="O97" s="64"/>
      <c r="P97" s="64"/>
      <c r="Q97" s="64"/>
      <c r="R97" s="64"/>
      <c r="S97" s="64"/>
      <c r="T97" s="64"/>
      <c r="U97" s="64"/>
      <c r="V97" s="64"/>
      <c r="W97" s="64"/>
      <c r="X97" s="64"/>
    </row>
    <row r="98" spans="2:24" outlineLevel="1" x14ac:dyDescent="0.25">
      <c r="B98" s="64"/>
      <c r="C98" s="64"/>
      <c r="D98" s="118">
        <v>91</v>
      </c>
      <c r="E98" s="7">
        <f>Model!D95</f>
        <v>0.63782371122849713</v>
      </c>
      <c r="F98" s="72" t="str">
        <f>'Teller 1'!F98</f>
        <v>Open</v>
      </c>
      <c r="G98" s="75">
        <f ca="1">COUNT($H$8:H97)-COUNTIF($J$8:J97,"&lt;"&amp;TEXT(E98,"General"))</f>
        <v>0</v>
      </c>
      <c r="H98" s="7" t="str">
        <f ca="1">IF(Model!J95=$C$4,MAXA(E98,MAX($J$8:J97)),"")</f>
        <v/>
      </c>
      <c r="I98" s="7" t="str">
        <f ca="1">IF(Model!J95=$C$4,_xll.CB.Normal(INDEX(Summary!$C$5:$E$12,7,'Teller 5'!$C$5),(INDEX(Summary!$C$5:$E$12,8,'Teller 5'!$C$5)),0),"")</f>
        <v/>
      </c>
      <c r="J98" s="7" t="str">
        <f t="shared" ca="1" si="5"/>
        <v/>
      </c>
      <c r="K98" s="76" t="str">
        <f t="shared" ca="1" si="6"/>
        <v/>
      </c>
      <c r="L98" s="73">
        <f t="shared" si="7"/>
        <v>0</v>
      </c>
      <c r="M98" s="73">
        <f t="shared" si="8"/>
        <v>0</v>
      </c>
      <c r="N98" s="73">
        <f t="shared" si="9"/>
        <v>0</v>
      </c>
      <c r="O98" s="64"/>
      <c r="P98" s="64"/>
      <c r="Q98" s="64"/>
      <c r="R98" s="64"/>
      <c r="S98" s="64"/>
      <c r="T98" s="64"/>
      <c r="U98" s="64"/>
      <c r="V98" s="64"/>
      <c r="W98" s="64"/>
      <c r="X98" s="64"/>
    </row>
    <row r="99" spans="2:24" outlineLevel="1" x14ac:dyDescent="0.25">
      <c r="B99" s="64"/>
      <c r="C99" s="64"/>
      <c r="D99" s="118">
        <v>92</v>
      </c>
      <c r="E99" s="7">
        <f>Model!D96</f>
        <v>0.64071182448083019</v>
      </c>
      <c r="F99" s="72" t="str">
        <f>'Teller 1'!F99</f>
        <v>Open</v>
      </c>
      <c r="G99" s="75">
        <f ca="1">COUNT($H$8:H98)-COUNTIF($J$8:J98,"&lt;"&amp;TEXT(E99,"General"))</f>
        <v>0</v>
      </c>
      <c r="H99" s="7" t="str">
        <f ca="1">IF(Model!J96=$C$4,MAXA(E99,MAX($J$8:J98)),"")</f>
        <v/>
      </c>
      <c r="I99" s="7" t="str">
        <f ca="1">IF(Model!J96=$C$4,_xll.CB.Normal(INDEX(Summary!$C$5:$E$12,7,'Teller 5'!$C$5),(INDEX(Summary!$C$5:$E$12,8,'Teller 5'!$C$5)),0),"")</f>
        <v/>
      </c>
      <c r="J99" s="7" t="str">
        <f t="shared" ca="1" si="5"/>
        <v/>
      </c>
      <c r="K99" s="76" t="str">
        <f t="shared" ca="1" si="6"/>
        <v/>
      </c>
      <c r="L99" s="73">
        <f t="shared" si="7"/>
        <v>0</v>
      </c>
      <c r="M99" s="73">
        <f t="shared" si="8"/>
        <v>0</v>
      </c>
      <c r="N99" s="73">
        <f t="shared" si="9"/>
        <v>0</v>
      </c>
      <c r="O99" s="64"/>
      <c r="P99" s="64"/>
      <c r="Q99" s="64"/>
      <c r="R99" s="64"/>
      <c r="S99" s="64"/>
      <c r="T99" s="64"/>
      <c r="U99" s="64"/>
      <c r="V99" s="64"/>
      <c r="W99" s="64"/>
      <c r="X99" s="64"/>
    </row>
    <row r="100" spans="2:24" outlineLevel="1" x14ac:dyDescent="0.25">
      <c r="B100" s="64"/>
      <c r="C100" s="64"/>
      <c r="D100" s="118">
        <v>93</v>
      </c>
      <c r="E100" s="7">
        <f>Model!D97</f>
        <v>0.64359993773316326</v>
      </c>
      <c r="F100" s="72" t="str">
        <f>'Teller 1'!F100</f>
        <v>Open</v>
      </c>
      <c r="G100" s="75">
        <f ca="1">COUNT($H$8:H99)-COUNTIF($J$8:J99,"&lt;"&amp;TEXT(E100,"General"))</f>
        <v>0</v>
      </c>
      <c r="H100" s="7" t="str">
        <f ca="1">IF(Model!J97=$C$4,MAXA(E100,MAX($J$8:J99)),"")</f>
        <v/>
      </c>
      <c r="I100" s="7" t="str">
        <f ca="1">IF(Model!J97=$C$4,_xll.CB.Normal(INDEX(Summary!$C$5:$E$12,7,'Teller 5'!$C$5),(INDEX(Summary!$C$5:$E$12,8,'Teller 5'!$C$5)),0),"")</f>
        <v/>
      </c>
      <c r="J100" s="7" t="str">
        <f t="shared" ca="1" si="5"/>
        <v/>
      </c>
      <c r="K100" s="76" t="str">
        <f t="shared" ca="1" si="6"/>
        <v/>
      </c>
      <c r="L100" s="73">
        <f t="shared" si="7"/>
        <v>0</v>
      </c>
      <c r="M100" s="73">
        <f t="shared" si="8"/>
        <v>0</v>
      </c>
      <c r="N100" s="73">
        <f t="shared" si="9"/>
        <v>0</v>
      </c>
      <c r="O100" s="64"/>
      <c r="P100" s="64"/>
      <c r="Q100" s="64"/>
      <c r="R100" s="64"/>
      <c r="S100" s="64"/>
      <c r="T100" s="64"/>
      <c r="U100" s="64"/>
      <c r="V100" s="64"/>
      <c r="W100" s="64"/>
      <c r="X100" s="64"/>
    </row>
    <row r="101" spans="2:24" outlineLevel="1" x14ac:dyDescent="0.25">
      <c r="B101" s="64"/>
      <c r="C101" s="64"/>
      <c r="D101" s="118">
        <v>94</v>
      </c>
      <c r="E101" s="7">
        <f>Model!D98</f>
        <v>0.64648805098549633</v>
      </c>
      <c r="F101" s="72" t="str">
        <f>'Teller 1'!F101</f>
        <v>Open</v>
      </c>
      <c r="G101" s="75">
        <f ca="1">COUNT($H$8:H100)-COUNTIF($J$8:J100,"&lt;"&amp;TEXT(E101,"General"))</f>
        <v>0</v>
      </c>
      <c r="H101" s="7" t="str">
        <f ca="1">IF(Model!J98=$C$4,MAXA(E101,MAX($J$8:J100)),"")</f>
        <v/>
      </c>
      <c r="I101" s="7" t="str">
        <f ca="1">IF(Model!J98=$C$4,_xll.CB.Normal(INDEX(Summary!$C$5:$E$12,7,'Teller 5'!$C$5),(INDEX(Summary!$C$5:$E$12,8,'Teller 5'!$C$5)),0),"")</f>
        <v/>
      </c>
      <c r="J101" s="7" t="str">
        <f t="shared" ca="1" si="5"/>
        <v/>
      </c>
      <c r="K101" s="76" t="str">
        <f t="shared" ca="1" si="6"/>
        <v/>
      </c>
      <c r="L101" s="73">
        <f t="shared" si="7"/>
        <v>0</v>
      </c>
      <c r="M101" s="73">
        <f t="shared" si="8"/>
        <v>0</v>
      </c>
      <c r="N101" s="73">
        <f t="shared" si="9"/>
        <v>0</v>
      </c>
      <c r="O101" s="64"/>
      <c r="P101" s="64"/>
      <c r="Q101" s="64"/>
      <c r="R101" s="64"/>
      <c r="S101" s="64"/>
      <c r="T101" s="64"/>
      <c r="U101" s="64"/>
      <c r="V101" s="64"/>
      <c r="W101" s="64"/>
      <c r="X101" s="64"/>
    </row>
    <row r="102" spans="2:24" outlineLevel="1" x14ac:dyDescent="0.25">
      <c r="B102" s="64"/>
      <c r="C102" s="64"/>
      <c r="D102" s="118">
        <v>95</v>
      </c>
      <c r="E102" s="7">
        <f>Model!D99</f>
        <v>0.6493761642378294</v>
      </c>
      <c r="F102" s="72" t="str">
        <f>'Teller 1'!F102</f>
        <v>Open</v>
      </c>
      <c r="G102" s="75">
        <f ca="1">COUNT($H$8:H101)-COUNTIF($J$8:J101,"&lt;"&amp;TEXT(E102,"General"))</f>
        <v>0</v>
      </c>
      <c r="H102" s="7" t="str">
        <f ca="1">IF(Model!J99=$C$4,MAXA(E102,MAX($J$8:J101)),"")</f>
        <v/>
      </c>
      <c r="I102" s="7" t="str">
        <f ca="1">IF(Model!J99=$C$4,_xll.CB.Normal(INDEX(Summary!$C$5:$E$12,7,'Teller 5'!$C$5),(INDEX(Summary!$C$5:$E$12,8,'Teller 5'!$C$5)),0),"")</f>
        <v/>
      </c>
      <c r="J102" s="7" t="str">
        <f t="shared" ca="1" si="5"/>
        <v/>
      </c>
      <c r="K102" s="76" t="str">
        <f t="shared" ca="1" si="6"/>
        <v/>
      </c>
      <c r="L102" s="73">
        <f t="shared" si="7"/>
        <v>0</v>
      </c>
      <c r="M102" s="73">
        <f t="shared" si="8"/>
        <v>0</v>
      </c>
      <c r="N102" s="73">
        <f t="shared" si="9"/>
        <v>0</v>
      </c>
      <c r="O102" s="64"/>
      <c r="P102" s="64"/>
      <c r="Q102" s="64"/>
      <c r="R102" s="64"/>
      <c r="S102" s="64"/>
      <c r="T102" s="64"/>
      <c r="U102" s="64"/>
      <c r="V102" s="64"/>
      <c r="W102" s="64"/>
      <c r="X102" s="64"/>
    </row>
    <row r="103" spans="2:24" outlineLevel="1" x14ac:dyDescent="0.25">
      <c r="B103" s="64"/>
      <c r="C103" s="64"/>
      <c r="D103" s="118">
        <v>96</v>
      </c>
      <c r="E103" s="7">
        <f>Model!D100</f>
        <v>0.65226427749016247</v>
      </c>
      <c r="F103" s="72" t="str">
        <f>'Teller 1'!F103</f>
        <v>Open</v>
      </c>
      <c r="G103" s="75">
        <f ca="1">COUNT($H$8:H102)-COUNTIF($J$8:J102,"&lt;"&amp;TEXT(E103,"General"))</f>
        <v>0</v>
      </c>
      <c r="H103" s="7" t="str">
        <f ca="1">IF(Model!J100=$C$4,MAXA(E103,MAX($J$8:J102)),"")</f>
        <v/>
      </c>
      <c r="I103" s="7" t="str">
        <f ca="1">IF(Model!J100=$C$4,_xll.CB.Normal(INDEX(Summary!$C$5:$E$12,7,'Teller 5'!$C$5),(INDEX(Summary!$C$5:$E$12,8,'Teller 5'!$C$5)),0),"")</f>
        <v/>
      </c>
      <c r="J103" s="7" t="str">
        <f t="shared" ca="1" si="5"/>
        <v/>
      </c>
      <c r="K103" s="76" t="str">
        <f t="shared" ca="1" si="6"/>
        <v/>
      </c>
      <c r="L103" s="73">
        <f t="shared" si="7"/>
        <v>0</v>
      </c>
      <c r="M103" s="73">
        <f t="shared" si="8"/>
        <v>0</v>
      </c>
      <c r="N103" s="73">
        <f t="shared" si="9"/>
        <v>0</v>
      </c>
      <c r="O103" s="64"/>
      <c r="P103" s="64"/>
      <c r="Q103" s="64"/>
      <c r="R103" s="64"/>
      <c r="S103" s="64"/>
      <c r="T103" s="64"/>
      <c r="U103" s="64"/>
      <c r="V103" s="64"/>
      <c r="W103" s="64"/>
      <c r="X103" s="64"/>
    </row>
    <row r="104" spans="2:24" outlineLevel="1" x14ac:dyDescent="0.25">
      <c r="B104" s="64"/>
      <c r="C104" s="64"/>
      <c r="D104" s="118">
        <v>97</v>
      </c>
      <c r="E104" s="7">
        <f>Model!D101</f>
        <v>0.65515239074249554</v>
      </c>
      <c r="F104" s="72" t="str">
        <f>'Teller 1'!F104</f>
        <v>Open</v>
      </c>
      <c r="G104" s="75">
        <f ca="1">COUNT($H$8:H103)-COUNTIF($J$8:J103,"&lt;"&amp;TEXT(E104,"General"))</f>
        <v>0</v>
      </c>
      <c r="H104" s="7" t="str">
        <f ca="1">IF(Model!J101=$C$4,MAXA(E104,MAX($J$8:J103)),"")</f>
        <v/>
      </c>
      <c r="I104" s="7" t="str">
        <f ca="1">IF(Model!J101=$C$4,_xll.CB.Normal(INDEX(Summary!$C$5:$E$12,7,'Teller 5'!$C$5),(INDEX(Summary!$C$5:$E$12,8,'Teller 5'!$C$5)),0),"")</f>
        <v/>
      </c>
      <c r="J104" s="7" t="str">
        <f t="shared" ca="1" si="5"/>
        <v/>
      </c>
      <c r="K104" s="76" t="str">
        <f t="shared" ca="1" si="6"/>
        <v/>
      </c>
      <c r="L104" s="73">
        <f t="shared" si="7"/>
        <v>0</v>
      </c>
      <c r="M104" s="73">
        <f t="shared" si="8"/>
        <v>0</v>
      </c>
      <c r="N104" s="73">
        <f t="shared" si="9"/>
        <v>0</v>
      </c>
      <c r="O104" s="64"/>
      <c r="P104" s="64"/>
      <c r="Q104" s="64"/>
      <c r="R104" s="64"/>
      <c r="S104" s="64"/>
      <c r="T104" s="64"/>
      <c r="U104" s="64"/>
      <c r="V104" s="64"/>
      <c r="W104" s="64"/>
      <c r="X104" s="64"/>
    </row>
    <row r="105" spans="2:24" outlineLevel="1" x14ac:dyDescent="0.25">
      <c r="B105" s="64"/>
      <c r="C105" s="64"/>
      <c r="D105" s="118">
        <v>98</v>
      </c>
      <c r="E105" s="7">
        <f>Model!D102</f>
        <v>0.65804050399482861</v>
      </c>
      <c r="F105" s="72" t="str">
        <f>'Teller 1'!F105</f>
        <v>Open</v>
      </c>
      <c r="G105" s="75">
        <f ca="1">COUNT($H$8:H104)-COUNTIF($J$8:J104,"&lt;"&amp;TEXT(E105,"General"))</f>
        <v>0</v>
      </c>
      <c r="H105" s="7" t="str">
        <f ca="1">IF(Model!J102=$C$4,MAXA(E105,MAX($J$8:J104)),"")</f>
        <v/>
      </c>
      <c r="I105" s="7" t="str">
        <f ca="1">IF(Model!J102=$C$4,_xll.CB.Normal(INDEX(Summary!$C$5:$E$12,7,'Teller 5'!$C$5),(INDEX(Summary!$C$5:$E$12,8,'Teller 5'!$C$5)),0),"")</f>
        <v/>
      </c>
      <c r="J105" s="7" t="str">
        <f t="shared" ca="1" si="5"/>
        <v/>
      </c>
      <c r="K105" s="76" t="str">
        <f t="shared" ca="1" si="6"/>
        <v/>
      </c>
      <c r="L105" s="73">
        <f t="shared" si="7"/>
        <v>0</v>
      </c>
      <c r="M105" s="73">
        <f t="shared" si="8"/>
        <v>0</v>
      </c>
      <c r="N105" s="73">
        <f t="shared" si="9"/>
        <v>0</v>
      </c>
      <c r="O105" s="64"/>
      <c r="P105" s="64"/>
      <c r="Q105" s="64"/>
      <c r="R105" s="64"/>
      <c r="S105" s="64"/>
      <c r="T105" s="64"/>
      <c r="U105" s="64"/>
      <c r="V105" s="64"/>
      <c r="W105" s="64"/>
      <c r="X105" s="64"/>
    </row>
    <row r="106" spans="2:24" outlineLevel="1" x14ac:dyDescent="0.25">
      <c r="B106" s="64"/>
      <c r="C106" s="64"/>
      <c r="D106" s="118">
        <v>99</v>
      </c>
      <c r="E106" s="7">
        <f>Model!D103</f>
        <v>0.66092861724716168</v>
      </c>
      <c r="F106" s="72" t="str">
        <f>'Teller 1'!F106</f>
        <v>Open</v>
      </c>
      <c r="G106" s="75">
        <f ca="1">COUNT($H$8:H105)-COUNTIF($J$8:J105,"&lt;"&amp;TEXT(E106,"General"))</f>
        <v>0</v>
      </c>
      <c r="H106" s="7" t="str">
        <f ca="1">IF(Model!J103=$C$4,MAXA(E106,MAX($J$8:J105)),"")</f>
        <v/>
      </c>
      <c r="I106" s="7" t="str">
        <f ca="1">IF(Model!J103=$C$4,_xll.CB.Normal(INDEX(Summary!$C$5:$E$12,7,'Teller 5'!$C$5),(INDEX(Summary!$C$5:$E$12,8,'Teller 5'!$C$5)),0),"")</f>
        <v/>
      </c>
      <c r="J106" s="7" t="str">
        <f t="shared" ca="1" si="5"/>
        <v/>
      </c>
      <c r="K106" s="76" t="str">
        <f t="shared" ca="1" si="6"/>
        <v/>
      </c>
      <c r="L106" s="73">
        <f t="shared" si="7"/>
        <v>0</v>
      </c>
      <c r="M106" s="73">
        <f t="shared" si="8"/>
        <v>0</v>
      </c>
      <c r="N106" s="73">
        <f t="shared" si="9"/>
        <v>0</v>
      </c>
      <c r="O106" s="64"/>
      <c r="P106" s="64"/>
      <c r="Q106" s="64"/>
      <c r="R106" s="64"/>
      <c r="S106" s="64"/>
      <c r="T106" s="64"/>
      <c r="U106" s="64"/>
      <c r="V106" s="64"/>
      <c r="W106" s="64"/>
      <c r="X106" s="64"/>
    </row>
    <row r="107" spans="2:24" outlineLevel="1" x14ac:dyDescent="0.25">
      <c r="B107" s="64"/>
      <c r="C107" s="64"/>
      <c r="D107" s="118">
        <v>100</v>
      </c>
      <c r="E107" s="7">
        <f>Model!D104</f>
        <v>0.66381673049949474</v>
      </c>
      <c r="F107" s="72" t="str">
        <f>'Teller 1'!F107</f>
        <v>Open</v>
      </c>
      <c r="G107" s="75">
        <f ca="1">COUNT($H$8:H106)-COUNTIF($J$8:J106,"&lt;"&amp;TEXT(E107,"General"))</f>
        <v>0</v>
      </c>
      <c r="H107" s="7" t="str">
        <f ca="1">IF(Model!J104=$C$4,MAXA(E107,MAX($J$8:J106)),"")</f>
        <v/>
      </c>
      <c r="I107" s="7" t="str">
        <f ca="1">IF(Model!J104=$C$4,_xll.CB.Normal(INDEX(Summary!$C$5:$E$12,7,'Teller 5'!$C$5),(INDEX(Summary!$C$5:$E$12,8,'Teller 5'!$C$5)),0),"")</f>
        <v/>
      </c>
      <c r="J107" s="7" t="str">
        <f t="shared" ca="1" si="5"/>
        <v/>
      </c>
      <c r="K107" s="76" t="str">
        <f t="shared" ca="1" si="6"/>
        <v/>
      </c>
      <c r="L107" s="73">
        <f t="shared" si="7"/>
        <v>0</v>
      </c>
      <c r="M107" s="73">
        <f t="shared" si="8"/>
        <v>0</v>
      </c>
      <c r="N107" s="73">
        <f t="shared" si="9"/>
        <v>0</v>
      </c>
      <c r="O107" s="64"/>
      <c r="P107" s="64"/>
      <c r="Q107" s="64"/>
      <c r="R107" s="64"/>
      <c r="S107" s="64"/>
      <c r="T107" s="64"/>
      <c r="U107" s="64"/>
      <c r="V107" s="64"/>
      <c r="W107" s="64"/>
      <c r="X107" s="64"/>
    </row>
    <row r="108" spans="2:24" outlineLevel="1" x14ac:dyDescent="0.25">
      <c r="B108" s="64"/>
      <c r="C108" s="64"/>
      <c r="D108" s="118">
        <v>101</v>
      </c>
      <c r="E108" s="7">
        <f>Model!D105</f>
        <v>0.66670484375182781</v>
      </c>
      <c r="F108" s="72" t="str">
        <f>'Teller 1'!F108</f>
        <v>Open</v>
      </c>
      <c r="G108" s="75">
        <f ca="1">COUNT($H$8:H107)-COUNTIF($J$8:J107,"&lt;"&amp;TEXT(E108,"General"))</f>
        <v>0</v>
      </c>
      <c r="H108" s="7" t="str">
        <f ca="1">IF(Model!J105=$C$4,MAXA(E108,MAX($J$8:J107)),"")</f>
        <v/>
      </c>
      <c r="I108" s="7" t="str">
        <f ca="1">IF(Model!J105=$C$4,_xll.CB.Normal(INDEX(Summary!$C$5:$E$12,7,'Teller 5'!$C$5),(INDEX(Summary!$C$5:$E$12,8,'Teller 5'!$C$5)),0),"")</f>
        <v/>
      </c>
      <c r="J108" s="7" t="str">
        <f t="shared" ca="1" si="5"/>
        <v/>
      </c>
      <c r="K108" s="76" t="str">
        <f t="shared" ca="1" si="6"/>
        <v/>
      </c>
      <c r="L108" s="73">
        <f t="shared" si="7"/>
        <v>0</v>
      </c>
      <c r="M108" s="73">
        <f t="shared" si="8"/>
        <v>0</v>
      </c>
      <c r="N108" s="73">
        <f t="shared" si="9"/>
        <v>0</v>
      </c>
      <c r="O108" s="64"/>
      <c r="P108" s="64"/>
      <c r="Q108" s="64"/>
      <c r="R108" s="64"/>
      <c r="S108" s="64"/>
      <c r="T108" s="64"/>
      <c r="U108" s="64"/>
      <c r="V108" s="64"/>
      <c r="W108" s="64"/>
      <c r="X108" s="64"/>
    </row>
    <row r="109" spans="2:24" outlineLevel="1" x14ac:dyDescent="0.25">
      <c r="B109" s="64"/>
      <c r="C109" s="64"/>
      <c r="D109" s="118">
        <v>102</v>
      </c>
      <c r="E109" s="7">
        <f>Model!D106</f>
        <v>0.66959295700416088</v>
      </c>
      <c r="F109" s="72" t="str">
        <f>'Teller 1'!F109</f>
        <v>Open</v>
      </c>
      <c r="G109" s="75">
        <f ca="1">COUNT($H$8:H108)-COUNTIF($J$8:J108,"&lt;"&amp;TEXT(E109,"General"))</f>
        <v>0</v>
      </c>
      <c r="H109" s="7" t="str">
        <f ca="1">IF(Model!J106=$C$4,MAXA(E109,MAX($J$8:J108)),"")</f>
        <v/>
      </c>
      <c r="I109" s="7" t="str">
        <f ca="1">IF(Model!J106=$C$4,_xll.CB.Normal(INDEX(Summary!$C$5:$E$12,7,'Teller 5'!$C$5),(INDEX(Summary!$C$5:$E$12,8,'Teller 5'!$C$5)),0),"")</f>
        <v/>
      </c>
      <c r="J109" s="7" t="str">
        <f t="shared" ca="1" si="5"/>
        <v/>
      </c>
      <c r="K109" s="76" t="str">
        <f t="shared" ca="1" si="6"/>
        <v/>
      </c>
      <c r="L109" s="73">
        <f t="shared" si="7"/>
        <v>0</v>
      </c>
      <c r="M109" s="73">
        <f t="shared" si="8"/>
        <v>0</v>
      </c>
      <c r="N109" s="73">
        <f t="shared" si="9"/>
        <v>0</v>
      </c>
      <c r="O109" s="64"/>
      <c r="P109" s="64"/>
      <c r="Q109" s="64"/>
      <c r="R109" s="64"/>
      <c r="S109" s="64"/>
      <c r="T109" s="64"/>
      <c r="U109" s="64"/>
      <c r="V109" s="64"/>
      <c r="W109" s="64"/>
      <c r="X109" s="64"/>
    </row>
    <row r="110" spans="2:24" outlineLevel="1" x14ac:dyDescent="0.25">
      <c r="B110" s="64"/>
      <c r="C110" s="64"/>
      <c r="D110" s="118">
        <v>103</v>
      </c>
      <c r="E110" s="7">
        <f>Model!D107</f>
        <v>0.67248107025649395</v>
      </c>
      <c r="F110" s="72" t="str">
        <f>'Teller 1'!F110</f>
        <v>Open</v>
      </c>
      <c r="G110" s="75">
        <f ca="1">COUNT($H$8:H109)-COUNTIF($J$8:J109,"&lt;"&amp;TEXT(E110,"General"))</f>
        <v>0</v>
      </c>
      <c r="H110" s="7" t="str">
        <f ca="1">IF(Model!J107=$C$4,MAXA(E110,MAX($J$8:J109)),"")</f>
        <v/>
      </c>
      <c r="I110" s="7" t="str">
        <f ca="1">IF(Model!J107=$C$4,_xll.CB.Normal(INDEX(Summary!$C$5:$E$12,7,'Teller 5'!$C$5),(INDEX(Summary!$C$5:$E$12,8,'Teller 5'!$C$5)),0),"")</f>
        <v/>
      </c>
      <c r="J110" s="7" t="str">
        <f t="shared" ca="1" si="5"/>
        <v/>
      </c>
      <c r="K110" s="76" t="str">
        <f t="shared" ca="1" si="6"/>
        <v/>
      </c>
      <c r="L110" s="73">
        <f t="shared" si="7"/>
        <v>0</v>
      </c>
      <c r="M110" s="73">
        <f t="shared" si="8"/>
        <v>0</v>
      </c>
      <c r="N110" s="73">
        <f t="shared" si="9"/>
        <v>0</v>
      </c>
      <c r="O110" s="64"/>
      <c r="P110" s="64"/>
      <c r="Q110" s="64"/>
      <c r="R110" s="64"/>
      <c r="S110" s="64"/>
      <c r="T110" s="64"/>
      <c r="U110" s="64"/>
      <c r="V110" s="64"/>
      <c r="W110" s="64"/>
      <c r="X110" s="64"/>
    </row>
    <row r="111" spans="2:24" outlineLevel="1" x14ac:dyDescent="0.25">
      <c r="B111" s="64"/>
      <c r="C111" s="64"/>
      <c r="D111" s="118">
        <v>104</v>
      </c>
      <c r="E111" s="7">
        <f>Model!D108</f>
        <v>0.67536918350882702</v>
      </c>
      <c r="F111" s="72" t="str">
        <f>'Teller 1'!F111</f>
        <v>Open</v>
      </c>
      <c r="G111" s="75">
        <f ca="1">COUNT($H$8:H110)-COUNTIF($J$8:J110,"&lt;"&amp;TEXT(E111,"General"))</f>
        <v>0</v>
      </c>
      <c r="H111" s="7" t="str">
        <f ca="1">IF(Model!J108=$C$4,MAXA(E111,MAX($J$8:J110)),"")</f>
        <v/>
      </c>
      <c r="I111" s="7" t="str">
        <f ca="1">IF(Model!J108=$C$4,_xll.CB.Normal(INDEX(Summary!$C$5:$E$12,7,'Teller 5'!$C$5),(INDEX(Summary!$C$5:$E$12,8,'Teller 5'!$C$5)),0),"")</f>
        <v/>
      </c>
      <c r="J111" s="7" t="str">
        <f t="shared" ca="1" si="5"/>
        <v/>
      </c>
      <c r="K111" s="76" t="str">
        <f t="shared" ca="1" si="6"/>
        <v/>
      </c>
      <c r="L111" s="73">
        <f t="shared" si="7"/>
        <v>0</v>
      </c>
      <c r="M111" s="73">
        <f t="shared" si="8"/>
        <v>0</v>
      </c>
      <c r="N111" s="73">
        <f t="shared" si="9"/>
        <v>0</v>
      </c>
      <c r="O111" s="64"/>
      <c r="P111" s="64"/>
      <c r="Q111" s="64"/>
      <c r="R111" s="64"/>
      <c r="S111" s="64"/>
      <c r="T111" s="64"/>
      <c r="U111" s="64"/>
      <c r="V111" s="64"/>
      <c r="W111" s="64"/>
      <c r="X111" s="64"/>
    </row>
    <row r="112" spans="2:24" outlineLevel="1" x14ac:dyDescent="0.25">
      <c r="B112" s="64"/>
      <c r="C112" s="64"/>
      <c r="D112" s="118">
        <v>105</v>
      </c>
      <c r="E112" s="7">
        <f>Model!D109</f>
        <v>0.67825729676116009</v>
      </c>
      <c r="F112" s="72" t="str">
        <f>'Teller 1'!F112</f>
        <v>Open</v>
      </c>
      <c r="G112" s="75">
        <f ca="1">COUNT($H$8:H111)-COUNTIF($J$8:J111,"&lt;"&amp;TEXT(E112,"General"))</f>
        <v>0</v>
      </c>
      <c r="H112" s="7" t="str">
        <f ca="1">IF(Model!J109=$C$4,MAXA(E112,MAX($J$8:J111)),"")</f>
        <v/>
      </c>
      <c r="I112" s="7" t="str">
        <f ca="1">IF(Model!J109=$C$4,_xll.CB.Normal(INDEX(Summary!$C$5:$E$12,7,'Teller 5'!$C$5),(INDEX(Summary!$C$5:$E$12,8,'Teller 5'!$C$5)),0),"")</f>
        <v/>
      </c>
      <c r="J112" s="7" t="str">
        <f t="shared" ca="1" si="5"/>
        <v/>
      </c>
      <c r="K112" s="76" t="str">
        <f t="shared" ca="1" si="6"/>
        <v/>
      </c>
      <c r="L112" s="73">
        <f t="shared" si="7"/>
        <v>0</v>
      </c>
      <c r="M112" s="73">
        <f t="shared" si="8"/>
        <v>0</v>
      </c>
      <c r="N112" s="73">
        <f t="shared" si="9"/>
        <v>0</v>
      </c>
      <c r="O112" s="64"/>
      <c r="P112" s="64"/>
      <c r="Q112" s="64"/>
      <c r="R112" s="64"/>
      <c r="S112" s="64"/>
      <c r="T112" s="64"/>
      <c r="U112" s="64"/>
      <c r="V112" s="64"/>
      <c r="W112" s="64"/>
      <c r="X112" s="64"/>
    </row>
    <row r="113" spans="2:24" outlineLevel="1" x14ac:dyDescent="0.25">
      <c r="B113" s="64"/>
      <c r="C113" s="64"/>
      <c r="D113" s="118">
        <v>106</v>
      </c>
      <c r="E113" s="7">
        <f>Model!D110</f>
        <v>0.68114541001349316</v>
      </c>
      <c r="F113" s="72" t="str">
        <f>'Teller 1'!F113</f>
        <v>Open</v>
      </c>
      <c r="G113" s="75">
        <f ca="1">COUNT($H$8:H112)-COUNTIF($J$8:J112,"&lt;"&amp;TEXT(E113,"General"))</f>
        <v>0</v>
      </c>
      <c r="H113" s="7" t="str">
        <f ca="1">IF(Model!J110=$C$4,MAXA(E113,MAX($J$8:J112)),"")</f>
        <v/>
      </c>
      <c r="I113" s="7" t="str">
        <f ca="1">IF(Model!J110=$C$4,_xll.CB.Normal(INDEX(Summary!$C$5:$E$12,7,'Teller 5'!$C$5),(INDEX(Summary!$C$5:$E$12,8,'Teller 5'!$C$5)),0),"")</f>
        <v/>
      </c>
      <c r="J113" s="7" t="str">
        <f t="shared" ca="1" si="5"/>
        <v/>
      </c>
      <c r="K113" s="76" t="str">
        <f t="shared" ca="1" si="6"/>
        <v/>
      </c>
      <c r="L113" s="73">
        <f t="shared" si="7"/>
        <v>0</v>
      </c>
      <c r="M113" s="73">
        <f t="shared" si="8"/>
        <v>0</v>
      </c>
      <c r="N113" s="73">
        <f t="shared" si="9"/>
        <v>0</v>
      </c>
      <c r="O113" s="64"/>
      <c r="P113" s="64"/>
      <c r="Q113" s="64"/>
      <c r="R113" s="64"/>
      <c r="S113" s="64"/>
      <c r="T113" s="64"/>
      <c r="U113" s="64"/>
      <c r="V113" s="64"/>
      <c r="W113" s="64"/>
      <c r="X113" s="64"/>
    </row>
    <row r="114" spans="2:24" outlineLevel="1" x14ac:dyDescent="0.25">
      <c r="B114" s="64"/>
      <c r="C114" s="64"/>
      <c r="D114" s="118">
        <v>107</v>
      </c>
      <c r="E114" s="7">
        <f>Model!D111</f>
        <v>0.68403352326582623</v>
      </c>
      <c r="F114" s="72" t="str">
        <f>'Teller 1'!F114</f>
        <v>Open</v>
      </c>
      <c r="G114" s="75">
        <f ca="1">COUNT($H$8:H113)-COUNTIF($J$8:J113,"&lt;"&amp;TEXT(E114,"General"))</f>
        <v>0</v>
      </c>
      <c r="H114" s="7" t="str">
        <f ca="1">IF(Model!J111=$C$4,MAXA(E114,MAX($J$8:J113)),"")</f>
        <v/>
      </c>
      <c r="I114" s="7" t="str">
        <f ca="1">IF(Model!J111=$C$4,_xll.CB.Normal(INDEX(Summary!$C$5:$E$12,7,'Teller 5'!$C$5),(INDEX(Summary!$C$5:$E$12,8,'Teller 5'!$C$5)),0),"")</f>
        <v/>
      </c>
      <c r="J114" s="7" t="str">
        <f t="shared" ca="1" si="5"/>
        <v/>
      </c>
      <c r="K114" s="76" t="str">
        <f t="shared" ca="1" si="6"/>
        <v/>
      </c>
      <c r="L114" s="73">
        <f t="shared" si="7"/>
        <v>0</v>
      </c>
      <c r="M114" s="73">
        <f t="shared" si="8"/>
        <v>0</v>
      </c>
      <c r="N114" s="73">
        <f t="shared" si="9"/>
        <v>0</v>
      </c>
      <c r="O114" s="64"/>
      <c r="P114" s="64"/>
      <c r="Q114" s="64"/>
      <c r="R114" s="64"/>
      <c r="S114" s="64"/>
      <c r="T114" s="64"/>
      <c r="U114" s="64"/>
      <c r="V114" s="64"/>
      <c r="W114" s="64"/>
      <c r="X114" s="64"/>
    </row>
    <row r="115" spans="2:24" outlineLevel="1" x14ac:dyDescent="0.25">
      <c r="B115" s="64"/>
      <c r="C115" s="64"/>
      <c r="D115" s="118">
        <v>108</v>
      </c>
      <c r="E115" s="7">
        <f>Model!D112</f>
        <v>0.6869216365181593</v>
      </c>
      <c r="F115" s="72" t="str">
        <f>'Teller 1'!F115</f>
        <v>Open</v>
      </c>
      <c r="G115" s="75">
        <f ca="1">COUNT($H$8:H114)-COUNTIF($J$8:J114,"&lt;"&amp;TEXT(E115,"General"))</f>
        <v>0</v>
      </c>
      <c r="H115" s="7" t="str">
        <f ca="1">IF(Model!J112=$C$4,MAXA(E115,MAX($J$8:J114)),"")</f>
        <v/>
      </c>
      <c r="I115" s="7" t="str">
        <f ca="1">IF(Model!J112=$C$4,_xll.CB.Normal(INDEX(Summary!$C$5:$E$12,7,'Teller 5'!$C$5),(INDEX(Summary!$C$5:$E$12,8,'Teller 5'!$C$5)),0),"")</f>
        <v/>
      </c>
      <c r="J115" s="7" t="str">
        <f t="shared" ca="1" si="5"/>
        <v/>
      </c>
      <c r="K115" s="76" t="str">
        <f t="shared" ca="1" si="6"/>
        <v/>
      </c>
      <c r="L115" s="73">
        <f t="shared" si="7"/>
        <v>0</v>
      </c>
      <c r="M115" s="73">
        <f t="shared" si="8"/>
        <v>0</v>
      </c>
      <c r="N115" s="73">
        <f t="shared" si="9"/>
        <v>0</v>
      </c>
      <c r="O115" s="64"/>
      <c r="P115" s="64"/>
      <c r="Q115" s="64"/>
      <c r="R115" s="64"/>
      <c r="S115" s="64"/>
      <c r="T115" s="64"/>
      <c r="U115" s="64"/>
      <c r="V115" s="64"/>
      <c r="W115" s="64"/>
      <c r="X115" s="64"/>
    </row>
    <row r="116" spans="2:24" outlineLevel="1" x14ac:dyDescent="0.25">
      <c r="B116" s="64"/>
      <c r="C116" s="64"/>
      <c r="D116" s="118">
        <v>109</v>
      </c>
      <c r="E116" s="7">
        <f>Model!D113</f>
        <v>0.68980974977049236</v>
      </c>
      <c r="F116" s="72" t="str">
        <f>'Teller 1'!F116</f>
        <v>Open</v>
      </c>
      <c r="G116" s="75">
        <f ca="1">COUNT($H$8:H115)-COUNTIF($J$8:J115,"&lt;"&amp;TEXT(E116,"General"))</f>
        <v>0</v>
      </c>
      <c r="H116" s="7" t="str">
        <f ca="1">IF(Model!J113=$C$4,MAXA(E116,MAX($J$8:J115)),"")</f>
        <v/>
      </c>
      <c r="I116" s="7" t="str">
        <f ca="1">IF(Model!J113=$C$4,_xll.CB.Normal(INDEX(Summary!$C$5:$E$12,7,'Teller 5'!$C$5),(INDEX(Summary!$C$5:$E$12,8,'Teller 5'!$C$5)),0),"")</f>
        <v/>
      </c>
      <c r="J116" s="7" t="str">
        <f t="shared" ca="1" si="5"/>
        <v/>
      </c>
      <c r="K116" s="76" t="str">
        <f t="shared" ca="1" si="6"/>
        <v/>
      </c>
      <c r="L116" s="73">
        <f t="shared" si="7"/>
        <v>0</v>
      </c>
      <c r="M116" s="73">
        <f t="shared" si="8"/>
        <v>0</v>
      </c>
      <c r="N116" s="73">
        <f t="shared" si="9"/>
        <v>0</v>
      </c>
      <c r="O116" s="64"/>
      <c r="P116" s="64"/>
      <c r="Q116" s="64"/>
      <c r="R116" s="64"/>
      <c r="S116" s="64"/>
      <c r="T116" s="64"/>
      <c r="U116" s="64"/>
      <c r="V116" s="64"/>
      <c r="W116" s="64"/>
      <c r="X116" s="64"/>
    </row>
    <row r="117" spans="2:24" outlineLevel="1" x14ac:dyDescent="0.25">
      <c r="B117" s="64"/>
      <c r="C117" s="64"/>
      <c r="D117" s="118">
        <v>110</v>
      </c>
      <c r="E117" s="7">
        <f>Model!D114</f>
        <v>0.69269786302282543</v>
      </c>
      <c r="F117" s="72" t="str">
        <f>'Teller 1'!F117</f>
        <v>Open</v>
      </c>
      <c r="G117" s="75">
        <f ca="1">COUNT($H$8:H116)-COUNTIF($J$8:J116,"&lt;"&amp;TEXT(E117,"General"))</f>
        <v>0</v>
      </c>
      <c r="H117" s="7" t="str">
        <f ca="1">IF(Model!J114=$C$4,MAXA(E117,MAX($J$8:J116)),"")</f>
        <v/>
      </c>
      <c r="I117" s="7" t="str">
        <f ca="1">IF(Model!J114=$C$4,_xll.CB.Normal(INDEX(Summary!$C$5:$E$12,7,'Teller 5'!$C$5),(INDEX(Summary!$C$5:$E$12,8,'Teller 5'!$C$5)),0),"")</f>
        <v/>
      </c>
      <c r="J117" s="7" t="str">
        <f t="shared" ca="1" si="5"/>
        <v/>
      </c>
      <c r="K117" s="76" t="str">
        <f t="shared" ca="1" si="6"/>
        <v/>
      </c>
      <c r="L117" s="73">
        <f t="shared" si="7"/>
        <v>0</v>
      </c>
      <c r="M117" s="73">
        <f t="shared" si="8"/>
        <v>0</v>
      </c>
      <c r="N117" s="73">
        <f t="shared" si="9"/>
        <v>0</v>
      </c>
      <c r="O117" s="64"/>
      <c r="P117" s="64"/>
      <c r="Q117" s="64"/>
      <c r="R117" s="64"/>
      <c r="S117" s="64"/>
      <c r="T117" s="64"/>
      <c r="U117" s="64"/>
      <c r="V117" s="64"/>
      <c r="W117" s="64"/>
      <c r="X117" s="64"/>
    </row>
    <row r="118" spans="2:24" outlineLevel="1" x14ac:dyDescent="0.25">
      <c r="B118" s="64"/>
      <c r="C118" s="64"/>
      <c r="D118" s="118">
        <v>111</v>
      </c>
      <c r="E118" s="7">
        <f>Model!D115</f>
        <v>0.6955859762751585</v>
      </c>
      <c r="F118" s="72" t="str">
        <f>'Teller 1'!F118</f>
        <v>Open</v>
      </c>
      <c r="G118" s="75">
        <f ca="1">COUNT($H$8:H117)-COUNTIF($J$8:J117,"&lt;"&amp;TEXT(E118,"General"))</f>
        <v>0</v>
      </c>
      <c r="H118" s="7" t="str">
        <f ca="1">IF(Model!J115=$C$4,MAXA(E118,MAX($J$8:J117)),"")</f>
        <v/>
      </c>
      <c r="I118" s="7" t="str">
        <f ca="1">IF(Model!J115=$C$4,_xll.CB.Normal(INDEX(Summary!$C$5:$E$12,7,'Teller 5'!$C$5),(INDEX(Summary!$C$5:$E$12,8,'Teller 5'!$C$5)),0),"")</f>
        <v/>
      </c>
      <c r="J118" s="7" t="str">
        <f t="shared" ca="1" si="5"/>
        <v/>
      </c>
      <c r="K118" s="76" t="str">
        <f t="shared" ca="1" si="6"/>
        <v/>
      </c>
      <c r="L118" s="73">
        <f t="shared" si="7"/>
        <v>0</v>
      </c>
      <c r="M118" s="73">
        <f t="shared" si="8"/>
        <v>0</v>
      </c>
      <c r="N118" s="73">
        <f t="shared" si="9"/>
        <v>0</v>
      </c>
      <c r="O118" s="64"/>
      <c r="P118" s="64"/>
      <c r="Q118" s="64"/>
      <c r="R118" s="64"/>
      <c r="S118" s="64"/>
      <c r="T118" s="64"/>
      <c r="U118" s="64"/>
      <c r="V118" s="64"/>
      <c r="W118" s="64"/>
      <c r="X118" s="64"/>
    </row>
    <row r="119" spans="2:24" outlineLevel="1" x14ac:dyDescent="0.25">
      <c r="B119" s="64"/>
      <c r="C119" s="64"/>
      <c r="D119" s="118">
        <v>112</v>
      </c>
      <c r="E119" s="7">
        <f>Model!D116</f>
        <v>0.69847408952749157</v>
      </c>
      <c r="F119" s="72" t="str">
        <f>'Teller 1'!F119</f>
        <v>Open</v>
      </c>
      <c r="G119" s="75">
        <f ca="1">COUNT($H$8:H118)-COUNTIF($J$8:J118,"&lt;"&amp;TEXT(E119,"General"))</f>
        <v>0</v>
      </c>
      <c r="H119" s="7" t="str">
        <f ca="1">IF(Model!J116=$C$4,MAXA(E119,MAX($J$8:J118)),"")</f>
        <v/>
      </c>
      <c r="I119" s="7" t="str">
        <f ca="1">IF(Model!J116=$C$4,_xll.CB.Normal(INDEX(Summary!$C$5:$E$12,7,'Teller 5'!$C$5),(INDEX(Summary!$C$5:$E$12,8,'Teller 5'!$C$5)),0),"")</f>
        <v/>
      </c>
      <c r="J119" s="7" t="str">
        <f t="shared" ca="1" si="5"/>
        <v/>
      </c>
      <c r="K119" s="76" t="str">
        <f t="shared" ca="1" si="6"/>
        <v/>
      </c>
      <c r="L119" s="73">
        <f t="shared" si="7"/>
        <v>0</v>
      </c>
      <c r="M119" s="73">
        <f t="shared" si="8"/>
        <v>0</v>
      </c>
      <c r="N119" s="73">
        <f t="shared" si="9"/>
        <v>0</v>
      </c>
      <c r="O119" s="64"/>
      <c r="P119" s="64"/>
      <c r="Q119" s="64"/>
      <c r="R119" s="64"/>
      <c r="S119" s="64"/>
      <c r="T119" s="64"/>
      <c r="U119" s="64"/>
      <c r="V119" s="64"/>
      <c r="W119" s="64"/>
      <c r="X119" s="64"/>
    </row>
    <row r="120" spans="2:24" outlineLevel="1" x14ac:dyDescent="0.25">
      <c r="B120" s="64"/>
      <c r="C120" s="64"/>
      <c r="D120" s="118">
        <v>113</v>
      </c>
      <c r="E120" s="7">
        <f>Model!D117</f>
        <v>0.70136220277982464</v>
      </c>
      <c r="F120" s="72" t="str">
        <f>'Teller 1'!F120</f>
        <v>Open</v>
      </c>
      <c r="G120" s="75">
        <f ca="1">COUNT($H$8:H119)-COUNTIF($J$8:J119,"&lt;"&amp;TEXT(E120,"General"))</f>
        <v>0</v>
      </c>
      <c r="H120" s="7" t="str">
        <f ca="1">IF(Model!J117=$C$4,MAXA(E120,MAX($J$8:J119)),"")</f>
        <v/>
      </c>
      <c r="I120" s="7" t="str">
        <f ca="1">IF(Model!J117=$C$4,_xll.CB.Normal(INDEX(Summary!$C$5:$E$12,7,'Teller 5'!$C$5),(INDEX(Summary!$C$5:$E$12,8,'Teller 5'!$C$5)),0),"")</f>
        <v/>
      </c>
      <c r="J120" s="7" t="str">
        <f t="shared" ca="1" si="5"/>
        <v/>
      </c>
      <c r="K120" s="76" t="str">
        <f t="shared" ca="1" si="6"/>
        <v/>
      </c>
      <c r="L120" s="73">
        <f t="shared" si="7"/>
        <v>0</v>
      </c>
      <c r="M120" s="73">
        <f t="shared" si="8"/>
        <v>0</v>
      </c>
      <c r="N120" s="73">
        <f t="shared" si="9"/>
        <v>0</v>
      </c>
      <c r="O120" s="64"/>
      <c r="P120" s="64"/>
      <c r="Q120" s="64"/>
      <c r="R120" s="64"/>
      <c r="S120" s="64"/>
      <c r="T120" s="64"/>
      <c r="U120" s="64"/>
      <c r="V120" s="64"/>
      <c r="W120" s="64"/>
      <c r="X120" s="64"/>
    </row>
    <row r="121" spans="2:24" outlineLevel="1" x14ac:dyDescent="0.25">
      <c r="B121" s="64"/>
      <c r="C121" s="64"/>
      <c r="D121" s="118">
        <v>114</v>
      </c>
      <c r="E121" s="7">
        <f>Model!D118</f>
        <v>0.70425031603215771</v>
      </c>
      <c r="F121" s="72" t="str">
        <f>'Teller 1'!F121</f>
        <v>Open</v>
      </c>
      <c r="G121" s="75">
        <f ca="1">COUNT($H$8:H120)-COUNTIF($J$8:J120,"&lt;"&amp;TEXT(E121,"General"))</f>
        <v>0</v>
      </c>
      <c r="H121" s="7" t="str">
        <f ca="1">IF(Model!J118=$C$4,MAXA(E121,MAX($J$8:J120)),"")</f>
        <v/>
      </c>
      <c r="I121" s="7" t="str">
        <f ca="1">IF(Model!J118=$C$4,_xll.CB.Normal(INDEX(Summary!$C$5:$E$12,7,'Teller 5'!$C$5),(INDEX(Summary!$C$5:$E$12,8,'Teller 5'!$C$5)),0),"")</f>
        <v/>
      </c>
      <c r="J121" s="7" t="str">
        <f t="shared" ca="1" si="5"/>
        <v/>
      </c>
      <c r="K121" s="76" t="str">
        <f t="shared" ca="1" si="6"/>
        <v/>
      </c>
      <c r="L121" s="73">
        <f t="shared" si="7"/>
        <v>0</v>
      </c>
      <c r="M121" s="73">
        <f t="shared" si="8"/>
        <v>0</v>
      </c>
      <c r="N121" s="73">
        <f t="shared" si="9"/>
        <v>0</v>
      </c>
      <c r="O121" s="64"/>
      <c r="P121" s="64"/>
      <c r="Q121" s="64"/>
      <c r="R121" s="64"/>
      <c r="S121" s="64"/>
      <c r="T121" s="64"/>
      <c r="U121" s="64"/>
      <c r="V121" s="64"/>
      <c r="W121" s="64"/>
      <c r="X121" s="64"/>
    </row>
    <row r="122" spans="2:24" outlineLevel="1" x14ac:dyDescent="0.25">
      <c r="B122" s="64"/>
      <c r="C122" s="64"/>
      <c r="D122" s="118">
        <v>115</v>
      </c>
      <c r="E122" s="7">
        <f>Model!D119</f>
        <v>0.70713842928449078</v>
      </c>
      <c r="F122" s="72" t="str">
        <f>'Teller 1'!F122</f>
        <v>Open</v>
      </c>
      <c r="G122" s="75">
        <f ca="1">COUNT($H$8:H121)-COUNTIF($J$8:J121,"&lt;"&amp;TEXT(E122,"General"))</f>
        <v>0</v>
      </c>
      <c r="H122" s="7" t="str">
        <f ca="1">IF(Model!J119=$C$4,MAXA(E122,MAX($J$8:J121)),"")</f>
        <v/>
      </c>
      <c r="I122" s="7" t="str">
        <f ca="1">IF(Model!J119=$C$4,_xll.CB.Normal(INDEX(Summary!$C$5:$E$12,7,'Teller 5'!$C$5),(INDEX(Summary!$C$5:$E$12,8,'Teller 5'!$C$5)),0),"")</f>
        <v/>
      </c>
      <c r="J122" s="7" t="str">
        <f t="shared" ca="1" si="5"/>
        <v/>
      </c>
      <c r="K122" s="76" t="str">
        <f t="shared" ca="1" si="6"/>
        <v/>
      </c>
      <c r="L122" s="73">
        <f t="shared" si="7"/>
        <v>0</v>
      </c>
      <c r="M122" s="73">
        <f t="shared" si="8"/>
        <v>0</v>
      </c>
      <c r="N122" s="73">
        <f t="shared" si="9"/>
        <v>0</v>
      </c>
      <c r="O122" s="64"/>
      <c r="P122" s="64"/>
      <c r="Q122" s="64"/>
      <c r="R122" s="64"/>
      <c r="S122" s="64"/>
      <c r="T122" s="64"/>
      <c r="U122" s="64"/>
      <c r="V122" s="64"/>
      <c r="W122" s="64"/>
      <c r="X122" s="64"/>
    </row>
    <row r="123" spans="2:24" outlineLevel="1" x14ac:dyDescent="0.25">
      <c r="B123" s="64"/>
      <c r="C123" s="64"/>
      <c r="D123" s="118">
        <v>116</v>
      </c>
      <c r="E123" s="7" t="str">
        <f>Model!D120</f>
        <v>Closed</v>
      </c>
      <c r="F123" s="72" t="str">
        <f>'Teller 1'!F123</f>
        <v>Open</v>
      </c>
      <c r="G123" s="75">
        <f ca="1">COUNT($H$8:H122)-COUNTIF($J$8:J122,"&lt;"&amp;TEXT(E123,"General"))</f>
        <v>-114</v>
      </c>
      <c r="H123" s="7" t="str">
        <f>IF(Model!J120=$C$4,MAXA(E123,MAX($J$8:J122)),"")</f>
        <v/>
      </c>
      <c r="I123" s="7" t="str">
        <f>IF(Model!J120=$C$4,_xll.CB.Normal(INDEX(Summary!$C$5:$E$12,7,'Teller 5'!$C$5),(INDEX(Summary!$C$5:$E$12,8,'Teller 5'!$C$5)),0),"")</f>
        <v/>
      </c>
      <c r="J123" s="7" t="str">
        <f t="shared" si="5"/>
        <v/>
      </c>
      <c r="K123" s="76" t="str">
        <f t="shared" si="6"/>
        <v/>
      </c>
      <c r="L123" s="73">
        <f t="shared" si="7"/>
        <v>0</v>
      </c>
      <c r="M123" s="73">
        <f t="shared" si="8"/>
        <v>0</v>
      </c>
      <c r="N123" s="73">
        <f t="shared" si="9"/>
        <v>0</v>
      </c>
      <c r="O123" s="64"/>
      <c r="P123" s="64"/>
      <c r="Q123" s="64"/>
      <c r="R123" s="64"/>
      <c r="S123" s="64"/>
      <c r="T123" s="64"/>
      <c r="U123" s="64"/>
      <c r="V123" s="64"/>
      <c r="W123" s="64"/>
      <c r="X123" s="64"/>
    </row>
    <row r="124" spans="2:24" outlineLevel="1" x14ac:dyDescent="0.25">
      <c r="B124" s="64"/>
      <c r="C124" s="64"/>
      <c r="D124" s="118">
        <v>117</v>
      </c>
      <c r="E124" s="7" t="str">
        <f>Model!D121</f>
        <v>Closed</v>
      </c>
      <c r="F124" s="72" t="str">
        <f>'Teller 1'!F124</f>
        <v>Open</v>
      </c>
      <c r="G124" s="75">
        <f ca="1">COUNT($H$8:H123)-COUNTIF($J$8:J123,"&lt;"&amp;TEXT(E124,"General"))</f>
        <v>-115</v>
      </c>
      <c r="H124" s="7" t="str">
        <f>IF(Model!J121=$C$4,MAXA(E124,MAX($J$8:J123)),"")</f>
        <v/>
      </c>
      <c r="I124" s="7" t="str">
        <f>IF(Model!J121=$C$4,_xll.CB.Normal(INDEX(Summary!$C$5:$E$12,7,'Teller 5'!$C$5),(INDEX(Summary!$C$5:$E$12,8,'Teller 5'!$C$5)),0),"")</f>
        <v/>
      </c>
      <c r="J124" s="7" t="str">
        <f t="shared" si="5"/>
        <v/>
      </c>
      <c r="K124" s="76" t="str">
        <f t="shared" si="6"/>
        <v/>
      </c>
      <c r="L124" s="73">
        <f t="shared" si="7"/>
        <v>0</v>
      </c>
      <c r="M124" s="73">
        <f t="shared" si="8"/>
        <v>0</v>
      </c>
      <c r="N124" s="73">
        <f t="shared" si="9"/>
        <v>0</v>
      </c>
      <c r="O124" s="64"/>
      <c r="P124" s="64"/>
      <c r="Q124" s="64"/>
      <c r="R124" s="64"/>
      <c r="S124" s="64"/>
      <c r="T124" s="64"/>
      <c r="U124" s="64"/>
      <c r="V124" s="64"/>
      <c r="W124" s="64"/>
      <c r="X124" s="64"/>
    </row>
    <row r="125" spans="2:24" outlineLevel="1" x14ac:dyDescent="0.25">
      <c r="B125" s="64"/>
      <c r="C125" s="64"/>
      <c r="D125" s="118">
        <v>118</v>
      </c>
      <c r="E125" s="7" t="str">
        <f>Model!D122</f>
        <v>Closed</v>
      </c>
      <c r="F125" s="72" t="str">
        <f>'Teller 1'!F125</f>
        <v>Open</v>
      </c>
      <c r="G125" s="75">
        <f ca="1">COUNT($H$8:H124)-COUNTIF($J$8:J124,"&lt;"&amp;TEXT(E125,"General"))</f>
        <v>-116</v>
      </c>
      <c r="H125" s="7" t="str">
        <f>IF(Model!J122=$C$4,MAXA(E125,MAX($J$8:J124)),"")</f>
        <v/>
      </c>
      <c r="I125" s="7" t="str">
        <f>IF(Model!J122=$C$4,_xll.CB.Normal(INDEX(Summary!$C$5:$E$12,7,'Teller 5'!$C$5),(INDEX(Summary!$C$5:$E$12,8,'Teller 5'!$C$5)),0),"")</f>
        <v/>
      </c>
      <c r="J125" s="7" t="str">
        <f t="shared" si="5"/>
        <v/>
      </c>
      <c r="K125" s="76" t="str">
        <f t="shared" si="6"/>
        <v/>
      </c>
      <c r="L125" s="73">
        <f t="shared" si="7"/>
        <v>0</v>
      </c>
      <c r="M125" s="73">
        <f t="shared" si="8"/>
        <v>0</v>
      </c>
      <c r="N125" s="73">
        <f t="shared" si="9"/>
        <v>0</v>
      </c>
      <c r="O125" s="64"/>
      <c r="P125" s="64"/>
      <c r="Q125" s="64"/>
      <c r="R125" s="64"/>
      <c r="S125" s="64"/>
      <c r="T125" s="64"/>
      <c r="U125" s="64"/>
      <c r="V125" s="64"/>
      <c r="W125" s="64"/>
      <c r="X125" s="64"/>
    </row>
    <row r="126" spans="2:24" outlineLevel="1" x14ac:dyDescent="0.25">
      <c r="B126" s="64"/>
      <c r="C126" s="64"/>
      <c r="D126" s="118">
        <v>119</v>
      </c>
      <c r="E126" s="7" t="str">
        <f>Model!D123</f>
        <v>Closed</v>
      </c>
      <c r="F126" s="72" t="str">
        <f>'Teller 1'!F126</f>
        <v>Open</v>
      </c>
      <c r="G126" s="75">
        <f ca="1">COUNT($H$8:H125)-COUNTIF($J$8:J125,"&lt;"&amp;TEXT(E126,"General"))</f>
        <v>-117</v>
      </c>
      <c r="H126" s="7" t="str">
        <f>IF(Model!J123=$C$4,MAXA(E126,MAX($J$8:J125)),"")</f>
        <v/>
      </c>
      <c r="I126" s="7" t="str">
        <f>IF(Model!J123=$C$4,_xll.CB.Normal(INDEX(Summary!$C$5:$E$12,7,'Teller 5'!$C$5),(INDEX(Summary!$C$5:$E$12,8,'Teller 5'!$C$5)),0),"")</f>
        <v/>
      </c>
      <c r="J126" s="7" t="str">
        <f t="shared" si="5"/>
        <v/>
      </c>
      <c r="K126" s="76" t="str">
        <f t="shared" si="6"/>
        <v/>
      </c>
      <c r="L126" s="73">
        <f t="shared" si="7"/>
        <v>0</v>
      </c>
      <c r="M126" s="73">
        <f t="shared" si="8"/>
        <v>0</v>
      </c>
      <c r="N126" s="73">
        <f t="shared" si="9"/>
        <v>0</v>
      </c>
      <c r="O126" s="64"/>
      <c r="P126" s="64"/>
      <c r="Q126" s="64"/>
      <c r="R126" s="64"/>
      <c r="S126" s="64"/>
      <c r="T126" s="64"/>
      <c r="U126" s="64"/>
      <c r="V126" s="64"/>
      <c r="W126" s="64"/>
      <c r="X126" s="64"/>
    </row>
    <row r="127" spans="2:24" outlineLevel="1" x14ac:dyDescent="0.25">
      <c r="B127" s="64"/>
      <c r="C127" s="64"/>
      <c r="D127" s="118">
        <v>120</v>
      </c>
      <c r="E127" s="7" t="str">
        <f>Model!D124</f>
        <v>Closed</v>
      </c>
      <c r="F127" s="72" t="str">
        <f>'Teller 1'!F127</f>
        <v>Open</v>
      </c>
      <c r="G127" s="75">
        <f ca="1">COUNT($H$8:H126)-COUNTIF($J$8:J126,"&lt;"&amp;TEXT(E127,"General"))</f>
        <v>-118</v>
      </c>
      <c r="H127" s="7" t="str">
        <f>IF(Model!J124=$C$4,MAXA(E127,MAX($J$8:J126)),"")</f>
        <v/>
      </c>
      <c r="I127" s="7" t="str">
        <f>IF(Model!J124=$C$4,_xll.CB.Normal(INDEX(Summary!$C$5:$E$12,7,'Teller 5'!$C$5),(INDEX(Summary!$C$5:$E$12,8,'Teller 5'!$C$5)),0),"")</f>
        <v/>
      </c>
      <c r="J127" s="7" t="str">
        <f t="shared" si="5"/>
        <v/>
      </c>
      <c r="K127" s="76" t="str">
        <f t="shared" si="6"/>
        <v/>
      </c>
      <c r="L127" s="73">
        <f t="shared" si="7"/>
        <v>0</v>
      </c>
      <c r="M127" s="73">
        <f t="shared" si="8"/>
        <v>0</v>
      </c>
      <c r="N127" s="73">
        <f t="shared" si="9"/>
        <v>0</v>
      </c>
      <c r="O127" s="64"/>
      <c r="P127" s="64"/>
      <c r="Q127" s="64"/>
      <c r="R127" s="64"/>
      <c r="S127" s="64"/>
      <c r="T127" s="64"/>
      <c r="U127" s="64"/>
      <c r="V127" s="64"/>
      <c r="W127" s="64"/>
      <c r="X127" s="64"/>
    </row>
    <row r="128" spans="2:24" outlineLevel="1" x14ac:dyDescent="0.25">
      <c r="B128" s="64"/>
      <c r="C128" s="64"/>
      <c r="D128" s="118">
        <v>121</v>
      </c>
      <c r="E128" s="7" t="str">
        <f>Model!D125</f>
        <v>Closed</v>
      </c>
      <c r="F128" s="72" t="str">
        <f>'Teller 1'!F128</f>
        <v>Open</v>
      </c>
      <c r="G128" s="75">
        <f ca="1">COUNT($H$8:H127)-COUNTIF($J$8:J127,"&lt;"&amp;TEXT(E128,"General"))</f>
        <v>-119</v>
      </c>
      <c r="H128" s="7" t="str">
        <f>IF(Model!J125=$C$4,MAXA(E128,MAX($J$8:J127)),"")</f>
        <v/>
      </c>
      <c r="I128" s="7" t="str">
        <f>IF(Model!J125=$C$4,_xll.CB.Normal(INDEX(Summary!$C$5:$E$12,7,'Teller 5'!$C$5),(INDEX(Summary!$C$5:$E$12,8,'Teller 5'!$C$5)),0),"")</f>
        <v/>
      </c>
      <c r="J128" s="7" t="str">
        <f t="shared" si="5"/>
        <v/>
      </c>
      <c r="K128" s="76" t="str">
        <f t="shared" si="6"/>
        <v/>
      </c>
      <c r="L128" s="73">
        <f t="shared" si="7"/>
        <v>0</v>
      </c>
      <c r="M128" s="73">
        <f t="shared" si="8"/>
        <v>0</v>
      </c>
      <c r="N128" s="73">
        <f t="shared" si="9"/>
        <v>0</v>
      </c>
      <c r="O128" s="64"/>
      <c r="P128" s="64"/>
      <c r="Q128" s="64"/>
      <c r="R128" s="64"/>
      <c r="S128" s="64"/>
      <c r="T128" s="64"/>
      <c r="U128" s="64"/>
      <c r="V128" s="64"/>
      <c r="W128" s="64"/>
      <c r="X128" s="64"/>
    </row>
    <row r="129" spans="2:24" outlineLevel="1" x14ac:dyDescent="0.25">
      <c r="B129" s="64"/>
      <c r="C129" s="64"/>
      <c r="D129" s="118">
        <v>122</v>
      </c>
      <c r="E129" s="7" t="str">
        <f>Model!D126</f>
        <v>Closed</v>
      </c>
      <c r="F129" s="72" t="str">
        <f>'Teller 1'!F129</f>
        <v>Open</v>
      </c>
      <c r="G129" s="75">
        <f ca="1">COUNT($H$8:H128)-COUNTIF($J$8:J128,"&lt;"&amp;TEXT(E129,"General"))</f>
        <v>-120</v>
      </c>
      <c r="H129" s="7" t="str">
        <f>IF(Model!J126=$C$4,MAXA(E129,MAX($J$8:J128)),"")</f>
        <v/>
      </c>
      <c r="I129" s="7" t="str">
        <f>IF(Model!J126=$C$4,_xll.CB.Normal(INDEX(Summary!$C$5:$E$12,7,'Teller 5'!$C$5),(INDEX(Summary!$C$5:$E$12,8,'Teller 5'!$C$5)),0),"")</f>
        <v/>
      </c>
      <c r="J129" s="7" t="str">
        <f t="shared" si="5"/>
        <v/>
      </c>
      <c r="K129" s="76" t="str">
        <f t="shared" si="6"/>
        <v/>
      </c>
      <c r="L129" s="73">
        <f t="shared" si="7"/>
        <v>0</v>
      </c>
      <c r="M129" s="73">
        <f t="shared" si="8"/>
        <v>0</v>
      </c>
      <c r="N129" s="73">
        <f t="shared" si="9"/>
        <v>0</v>
      </c>
      <c r="O129" s="64"/>
      <c r="P129" s="64"/>
      <c r="Q129" s="64"/>
      <c r="R129" s="64"/>
      <c r="S129" s="64"/>
      <c r="T129" s="64"/>
      <c r="U129" s="64"/>
      <c r="V129" s="64"/>
      <c r="W129" s="64"/>
      <c r="X129" s="64"/>
    </row>
    <row r="130" spans="2:24" outlineLevel="1" x14ac:dyDescent="0.25">
      <c r="B130" s="64"/>
      <c r="C130" s="64"/>
      <c r="D130" s="118">
        <v>123</v>
      </c>
      <c r="E130" s="7" t="str">
        <f>Model!D127</f>
        <v>Closed</v>
      </c>
      <c r="F130" s="72" t="str">
        <f>'Teller 1'!F130</f>
        <v>Open</v>
      </c>
      <c r="G130" s="75">
        <f ca="1">COUNT($H$8:H129)-COUNTIF($J$8:J129,"&lt;"&amp;TEXT(E130,"General"))</f>
        <v>-121</v>
      </c>
      <c r="H130" s="7" t="str">
        <f>IF(Model!J127=$C$4,MAXA(E130,MAX($J$8:J129)),"")</f>
        <v/>
      </c>
      <c r="I130" s="7" t="str">
        <f>IF(Model!J127=$C$4,_xll.CB.Normal(INDEX(Summary!$C$5:$E$12,7,'Teller 5'!$C$5),(INDEX(Summary!$C$5:$E$12,8,'Teller 5'!$C$5)),0),"")</f>
        <v/>
      </c>
      <c r="J130" s="7" t="str">
        <f t="shared" si="5"/>
        <v/>
      </c>
      <c r="K130" s="76" t="str">
        <f t="shared" si="6"/>
        <v/>
      </c>
      <c r="L130" s="73">
        <f t="shared" si="7"/>
        <v>0</v>
      </c>
      <c r="M130" s="73">
        <f t="shared" si="8"/>
        <v>0</v>
      </c>
      <c r="N130" s="73">
        <f t="shared" si="9"/>
        <v>0</v>
      </c>
      <c r="O130" s="64"/>
      <c r="P130" s="64"/>
      <c r="Q130" s="64"/>
      <c r="R130" s="64"/>
      <c r="S130" s="64"/>
      <c r="T130" s="64"/>
      <c r="U130" s="64"/>
      <c r="V130" s="64"/>
      <c r="W130" s="64"/>
      <c r="X130" s="64"/>
    </row>
    <row r="131" spans="2:24" outlineLevel="1" x14ac:dyDescent="0.25">
      <c r="B131" s="64"/>
      <c r="C131" s="64"/>
      <c r="D131" s="118">
        <v>124</v>
      </c>
      <c r="E131" s="7" t="str">
        <f>Model!D128</f>
        <v>Closed</v>
      </c>
      <c r="F131" s="72" t="str">
        <f>'Teller 1'!F131</f>
        <v>Open</v>
      </c>
      <c r="G131" s="75">
        <f ca="1">COUNT($H$8:H130)-COUNTIF($J$8:J130,"&lt;"&amp;TEXT(E131,"General"))</f>
        <v>-122</v>
      </c>
      <c r="H131" s="7" t="str">
        <f>IF(Model!J128=$C$4,MAXA(E131,MAX($J$8:J130)),"")</f>
        <v/>
      </c>
      <c r="I131" s="7" t="str">
        <f>IF(Model!J128=$C$4,_xll.CB.Normal(INDEX(Summary!$C$5:$E$12,7,'Teller 5'!$C$5),(INDEX(Summary!$C$5:$E$12,8,'Teller 5'!$C$5)),0),"")</f>
        <v/>
      </c>
      <c r="J131" s="7" t="str">
        <f t="shared" si="5"/>
        <v/>
      </c>
      <c r="K131" s="76" t="str">
        <f t="shared" si="6"/>
        <v/>
      </c>
      <c r="L131" s="73">
        <f t="shared" si="7"/>
        <v>0</v>
      </c>
      <c r="M131" s="73">
        <f t="shared" si="8"/>
        <v>0</v>
      </c>
      <c r="N131" s="73">
        <f t="shared" si="9"/>
        <v>0</v>
      </c>
      <c r="O131" s="64"/>
      <c r="P131" s="64"/>
      <c r="Q131" s="64"/>
      <c r="R131" s="64"/>
      <c r="S131" s="64"/>
      <c r="T131" s="64"/>
      <c r="U131" s="64"/>
      <c r="V131" s="64"/>
      <c r="W131" s="64"/>
      <c r="X131" s="64"/>
    </row>
    <row r="132" spans="2:24" outlineLevel="1" x14ac:dyDescent="0.25">
      <c r="B132" s="64"/>
      <c r="C132" s="64"/>
      <c r="D132" s="118">
        <v>125</v>
      </c>
      <c r="E132" s="7" t="str">
        <f>Model!D129</f>
        <v>Closed</v>
      </c>
      <c r="F132" s="72" t="str">
        <f>'Teller 1'!F132</f>
        <v>Open</v>
      </c>
      <c r="G132" s="75">
        <f ca="1">COUNT($H$8:H131)-COUNTIF($J$8:J131,"&lt;"&amp;TEXT(E132,"General"))</f>
        <v>-123</v>
      </c>
      <c r="H132" s="7" t="str">
        <f>IF(Model!J129=$C$4,MAXA(E132,MAX($J$8:J131)),"")</f>
        <v/>
      </c>
      <c r="I132" s="7" t="str">
        <f>IF(Model!J129=$C$4,_xll.CB.Normal(INDEX(Summary!$C$5:$E$12,7,'Teller 5'!$C$5),(INDEX(Summary!$C$5:$E$12,8,'Teller 5'!$C$5)),0),"")</f>
        <v/>
      </c>
      <c r="J132" s="7" t="str">
        <f t="shared" si="5"/>
        <v/>
      </c>
      <c r="K132" s="76" t="str">
        <f t="shared" si="6"/>
        <v/>
      </c>
      <c r="L132" s="73">
        <f t="shared" si="7"/>
        <v>0</v>
      </c>
      <c r="M132" s="73">
        <f t="shared" si="8"/>
        <v>0</v>
      </c>
      <c r="N132" s="73">
        <f t="shared" si="9"/>
        <v>0</v>
      </c>
      <c r="O132" s="64"/>
      <c r="P132" s="64"/>
      <c r="Q132" s="64"/>
      <c r="R132" s="64"/>
      <c r="S132" s="64"/>
      <c r="T132" s="64"/>
      <c r="U132" s="64"/>
      <c r="V132" s="64"/>
      <c r="W132" s="64"/>
      <c r="X132" s="64"/>
    </row>
    <row r="133" spans="2:24" outlineLevel="1" x14ac:dyDescent="0.25">
      <c r="B133" s="64"/>
      <c r="C133" s="64"/>
      <c r="D133" s="118">
        <v>126</v>
      </c>
      <c r="E133" s="7" t="str">
        <f>Model!D130</f>
        <v>Closed</v>
      </c>
      <c r="F133" s="72" t="str">
        <f>'Teller 1'!F133</f>
        <v>Open</v>
      </c>
      <c r="G133" s="75">
        <f ca="1">COUNT($H$8:H132)-COUNTIF($J$8:J132,"&lt;"&amp;TEXT(E133,"General"))</f>
        <v>-124</v>
      </c>
      <c r="H133" s="7" t="str">
        <f>IF(Model!J130=$C$4,MAXA(E133,MAX($J$8:J132)),"")</f>
        <v/>
      </c>
      <c r="I133" s="7" t="str">
        <f>IF(Model!J130=$C$4,_xll.CB.Normal(INDEX(Summary!$C$5:$E$12,7,'Teller 5'!$C$5),(INDEX(Summary!$C$5:$E$12,8,'Teller 5'!$C$5)),0),"")</f>
        <v/>
      </c>
      <c r="J133" s="7" t="str">
        <f t="shared" si="5"/>
        <v/>
      </c>
      <c r="K133" s="76" t="str">
        <f t="shared" si="6"/>
        <v/>
      </c>
      <c r="L133" s="73">
        <f t="shared" si="7"/>
        <v>0</v>
      </c>
      <c r="M133" s="73">
        <f t="shared" si="8"/>
        <v>0</v>
      </c>
      <c r="N133" s="73">
        <f t="shared" si="9"/>
        <v>0</v>
      </c>
      <c r="O133" s="64"/>
      <c r="P133" s="64"/>
      <c r="Q133" s="64"/>
      <c r="R133" s="64"/>
      <c r="S133" s="64"/>
      <c r="T133" s="64"/>
      <c r="U133" s="64"/>
      <c r="V133" s="64"/>
      <c r="W133" s="64"/>
      <c r="X133" s="64"/>
    </row>
    <row r="134" spans="2:24" outlineLevel="1" x14ac:dyDescent="0.25">
      <c r="B134" s="64"/>
      <c r="C134" s="64"/>
      <c r="D134" s="118">
        <v>127</v>
      </c>
      <c r="E134" s="7" t="str">
        <f>Model!D131</f>
        <v>Closed</v>
      </c>
      <c r="F134" s="72" t="str">
        <f>'Teller 1'!F134</f>
        <v>Open</v>
      </c>
      <c r="G134" s="75">
        <f ca="1">COUNT($H$8:H133)-COUNTIF($J$8:J133,"&lt;"&amp;TEXT(E134,"General"))</f>
        <v>-125</v>
      </c>
      <c r="H134" s="7" t="str">
        <f>IF(Model!J131=$C$4,MAXA(E134,MAX($J$8:J133)),"")</f>
        <v/>
      </c>
      <c r="I134" s="7" t="str">
        <f>IF(Model!J131=$C$4,_xll.CB.Normal(INDEX(Summary!$C$5:$E$12,7,'Teller 5'!$C$5),(INDEX(Summary!$C$5:$E$12,8,'Teller 5'!$C$5)),0),"")</f>
        <v/>
      </c>
      <c r="J134" s="7" t="str">
        <f t="shared" si="5"/>
        <v/>
      </c>
      <c r="K134" s="76" t="str">
        <f t="shared" si="6"/>
        <v/>
      </c>
      <c r="L134" s="73">
        <f t="shared" si="7"/>
        <v>0</v>
      </c>
      <c r="M134" s="73">
        <f t="shared" si="8"/>
        <v>0</v>
      </c>
      <c r="N134" s="73">
        <f t="shared" si="9"/>
        <v>0</v>
      </c>
      <c r="O134" s="64"/>
      <c r="P134" s="64"/>
      <c r="Q134" s="64"/>
      <c r="R134" s="64"/>
      <c r="S134" s="64"/>
      <c r="T134" s="64"/>
      <c r="U134" s="64"/>
      <c r="V134" s="64"/>
      <c r="W134" s="64"/>
      <c r="X134" s="64"/>
    </row>
    <row r="135" spans="2:24" outlineLevel="1" x14ac:dyDescent="0.25">
      <c r="B135" s="64"/>
      <c r="C135" s="64"/>
      <c r="D135" s="118">
        <v>128</v>
      </c>
      <c r="E135" s="7" t="str">
        <f>Model!D132</f>
        <v>Closed</v>
      </c>
      <c r="F135" s="72" t="str">
        <f>'Teller 1'!F135</f>
        <v>Open</v>
      </c>
      <c r="G135" s="75">
        <f ca="1">COUNT($H$8:H134)-COUNTIF($J$8:J134,"&lt;"&amp;TEXT(E135,"General"))</f>
        <v>-126</v>
      </c>
      <c r="H135" s="7" t="str">
        <f>IF(Model!J132=$C$4,MAXA(E135,MAX($J$8:J134)),"")</f>
        <v/>
      </c>
      <c r="I135" s="7" t="str">
        <f>IF(Model!J132=$C$4,_xll.CB.Normal(INDEX(Summary!$C$5:$E$12,7,'Teller 5'!$C$5),(INDEX(Summary!$C$5:$E$12,8,'Teller 5'!$C$5)),0),"")</f>
        <v/>
      </c>
      <c r="J135" s="7" t="str">
        <f t="shared" si="5"/>
        <v/>
      </c>
      <c r="K135" s="76" t="str">
        <f t="shared" si="6"/>
        <v/>
      </c>
      <c r="L135" s="73">
        <f t="shared" si="7"/>
        <v>0</v>
      </c>
      <c r="M135" s="73">
        <f t="shared" si="8"/>
        <v>0</v>
      </c>
      <c r="N135" s="73">
        <f t="shared" si="9"/>
        <v>0</v>
      </c>
      <c r="O135" s="64"/>
      <c r="P135" s="64"/>
      <c r="Q135" s="64"/>
      <c r="R135" s="64"/>
      <c r="S135" s="64"/>
      <c r="T135" s="64"/>
      <c r="U135" s="64"/>
      <c r="V135" s="64"/>
      <c r="W135" s="64"/>
      <c r="X135" s="64"/>
    </row>
    <row r="136" spans="2:24" outlineLevel="1" x14ac:dyDescent="0.25">
      <c r="B136" s="64"/>
      <c r="C136" s="64"/>
      <c r="D136" s="118">
        <v>129</v>
      </c>
      <c r="E136" s="7" t="str">
        <f>Model!D133</f>
        <v>Closed</v>
      </c>
      <c r="F136" s="72" t="str">
        <f>'Teller 1'!F136</f>
        <v>Open</v>
      </c>
      <c r="G136" s="75">
        <f ca="1">COUNT($H$8:H135)-COUNTIF($J$8:J135,"&lt;"&amp;TEXT(E136,"General"))</f>
        <v>-127</v>
      </c>
      <c r="H136" s="7" t="str">
        <f>IF(Model!J133=$C$4,MAXA(E136,MAX($J$8:J135)),"")</f>
        <v/>
      </c>
      <c r="I136" s="7" t="str">
        <f>IF(Model!J133=$C$4,_xll.CB.Normal(INDEX(Summary!$C$5:$E$12,7,'Teller 5'!$C$5),(INDEX(Summary!$C$5:$E$12,8,'Teller 5'!$C$5)),0),"")</f>
        <v/>
      </c>
      <c r="J136" s="7" t="str">
        <f t="shared" ref="J136:J199" si="10">IF(H136,H136+I136,"")</f>
        <v/>
      </c>
      <c r="K136" s="76" t="str">
        <f t="shared" ref="K136:K199" si="11">IF(H136,H136-E136,"")</f>
        <v/>
      </c>
      <c r="L136" s="73">
        <f t="shared" ref="L136:L199" si="12">$C$12</f>
        <v>0</v>
      </c>
      <c r="M136" s="73">
        <f t="shared" ref="M136:M199" si="13">$C$13</f>
        <v>0</v>
      </c>
      <c r="N136" s="73">
        <f t="shared" ref="N136:N199" si="14">$C$14</f>
        <v>0</v>
      </c>
      <c r="O136" s="64"/>
      <c r="P136" s="64"/>
      <c r="Q136" s="64"/>
      <c r="R136" s="64"/>
      <c r="S136" s="64"/>
      <c r="T136" s="64"/>
      <c r="U136" s="64"/>
      <c r="V136" s="64"/>
      <c r="W136" s="64"/>
      <c r="X136" s="64"/>
    </row>
    <row r="137" spans="2:24" outlineLevel="1" x14ac:dyDescent="0.25">
      <c r="B137" s="64"/>
      <c r="C137" s="64"/>
      <c r="D137" s="118">
        <v>130</v>
      </c>
      <c r="E137" s="7" t="str">
        <f>Model!D134</f>
        <v>Closed</v>
      </c>
      <c r="F137" s="72" t="str">
        <f>'Teller 1'!F137</f>
        <v>Open</v>
      </c>
      <c r="G137" s="75">
        <f ca="1">COUNT($H$8:H136)-COUNTIF($J$8:J136,"&lt;"&amp;TEXT(E137,"General"))</f>
        <v>-128</v>
      </c>
      <c r="H137" s="7" t="str">
        <f>IF(Model!J134=$C$4,MAXA(E137,MAX($J$8:J136)),"")</f>
        <v/>
      </c>
      <c r="I137" s="7" t="str">
        <f>IF(Model!J134=$C$4,_xll.CB.Normal(INDEX(Summary!$C$5:$E$12,7,'Teller 5'!$C$5),(INDEX(Summary!$C$5:$E$12,8,'Teller 5'!$C$5)),0),"")</f>
        <v/>
      </c>
      <c r="J137" s="7" t="str">
        <f t="shared" si="10"/>
        <v/>
      </c>
      <c r="K137" s="76" t="str">
        <f t="shared" si="11"/>
        <v/>
      </c>
      <c r="L137" s="73">
        <f t="shared" si="12"/>
        <v>0</v>
      </c>
      <c r="M137" s="73">
        <f t="shared" si="13"/>
        <v>0</v>
      </c>
      <c r="N137" s="73">
        <f t="shared" si="14"/>
        <v>0</v>
      </c>
      <c r="O137" s="64"/>
      <c r="P137" s="64"/>
      <c r="Q137" s="64"/>
      <c r="R137" s="64"/>
      <c r="S137" s="64"/>
      <c r="T137" s="64"/>
      <c r="U137" s="64"/>
      <c r="V137" s="64"/>
      <c r="W137" s="64"/>
      <c r="X137" s="64"/>
    </row>
    <row r="138" spans="2:24" outlineLevel="1" x14ac:dyDescent="0.25">
      <c r="B138" s="64"/>
      <c r="C138" s="64"/>
      <c r="D138" s="118">
        <v>131</v>
      </c>
      <c r="E138" s="7" t="str">
        <f>Model!D135</f>
        <v>Closed</v>
      </c>
      <c r="F138" s="72" t="str">
        <f>'Teller 1'!F138</f>
        <v>Open</v>
      </c>
      <c r="G138" s="75">
        <f ca="1">COUNT($H$8:H137)-COUNTIF($J$8:J137,"&lt;"&amp;TEXT(E138,"General"))</f>
        <v>-129</v>
      </c>
      <c r="H138" s="7" t="str">
        <f>IF(Model!J135=$C$4,MAXA(E138,MAX($J$8:J137)),"")</f>
        <v/>
      </c>
      <c r="I138" s="7" t="str">
        <f>IF(Model!J135=$C$4,_xll.CB.Normal(INDEX(Summary!$C$5:$E$12,7,'Teller 5'!$C$5),(INDEX(Summary!$C$5:$E$12,8,'Teller 5'!$C$5)),0),"")</f>
        <v/>
      </c>
      <c r="J138" s="7" t="str">
        <f t="shared" si="10"/>
        <v/>
      </c>
      <c r="K138" s="76" t="str">
        <f t="shared" si="11"/>
        <v/>
      </c>
      <c r="L138" s="73">
        <f t="shared" si="12"/>
        <v>0</v>
      </c>
      <c r="M138" s="73">
        <f t="shared" si="13"/>
        <v>0</v>
      </c>
      <c r="N138" s="73">
        <f t="shared" si="14"/>
        <v>0</v>
      </c>
      <c r="O138" s="64"/>
      <c r="P138" s="64"/>
      <c r="Q138" s="64"/>
      <c r="R138" s="64"/>
      <c r="S138" s="64"/>
      <c r="T138" s="64"/>
      <c r="U138" s="64"/>
      <c r="V138" s="64"/>
      <c r="W138" s="64"/>
      <c r="X138" s="64"/>
    </row>
    <row r="139" spans="2:24" outlineLevel="1" x14ac:dyDescent="0.25">
      <c r="B139" s="64"/>
      <c r="C139" s="64"/>
      <c r="D139" s="118">
        <v>132</v>
      </c>
      <c r="E139" s="7" t="str">
        <f>Model!D136</f>
        <v>Closed</v>
      </c>
      <c r="F139" s="72" t="str">
        <f>'Teller 1'!F139</f>
        <v>Open</v>
      </c>
      <c r="G139" s="75">
        <f ca="1">COUNT($H$8:H138)-COUNTIF($J$8:J138,"&lt;"&amp;TEXT(E139,"General"))</f>
        <v>-130</v>
      </c>
      <c r="H139" s="7" t="str">
        <f>IF(Model!J136=$C$4,MAXA(E139,MAX($J$8:J138)),"")</f>
        <v/>
      </c>
      <c r="I139" s="7" t="str">
        <f>IF(Model!J136=$C$4,_xll.CB.Normal(INDEX(Summary!$C$5:$E$12,7,'Teller 5'!$C$5),(INDEX(Summary!$C$5:$E$12,8,'Teller 5'!$C$5)),0),"")</f>
        <v/>
      </c>
      <c r="J139" s="7" t="str">
        <f t="shared" si="10"/>
        <v/>
      </c>
      <c r="K139" s="76" t="str">
        <f t="shared" si="11"/>
        <v/>
      </c>
      <c r="L139" s="73">
        <f t="shared" si="12"/>
        <v>0</v>
      </c>
      <c r="M139" s="73">
        <f t="shared" si="13"/>
        <v>0</v>
      </c>
      <c r="N139" s="73">
        <f t="shared" si="14"/>
        <v>0</v>
      </c>
      <c r="O139" s="64"/>
      <c r="P139" s="64"/>
      <c r="Q139" s="64"/>
      <c r="R139" s="64"/>
      <c r="S139" s="64"/>
      <c r="T139" s="64"/>
      <c r="U139" s="64"/>
      <c r="V139" s="64"/>
      <c r="W139" s="64"/>
      <c r="X139" s="64"/>
    </row>
    <row r="140" spans="2:24" outlineLevel="1" x14ac:dyDescent="0.25">
      <c r="B140" s="64"/>
      <c r="C140" s="64"/>
      <c r="D140" s="118">
        <v>133</v>
      </c>
      <c r="E140" s="7" t="str">
        <f>Model!D137</f>
        <v>Closed</v>
      </c>
      <c r="F140" s="72" t="str">
        <f>'Teller 1'!F140</f>
        <v>Open</v>
      </c>
      <c r="G140" s="75">
        <f ca="1">COUNT($H$8:H139)-COUNTIF($J$8:J139,"&lt;"&amp;TEXT(E140,"General"))</f>
        <v>-131</v>
      </c>
      <c r="H140" s="7" t="str">
        <f>IF(Model!J137=$C$4,MAXA(E140,MAX($J$8:J139)),"")</f>
        <v/>
      </c>
      <c r="I140" s="7" t="str">
        <f>IF(Model!J137=$C$4,_xll.CB.Normal(INDEX(Summary!$C$5:$E$12,7,'Teller 5'!$C$5),(INDEX(Summary!$C$5:$E$12,8,'Teller 5'!$C$5)),0),"")</f>
        <v/>
      </c>
      <c r="J140" s="7" t="str">
        <f t="shared" si="10"/>
        <v/>
      </c>
      <c r="K140" s="76" t="str">
        <f t="shared" si="11"/>
        <v/>
      </c>
      <c r="L140" s="73">
        <f t="shared" si="12"/>
        <v>0</v>
      </c>
      <c r="M140" s="73">
        <f t="shared" si="13"/>
        <v>0</v>
      </c>
      <c r="N140" s="73">
        <f t="shared" si="14"/>
        <v>0</v>
      </c>
      <c r="O140" s="64"/>
      <c r="P140" s="64"/>
      <c r="Q140" s="64"/>
      <c r="R140" s="64"/>
      <c r="S140" s="64"/>
      <c r="T140" s="64"/>
      <c r="U140" s="64"/>
      <c r="V140" s="64"/>
      <c r="W140" s="64"/>
      <c r="X140" s="64"/>
    </row>
    <row r="141" spans="2:24" outlineLevel="1" x14ac:dyDescent="0.25">
      <c r="B141" s="64"/>
      <c r="C141" s="64"/>
      <c r="D141" s="118">
        <v>134</v>
      </c>
      <c r="E141" s="7" t="str">
        <f>Model!D138</f>
        <v>Closed</v>
      </c>
      <c r="F141" s="72" t="str">
        <f>'Teller 1'!F141</f>
        <v>Open</v>
      </c>
      <c r="G141" s="75">
        <f ca="1">COUNT($H$8:H140)-COUNTIF($J$8:J140,"&lt;"&amp;TEXT(E141,"General"))</f>
        <v>-132</v>
      </c>
      <c r="H141" s="7" t="str">
        <f>IF(Model!J138=$C$4,MAXA(E141,MAX($J$8:J140)),"")</f>
        <v/>
      </c>
      <c r="I141" s="7" t="str">
        <f>IF(Model!J138=$C$4,_xll.CB.Normal(INDEX(Summary!$C$5:$E$12,7,'Teller 5'!$C$5),(INDEX(Summary!$C$5:$E$12,8,'Teller 5'!$C$5)),0),"")</f>
        <v/>
      </c>
      <c r="J141" s="7" t="str">
        <f t="shared" si="10"/>
        <v/>
      </c>
      <c r="K141" s="76" t="str">
        <f t="shared" si="11"/>
        <v/>
      </c>
      <c r="L141" s="73">
        <f t="shared" si="12"/>
        <v>0</v>
      </c>
      <c r="M141" s="73">
        <f t="shared" si="13"/>
        <v>0</v>
      </c>
      <c r="N141" s="73">
        <f t="shared" si="14"/>
        <v>0</v>
      </c>
      <c r="O141" s="64"/>
      <c r="P141" s="64"/>
      <c r="Q141" s="64"/>
      <c r="R141" s="64"/>
      <c r="S141" s="64"/>
      <c r="T141" s="64"/>
      <c r="U141" s="64"/>
      <c r="V141" s="64"/>
      <c r="W141" s="64"/>
      <c r="X141" s="64"/>
    </row>
    <row r="142" spans="2:24" outlineLevel="1" x14ac:dyDescent="0.25">
      <c r="B142" s="64"/>
      <c r="C142" s="64"/>
      <c r="D142" s="118">
        <v>135</v>
      </c>
      <c r="E142" s="7" t="str">
        <f>Model!D139</f>
        <v>Closed</v>
      </c>
      <c r="F142" s="72" t="str">
        <f>'Teller 1'!F142</f>
        <v>Open</v>
      </c>
      <c r="G142" s="75">
        <f ca="1">COUNT($H$8:H141)-COUNTIF($J$8:J141,"&lt;"&amp;TEXT(E142,"General"))</f>
        <v>-133</v>
      </c>
      <c r="H142" s="7" t="str">
        <f>IF(Model!J139=$C$4,MAXA(E142,MAX($J$8:J141)),"")</f>
        <v/>
      </c>
      <c r="I142" s="7" t="str">
        <f>IF(Model!J139=$C$4,_xll.CB.Normal(INDEX(Summary!$C$5:$E$12,7,'Teller 5'!$C$5),(INDEX(Summary!$C$5:$E$12,8,'Teller 5'!$C$5)),0),"")</f>
        <v/>
      </c>
      <c r="J142" s="7" t="str">
        <f t="shared" si="10"/>
        <v/>
      </c>
      <c r="K142" s="76" t="str">
        <f t="shared" si="11"/>
        <v/>
      </c>
      <c r="L142" s="73">
        <f t="shared" si="12"/>
        <v>0</v>
      </c>
      <c r="M142" s="73">
        <f t="shared" si="13"/>
        <v>0</v>
      </c>
      <c r="N142" s="73">
        <f t="shared" si="14"/>
        <v>0</v>
      </c>
      <c r="O142" s="64"/>
      <c r="P142" s="64"/>
      <c r="Q142" s="64"/>
      <c r="R142" s="64"/>
      <c r="S142" s="64"/>
      <c r="T142" s="64"/>
      <c r="U142" s="64"/>
      <c r="V142" s="64"/>
      <c r="W142" s="64"/>
      <c r="X142" s="64"/>
    </row>
    <row r="143" spans="2:24" outlineLevel="1" x14ac:dyDescent="0.25">
      <c r="B143" s="64"/>
      <c r="C143" s="64"/>
      <c r="D143" s="118">
        <v>136</v>
      </c>
      <c r="E143" s="7" t="str">
        <f>Model!D140</f>
        <v>Closed</v>
      </c>
      <c r="F143" s="72" t="str">
        <f>'Teller 1'!F143</f>
        <v>Open</v>
      </c>
      <c r="G143" s="75">
        <f ca="1">COUNT($H$8:H142)-COUNTIF($J$8:J142,"&lt;"&amp;TEXT(E143,"General"))</f>
        <v>-134</v>
      </c>
      <c r="H143" s="7" t="str">
        <f>IF(Model!J140=$C$4,MAXA(E143,MAX($J$8:J142)),"")</f>
        <v/>
      </c>
      <c r="I143" s="7" t="str">
        <f>IF(Model!J140=$C$4,_xll.CB.Normal(INDEX(Summary!$C$5:$E$12,7,'Teller 5'!$C$5),(INDEX(Summary!$C$5:$E$12,8,'Teller 5'!$C$5)),0),"")</f>
        <v/>
      </c>
      <c r="J143" s="7" t="str">
        <f t="shared" si="10"/>
        <v/>
      </c>
      <c r="K143" s="76" t="str">
        <f t="shared" si="11"/>
        <v/>
      </c>
      <c r="L143" s="73">
        <f t="shared" si="12"/>
        <v>0</v>
      </c>
      <c r="M143" s="73">
        <f t="shared" si="13"/>
        <v>0</v>
      </c>
      <c r="N143" s="73">
        <f t="shared" si="14"/>
        <v>0</v>
      </c>
      <c r="O143" s="64"/>
      <c r="P143" s="64"/>
      <c r="Q143" s="64"/>
      <c r="R143" s="64"/>
      <c r="S143" s="64"/>
      <c r="T143" s="64"/>
      <c r="U143" s="64"/>
      <c r="V143" s="64"/>
      <c r="W143" s="64"/>
      <c r="X143" s="64"/>
    </row>
    <row r="144" spans="2:24" outlineLevel="1" x14ac:dyDescent="0.25">
      <c r="B144" s="64"/>
      <c r="C144" s="64"/>
      <c r="D144" s="118">
        <v>137</v>
      </c>
      <c r="E144" s="7" t="str">
        <f>Model!D141</f>
        <v>Closed</v>
      </c>
      <c r="F144" s="72" t="str">
        <f>'Teller 1'!F144</f>
        <v>Open</v>
      </c>
      <c r="G144" s="75">
        <f ca="1">COUNT($H$8:H143)-COUNTIF($J$8:J143,"&lt;"&amp;TEXT(E144,"General"))</f>
        <v>-135</v>
      </c>
      <c r="H144" s="7" t="str">
        <f>IF(Model!J141=$C$4,MAXA(E144,MAX($J$8:J143)),"")</f>
        <v/>
      </c>
      <c r="I144" s="7" t="str">
        <f>IF(Model!J141=$C$4,_xll.CB.Normal(INDEX(Summary!$C$5:$E$12,7,'Teller 5'!$C$5),(INDEX(Summary!$C$5:$E$12,8,'Teller 5'!$C$5)),0),"")</f>
        <v/>
      </c>
      <c r="J144" s="7" t="str">
        <f t="shared" si="10"/>
        <v/>
      </c>
      <c r="K144" s="76" t="str">
        <f t="shared" si="11"/>
        <v/>
      </c>
      <c r="L144" s="73">
        <f t="shared" si="12"/>
        <v>0</v>
      </c>
      <c r="M144" s="73">
        <f t="shared" si="13"/>
        <v>0</v>
      </c>
      <c r="N144" s="73">
        <f t="shared" si="14"/>
        <v>0</v>
      </c>
      <c r="O144" s="64"/>
      <c r="P144" s="64"/>
      <c r="Q144" s="64"/>
      <c r="R144" s="64"/>
      <c r="S144" s="64"/>
      <c r="T144" s="64"/>
      <c r="U144" s="64"/>
      <c r="V144" s="64"/>
      <c r="W144" s="64"/>
      <c r="X144" s="64"/>
    </row>
    <row r="145" spans="2:24" outlineLevel="1" x14ac:dyDescent="0.25">
      <c r="B145" s="64"/>
      <c r="C145" s="64"/>
      <c r="D145" s="118">
        <v>138</v>
      </c>
      <c r="E145" s="7" t="str">
        <f>Model!D142</f>
        <v>Closed</v>
      </c>
      <c r="F145" s="72" t="str">
        <f>'Teller 1'!F145</f>
        <v>Open</v>
      </c>
      <c r="G145" s="75">
        <f ca="1">COUNT($H$8:H144)-COUNTIF($J$8:J144,"&lt;"&amp;TEXT(E145,"General"))</f>
        <v>-136</v>
      </c>
      <c r="H145" s="7" t="str">
        <f>IF(Model!J142=$C$4,MAXA(E145,MAX($J$8:J144)),"")</f>
        <v/>
      </c>
      <c r="I145" s="7" t="str">
        <f>IF(Model!J142=$C$4,_xll.CB.Normal(INDEX(Summary!$C$5:$E$12,7,'Teller 5'!$C$5),(INDEX(Summary!$C$5:$E$12,8,'Teller 5'!$C$5)),0),"")</f>
        <v/>
      </c>
      <c r="J145" s="7" t="str">
        <f t="shared" si="10"/>
        <v/>
      </c>
      <c r="K145" s="76" t="str">
        <f t="shared" si="11"/>
        <v/>
      </c>
      <c r="L145" s="73">
        <f t="shared" si="12"/>
        <v>0</v>
      </c>
      <c r="M145" s="73">
        <f t="shared" si="13"/>
        <v>0</v>
      </c>
      <c r="N145" s="73">
        <f t="shared" si="14"/>
        <v>0</v>
      </c>
      <c r="O145" s="64"/>
      <c r="P145" s="64"/>
      <c r="Q145" s="64"/>
      <c r="R145" s="64"/>
      <c r="S145" s="64"/>
      <c r="T145" s="64"/>
      <c r="U145" s="64"/>
      <c r="V145" s="64"/>
      <c r="W145" s="64"/>
      <c r="X145" s="64"/>
    </row>
    <row r="146" spans="2:24" outlineLevel="1" x14ac:dyDescent="0.25">
      <c r="B146" s="64"/>
      <c r="C146" s="64"/>
      <c r="D146" s="118">
        <v>139</v>
      </c>
      <c r="E146" s="7" t="str">
        <f>Model!D143</f>
        <v>Closed</v>
      </c>
      <c r="F146" s="72" t="str">
        <f>'Teller 1'!F146</f>
        <v>Open</v>
      </c>
      <c r="G146" s="75">
        <f ca="1">COUNT($H$8:H145)-COUNTIF($J$8:J145,"&lt;"&amp;TEXT(E146,"General"))</f>
        <v>-137</v>
      </c>
      <c r="H146" s="7" t="str">
        <f>IF(Model!J143=$C$4,MAXA(E146,MAX($J$8:J145)),"")</f>
        <v/>
      </c>
      <c r="I146" s="7" t="str">
        <f>IF(Model!J143=$C$4,_xll.CB.Normal(INDEX(Summary!$C$5:$E$12,7,'Teller 5'!$C$5),(INDEX(Summary!$C$5:$E$12,8,'Teller 5'!$C$5)),0),"")</f>
        <v/>
      </c>
      <c r="J146" s="7" t="str">
        <f t="shared" si="10"/>
        <v/>
      </c>
      <c r="K146" s="76" t="str">
        <f t="shared" si="11"/>
        <v/>
      </c>
      <c r="L146" s="73">
        <f t="shared" si="12"/>
        <v>0</v>
      </c>
      <c r="M146" s="73">
        <f t="shared" si="13"/>
        <v>0</v>
      </c>
      <c r="N146" s="73">
        <f t="shared" si="14"/>
        <v>0</v>
      </c>
      <c r="O146" s="64"/>
      <c r="P146" s="64"/>
      <c r="Q146" s="64"/>
      <c r="R146" s="64"/>
      <c r="S146" s="64"/>
      <c r="T146" s="64"/>
      <c r="U146" s="64"/>
      <c r="V146" s="64"/>
      <c r="W146" s="64"/>
      <c r="X146" s="64"/>
    </row>
    <row r="147" spans="2:24" outlineLevel="1" x14ac:dyDescent="0.25">
      <c r="B147" s="64"/>
      <c r="C147" s="64"/>
      <c r="D147" s="118">
        <v>140</v>
      </c>
      <c r="E147" s="7" t="str">
        <f>Model!D144</f>
        <v>Closed</v>
      </c>
      <c r="F147" s="72" t="str">
        <f>'Teller 1'!F147</f>
        <v>Open</v>
      </c>
      <c r="G147" s="75">
        <f ca="1">COUNT($H$8:H146)-COUNTIF($J$8:J146,"&lt;"&amp;TEXT(E147,"General"))</f>
        <v>-138</v>
      </c>
      <c r="H147" s="7" t="str">
        <f>IF(Model!J144=$C$4,MAXA(E147,MAX($J$8:J146)),"")</f>
        <v/>
      </c>
      <c r="I147" s="7" t="str">
        <f>IF(Model!J144=$C$4,_xll.CB.Normal(INDEX(Summary!$C$5:$E$12,7,'Teller 5'!$C$5),(INDEX(Summary!$C$5:$E$12,8,'Teller 5'!$C$5)),0),"")</f>
        <v/>
      </c>
      <c r="J147" s="7" t="str">
        <f t="shared" si="10"/>
        <v/>
      </c>
      <c r="K147" s="76" t="str">
        <f t="shared" si="11"/>
        <v/>
      </c>
      <c r="L147" s="73">
        <f t="shared" si="12"/>
        <v>0</v>
      </c>
      <c r="M147" s="73">
        <f t="shared" si="13"/>
        <v>0</v>
      </c>
      <c r="N147" s="73">
        <f t="shared" si="14"/>
        <v>0</v>
      </c>
      <c r="O147" s="64"/>
      <c r="P147" s="64"/>
      <c r="Q147" s="64"/>
      <c r="R147" s="64"/>
      <c r="S147" s="64"/>
      <c r="T147" s="64"/>
      <c r="U147" s="64"/>
      <c r="V147" s="64"/>
      <c r="W147" s="64"/>
      <c r="X147" s="64"/>
    </row>
    <row r="148" spans="2:24" outlineLevel="1" x14ac:dyDescent="0.25">
      <c r="B148" s="64"/>
      <c r="C148" s="64"/>
      <c r="D148" s="118">
        <v>141</v>
      </c>
      <c r="E148" s="7" t="str">
        <f>Model!D145</f>
        <v>Closed</v>
      </c>
      <c r="F148" s="72" t="str">
        <f>'Teller 1'!F148</f>
        <v>Open</v>
      </c>
      <c r="G148" s="75">
        <f ca="1">COUNT($H$8:H147)-COUNTIF($J$8:J147,"&lt;"&amp;TEXT(E148,"General"))</f>
        <v>-139</v>
      </c>
      <c r="H148" s="7" t="str">
        <f>IF(Model!J145=$C$4,MAXA(E148,MAX($J$8:J147)),"")</f>
        <v/>
      </c>
      <c r="I148" s="7" t="str">
        <f>IF(Model!J145=$C$4,_xll.CB.Normal(INDEX(Summary!$C$5:$E$12,7,'Teller 5'!$C$5),(INDEX(Summary!$C$5:$E$12,8,'Teller 5'!$C$5)),0),"")</f>
        <v/>
      </c>
      <c r="J148" s="7" t="str">
        <f t="shared" si="10"/>
        <v/>
      </c>
      <c r="K148" s="76" t="str">
        <f t="shared" si="11"/>
        <v/>
      </c>
      <c r="L148" s="73">
        <f t="shared" si="12"/>
        <v>0</v>
      </c>
      <c r="M148" s="73">
        <f t="shared" si="13"/>
        <v>0</v>
      </c>
      <c r="N148" s="73">
        <f t="shared" si="14"/>
        <v>0</v>
      </c>
      <c r="O148" s="64"/>
      <c r="P148" s="64"/>
      <c r="Q148" s="64"/>
      <c r="R148" s="64"/>
      <c r="S148" s="64"/>
      <c r="T148" s="64"/>
      <c r="U148" s="64"/>
      <c r="V148" s="64"/>
      <c r="W148" s="64"/>
      <c r="X148" s="64"/>
    </row>
    <row r="149" spans="2:24" outlineLevel="1" x14ac:dyDescent="0.25">
      <c r="B149" s="64"/>
      <c r="C149" s="64"/>
      <c r="D149" s="118">
        <v>142</v>
      </c>
      <c r="E149" s="7" t="str">
        <f>Model!D146</f>
        <v>Closed</v>
      </c>
      <c r="F149" s="72" t="str">
        <f>'Teller 1'!F149</f>
        <v>Open</v>
      </c>
      <c r="G149" s="75">
        <f ca="1">COUNT($H$8:H148)-COUNTIF($J$8:J148,"&lt;"&amp;TEXT(E149,"General"))</f>
        <v>-140</v>
      </c>
      <c r="H149" s="7" t="str">
        <f>IF(Model!J146=$C$4,MAXA(E149,MAX($J$8:J148)),"")</f>
        <v/>
      </c>
      <c r="I149" s="7" t="str">
        <f>IF(Model!J146=$C$4,_xll.CB.Normal(INDEX(Summary!$C$5:$E$12,7,'Teller 5'!$C$5),(INDEX(Summary!$C$5:$E$12,8,'Teller 5'!$C$5)),0),"")</f>
        <v/>
      </c>
      <c r="J149" s="7" t="str">
        <f t="shared" si="10"/>
        <v/>
      </c>
      <c r="K149" s="76" t="str">
        <f t="shared" si="11"/>
        <v/>
      </c>
      <c r="L149" s="73">
        <f t="shared" si="12"/>
        <v>0</v>
      </c>
      <c r="M149" s="73">
        <f t="shared" si="13"/>
        <v>0</v>
      </c>
      <c r="N149" s="73">
        <f t="shared" si="14"/>
        <v>0</v>
      </c>
      <c r="O149" s="64"/>
      <c r="P149" s="64"/>
      <c r="Q149" s="64"/>
      <c r="R149" s="64"/>
      <c r="S149" s="64"/>
      <c r="T149" s="64"/>
      <c r="U149" s="64"/>
      <c r="V149" s="64"/>
      <c r="W149" s="64"/>
      <c r="X149" s="64"/>
    </row>
    <row r="150" spans="2:24" outlineLevel="1" x14ac:dyDescent="0.25">
      <c r="B150" s="64"/>
      <c r="C150" s="64"/>
      <c r="D150" s="118">
        <v>143</v>
      </c>
      <c r="E150" s="7" t="str">
        <f>Model!D147</f>
        <v>Closed</v>
      </c>
      <c r="F150" s="72" t="str">
        <f>'Teller 1'!F150</f>
        <v>Open</v>
      </c>
      <c r="G150" s="75">
        <f ca="1">COUNT($H$8:H149)-COUNTIF($J$8:J149,"&lt;"&amp;TEXT(E150,"General"))</f>
        <v>-141</v>
      </c>
      <c r="H150" s="7" t="str">
        <f>IF(Model!J147=$C$4,MAXA(E150,MAX($J$8:J149)),"")</f>
        <v/>
      </c>
      <c r="I150" s="7" t="str">
        <f>IF(Model!J147=$C$4,_xll.CB.Normal(INDEX(Summary!$C$5:$E$12,7,'Teller 5'!$C$5),(INDEX(Summary!$C$5:$E$12,8,'Teller 5'!$C$5)),0),"")</f>
        <v/>
      </c>
      <c r="J150" s="7" t="str">
        <f t="shared" si="10"/>
        <v/>
      </c>
      <c r="K150" s="76" t="str">
        <f t="shared" si="11"/>
        <v/>
      </c>
      <c r="L150" s="73">
        <f t="shared" si="12"/>
        <v>0</v>
      </c>
      <c r="M150" s="73">
        <f t="shared" si="13"/>
        <v>0</v>
      </c>
      <c r="N150" s="73">
        <f t="shared" si="14"/>
        <v>0</v>
      </c>
      <c r="O150" s="64"/>
      <c r="P150" s="64"/>
      <c r="Q150" s="64"/>
      <c r="R150" s="64"/>
      <c r="S150" s="64"/>
      <c r="T150" s="64"/>
      <c r="U150" s="64"/>
      <c r="V150" s="64"/>
      <c r="W150" s="64"/>
      <c r="X150" s="64"/>
    </row>
    <row r="151" spans="2:24" outlineLevel="1" x14ac:dyDescent="0.25">
      <c r="B151" s="64"/>
      <c r="C151" s="64"/>
      <c r="D151" s="118">
        <v>144</v>
      </c>
      <c r="E151" s="7" t="str">
        <f>Model!D148</f>
        <v>Closed</v>
      </c>
      <c r="F151" s="72" t="str">
        <f>'Teller 1'!F151</f>
        <v>Open</v>
      </c>
      <c r="G151" s="75">
        <f ca="1">COUNT($H$8:H150)-COUNTIF($J$8:J150,"&lt;"&amp;TEXT(E151,"General"))</f>
        <v>-142</v>
      </c>
      <c r="H151" s="7" t="str">
        <f>IF(Model!J148=$C$4,MAXA(E151,MAX($J$8:J150)),"")</f>
        <v/>
      </c>
      <c r="I151" s="7" t="str">
        <f>IF(Model!J148=$C$4,_xll.CB.Normal(INDEX(Summary!$C$5:$E$12,7,'Teller 5'!$C$5),(INDEX(Summary!$C$5:$E$12,8,'Teller 5'!$C$5)),0),"")</f>
        <v/>
      </c>
      <c r="J151" s="7" t="str">
        <f t="shared" si="10"/>
        <v/>
      </c>
      <c r="K151" s="76" t="str">
        <f t="shared" si="11"/>
        <v/>
      </c>
      <c r="L151" s="73">
        <f t="shared" si="12"/>
        <v>0</v>
      </c>
      <c r="M151" s="73">
        <f t="shared" si="13"/>
        <v>0</v>
      </c>
      <c r="N151" s="73">
        <f t="shared" si="14"/>
        <v>0</v>
      </c>
      <c r="O151" s="64"/>
      <c r="P151" s="64"/>
      <c r="Q151" s="64"/>
      <c r="R151" s="64"/>
      <c r="S151" s="64"/>
      <c r="T151" s="64"/>
      <c r="U151" s="64"/>
      <c r="V151" s="64"/>
      <c r="W151" s="64"/>
      <c r="X151" s="64"/>
    </row>
    <row r="152" spans="2:24" outlineLevel="1" x14ac:dyDescent="0.25">
      <c r="B152" s="64"/>
      <c r="C152" s="64"/>
      <c r="D152" s="118">
        <v>145</v>
      </c>
      <c r="E152" s="7" t="str">
        <f>Model!D149</f>
        <v>Closed</v>
      </c>
      <c r="F152" s="72" t="str">
        <f>'Teller 1'!F152</f>
        <v>Open</v>
      </c>
      <c r="G152" s="75">
        <f ca="1">COUNT($H$8:H151)-COUNTIF($J$8:J151,"&lt;"&amp;TEXT(E152,"General"))</f>
        <v>-143</v>
      </c>
      <c r="H152" s="7" t="str">
        <f>IF(Model!J149=$C$4,MAXA(E152,MAX($J$8:J151)),"")</f>
        <v/>
      </c>
      <c r="I152" s="7" t="str">
        <f>IF(Model!J149=$C$4,_xll.CB.Normal(INDEX(Summary!$C$5:$E$12,7,'Teller 5'!$C$5),(INDEX(Summary!$C$5:$E$12,8,'Teller 5'!$C$5)),0),"")</f>
        <v/>
      </c>
      <c r="J152" s="7" t="str">
        <f t="shared" si="10"/>
        <v/>
      </c>
      <c r="K152" s="76" t="str">
        <f t="shared" si="11"/>
        <v/>
      </c>
      <c r="L152" s="73">
        <f t="shared" si="12"/>
        <v>0</v>
      </c>
      <c r="M152" s="73">
        <f t="shared" si="13"/>
        <v>0</v>
      </c>
      <c r="N152" s="73">
        <f t="shared" si="14"/>
        <v>0</v>
      </c>
      <c r="O152" s="64"/>
      <c r="P152" s="64"/>
      <c r="Q152" s="64"/>
      <c r="R152" s="64"/>
      <c r="S152" s="64"/>
      <c r="T152" s="64"/>
      <c r="U152" s="64"/>
      <c r="V152" s="64"/>
      <c r="W152" s="64"/>
      <c r="X152" s="64"/>
    </row>
    <row r="153" spans="2:24" outlineLevel="1" x14ac:dyDescent="0.25">
      <c r="B153" s="64"/>
      <c r="C153" s="64"/>
      <c r="D153" s="118">
        <v>146</v>
      </c>
      <c r="E153" s="7" t="str">
        <f>Model!D150</f>
        <v>Closed</v>
      </c>
      <c r="F153" s="72" t="str">
        <f>'Teller 1'!F153</f>
        <v>Open</v>
      </c>
      <c r="G153" s="75">
        <f ca="1">COUNT($H$8:H152)-COUNTIF($J$8:J152,"&lt;"&amp;TEXT(E153,"General"))</f>
        <v>-144</v>
      </c>
      <c r="H153" s="7" t="str">
        <f>IF(Model!J150=$C$4,MAXA(E153,MAX($J$8:J152)),"")</f>
        <v/>
      </c>
      <c r="I153" s="7" t="str">
        <f>IF(Model!J150=$C$4,_xll.CB.Normal(INDEX(Summary!$C$5:$E$12,7,'Teller 5'!$C$5),(INDEX(Summary!$C$5:$E$12,8,'Teller 5'!$C$5)),0),"")</f>
        <v/>
      </c>
      <c r="J153" s="7" t="str">
        <f t="shared" si="10"/>
        <v/>
      </c>
      <c r="K153" s="76" t="str">
        <f t="shared" si="11"/>
        <v/>
      </c>
      <c r="L153" s="73">
        <f t="shared" si="12"/>
        <v>0</v>
      </c>
      <c r="M153" s="73">
        <f t="shared" si="13"/>
        <v>0</v>
      </c>
      <c r="N153" s="73">
        <f t="shared" si="14"/>
        <v>0</v>
      </c>
      <c r="O153" s="64"/>
      <c r="P153" s="64"/>
      <c r="Q153" s="64"/>
      <c r="R153" s="64"/>
      <c r="S153" s="64"/>
      <c r="T153" s="64"/>
      <c r="U153" s="64"/>
      <c r="V153" s="64"/>
      <c r="W153" s="64"/>
      <c r="X153" s="64"/>
    </row>
    <row r="154" spans="2:24" outlineLevel="1" x14ac:dyDescent="0.25">
      <c r="B154" s="64"/>
      <c r="C154" s="64"/>
      <c r="D154" s="118">
        <v>147</v>
      </c>
      <c r="E154" s="7" t="str">
        <f>Model!D151</f>
        <v>Closed</v>
      </c>
      <c r="F154" s="72" t="str">
        <f>'Teller 1'!F154</f>
        <v>Open</v>
      </c>
      <c r="G154" s="75">
        <f ca="1">COUNT($H$8:H153)-COUNTIF($J$8:J153,"&lt;"&amp;TEXT(E154,"General"))</f>
        <v>-145</v>
      </c>
      <c r="H154" s="7" t="str">
        <f>IF(Model!J151=$C$4,MAXA(E154,MAX($J$8:J153)),"")</f>
        <v/>
      </c>
      <c r="I154" s="7" t="str">
        <f>IF(Model!J151=$C$4,_xll.CB.Normal(INDEX(Summary!$C$5:$E$12,7,'Teller 5'!$C$5),(INDEX(Summary!$C$5:$E$12,8,'Teller 5'!$C$5)),0),"")</f>
        <v/>
      </c>
      <c r="J154" s="7" t="str">
        <f t="shared" si="10"/>
        <v/>
      </c>
      <c r="K154" s="76" t="str">
        <f t="shared" si="11"/>
        <v/>
      </c>
      <c r="L154" s="73">
        <f t="shared" si="12"/>
        <v>0</v>
      </c>
      <c r="M154" s="73">
        <f t="shared" si="13"/>
        <v>0</v>
      </c>
      <c r="N154" s="73">
        <f t="shared" si="14"/>
        <v>0</v>
      </c>
      <c r="O154" s="64"/>
      <c r="P154" s="64"/>
      <c r="Q154" s="64"/>
      <c r="R154" s="64"/>
      <c r="S154" s="64"/>
      <c r="T154" s="64"/>
      <c r="U154" s="64"/>
      <c r="V154" s="64"/>
      <c r="W154" s="64"/>
      <c r="X154" s="64"/>
    </row>
    <row r="155" spans="2:24" outlineLevel="1" x14ac:dyDescent="0.25">
      <c r="B155" s="64"/>
      <c r="C155" s="64"/>
      <c r="D155" s="118">
        <v>148</v>
      </c>
      <c r="E155" s="7" t="str">
        <f>Model!D152</f>
        <v>Closed</v>
      </c>
      <c r="F155" s="72" t="str">
        <f>'Teller 1'!F155</f>
        <v>Open</v>
      </c>
      <c r="G155" s="75">
        <f ca="1">COUNT($H$8:H154)-COUNTIF($J$8:J154,"&lt;"&amp;TEXT(E155,"General"))</f>
        <v>-146</v>
      </c>
      <c r="H155" s="7" t="str">
        <f>IF(Model!J152=$C$4,MAXA(E155,MAX($J$8:J154)),"")</f>
        <v/>
      </c>
      <c r="I155" s="7" t="str">
        <f>IF(Model!J152=$C$4,_xll.CB.Normal(INDEX(Summary!$C$5:$E$12,7,'Teller 5'!$C$5),(INDEX(Summary!$C$5:$E$12,8,'Teller 5'!$C$5)),0),"")</f>
        <v/>
      </c>
      <c r="J155" s="7" t="str">
        <f t="shared" si="10"/>
        <v/>
      </c>
      <c r="K155" s="76" t="str">
        <f t="shared" si="11"/>
        <v/>
      </c>
      <c r="L155" s="73">
        <f t="shared" si="12"/>
        <v>0</v>
      </c>
      <c r="M155" s="73">
        <f t="shared" si="13"/>
        <v>0</v>
      </c>
      <c r="N155" s="73">
        <f t="shared" si="14"/>
        <v>0</v>
      </c>
      <c r="O155" s="64"/>
      <c r="P155" s="64"/>
      <c r="Q155" s="64"/>
      <c r="R155" s="64"/>
      <c r="S155" s="64"/>
      <c r="T155" s="64"/>
      <c r="U155" s="64"/>
      <c r="V155" s="64"/>
      <c r="W155" s="64"/>
      <c r="X155" s="64"/>
    </row>
    <row r="156" spans="2:24" outlineLevel="1" x14ac:dyDescent="0.25">
      <c r="B156" s="64"/>
      <c r="C156" s="64"/>
      <c r="D156" s="118">
        <v>149</v>
      </c>
      <c r="E156" s="7" t="str">
        <f>Model!D153</f>
        <v>Closed</v>
      </c>
      <c r="F156" s="72" t="str">
        <f>'Teller 1'!F156</f>
        <v>Open</v>
      </c>
      <c r="G156" s="75">
        <f ca="1">COUNT($H$8:H155)-COUNTIF($J$8:J155,"&lt;"&amp;TEXT(E156,"General"))</f>
        <v>-147</v>
      </c>
      <c r="H156" s="7" t="str">
        <f>IF(Model!J153=$C$4,MAXA(E156,MAX($J$8:J155)),"")</f>
        <v/>
      </c>
      <c r="I156" s="7" t="str">
        <f>IF(Model!J153=$C$4,_xll.CB.Normal(INDEX(Summary!$C$5:$E$12,7,'Teller 5'!$C$5),(INDEX(Summary!$C$5:$E$12,8,'Teller 5'!$C$5)),0),"")</f>
        <v/>
      </c>
      <c r="J156" s="7" t="str">
        <f t="shared" si="10"/>
        <v/>
      </c>
      <c r="K156" s="76" t="str">
        <f t="shared" si="11"/>
        <v/>
      </c>
      <c r="L156" s="73">
        <f t="shared" si="12"/>
        <v>0</v>
      </c>
      <c r="M156" s="73">
        <f t="shared" si="13"/>
        <v>0</v>
      </c>
      <c r="N156" s="73">
        <f t="shared" si="14"/>
        <v>0</v>
      </c>
      <c r="O156" s="64"/>
      <c r="P156" s="64"/>
      <c r="Q156" s="64"/>
      <c r="R156" s="64"/>
      <c r="S156" s="64"/>
      <c r="T156" s="64"/>
      <c r="U156" s="64"/>
      <c r="V156" s="64"/>
      <c r="W156" s="64"/>
      <c r="X156" s="64"/>
    </row>
    <row r="157" spans="2:24" outlineLevel="1" x14ac:dyDescent="0.25">
      <c r="B157" s="64"/>
      <c r="C157" s="64"/>
      <c r="D157" s="118">
        <v>150</v>
      </c>
      <c r="E157" s="7" t="str">
        <f>Model!D154</f>
        <v>Closed</v>
      </c>
      <c r="F157" s="72" t="str">
        <f>'Teller 1'!F157</f>
        <v>Open</v>
      </c>
      <c r="G157" s="75">
        <f ca="1">COUNT($H$8:H156)-COUNTIF($J$8:J156,"&lt;"&amp;TEXT(E157,"General"))</f>
        <v>-148</v>
      </c>
      <c r="H157" s="7" t="str">
        <f>IF(Model!J154=$C$4,MAXA(E157,MAX($J$8:J156)),"")</f>
        <v/>
      </c>
      <c r="I157" s="7" t="str">
        <f>IF(Model!J154=$C$4,_xll.CB.Normal(INDEX(Summary!$C$5:$E$12,7,'Teller 5'!$C$5),(INDEX(Summary!$C$5:$E$12,8,'Teller 5'!$C$5)),0),"")</f>
        <v/>
      </c>
      <c r="J157" s="7" t="str">
        <f t="shared" si="10"/>
        <v/>
      </c>
      <c r="K157" s="76" t="str">
        <f t="shared" si="11"/>
        <v/>
      </c>
      <c r="L157" s="73">
        <f t="shared" si="12"/>
        <v>0</v>
      </c>
      <c r="M157" s="73">
        <f t="shared" si="13"/>
        <v>0</v>
      </c>
      <c r="N157" s="73">
        <f t="shared" si="14"/>
        <v>0</v>
      </c>
      <c r="O157" s="64"/>
      <c r="P157" s="64"/>
      <c r="Q157" s="64"/>
      <c r="R157" s="64"/>
      <c r="S157" s="64"/>
      <c r="T157" s="64"/>
      <c r="U157" s="64"/>
      <c r="V157" s="64"/>
      <c r="W157" s="64"/>
      <c r="X157" s="64"/>
    </row>
    <row r="158" spans="2:24" outlineLevel="1" x14ac:dyDescent="0.25">
      <c r="B158" s="64"/>
      <c r="C158" s="64"/>
      <c r="D158" s="118">
        <v>151</v>
      </c>
      <c r="E158" s="7" t="str">
        <f>Model!D155</f>
        <v>Closed</v>
      </c>
      <c r="F158" s="72" t="str">
        <f>'Teller 1'!F158</f>
        <v>Open</v>
      </c>
      <c r="G158" s="75">
        <f ca="1">COUNT($H$8:H157)-COUNTIF($J$8:J157,"&lt;"&amp;TEXT(E158,"General"))</f>
        <v>-149</v>
      </c>
      <c r="H158" s="7" t="str">
        <f>IF(Model!J155=$C$4,MAXA(E158,MAX($J$8:J157)),"")</f>
        <v/>
      </c>
      <c r="I158" s="7" t="str">
        <f>IF(Model!J155=$C$4,_xll.CB.Normal(INDEX(Summary!$C$5:$E$12,7,'Teller 5'!$C$5),(INDEX(Summary!$C$5:$E$12,8,'Teller 5'!$C$5)),0),"")</f>
        <v/>
      </c>
      <c r="J158" s="7" t="str">
        <f t="shared" si="10"/>
        <v/>
      </c>
      <c r="K158" s="76" t="str">
        <f t="shared" si="11"/>
        <v/>
      </c>
      <c r="L158" s="73">
        <f t="shared" si="12"/>
        <v>0</v>
      </c>
      <c r="M158" s="73">
        <f t="shared" si="13"/>
        <v>0</v>
      </c>
      <c r="N158" s="73">
        <f t="shared" si="14"/>
        <v>0</v>
      </c>
      <c r="O158" s="64"/>
      <c r="P158" s="64"/>
      <c r="Q158" s="64"/>
      <c r="R158" s="64"/>
      <c r="S158" s="64"/>
      <c r="T158" s="64"/>
      <c r="U158" s="64"/>
      <c r="V158" s="64"/>
      <c r="W158" s="64"/>
      <c r="X158" s="64"/>
    </row>
    <row r="159" spans="2:24" outlineLevel="1" x14ac:dyDescent="0.25">
      <c r="B159" s="64"/>
      <c r="C159" s="64"/>
      <c r="D159" s="118">
        <v>152</v>
      </c>
      <c r="E159" s="7" t="str">
        <f>Model!D156</f>
        <v>Closed</v>
      </c>
      <c r="F159" s="72" t="str">
        <f>'Teller 1'!F159</f>
        <v>Open</v>
      </c>
      <c r="G159" s="75">
        <f ca="1">COUNT($H$8:H158)-COUNTIF($J$8:J158,"&lt;"&amp;TEXT(E159,"General"))</f>
        <v>-150</v>
      </c>
      <c r="H159" s="7" t="str">
        <f>IF(Model!J156=$C$4,MAXA(E159,MAX($J$8:J158)),"")</f>
        <v/>
      </c>
      <c r="I159" s="7" t="str">
        <f>IF(Model!J156=$C$4,_xll.CB.Normal(INDEX(Summary!$C$5:$E$12,7,'Teller 5'!$C$5),(INDEX(Summary!$C$5:$E$12,8,'Teller 5'!$C$5)),0),"")</f>
        <v/>
      </c>
      <c r="J159" s="7" t="str">
        <f t="shared" si="10"/>
        <v/>
      </c>
      <c r="K159" s="76" t="str">
        <f t="shared" si="11"/>
        <v/>
      </c>
      <c r="L159" s="73">
        <f t="shared" si="12"/>
        <v>0</v>
      </c>
      <c r="M159" s="73">
        <f t="shared" si="13"/>
        <v>0</v>
      </c>
      <c r="N159" s="73">
        <f t="shared" si="14"/>
        <v>0</v>
      </c>
      <c r="O159" s="64"/>
      <c r="P159" s="64"/>
      <c r="Q159" s="64"/>
      <c r="R159" s="64"/>
      <c r="S159" s="64"/>
      <c r="T159" s="64"/>
      <c r="U159" s="64"/>
      <c r="V159" s="64"/>
      <c r="W159" s="64"/>
      <c r="X159" s="64"/>
    </row>
    <row r="160" spans="2:24" outlineLevel="1" x14ac:dyDescent="0.25">
      <c r="B160" s="64"/>
      <c r="C160" s="64"/>
      <c r="D160" s="118">
        <v>153</v>
      </c>
      <c r="E160" s="7" t="str">
        <f>Model!D157</f>
        <v>Closed</v>
      </c>
      <c r="F160" s="72" t="str">
        <f>'Teller 1'!F160</f>
        <v>Open</v>
      </c>
      <c r="G160" s="75">
        <f ca="1">COUNT($H$8:H159)-COUNTIF($J$8:J159,"&lt;"&amp;TEXT(E160,"General"))</f>
        <v>-151</v>
      </c>
      <c r="H160" s="7" t="str">
        <f>IF(Model!J157=$C$4,MAXA(E160,MAX($J$8:J159)),"")</f>
        <v/>
      </c>
      <c r="I160" s="7" t="str">
        <f>IF(Model!J157=$C$4,_xll.CB.Normal(INDEX(Summary!$C$5:$E$12,7,'Teller 5'!$C$5),(INDEX(Summary!$C$5:$E$12,8,'Teller 5'!$C$5)),0),"")</f>
        <v/>
      </c>
      <c r="J160" s="7" t="str">
        <f t="shared" si="10"/>
        <v/>
      </c>
      <c r="K160" s="76" t="str">
        <f t="shared" si="11"/>
        <v/>
      </c>
      <c r="L160" s="73">
        <f t="shared" si="12"/>
        <v>0</v>
      </c>
      <c r="M160" s="73">
        <f t="shared" si="13"/>
        <v>0</v>
      </c>
      <c r="N160" s="73">
        <f t="shared" si="14"/>
        <v>0</v>
      </c>
      <c r="O160" s="64"/>
      <c r="P160" s="64"/>
      <c r="Q160" s="64"/>
      <c r="R160" s="64"/>
      <c r="S160" s="64"/>
      <c r="T160" s="64"/>
      <c r="U160" s="64"/>
      <c r="V160" s="64"/>
      <c r="W160" s="64"/>
      <c r="X160" s="64"/>
    </row>
    <row r="161" spans="2:24" outlineLevel="1" x14ac:dyDescent="0.25">
      <c r="B161" s="64"/>
      <c r="C161" s="64"/>
      <c r="D161" s="118">
        <v>154</v>
      </c>
      <c r="E161" s="7" t="str">
        <f>Model!D158</f>
        <v>Closed</v>
      </c>
      <c r="F161" s="72" t="str">
        <f>'Teller 1'!F161</f>
        <v>Open</v>
      </c>
      <c r="G161" s="75">
        <f ca="1">COUNT($H$8:H160)-COUNTIF($J$8:J160,"&lt;"&amp;TEXT(E161,"General"))</f>
        <v>-152</v>
      </c>
      <c r="H161" s="7" t="str">
        <f>IF(Model!J158=$C$4,MAXA(E161,MAX($J$8:J160)),"")</f>
        <v/>
      </c>
      <c r="I161" s="7" t="str">
        <f>IF(Model!J158=$C$4,_xll.CB.Normal(INDEX(Summary!$C$5:$E$12,7,'Teller 5'!$C$5),(INDEX(Summary!$C$5:$E$12,8,'Teller 5'!$C$5)),0),"")</f>
        <v/>
      </c>
      <c r="J161" s="7" t="str">
        <f t="shared" si="10"/>
        <v/>
      </c>
      <c r="K161" s="76" t="str">
        <f t="shared" si="11"/>
        <v/>
      </c>
      <c r="L161" s="73">
        <f t="shared" si="12"/>
        <v>0</v>
      </c>
      <c r="M161" s="73">
        <f t="shared" si="13"/>
        <v>0</v>
      </c>
      <c r="N161" s="73">
        <f t="shared" si="14"/>
        <v>0</v>
      </c>
      <c r="O161" s="64"/>
      <c r="P161" s="64"/>
      <c r="Q161" s="64"/>
      <c r="R161" s="64"/>
      <c r="S161" s="64"/>
      <c r="T161" s="64"/>
      <c r="U161" s="64"/>
      <c r="V161" s="64"/>
      <c r="W161" s="64"/>
      <c r="X161" s="64"/>
    </row>
    <row r="162" spans="2:24" outlineLevel="1" x14ac:dyDescent="0.25">
      <c r="B162" s="64"/>
      <c r="C162" s="64"/>
      <c r="D162" s="118">
        <v>155</v>
      </c>
      <c r="E162" s="7" t="str">
        <f>Model!D159</f>
        <v>Closed</v>
      </c>
      <c r="F162" s="72" t="str">
        <f>'Teller 1'!F162</f>
        <v>Open</v>
      </c>
      <c r="G162" s="75">
        <f ca="1">COUNT($H$8:H161)-COUNTIF($J$8:J161,"&lt;"&amp;TEXT(E162,"General"))</f>
        <v>-153</v>
      </c>
      <c r="H162" s="7" t="str">
        <f>IF(Model!J159=$C$4,MAXA(E162,MAX($J$8:J161)),"")</f>
        <v/>
      </c>
      <c r="I162" s="7" t="str">
        <f>IF(Model!J159=$C$4,_xll.CB.Normal(INDEX(Summary!$C$5:$E$12,7,'Teller 5'!$C$5),(INDEX(Summary!$C$5:$E$12,8,'Teller 5'!$C$5)),0),"")</f>
        <v/>
      </c>
      <c r="J162" s="7" t="str">
        <f t="shared" si="10"/>
        <v/>
      </c>
      <c r="K162" s="76" t="str">
        <f t="shared" si="11"/>
        <v/>
      </c>
      <c r="L162" s="73">
        <f t="shared" si="12"/>
        <v>0</v>
      </c>
      <c r="M162" s="73">
        <f t="shared" si="13"/>
        <v>0</v>
      </c>
      <c r="N162" s="73">
        <f t="shared" si="14"/>
        <v>0</v>
      </c>
      <c r="O162" s="64"/>
      <c r="P162" s="64"/>
      <c r="Q162" s="64"/>
      <c r="R162" s="64"/>
      <c r="S162" s="64"/>
      <c r="T162" s="64"/>
      <c r="U162" s="64"/>
      <c r="V162" s="64"/>
      <c r="W162" s="64"/>
      <c r="X162" s="64"/>
    </row>
    <row r="163" spans="2:24" outlineLevel="1" x14ac:dyDescent="0.25">
      <c r="B163" s="64"/>
      <c r="C163" s="64"/>
      <c r="D163" s="118">
        <v>156</v>
      </c>
      <c r="E163" s="7" t="str">
        <f>Model!D160</f>
        <v>Closed</v>
      </c>
      <c r="F163" s="72" t="str">
        <f>'Teller 1'!F163</f>
        <v>Open</v>
      </c>
      <c r="G163" s="75">
        <f ca="1">COUNT($H$8:H162)-COUNTIF($J$8:J162,"&lt;"&amp;TEXT(E163,"General"))</f>
        <v>-154</v>
      </c>
      <c r="H163" s="7" t="str">
        <f>IF(Model!J160=$C$4,MAXA(E163,MAX($J$8:J162)),"")</f>
        <v/>
      </c>
      <c r="I163" s="7" t="str">
        <f>IF(Model!J160=$C$4,_xll.CB.Normal(INDEX(Summary!$C$5:$E$12,7,'Teller 5'!$C$5),(INDEX(Summary!$C$5:$E$12,8,'Teller 5'!$C$5)),0),"")</f>
        <v/>
      </c>
      <c r="J163" s="7" t="str">
        <f t="shared" si="10"/>
        <v/>
      </c>
      <c r="K163" s="76" t="str">
        <f t="shared" si="11"/>
        <v/>
      </c>
      <c r="L163" s="73">
        <f t="shared" si="12"/>
        <v>0</v>
      </c>
      <c r="M163" s="73">
        <f t="shared" si="13"/>
        <v>0</v>
      </c>
      <c r="N163" s="73">
        <f t="shared" si="14"/>
        <v>0</v>
      </c>
      <c r="O163" s="64"/>
      <c r="P163" s="64"/>
      <c r="Q163" s="64"/>
      <c r="R163" s="64"/>
      <c r="S163" s="64"/>
      <c r="T163" s="64"/>
      <c r="U163" s="64"/>
      <c r="V163" s="64"/>
      <c r="W163" s="64"/>
      <c r="X163" s="64"/>
    </row>
    <row r="164" spans="2:24" outlineLevel="1" x14ac:dyDescent="0.25">
      <c r="B164" s="64"/>
      <c r="C164" s="64"/>
      <c r="D164" s="118">
        <v>157</v>
      </c>
      <c r="E164" s="7" t="str">
        <f>Model!D161</f>
        <v>Closed</v>
      </c>
      <c r="F164" s="72" t="str">
        <f>'Teller 1'!F164</f>
        <v>Open</v>
      </c>
      <c r="G164" s="75">
        <f ca="1">COUNT($H$8:H163)-COUNTIF($J$8:J163,"&lt;"&amp;TEXT(E164,"General"))</f>
        <v>-155</v>
      </c>
      <c r="H164" s="7" t="str">
        <f>IF(Model!J161=$C$4,MAXA(E164,MAX($J$8:J163)),"")</f>
        <v/>
      </c>
      <c r="I164" s="7" t="str">
        <f>IF(Model!J161=$C$4,_xll.CB.Normal(INDEX(Summary!$C$5:$E$12,7,'Teller 5'!$C$5),(INDEX(Summary!$C$5:$E$12,8,'Teller 5'!$C$5)),0),"")</f>
        <v/>
      </c>
      <c r="J164" s="7" t="str">
        <f t="shared" si="10"/>
        <v/>
      </c>
      <c r="K164" s="76" t="str">
        <f t="shared" si="11"/>
        <v/>
      </c>
      <c r="L164" s="73">
        <f t="shared" si="12"/>
        <v>0</v>
      </c>
      <c r="M164" s="73">
        <f t="shared" si="13"/>
        <v>0</v>
      </c>
      <c r="N164" s="73">
        <f t="shared" si="14"/>
        <v>0</v>
      </c>
      <c r="O164" s="64"/>
      <c r="P164" s="64"/>
      <c r="Q164" s="64"/>
      <c r="R164" s="64"/>
      <c r="S164" s="64"/>
      <c r="T164" s="64"/>
      <c r="U164" s="64"/>
      <c r="V164" s="64"/>
      <c r="W164" s="64"/>
      <c r="X164" s="64"/>
    </row>
    <row r="165" spans="2:24" outlineLevel="1" x14ac:dyDescent="0.25">
      <c r="B165" s="64"/>
      <c r="C165" s="64"/>
      <c r="D165" s="118">
        <v>158</v>
      </c>
      <c r="E165" s="7" t="str">
        <f>Model!D162</f>
        <v>Closed</v>
      </c>
      <c r="F165" s="72" t="str">
        <f>'Teller 1'!F165</f>
        <v>Open</v>
      </c>
      <c r="G165" s="75">
        <f ca="1">COUNT($H$8:H164)-COUNTIF($J$8:J164,"&lt;"&amp;TEXT(E165,"General"))</f>
        <v>-156</v>
      </c>
      <c r="H165" s="7" t="str">
        <f>IF(Model!J162=$C$4,MAXA(E165,MAX($J$8:J164)),"")</f>
        <v/>
      </c>
      <c r="I165" s="7" t="str">
        <f>IF(Model!J162=$C$4,_xll.CB.Normal(INDEX(Summary!$C$5:$E$12,7,'Teller 5'!$C$5),(INDEX(Summary!$C$5:$E$12,8,'Teller 5'!$C$5)),0),"")</f>
        <v/>
      </c>
      <c r="J165" s="7" t="str">
        <f t="shared" si="10"/>
        <v/>
      </c>
      <c r="K165" s="76" t="str">
        <f t="shared" si="11"/>
        <v/>
      </c>
      <c r="L165" s="73">
        <f t="shared" si="12"/>
        <v>0</v>
      </c>
      <c r="M165" s="73">
        <f t="shared" si="13"/>
        <v>0</v>
      </c>
      <c r="N165" s="73">
        <f t="shared" si="14"/>
        <v>0</v>
      </c>
      <c r="O165" s="64"/>
      <c r="P165" s="64"/>
      <c r="Q165" s="64"/>
      <c r="R165" s="64"/>
      <c r="S165" s="64"/>
      <c r="T165" s="64"/>
      <c r="U165" s="64"/>
      <c r="V165" s="64"/>
      <c r="W165" s="64"/>
      <c r="X165" s="64"/>
    </row>
    <row r="166" spans="2:24" outlineLevel="1" x14ac:dyDescent="0.25">
      <c r="B166" s="64"/>
      <c r="C166" s="64"/>
      <c r="D166" s="118">
        <v>159</v>
      </c>
      <c r="E166" s="7" t="str">
        <f>Model!D163</f>
        <v>Closed</v>
      </c>
      <c r="F166" s="72" t="str">
        <f>'Teller 1'!F166</f>
        <v>Open</v>
      </c>
      <c r="G166" s="75">
        <f ca="1">COUNT($H$8:H165)-COUNTIF($J$8:J165,"&lt;"&amp;TEXT(E166,"General"))</f>
        <v>-157</v>
      </c>
      <c r="H166" s="7" t="str">
        <f>IF(Model!J163=$C$4,MAXA(E166,MAX($J$8:J165)),"")</f>
        <v/>
      </c>
      <c r="I166" s="7" t="str">
        <f>IF(Model!J163=$C$4,_xll.CB.Normal(INDEX(Summary!$C$5:$E$12,7,'Teller 5'!$C$5),(INDEX(Summary!$C$5:$E$12,8,'Teller 5'!$C$5)),0),"")</f>
        <v/>
      </c>
      <c r="J166" s="7" t="str">
        <f t="shared" si="10"/>
        <v/>
      </c>
      <c r="K166" s="76" t="str">
        <f t="shared" si="11"/>
        <v/>
      </c>
      <c r="L166" s="73">
        <f t="shared" si="12"/>
        <v>0</v>
      </c>
      <c r="M166" s="73">
        <f t="shared" si="13"/>
        <v>0</v>
      </c>
      <c r="N166" s="73">
        <f t="shared" si="14"/>
        <v>0</v>
      </c>
      <c r="O166" s="64"/>
      <c r="P166" s="64"/>
      <c r="Q166" s="64"/>
      <c r="R166" s="64"/>
      <c r="S166" s="64"/>
      <c r="T166" s="64"/>
      <c r="U166" s="64"/>
      <c r="V166" s="64"/>
      <c r="W166" s="64"/>
      <c r="X166" s="64"/>
    </row>
    <row r="167" spans="2:24" outlineLevel="1" x14ac:dyDescent="0.25">
      <c r="B167" s="64"/>
      <c r="C167" s="64"/>
      <c r="D167" s="118">
        <v>160</v>
      </c>
      <c r="E167" s="7" t="str">
        <f>Model!D164</f>
        <v>Closed</v>
      </c>
      <c r="F167" s="72" t="str">
        <f>'Teller 1'!F167</f>
        <v>Open</v>
      </c>
      <c r="G167" s="75">
        <f ca="1">COUNT($H$8:H166)-COUNTIF($J$8:J166,"&lt;"&amp;TEXT(E167,"General"))</f>
        <v>-158</v>
      </c>
      <c r="H167" s="7" t="str">
        <f>IF(Model!J164=$C$4,MAXA(E167,MAX($J$8:J166)),"")</f>
        <v/>
      </c>
      <c r="I167" s="7" t="str">
        <f>IF(Model!J164=$C$4,_xll.CB.Normal(INDEX(Summary!$C$5:$E$12,7,'Teller 5'!$C$5),(INDEX(Summary!$C$5:$E$12,8,'Teller 5'!$C$5)),0),"")</f>
        <v/>
      </c>
      <c r="J167" s="7" t="str">
        <f t="shared" si="10"/>
        <v/>
      </c>
      <c r="K167" s="76" t="str">
        <f t="shared" si="11"/>
        <v/>
      </c>
      <c r="L167" s="73">
        <f t="shared" si="12"/>
        <v>0</v>
      </c>
      <c r="M167" s="73">
        <f t="shared" si="13"/>
        <v>0</v>
      </c>
      <c r="N167" s="73">
        <f t="shared" si="14"/>
        <v>0</v>
      </c>
      <c r="O167" s="64"/>
      <c r="P167" s="64"/>
      <c r="Q167" s="64"/>
      <c r="R167" s="64"/>
      <c r="S167" s="64"/>
      <c r="T167" s="64"/>
      <c r="U167" s="64"/>
      <c r="V167" s="64"/>
      <c r="W167" s="64"/>
      <c r="X167" s="64"/>
    </row>
    <row r="168" spans="2:24" outlineLevel="1" x14ac:dyDescent="0.25">
      <c r="B168" s="64"/>
      <c r="C168" s="64"/>
      <c r="D168" s="118">
        <v>161</v>
      </c>
      <c r="E168" s="7" t="str">
        <f>Model!D165</f>
        <v>Closed</v>
      </c>
      <c r="F168" s="72" t="str">
        <f>'Teller 1'!F168</f>
        <v>Open</v>
      </c>
      <c r="G168" s="75">
        <f ca="1">COUNT($H$8:H167)-COUNTIF($J$8:J167,"&lt;"&amp;TEXT(E168,"General"))</f>
        <v>-159</v>
      </c>
      <c r="H168" s="7" t="str">
        <f>IF(Model!J165=$C$4,MAXA(E168,MAX($J$8:J167)),"")</f>
        <v/>
      </c>
      <c r="I168" s="7" t="str">
        <f>IF(Model!J165=$C$4,_xll.CB.Normal(INDEX(Summary!$C$5:$E$12,7,'Teller 5'!$C$5),(INDEX(Summary!$C$5:$E$12,8,'Teller 5'!$C$5)),0),"")</f>
        <v/>
      </c>
      <c r="J168" s="7" t="str">
        <f t="shared" si="10"/>
        <v/>
      </c>
      <c r="K168" s="76" t="str">
        <f t="shared" si="11"/>
        <v/>
      </c>
      <c r="L168" s="73">
        <f t="shared" si="12"/>
        <v>0</v>
      </c>
      <c r="M168" s="73">
        <f t="shared" si="13"/>
        <v>0</v>
      </c>
      <c r="N168" s="73">
        <f t="shared" si="14"/>
        <v>0</v>
      </c>
      <c r="O168" s="64"/>
      <c r="P168" s="64"/>
      <c r="Q168" s="64"/>
      <c r="R168" s="64"/>
      <c r="S168" s="64"/>
      <c r="T168" s="64"/>
      <c r="U168" s="64"/>
      <c r="V168" s="64"/>
      <c r="W168" s="64"/>
      <c r="X168" s="64"/>
    </row>
    <row r="169" spans="2:24" outlineLevel="1" x14ac:dyDescent="0.25">
      <c r="B169" s="64"/>
      <c r="C169" s="64"/>
      <c r="D169" s="118">
        <v>162</v>
      </c>
      <c r="E169" s="7" t="str">
        <f>Model!D166</f>
        <v>Closed</v>
      </c>
      <c r="F169" s="72" t="str">
        <f>'Teller 1'!F169</f>
        <v>Open</v>
      </c>
      <c r="G169" s="75">
        <f ca="1">COUNT($H$8:H168)-COUNTIF($J$8:J168,"&lt;"&amp;TEXT(E169,"General"))</f>
        <v>-160</v>
      </c>
      <c r="H169" s="7" t="str">
        <f>IF(Model!J166=$C$4,MAXA(E169,MAX($J$8:J168)),"")</f>
        <v/>
      </c>
      <c r="I169" s="7" t="str">
        <f>IF(Model!J166=$C$4,_xll.CB.Normal(INDEX(Summary!$C$5:$E$12,7,'Teller 5'!$C$5),(INDEX(Summary!$C$5:$E$12,8,'Teller 5'!$C$5)),0),"")</f>
        <v/>
      </c>
      <c r="J169" s="7" t="str">
        <f t="shared" si="10"/>
        <v/>
      </c>
      <c r="K169" s="76" t="str">
        <f t="shared" si="11"/>
        <v/>
      </c>
      <c r="L169" s="73">
        <f t="shared" si="12"/>
        <v>0</v>
      </c>
      <c r="M169" s="73">
        <f t="shared" si="13"/>
        <v>0</v>
      </c>
      <c r="N169" s="73">
        <f t="shared" si="14"/>
        <v>0</v>
      </c>
      <c r="O169" s="64"/>
      <c r="P169" s="64"/>
      <c r="Q169" s="64"/>
      <c r="R169" s="64"/>
      <c r="S169" s="64"/>
      <c r="T169" s="64"/>
      <c r="U169" s="64"/>
      <c r="V169" s="64"/>
      <c r="W169" s="64"/>
      <c r="X169" s="64"/>
    </row>
    <row r="170" spans="2:24" outlineLevel="1" x14ac:dyDescent="0.25">
      <c r="B170" s="64"/>
      <c r="C170" s="64"/>
      <c r="D170" s="118">
        <v>163</v>
      </c>
      <c r="E170" s="7" t="str">
        <f>Model!D167</f>
        <v>Closed</v>
      </c>
      <c r="F170" s="72" t="str">
        <f>'Teller 1'!F170</f>
        <v>Open</v>
      </c>
      <c r="G170" s="75">
        <f ca="1">COUNT($H$8:H169)-COUNTIF($J$8:J169,"&lt;"&amp;TEXT(E170,"General"))</f>
        <v>-161</v>
      </c>
      <c r="H170" s="7" t="str">
        <f>IF(Model!J167=$C$4,MAXA(E170,MAX($J$8:J169)),"")</f>
        <v/>
      </c>
      <c r="I170" s="7" t="str">
        <f>IF(Model!J167=$C$4,_xll.CB.Normal(INDEX(Summary!$C$5:$E$12,7,'Teller 5'!$C$5),(INDEX(Summary!$C$5:$E$12,8,'Teller 5'!$C$5)),0),"")</f>
        <v/>
      </c>
      <c r="J170" s="7" t="str">
        <f t="shared" si="10"/>
        <v/>
      </c>
      <c r="K170" s="76" t="str">
        <f t="shared" si="11"/>
        <v/>
      </c>
      <c r="L170" s="73">
        <f t="shared" si="12"/>
        <v>0</v>
      </c>
      <c r="M170" s="73">
        <f t="shared" si="13"/>
        <v>0</v>
      </c>
      <c r="N170" s="73">
        <f t="shared" si="14"/>
        <v>0</v>
      </c>
      <c r="O170" s="64"/>
      <c r="P170" s="64"/>
      <c r="Q170" s="64"/>
      <c r="R170" s="64"/>
      <c r="S170" s="64"/>
      <c r="T170" s="64"/>
      <c r="U170" s="64"/>
      <c r="V170" s="64"/>
      <c r="W170" s="64"/>
      <c r="X170" s="64"/>
    </row>
    <row r="171" spans="2:24" outlineLevel="1" x14ac:dyDescent="0.25">
      <c r="B171" s="64"/>
      <c r="C171" s="64"/>
      <c r="D171" s="118">
        <v>164</v>
      </c>
      <c r="E171" s="7" t="str">
        <f>Model!D168</f>
        <v>Closed</v>
      </c>
      <c r="F171" s="72" t="str">
        <f>'Teller 1'!F171</f>
        <v>Open</v>
      </c>
      <c r="G171" s="75">
        <f ca="1">COUNT($H$8:H170)-COUNTIF($J$8:J170,"&lt;"&amp;TEXT(E171,"General"))</f>
        <v>-162</v>
      </c>
      <c r="H171" s="7" t="str">
        <f>IF(Model!J168=$C$4,MAXA(E171,MAX($J$8:J170)),"")</f>
        <v/>
      </c>
      <c r="I171" s="7" t="str">
        <f>IF(Model!J168=$C$4,_xll.CB.Normal(INDEX(Summary!$C$5:$E$12,7,'Teller 5'!$C$5),(INDEX(Summary!$C$5:$E$12,8,'Teller 5'!$C$5)),0),"")</f>
        <v/>
      </c>
      <c r="J171" s="7" t="str">
        <f t="shared" si="10"/>
        <v/>
      </c>
      <c r="K171" s="76" t="str">
        <f t="shared" si="11"/>
        <v/>
      </c>
      <c r="L171" s="73">
        <f t="shared" si="12"/>
        <v>0</v>
      </c>
      <c r="M171" s="73">
        <f t="shared" si="13"/>
        <v>0</v>
      </c>
      <c r="N171" s="73">
        <f t="shared" si="14"/>
        <v>0</v>
      </c>
      <c r="O171" s="64"/>
      <c r="P171" s="64"/>
      <c r="Q171" s="64"/>
      <c r="R171" s="64"/>
      <c r="S171" s="64"/>
      <c r="T171" s="64"/>
      <c r="U171" s="64"/>
      <c r="V171" s="64"/>
      <c r="W171" s="64"/>
      <c r="X171" s="64"/>
    </row>
    <row r="172" spans="2:24" outlineLevel="1" x14ac:dyDescent="0.25">
      <c r="B172" s="64"/>
      <c r="C172" s="64"/>
      <c r="D172" s="118">
        <v>165</v>
      </c>
      <c r="E172" s="7" t="str">
        <f>Model!D169</f>
        <v>Closed</v>
      </c>
      <c r="F172" s="72" t="str">
        <f>'Teller 1'!F172</f>
        <v>Open</v>
      </c>
      <c r="G172" s="75">
        <f ca="1">COUNT($H$8:H171)-COUNTIF($J$8:J171,"&lt;"&amp;TEXT(E172,"General"))</f>
        <v>-163</v>
      </c>
      <c r="H172" s="7" t="str">
        <f>IF(Model!J169=$C$4,MAXA(E172,MAX($J$8:J171)),"")</f>
        <v/>
      </c>
      <c r="I172" s="7" t="str">
        <f>IF(Model!J169=$C$4,_xll.CB.Normal(INDEX(Summary!$C$5:$E$12,7,'Teller 5'!$C$5),(INDEX(Summary!$C$5:$E$12,8,'Teller 5'!$C$5)),0),"")</f>
        <v/>
      </c>
      <c r="J172" s="7" t="str">
        <f t="shared" si="10"/>
        <v/>
      </c>
      <c r="K172" s="76" t="str">
        <f t="shared" si="11"/>
        <v/>
      </c>
      <c r="L172" s="73">
        <f t="shared" si="12"/>
        <v>0</v>
      </c>
      <c r="M172" s="73">
        <f t="shared" si="13"/>
        <v>0</v>
      </c>
      <c r="N172" s="73">
        <f t="shared" si="14"/>
        <v>0</v>
      </c>
      <c r="O172" s="64"/>
      <c r="P172" s="64"/>
      <c r="Q172" s="64"/>
      <c r="R172" s="64"/>
      <c r="S172" s="64"/>
      <c r="T172" s="64"/>
      <c r="U172" s="64"/>
      <c r="V172" s="64"/>
      <c r="W172" s="64"/>
      <c r="X172" s="64"/>
    </row>
    <row r="173" spans="2:24" outlineLevel="1" x14ac:dyDescent="0.25">
      <c r="B173" s="64"/>
      <c r="C173" s="64"/>
      <c r="D173" s="118">
        <v>166</v>
      </c>
      <c r="E173" s="7" t="str">
        <f>Model!D170</f>
        <v>Closed</v>
      </c>
      <c r="F173" s="72" t="str">
        <f>'Teller 1'!F173</f>
        <v>Open</v>
      </c>
      <c r="G173" s="75">
        <f ca="1">COUNT($H$8:H172)-COUNTIF($J$8:J172,"&lt;"&amp;TEXT(E173,"General"))</f>
        <v>-164</v>
      </c>
      <c r="H173" s="7" t="str">
        <f>IF(Model!J170=$C$4,MAXA(E173,MAX($J$8:J172)),"")</f>
        <v/>
      </c>
      <c r="I173" s="7" t="str">
        <f>IF(Model!J170=$C$4,_xll.CB.Normal(INDEX(Summary!$C$5:$E$12,7,'Teller 5'!$C$5),(INDEX(Summary!$C$5:$E$12,8,'Teller 5'!$C$5)),0),"")</f>
        <v/>
      </c>
      <c r="J173" s="7" t="str">
        <f t="shared" si="10"/>
        <v/>
      </c>
      <c r="K173" s="76" t="str">
        <f t="shared" si="11"/>
        <v/>
      </c>
      <c r="L173" s="73">
        <f t="shared" si="12"/>
        <v>0</v>
      </c>
      <c r="M173" s="73">
        <f t="shared" si="13"/>
        <v>0</v>
      </c>
      <c r="N173" s="73">
        <f t="shared" si="14"/>
        <v>0</v>
      </c>
      <c r="O173" s="64"/>
      <c r="P173" s="64"/>
      <c r="Q173" s="64"/>
      <c r="R173" s="64"/>
      <c r="S173" s="64"/>
      <c r="T173" s="64"/>
      <c r="U173" s="64"/>
      <c r="V173" s="64"/>
      <c r="W173" s="64"/>
      <c r="X173" s="64"/>
    </row>
    <row r="174" spans="2:24" outlineLevel="1" x14ac:dyDescent="0.25">
      <c r="B174" s="64"/>
      <c r="C174" s="64"/>
      <c r="D174" s="118">
        <v>167</v>
      </c>
      <c r="E174" s="7" t="str">
        <f>Model!D171</f>
        <v>Closed</v>
      </c>
      <c r="F174" s="72" t="str">
        <f>'Teller 1'!F174</f>
        <v>Open</v>
      </c>
      <c r="G174" s="75">
        <f ca="1">COUNT($H$8:H173)-COUNTIF($J$8:J173,"&lt;"&amp;TEXT(E174,"General"))</f>
        <v>-165</v>
      </c>
      <c r="H174" s="7" t="str">
        <f>IF(Model!J171=$C$4,MAXA(E174,MAX($J$8:J173)),"")</f>
        <v/>
      </c>
      <c r="I174" s="7" t="str">
        <f>IF(Model!J171=$C$4,_xll.CB.Normal(INDEX(Summary!$C$5:$E$12,7,'Teller 5'!$C$5),(INDEX(Summary!$C$5:$E$12,8,'Teller 5'!$C$5)),0),"")</f>
        <v/>
      </c>
      <c r="J174" s="7" t="str">
        <f t="shared" si="10"/>
        <v/>
      </c>
      <c r="K174" s="76" t="str">
        <f t="shared" si="11"/>
        <v/>
      </c>
      <c r="L174" s="73">
        <f t="shared" si="12"/>
        <v>0</v>
      </c>
      <c r="M174" s="73">
        <f t="shared" si="13"/>
        <v>0</v>
      </c>
      <c r="N174" s="73">
        <f t="shared" si="14"/>
        <v>0</v>
      </c>
      <c r="O174" s="64"/>
      <c r="P174" s="64"/>
      <c r="Q174" s="64"/>
      <c r="R174" s="64"/>
      <c r="S174" s="64"/>
      <c r="T174" s="64"/>
      <c r="U174" s="64"/>
      <c r="V174" s="64"/>
      <c r="W174" s="64"/>
      <c r="X174" s="64"/>
    </row>
    <row r="175" spans="2:24" outlineLevel="1" x14ac:dyDescent="0.25">
      <c r="B175" s="64"/>
      <c r="C175" s="64"/>
      <c r="D175" s="118">
        <v>168</v>
      </c>
      <c r="E175" s="7" t="str">
        <f>Model!D172</f>
        <v>Closed</v>
      </c>
      <c r="F175" s="72" t="str">
        <f>'Teller 1'!F175</f>
        <v>Open</v>
      </c>
      <c r="G175" s="75">
        <f ca="1">COUNT($H$8:H174)-COUNTIF($J$8:J174,"&lt;"&amp;TEXT(E175,"General"))</f>
        <v>-166</v>
      </c>
      <c r="H175" s="7" t="str">
        <f>IF(Model!J172=$C$4,MAXA(E175,MAX($J$8:J174)),"")</f>
        <v/>
      </c>
      <c r="I175" s="7" t="str">
        <f>IF(Model!J172=$C$4,_xll.CB.Normal(INDEX(Summary!$C$5:$E$12,7,'Teller 5'!$C$5),(INDEX(Summary!$C$5:$E$12,8,'Teller 5'!$C$5)),0),"")</f>
        <v/>
      </c>
      <c r="J175" s="7" t="str">
        <f t="shared" si="10"/>
        <v/>
      </c>
      <c r="K175" s="76" t="str">
        <f t="shared" si="11"/>
        <v/>
      </c>
      <c r="L175" s="73">
        <f t="shared" si="12"/>
        <v>0</v>
      </c>
      <c r="M175" s="73">
        <f t="shared" si="13"/>
        <v>0</v>
      </c>
      <c r="N175" s="73">
        <f t="shared" si="14"/>
        <v>0</v>
      </c>
      <c r="O175" s="64"/>
      <c r="P175" s="64"/>
      <c r="Q175" s="64"/>
      <c r="R175" s="64"/>
      <c r="S175" s="64"/>
      <c r="T175" s="64"/>
      <c r="U175" s="64"/>
      <c r="V175" s="64"/>
      <c r="W175" s="64"/>
      <c r="X175" s="64"/>
    </row>
    <row r="176" spans="2:24" outlineLevel="1" x14ac:dyDescent="0.25">
      <c r="B176" s="64"/>
      <c r="C176" s="64"/>
      <c r="D176" s="118">
        <v>169</v>
      </c>
      <c r="E176" s="7" t="str">
        <f>Model!D173</f>
        <v>Closed</v>
      </c>
      <c r="F176" s="72" t="str">
        <f>'Teller 1'!F176</f>
        <v>Open</v>
      </c>
      <c r="G176" s="75">
        <f ca="1">COUNT($H$8:H175)-COUNTIF($J$8:J175,"&lt;"&amp;TEXT(E176,"General"))</f>
        <v>-167</v>
      </c>
      <c r="H176" s="7" t="str">
        <f>IF(Model!J173=$C$4,MAXA(E176,MAX($J$8:J175)),"")</f>
        <v/>
      </c>
      <c r="I176" s="7" t="str">
        <f>IF(Model!J173=$C$4,_xll.CB.Normal(INDEX(Summary!$C$5:$E$12,7,'Teller 5'!$C$5),(INDEX(Summary!$C$5:$E$12,8,'Teller 5'!$C$5)),0),"")</f>
        <v/>
      </c>
      <c r="J176" s="7" t="str">
        <f t="shared" si="10"/>
        <v/>
      </c>
      <c r="K176" s="76" t="str">
        <f t="shared" si="11"/>
        <v/>
      </c>
      <c r="L176" s="73">
        <f t="shared" si="12"/>
        <v>0</v>
      </c>
      <c r="M176" s="73">
        <f t="shared" si="13"/>
        <v>0</v>
      </c>
      <c r="N176" s="73">
        <f t="shared" si="14"/>
        <v>0</v>
      </c>
      <c r="O176" s="64"/>
      <c r="P176" s="64"/>
      <c r="Q176" s="64"/>
      <c r="R176" s="64"/>
      <c r="S176" s="64"/>
      <c r="T176" s="64"/>
      <c r="U176" s="64"/>
      <c r="V176" s="64"/>
      <c r="W176" s="64"/>
      <c r="X176" s="64"/>
    </row>
    <row r="177" spans="2:24" outlineLevel="1" x14ac:dyDescent="0.25">
      <c r="B177" s="64"/>
      <c r="C177" s="64"/>
      <c r="D177" s="118">
        <v>170</v>
      </c>
      <c r="E177" s="7" t="str">
        <f>Model!D174</f>
        <v>Closed</v>
      </c>
      <c r="F177" s="72" t="str">
        <f>'Teller 1'!F177</f>
        <v>Open</v>
      </c>
      <c r="G177" s="75">
        <f ca="1">COUNT($H$8:H176)-COUNTIF($J$8:J176,"&lt;"&amp;TEXT(E177,"General"))</f>
        <v>-168</v>
      </c>
      <c r="H177" s="7" t="str">
        <f>IF(Model!J174=$C$4,MAXA(E177,MAX($J$8:J176)),"")</f>
        <v/>
      </c>
      <c r="I177" s="7" t="str">
        <f>IF(Model!J174=$C$4,_xll.CB.Normal(INDEX(Summary!$C$5:$E$12,7,'Teller 5'!$C$5),(INDEX(Summary!$C$5:$E$12,8,'Teller 5'!$C$5)),0),"")</f>
        <v/>
      </c>
      <c r="J177" s="7" t="str">
        <f t="shared" si="10"/>
        <v/>
      </c>
      <c r="K177" s="76" t="str">
        <f t="shared" si="11"/>
        <v/>
      </c>
      <c r="L177" s="73">
        <f t="shared" si="12"/>
        <v>0</v>
      </c>
      <c r="M177" s="73">
        <f t="shared" si="13"/>
        <v>0</v>
      </c>
      <c r="N177" s="73">
        <f t="shared" si="14"/>
        <v>0</v>
      </c>
      <c r="O177" s="64"/>
      <c r="P177" s="64"/>
      <c r="Q177" s="64"/>
      <c r="R177" s="64"/>
      <c r="S177" s="64"/>
      <c r="T177" s="64"/>
      <c r="U177" s="64"/>
      <c r="V177" s="64"/>
      <c r="W177" s="64"/>
      <c r="X177" s="64"/>
    </row>
    <row r="178" spans="2:24" outlineLevel="1" x14ac:dyDescent="0.25">
      <c r="B178" s="64"/>
      <c r="C178" s="64"/>
      <c r="D178" s="118">
        <v>171</v>
      </c>
      <c r="E178" s="7" t="str">
        <f>Model!D175</f>
        <v>Closed</v>
      </c>
      <c r="F178" s="72" t="str">
        <f>'Teller 1'!F178</f>
        <v>Open</v>
      </c>
      <c r="G178" s="75">
        <f ca="1">COUNT($H$8:H177)-COUNTIF($J$8:J177,"&lt;"&amp;TEXT(E178,"General"))</f>
        <v>-169</v>
      </c>
      <c r="H178" s="7" t="str">
        <f>IF(Model!J175=$C$4,MAXA(E178,MAX($J$8:J177)),"")</f>
        <v/>
      </c>
      <c r="I178" s="7" t="str">
        <f>IF(Model!J175=$C$4,_xll.CB.Normal(INDEX(Summary!$C$5:$E$12,7,'Teller 5'!$C$5),(INDEX(Summary!$C$5:$E$12,8,'Teller 5'!$C$5)),0),"")</f>
        <v/>
      </c>
      <c r="J178" s="7" t="str">
        <f t="shared" si="10"/>
        <v/>
      </c>
      <c r="K178" s="76" t="str">
        <f t="shared" si="11"/>
        <v/>
      </c>
      <c r="L178" s="73">
        <f t="shared" si="12"/>
        <v>0</v>
      </c>
      <c r="M178" s="73">
        <f t="shared" si="13"/>
        <v>0</v>
      </c>
      <c r="N178" s="73">
        <f t="shared" si="14"/>
        <v>0</v>
      </c>
      <c r="O178" s="64"/>
      <c r="P178" s="64"/>
      <c r="Q178" s="64"/>
      <c r="R178" s="64"/>
      <c r="S178" s="64"/>
      <c r="T178" s="64"/>
      <c r="U178" s="64"/>
      <c r="V178" s="64"/>
      <c r="W178" s="64"/>
      <c r="X178" s="64"/>
    </row>
    <row r="179" spans="2:24" outlineLevel="1" x14ac:dyDescent="0.25">
      <c r="B179" s="64"/>
      <c r="C179" s="64"/>
      <c r="D179" s="118">
        <v>172</v>
      </c>
      <c r="E179" s="7" t="str">
        <f>Model!D176</f>
        <v>Closed</v>
      </c>
      <c r="F179" s="72" t="str">
        <f>'Teller 1'!F179</f>
        <v>Open</v>
      </c>
      <c r="G179" s="75">
        <f ca="1">COUNT($H$8:H178)-COUNTIF($J$8:J178,"&lt;"&amp;TEXT(E179,"General"))</f>
        <v>-170</v>
      </c>
      <c r="H179" s="7" t="str">
        <f>IF(Model!J176=$C$4,MAXA(E179,MAX($J$8:J178)),"")</f>
        <v/>
      </c>
      <c r="I179" s="7" t="str">
        <f>IF(Model!J176=$C$4,_xll.CB.Normal(INDEX(Summary!$C$5:$E$12,7,'Teller 5'!$C$5),(INDEX(Summary!$C$5:$E$12,8,'Teller 5'!$C$5)),0),"")</f>
        <v/>
      </c>
      <c r="J179" s="7" t="str">
        <f t="shared" si="10"/>
        <v/>
      </c>
      <c r="K179" s="76" t="str">
        <f t="shared" si="11"/>
        <v/>
      </c>
      <c r="L179" s="73">
        <f t="shared" si="12"/>
        <v>0</v>
      </c>
      <c r="M179" s="73">
        <f t="shared" si="13"/>
        <v>0</v>
      </c>
      <c r="N179" s="73">
        <f t="shared" si="14"/>
        <v>0</v>
      </c>
      <c r="O179" s="64"/>
      <c r="P179" s="64"/>
      <c r="Q179" s="64"/>
      <c r="R179" s="64"/>
      <c r="S179" s="64"/>
      <c r="T179" s="64"/>
      <c r="U179" s="64"/>
      <c r="V179" s="64"/>
      <c r="W179" s="64"/>
      <c r="X179" s="64"/>
    </row>
    <row r="180" spans="2:24" outlineLevel="1" x14ac:dyDescent="0.25">
      <c r="B180" s="64"/>
      <c r="C180" s="64"/>
      <c r="D180" s="118">
        <v>173</v>
      </c>
      <c r="E180" s="7" t="str">
        <f>Model!D177</f>
        <v>Closed</v>
      </c>
      <c r="F180" s="72" t="str">
        <f>'Teller 1'!F180</f>
        <v>Open</v>
      </c>
      <c r="G180" s="75">
        <f ca="1">COUNT($H$8:H179)-COUNTIF($J$8:J179,"&lt;"&amp;TEXT(E180,"General"))</f>
        <v>-171</v>
      </c>
      <c r="H180" s="7" t="str">
        <f>IF(Model!J177=$C$4,MAXA(E180,MAX($J$8:J179)),"")</f>
        <v/>
      </c>
      <c r="I180" s="7" t="str">
        <f>IF(Model!J177=$C$4,_xll.CB.Normal(INDEX(Summary!$C$5:$E$12,7,'Teller 5'!$C$5),(INDEX(Summary!$C$5:$E$12,8,'Teller 5'!$C$5)),0),"")</f>
        <v/>
      </c>
      <c r="J180" s="7" t="str">
        <f t="shared" si="10"/>
        <v/>
      </c>
      <c r="K180" s="76" t="str">
        <f t="shared" si="11"/>
        <v/>
      </c>
      <c r="L180" s="73">
        <f t="shared" si="12"/>
        <v>0</v>
      </c>
      <c r="M180" s="73">
        <f t="shared" si="13"/>
        <v>0</v>
      </c>
      <c r="N180" s="73">
        <f t="shared" si="14"/>
        <v>0</v>
      </c>
      <c r="O180" s="64"/>
      <c r="P180" s="64"/>
      <c r="Q180" s="64"/>
      <c r="R180" s="64"/>
      <c r="S180" s="64"/>
      <c r="T180" s="64"/>
      <c r="U180" s="64"/>
      <c r="V180" s="64"/>
      <c r="W180" s="64"/>
      <c r="X180" s="64"/>
    </row>
    <row r="181" spans="2:24" outlineLevel="1" x14ac:dyDescent="0.25">
      <c r="B181" s="64"/>
      <c r="C181" s="64"/>
      <c r="D181" s="118">
        <v>174</v>
      </c>
      <c r="E181" s="7" t="str">
        <f>Model!D178</f>
        <v>Closed</v>
      </c>
      <c r="F181" s="72" t="str">
        <f>'Teller 1'!F181</f>
        <v>Open</v>
      </c>
      <c r="G181" s="75">
        <f ca="1">COUNT($H$8:H180)-COUNTIF($J$8:J180,"&lt;"&amp;TEXT(E181,"General"))</f>
        <v>-172</v>
      </c>
      <c r="H181" s="7" t="str">
        <f>IF(Model!J178=$C$4,MAXA(E181,MAX($J$8:J180)),"")</f>
        <v/>
      </c>
      <c r="I181" s="7" t="str">
        <f>IF(Model!J178=$C$4,_xll.CB.Normal(INDEX(Summary!$C$5:$E$12,7,'Teller 5'!$C$5),(INDEX(Summary!$C$5:$E$12,8,'Teller 5'!$C$5)),0),"")</f>
        <v/>
      </c>
      <c r="J181" s="7" t="str">
        <f t="shared" si="10"/>
        <v/>
      </c>
      <c r="K181" s="76" t="str">
        <f t="shared" si="11"/>
        <v/>
      </c>
      <c r="L181" s="73">
        <f t="shared" si="12"/>
        <v>0</v>
      </c>
      <c r="M181" s="73">
        <f t="shared" si="13"/>
        <v>0</v>
      </c>
      <c r="N181" s="73">
        <f t="shared" si="14"/>
        <v>0</v>
      </c>
      <c r="O181" s="64"/>
      <c r="P181" s="64"/>
      <c r="Q181" s="64"/>
      <c r="R181" s="64"/>
      <c r="S181" s="64"/>
      <c r="T181" s="64"/>
      <c r="U181" s="64"/>
      <c r="V181" s="64"/>
      <c r="W181" s="64"/>
      <c r="X181" s="64"/>
    </row>
    <row r="182" spans="2:24" outlineLevel="1" x14ac:dyDescent="0.25">
      <c r="B182" s="64"/>
      <c r="C182" s="64"/>
      <c r="D182" s="118">
        <v>175</v>
      </c>
      <c r="E182" s="7" t="str">
        <f>Model!D179</f>
        <v>Closed</v>
      </c>
      <c r="F182" s="72" t="str">
        <f>'Teller 1'!F182</f>
        <v>Open</v>
      </c>
      <c r="G182" s="75">
        <f ca="1">COUNT($H$8:H181)-COUNTIF($J$8:J181,"&lt;"&amp;TEXT(E182,"General"))</f>
        <v>-173</v>
      </c>
      <c r="H182" s="7" t="str">
        <f>IF(Model!J179=$C$4,MAXA(E182,MAX($J$8:J181)),"")</f>
        <v/>
      </c>
      <c r="I182" s="7" t="str">
        <f>IF(Model!J179=$C$4,_xll.CB.Normal(INDEX(Summary!$C$5:$E$12,7,'Teller 5'!$C$5),(INDEX(Summary!$C$5:$E$12,8,'Teller 5'!$C$5)),0),"")</f>
        <v/>
      </c>
      <c r="J182" s="7" t="str">
        <f t="shared" si="10"/>
        <v/>
      </c>
      <c r="K182" s="76" t="str">
        <f t="shared" si="11"/>
        <v/>
      </c>
      <c r="L182" s="73">
        <f t="shared" si="12"/>
        <v>0</v>
      </c>
      <c r="M182" s="73">
        <f t="shared" si="13"/>
        <v>0</v>
      </c>
      <c r="N182" s="73">
        <f t="shared" si="14"/>
        <v>0</v>
      </c>
      <c r="O182" s="64"/>
      <c r="P182" s="64"/>
      <c r="Q182" s="64"/>
      <c r="R182" s="64"/>
      <c r="S182" s="64"/>
      <c r="T182" s="64"/>
      <c r="U182" s="64"/>
      <c r="V182" s="64"/>
      <c r="W182" s="64"/>
      <c r="X182" s="64"/>
    </row>
    <row r="183" spans="2:24" outlineLevel="1" x14ac:dyDescent="0.25">
      <c r="B183" s="64"/>
      <c r="C183" s="64"/>
      <c r="D183" s="118">
        <v>176</v>
      </c>
      <c r="E183" s="7" t="str">
        <f>Model!D180</f>
        <v>Closed</v>
      </c>
      <c r="F183" s="72" t="str">
        <f>'Teller 1'!F183</f>
        <v>Open</v>
      </c>
      <c r="G183" s="75">
        <f ca="1">COUNT($H$8:H182)-COUNTIF($J$8:J182,"&lt;"&amp;TEXT(E183,"General"))</f>
        <v>-174</v>
      </c>
      <c r="H183" s="7" t="str">
        <f>IF(Model!J180=$C$4,MAXA(E183,MAX($J$8:J182)),"")</f>
        <v/>
      </c>
      <c r="I183" s="7" t="str">
        <f>IF(Model!J180=$C$4,_xll.CB.Normal(INDEX(Summary!$C$5:$E$12,7,'Teller 5'!$C$5),(INDEX(Summary!$C$5:$E$12,8,'Teller 5'!$C$5)),0),"")</f>
        <v/>
      </c>
      <c r="J183" s="7" t="str">
        <f t="shared" si="10"/>
        <v/>
      </c>
      <c r="K183" s="76" t="str">
        <f t="shared" si="11"/>
        <v/>
      </c>
      <c r="L183" s="73">
        <f t="shared" si="12"/>
        <v>0</v>
      </c>
      <c r="M183" s="73">
        <f t="shared" si="13"/>
        <v>0</v>
      </c>
      <c r="N183" s="73">
        <f t="shared" si="14"/>
        <v>0</v>
      </c>
      <c r="O183" s="64"/>
      <c r="P183" s="64"/>
      <c r="Q183" s="64"/>
      <c r="R183" s="64"/>
      <c r="S183" s="64"/>
      <c r="T183" s="64"/>
      <c r="U183" s="64"/>
      <c r="V183" s="64"/>
      <c r="W183" s="64"/>
      <c r="X183" s="64"/>
    </row>
    <row r="184" spans="2:24" outlineLevel="1" x14ac:dyDescent="0.25">
      <c r="B184" s="64"/>
      <c r="C184" s="64"/>
      <c r="D184" s="118">
        <v>177</v>
      </c>
      <c r="E184" s="7" t="str">
        <f>Model!D181</f>
        <v>Closed</v>
      </c>
      <c r="F184" s="72" t="str">
        <f>'Teller 1'!F184</f>
        <v>Open</v>
      </c>
      <c r="G184" s="75">
        <f ca="1">COUNT($H$8:H183)-COUNTIF($J$8:J183,"&lt;"&amp;TEXT(E184,"General"))</f>
        <v>-175</v>
      </c>
      <c r="H184" s="7" t="str">
        <f>IF(Model!J181=$C$4,MAXA(E184,MAX($J$8:J183)),"")</f>
        <v/>
      </c>
      <c r="I184" s="7" t="str">
        <f>IF(Model!J181=$C$4,_xll.CB.Normal(INDEX(Summary!$C$5:$E$12,7,'Teller 5'!$C$5),(INDEX(Summary!$C$5:$E$12,8,'Teller 5'!$C$5)),0),"")</f>
        <v/>
      </c>
      <c r="J184" s="7" t="str">
        <f t="shared" si="10"/>
        <v/>
      </c>
      <c r="K184" s="76" t="str">
        <f t="shared" si="11"/>
        <v/>
      </c>
      <c r="L184" s="73">
        <f t="shared" si="12"/>
        <v>0</v>
      </c>
      <c r="M184" s="73">
        <f t="shared" si="13"/>
        <v>0</v>
      </c>
      <c r="N184" s="73">
        <f t="shared" si="14"/>
        <v>0</v>
      </c>
      <c r="O184" s="64"/>
      <c r="P184" s="64"/>
      <c r="Q184" s="64"/>
      <c r="R184" s="64"/>
      <c r="S184" s="64"/>
      <c r="T184" s="64"/>
      <c r="U184" s="64"/>
      <c r="V184" s="64"/>
      <c r="W184" s="64"/>
      <c r="X184" s="64"/>
    </row>
    <row r="185" spans="2:24" outlineLevel="1" x14ac:dyDescent="0.25">
      <c r="B185" s="64"/>
      <c r="C185" s="64"/>
      <c r="D185" s="118">
        <v>178</v>
      </c>
      <c r="E185" s="7" t="str">
        <f>Model!D182</f>
        <v>Closed</v>
      </c>
      <c r="F185" s="72" t="str">
        <f>'Teller 1'!F185</f>
        <v>Open</v>
      </c>
      <c r="G185" s="75">
        <f ca="1">COUNT($H$8:H184)-COUNTIF($J$8:J184,"&lt;"&amp;TEXT(E185,"General"))</f>
        <v>-176</v>
      </c>
      <c r="H185" s="7" t="str">
        <f>IF(Model!J182=$C$4,MAXA(E185,MAX($J$8:J184)),"")</f>
        <v/>
      </c>
      <c r="I185" s="7" t="str">
        <f>IF(Model!J182=$C$4,_xll.CB.Normal(INDEX(Summary!$C$5:$E$12,7,'Teller 5'!$C$5),(INDEX(Summary!$C$5:$E$12,8,'Teller 5'!$C$5)),0),"")</f>
        <v/>
      </c>
      <c r="J185" s="7" t="str">
        <f t="shared" si="10"/>
        <v/>
      </c>
      <c r="K185" s="76" t="str">
        <f t="shared" si="11"/>
        <v/>
      </c>
      <c r="L185" s="73">
        <f t="shared" si="12"/>
        <v>0</v>
      </c>
      <c r="M185" s="73">
        <f t="shared" si="13"/>
        <v>0</v>
      </c>
      <c r="N185" s="73">
        <f t="shared" si="14"/>
        <v>0</v>
      </c>
      <c r="O185" s="64"/>
      <c r="P185" s="64"/>
      <c r="Q185" s="64"/>
      <c r="R185" s="64"/>
      <c r="S185" s="64"/>
      <c r="T185" s="64"/>
      <c r="U185" s="64"/>
      <c r="V185" s="64"/>
      <c r="W185" s="64"/>
      <c r="X185" s="64"/>
    </row>
    <row r="186" spans="2:24" outlineLevel="1" x14ac:dyDescent="0.25">
      <c r="B186" s="64"/>
      <c r="C186" s="64"/>
      <c r="D186" s="118">
        <v>179</v>
      </c>
      <c r="E186" s="7" t="str">
        <f>Model!D183</f>
        <v>Closed</v>
      </c>
      <c r="F186" s="72" t="str">
        <f>'Teller 1'!F186</f>
        <v>Open</v>
      </c>
      <c r="G186" s="75">
        <f ca="1">COUNT($H$8:H185)-COUNTIF($J$8:J185,"&lt;"&amp;TEXT(E186,"General"))</f>
        <v>-177</v>
      </c>
      <c r="H186" s="7" t="str">
        <f>IF(Model!J183=$C$4,MAXA(E186,MAX($J$8:J185)),"")</f>
        <v/>
      </c>
      <c r="I186" s="7" t="str">
        <f>IF(Model!J183=$C$4,_xll.CB.Normal(INDEX(Summary!$C$5:$E$12,7,'Teller 5'!$C$5),(INDEX(Summary!$C$5:$E$12,8,'Teller 5'!$C$5)),0),"")</f>
        <v/>
      </c>
      <c r="J186" s="7" t="str">
        <f t="shared" si="10"/>
        <v/>
      </c>
      <c r="K186" s="76" t="str">
        <f t="shared" si="11"/>
        <v/>
      </c>
      <c r="L186" s="73">
        <f t="shared" si="12"/>
        <v>0</v>
      </c>
      <c r="M186" s="73">
        <f t="shared" si="13"/>
        <v>0</v>
      </c>
      <c r="N186" s="73">
        <f t="shared" si="14"/>
        <v>0</v>
      </c>
      <c r="O186" s="64"/>
      <c r="P186" s="64"/>
      <c r="Q186" s="64"/>
      <c r="R186" s="64"/>
      <c r="S186" s="64"/>
      <c r="T186" s="64"/>
      <c r="U186" s="64"/>
      <c r="V186" s="64"/>
      <c r="W186" s="64"/>
      <c r="X186" s="64"/>
    </row>
    <row r="187" spans="2:24" outlineLevel="1" x14ac:dyDescent="0.25">
      <c r="B187" s="64"/>
      <c r="C187" s="64"/>
      <c r="D187" s="118">
        <v>180</v>
      </c>
      <c r="E187" s="7" t="str">
        <f>Model!D184</f>
        <v>Closed</v>
      </c>
      <c r="F187" s="72" t="str">
        <f>'Teller 1'!F187</f>
        <v>Open</v>
      </c>
      <c r="G187" s="75">
        <f ca="1">COUNT($H$8:H186)-COUNTIF($J$8:J186,"&lt;"&amp;TEXT(E187,"General"))</f>
        <v>-178</v>
      </c>
      <c r="H187" s="7" t="str">
        <f>IF(Model!J184=$C$4,MAXA(E187,MAX($J$8:J186)),"")</f>
        <v/>
      </c>
      <c r="I187" s="7" t="str">
        <f>IF(Model!J184=$C$4,_xll.CB.Normal(INDEX(Summary!$C$5:$E$12,7,'Teller 5'!$C$5),(INDEX(Summary!$C$5:$E$12,8,'Teller 5'!$C$5)),0),"")</f>
        <v/>
      </c>
      <c r="J187" s="7" t="str">
        <f t="shared" si="10"/>
        <v/>
      </c>
      <c r="K187" s="76" t="str">
        <f t="shared" si="11"/>
        <v/>
      </c>
      <c r="L187" s="73">
        <f t="shared" si="12"/>
        <v>0</v>
      </c>
      <c r="M187" s="73">
        <f t="shared" si="13"/>
        <v>0</v>
      </c>
      <c r="N187" s="73">
        <f t="shared" si="14"/>
        <v>0</v>
      </c>
      <c r="O187" s="64"/>
      <c r="P187" s="64"/>
      <c r="Q187" s="64"/>
      <c r="R187" s="64"/>
      <c r="S187" s="64"/>
      <c r="T187" s="64"/>
      <c r="U187" s="64"/>
      <c r="V187" s="64"/>
      <c r="W187" s="64"/>
      <c r="X187" s="64"/>
    </row>
    <row r="188" spans="2:24" outlineLevel="1" x14ac:dyDescent="0.25">
      <c r="B188" s="64"/>
      <c r="C188" s="64"/>
      <c r="D188" s="118">
        <v>181</v>
      </c>
      <c r="E188" s="7" t="str">
        <f>Model!D185</f>
        <v>Closed</v>
      </c>
      <c r="F188" s="72" t="str">
        <f>'Teller 1'!F188</f>
        <v>Open</v>
      </c>
      <c r="G188" s="75">
        <f ca="1">COUNT($H$8:H187)-COUNTIF($J$8:J187,"&lt;"&amp;TEXT(E188,"General"))</f>
        <v>-179</v>
      </c>
      <c r="H188" s="7" t="str">
        <f>IF(Model!J185=$C$4,MAXA(E188,MAX($J$8:J187)),"")</f>
        <v/>
      </c>
      <c r="I188" s="7" t="str">
        <f>IF(Model!J185=$C$4,_xll.CB.Normal(INDEX(Summary!$C$5:$E$12,7,'Teller 5'!$C$5),(INDEX(Summary!$C$5:$E$12,8,'Teller 5'!$C$5)),0),"")</f>
        <v/>
      </c>
      <c r="J188" s="7" t="str">
        <f t="shared" si="10"/>
        <v/>
      </c>
      <c r="K188" s="76" t="str">
        <f t="shared" si="11"/>
        <v/>
      </c>
      <c r="L188" s="73">
        <f t="shared" si="12"/>
        <v>0</v>
      </c>
      <c r="M188" s="73">
        <f t="shared" si="13"/>
        <v>0</v>
      </c>
      <c r="N188" s="73">
        <f t="shared" si="14"/>
        <v>0</v>
      </c>
      <c r="O188" s="64"/>
      <c r="P188" s="64"/>
      <c r="Q188" s="64"/>
      <c r="R188" s="64"/>
      <c r="S188" s="64"/>
      <c r="T188" s="64"/>
      <c r="U188" s="64"/>
      <c r="V188" s="64"/>
      <c r="W188" s="64"/>
      <c r="X188" s="64"/>
    </row>
    <row r="189" spans="2:24" outlineLevel="1" x14ac:dyDescent="0.25">
      <c r="B189" s="64"/>
      <c r="C189" s="64"/>
      <c r="D189" s="118">
        <v>182</v>
      </c>
      <c r="E189" s="7" t="str">
        <f>Model!D186</f>
        <v>Closed</v>
      </c>
      <c r="F189" s="72" t="str">
        <f>'Teller 1'!F189</f>
        <v>Open</v>
      </c>
      <c r="G189" s="75">
        <f ca="1">COUNT($H$8:H188)-COUNTIF($J$8:J188,"&lt;"&amp;TEXT(E189,"General"))</f>
        <v>-180</v>
      </c>
      <c r="H189" s="7" t="str">
        <f>IF(Model!J186=$C$4,MAXA(E189,MAX($J$8:J188)),"")</f>
        <v/>
      </c>
      <c r="I189" s="7" t="str">
        <f>IF(Model!J186=$C$4,_xll.CB.Normal(INDEX(Summary!$C$5:$E$12,7,'Teller 5'!$C$5),(INDEX(Summary!$C$5:$E$12,8,'Teller 5'!$C$5)),0),"")</f>
        <v/>
      </c>
      <c r="J189" s="7" t="str">
        <f t="shared" si="10"/>
        <v/>
      </c>
      <c r="K189" s="76" t="str">
        <f t="shared" si="11"/>
        <v/>
      </c>
      <c r="L189" s="73">
        <f t="shared" si="12"/>
        <v>0</v>
      </c>
      <c r="M189" s="73">
        <f t="shared" si="13"/>
        <v>0</v>
      </c>
      <c r="N189" s="73">
        <f t="shared" si="14"/>
        <v>0</v>
      </c>
      <c r="O189" s="64"/>
      <c r="P189" s="64"/>
      <c r="Q189" s="64"/>
      <c r="R189" s="64"/>
      <c r="S189" s="64"/>
      <c r="T189" s="64"/>
      <c r="U189" s="64"/>
      <c r="V189" s="64"/>
      <c r="W189" s="64"/>
      <c r="X189" s="64"/>
    </row>
    <row r="190" spans="2:24" outlineLevel="1" x14ac:dyDescent="0.25">
      <c r="B190" s="64"/>
      <c r="C190" s="64"/>
      <c r="D190" s="118">
        <v>183</v>
      </c>
      <c r="E190" s="7" t="str">
        <f>Model!D187</f>
        <v>Closed</v>
      </c>
      <c r="F190" s="72" t="str">
        <f>'Teller 1'!F190</f>
        <v>Open</v>
      </c>
      <c r="G190" s="75">
        <f ca="1">COUNT($H$8:H189)-COUNTIF($J$8:J189,"&lt;"&amp;TEXT(E190,"General"))</f>
        <v>-181</v>
      </c>
      <c r="H190" s="7" t="str">
        <f>IF(Model!J187=$C$4,MAXA(E190,MAX($J$8:J189)),"")</f>
        <v/>
      </c>
      <c r="I190" s="7" t="str">
        <f>IF(Model!J187=$C$4,_xll.CB.Normal(INDEX(Summary!$C$5:$E$12,7,'Teller 5'!$C$5),(INDEX(Summary!$C$5:$E$12,8,'Teller 5'!$C$5)),0),"")</f>
        <v/>
      </c>
      <c r="J190" s="7" t="str">
        <f t="shared" si="10"/>
        <v/>
      </c>
      <c r="K190" s="76" t="str">
        <f t="shared" si="11"/>
        <v/>
      </c>
      <c r="L190" s="73">
        <f t="shared" si="12"/>
        <v>0</v>
      </c>
      <c r="M190" s="73">
        <f t="shared" si="13"/>
        <v>0</v>
      </c>
      <c r="N190" s="73">
        <f t="shared" si="14"/>
        <v>0</v>
      </c>
      <c r="O190" s="64"/>
      <c r="P190" s="64"/>
      <c r="Q190" s="64"/>
      <c r="R190" s="64"/>
      <c r="S190" s="64"/>
      <c r="T190" s="64"/>
      <c r="U190" s="64"/>
      <c r="V190" s="64"/>
      <c r="W190" s="64"/>
      <c r="X190" s="64"/>
    </row>
    <row r="191" spans="2:24" outlineLevel="1" x14ac:dyDescent="0.25">
      <c r="B191" s="64"/>
      <c r="C191" s="64"/>
      <c r="D191" s="118">
        <v>184</v>
      </c>
      <c r="E191" s="7" t="str">
        <f>Model!D188</f>
        <v>Closed</v>
      </c>
      <c r="F191" s="72" t="str">
        <f>'Teller 1'!F191</f>
        <v>Open</v>
      </c>
      <c r="G191" s="75">
        <f ca="1">COUNT($H$8:H190)-COUNTIF($J$8:J190,"&lt;"&amp;TEXT(E191,"General"))</f>
        <v>-182</v>
      </c>
      <c r="H191" s="7" t="str">
        <f>IF(Model!J188=$C$4,MAXA(E191,MAX($J$8:J190)),"")</f>
        <v/>
      </c>
      <c r="I191" s="7" t="str">
        <f>IF(Model!J188=$C$4,_xll.CB.Normal(INDEX(Summary!$C$5:$E$12,7,'Teller 5'!$C$5),(INDEX(Summary!$C$5:$E$12,8,'Teller 5'!$C$5)),0),"")</f>
        <v/>
      </c>
      <c r="J191" s="7" t="str">
        <f t="shared" si="10"/>
        <v/>
      </c>
      <c r="K191" s="76" t="str">
        <f t="shared" si="11"/>
        <v/>
      </c>
      <c r="L191" s="73">
        <f t="shared" si="12"/>
        <v>0</v>
      </c>
      <c r="M191" s="73">
        <f t="shared" si="13"/>
        <v>0</v>
      </c>
      <c r="N191" s="73">
        <f t="shared" si="14"/>
        <v>0</v>
      </c>
      <c r="O191" s="64"/>
      <c r="P191" s="64"/>
      <c r="Q191" s="64"/>
      <c r="R191" s="64"/>
      <c r="S191" s="64"/>
      <c r="T191" s="64"/>
      <c r="U191" s="64"/>
      <c r="V191" s="64"/>
      <c r="W191" s="64"/>
      <c r="X191" s="64"/>
    </row>
    <row r="192" spans="2:24" outlineLevel="1" x14ac:dyDescent="0.25">
      <c r="B192" s="64"/>
      <c r="C192" s="64"/>
      <c r="D192" s="118">
        <v>185</v>
      </c>
      <c r="E192" s="7" t="str">
        <f>Model!D189</f>
        <v>Closed</v>
      </c>
      <c r="F192" s="72" t="str">
        <f>'Teller 1'!F192</f>
        <v>Open</v>
      </c>
      <c r="G192" s="75">
        <f ca="1">COUNT($H$8:H191)-COUNTIF($J$8:J191,"&lt;"&amp;TEXT(E192,"General"))</f>
        <v>-183</v>
      </c>
      <c r="H192" s="7" t="str">
        <f>IF(Model!J189=$C$4,MAXA(E192,MAX($J$8:J191)),"")</f>
        <v/>
      </c>
      <c r="I192" s="7" t="str">
        <f>IF(Model!J189=$C$4,_xll.CB.Normal(INDEX(Summary!$C$5:$E$12,7,'Teller 5'!$C$5),(INDEX(Summary!$C$5:$E$12,8,'Teller 5'!$C$5)),0),"")</f>
        <v/>
      </c>
      <c r="J192" s="7" t="str">
        <f t="shared" si="10"/>
        <v/>
      </c>
      <c r="K192" s="76" t="str">
        <f t="shared" si="11"/>
        <v/>
      </c>
      <c r="L192" s="73">
        <f t="shared" si="12"/>
        <v>0</v>
      </c>
      <c r="M192" s="73">
        <f t="shared" si="13"/>
        <v>0</v>
      </c>
      <c r="N192" s="73">
        <f t="shared" si="14"/>
        <v>0</v>
      </c>
      <c r="O192" s="64"/>
      <c r="P192" s="64"/>
      <c r="Q192" s="64"/>
      <c r="R192" s="64"/>
      <c r="S192" s="64"/>
      <c r="T192" s="64"/>
      <c r="U192" s="64"/>
      <c r="V192" s="64"/>
      <c r="W192" s="64"/>
      <c r="X192" s="64"/>
    </row>
    <row r="193" spans="2:24" outlineLevel="1" x14ac:dyDescent="0.25">
      <c r="B193" s="64"/>
      <c r="C193" s="64"/>
      <c r="D193" s="118">
        <v>186</v>
      </c>
      <c r="E193" s="7" t="str">
        <f>Model!D190</f>
        <v>Closed</v>
      </c>
      <c r="F193" s="72" t="str">
        <f>'Teller 1'!F193</f>
        <v>Open</v>
      </c>
      <c r="G193" s="75">
        <f ca="1">COUNT($H$8:H192)-COUNTIF($J$8:J192,"&lt;"&amp;TEXT(E193,"General"))</f>
        <v>-184</v>
      </c>
      <c r="H193" s="7" t="str">
        <f>IF(Model!J190=$C$4,MAXA(E193,MAX($J$8:J192)),"")</f>
        <v/>
      </c>
      <c r="I193" s="7" t="str">
        <f>IF(Model!J190=$C$4,_xll.CB.Normal(INDEX(Summary!$C$5:$E$12,7,'Teller 5'!$C$5),(INDEX(Summary!$C$5:$E$12,8,'Teller 5'!$C$5)),0),"")</f>
        <v/>
      </c>
      <c r="J193" s="7" t="str">
        <f t="shared" si="10"/>
        <v/>
      </c>
      <c r="K193" s="76" t="str">
        <f t="shared" si="11"/>
        <v/>
      </c>
      <c r="L193" s="73">
        <f t="shared" si="12"/>
        <v>0</v>
      </c>
      <c r="M193" s="73">
        <f t="shared" si="13"/>
        <v>0</v>
      </c>
      <c r="N193" s="73">
        <f t="shared" si="14"/>
        <v>0</v>
      </c>
      <c r="O193" s="64"/>
      <c r="P193" s="64"/>
      <c r="Q193" s="64"/>
      <c r="R193" s="64"/>
      <c r="S193" s="64"/>
      <c r="T193" s="64"/>
      <c r="U193" s="64"/>
      <c r="V193" s="64"/>
      <c r="W193" s="64"/>
      <c r="X193" s="64"/>
    </row>
    <row r="194" spans="2:24" outlineLevel="1" x14ac:dyDescent="0.25">
      <c r="B194" s="64"/>
      <c r="C194" s="64"/>
      <c r="D194" s="118">
        <v>187</v>
      </c>
      <c r="E194" s="7" t="str">
        <f>Model!D191</f>
        <v>Closed</v>
      </c>
      <c r="F194" s="72" t="str">
        <f>'Teller 1'!F194</f>
        <v>Open</v>
      </c>
      <c r="G194" s="75">
        <f ca="1">COUNT($H$8:H193)-COUNTIF($J$8:J193,"&lt;"&amp;TEXT(E194,"General"))</f>
        <v>-185</v>
      </c>
      <c r="H194" s="7" t="str">
        <f>IF(Model!J191=$C$4,MAXA(E194,MAX($J$8:J193)),"")</f>
        <v/>
      </c>
      <c r="I194" s="7" t="str">
        <f>IF(Model!J191=$C$4,_xll.CB.Normal(INDEX(Summary!$C$5:$E$12,7,'Teller 5'!$C$5),(INDEX(Summary!$C$5:$E$12,8,'Teller 5'!$C$5)),0),"")</f>
        <v/>
      </c>
      <c r="J194" s="7" t="str">
        <f t="shared" si="10"/>
        <v/>
      </c>
      <c r="K194" s="76" t="str">
        <f t="shared" si="11"/>
        <v/>
      </c>
      <c r="L194" s="73">
        <f t="shared" si="12"/>
        <v>0</v>
      </c>
      <c r="M194" s="73">
        <f t="shared" si="13"/>
        <v>0</v>
      </c>
      <c r="N194" s="73">
        <f t="shared" si="14"/>
        <v>0</v>
      </c>
      <c r="O194" s="64"/>
      <c r="P194" s="64"/>
      <c r="Q194" s="64"/>
      <c r="R194" s="64"/>
      <c r="S194" s="64"/>
      <c r="T194" s="64"/>
      <c r="U194" s="64"/>
      <c r="V194" s="64"/>
      <c r="W194" s="64"/>
      <c r="X194" s="64"/>
    </row>
    <row r="195" spans="2:24" outlineLevel="1" x14ac:dyDescent="0.25">
      <c r="B195" s="64"/>
      <c r="C195" s="64"/>
      <c r="D195" s="118">
        <v>188</v>
      </c>
      <c r="E195" s="7" t="str">
        <f>Model!D192</f>
        <v>Closed</v>
      </c>
      <c r="F195" s="72" t="str">
        <f>'Teller 1'!F195</f>
        <v>Open</v>
      </c>
      <c r="G195" s="75">
        <f ca="1">COUNT($H$8:H194)-COUNTIF($J$8:J194,"&lt;"&amp;TEXT(E195,"General"))</f>
        <v>-186</v>
      </c>
      <c r="H195" s="7" t="str">
        <f>IF(Model!J192=$C$4,MAXA(E195,MAX($J$8:J194)),"")</f>
        <v/>
      </c>
      <c r="I195" s="7" t="str">
        <f>IF(Model!J192=$C$4,_xll.CB.Normal(INDEX(Summary!$C$5:$E$12,7,'Teller 5'!$C$5),(INDEX(Summary!$C$5:$E$12,8,'Teller 5'!$C$5)),0),"")</f>
        <v/>
      </c>
      <c r="J195" s="7" t="str">
        <f t="shared" si="10"/>
        <v/>
      </c>
      <c r="K195" s="76" t="str">
        <f t="shared" si="11"/>
        <v/>
      </c>
      <c r="L195" s="73">
        <f t="shared" si="12"/>
        <v>0</v>
      </c>
      <c r="M195" s="73">
        <f t="shared" si="13"/>
        <v>0</v>
      </c>
      <c r="N195" s="73">
        <f t="shared" si="14"/>
        <v>0</v>
      </c>
      <c r="O195" s="64"/>
      <c r="P195" s="64"/>
      <c r="Q195" s="64"/>
      <c r="R195" s="64"/>
      <c r="S195" s="64"/>
      <c r="T195" s="64"/>
      <c r="U195" s="64"/>
      <c r="V195" s="64"/>
      <c r="W195" s="64"/>
      <c r="X195" s="64"/>
    </row>
    <row r="196" spans="2:24" outlineLevel="1" x14ac:dyDescent="0.25">
      <c r="B196" s="64"/>
      <c r="C196" s="64"/>
      <c r="D196" s="118">
        <v>189</v>
      </c>
      <c r="E196" s="7" t="str">
        <f>Model!D193</f>
        <v>Closed</v>
      </c>
      <c r="F196" s="72" t="str">
        <f>'Teller 1'!F196</f>
        <v>Open</v>
      </c>
      <c r="G196" s="75">
        <f ca="1">COUNT($H$8:H195)-COUNTIF($J$8:J195,"&lt;"&amp;TEXT(E196,"General"))</f>
        <v>-187</v>
      </c>
      <c r="H196" s="7" t="str">
        <f>IF(Model!J193=$C$4,MAXA(E196,MAX($J$8:J195)),"")</f>
        <v/>
      </c>
      <c r="I196" s="7" t="str">
        <f>IF(Model!J193=$C$4,_xll.CB.Normal(INDEX(Summary!$C$5:$E$12,7,'Teller 5'!$C$5),(INDEX(Summary!$C$5:$E$12,8,'Teller 5'!$C$5)),0),"")</f>
        <v/>
      </c>
      <c r="J196" s="7" t="str">
        <f t="shared" si="10"/>
        <v/>
      </c>
      <c r="K196" s="76" t="str">
        <f t="shared" si="11"/>
        <v/>
      </c>
      <c r="L196" s="73">
        <f t="shared" si="12"/>
        <v>0</v>
      </c>
      <c r="M196" s="73">
        <f t="shared" si="13"/>
        <v>0</v>
      </c>
      <c r="N196" s="73">
        <f t="shared" si="14"/>
        <v>0</v>
      </c>
      <c r="O196" s="64"/>
      <c r="P196" s="64"/>
      <c r="Q196" s="64"/>
      <c r="R196" s="64"/>
      <c r="S196" s="64"/>
      <c r="T196" s="64"/>
      <c r="U196" s="64"/>
      <c r="V196" s="64"/>
      <c r="W196" s="64"/>
      <c r="X196" s="64"/>
    </row>
    <row r="197" spans="2:24" outlineLevel="1" x14ac:dyDescent="0.25">
      <c r="B197" s="64"/>
      <c r="C197" s="64"/>
      <c r="D197" s="118">
        <v>190</v>
      </c>
      <c r="E197" s="7" t="str">
        <f>Model!D194</f>
        <v>Closed</v>
      </c>
      <c r="F197" s="72" t="str">
        <f>'Teller 1'!F197</f>
        <v>Open</v>
      </c>
      <c r="G197" s="75">
        <f ca="1">COUNT($H$8:H196)-COUNTIF($J$8:J196,"&lt;"&amp;TEXT(E197,"General"))</f>
        <v>-188</v>
      </c>
      <c r="H197" s="7" t="str">
        <f>IF(Model!J194=$C$4,MAXA(E197,MAX($J$8:J196)),"")</f>
        <v/>
      </c>
      <c r="I197" s="7" t="str">
        <f>IF(Model!J194=$C$4,_xll.CB.Normal(INDEX(Summary!$C$5:$E$12,7,'Teller 5'!$C$5),(INDEX(Summary!$C$5:$E$12,8,'Teller 5'!$C$5)),0),"")</f>
        <v/>
      </c>
      <c r="J197" s="7" t="str">
        <f t="shared" si="10"/>
        <v/>
      </c>
      <c r="K197" s="76" t="str">
        <f t="shared" si="11"/>
        <v/>
      </c>
      <c r="L197" s="73">
        <f t="shared" si="12"/>
        <v>0</v>
      </c>
      <c r="M197" s="73">
        <f t="shared" si="13"/>
        <v>0</v>
      </c>
      <c r="N197" s="73">
        <f t="shared" si="14"/>
        <v>0</v>
      </c>
      <c r="O197" s="64"/>
      <c r="P197" s="64"/>
      <c r="Q197" s="64"/>
      <c r="R197" s="64"/>
      <c r="S197" s="64"/>
      <c r="T197" s="64"/>
      <c r="U197" s="64"/>
      <c r="V197" s="64"/>
      <c r="W197" s="64"/>
      <c r="X197" s="64"/>
    </row>
    <row r="198" spans="2:24" outlineLevel="1" x14ac:dyDescent="0.25">
      <c r="B198" s="64"/>
      <c r="C198" s="64"/>
      <c r="D198" s="118">
        <v>191</v>
      </c>
      <c r="E198" s="7" t="str">
        <f>Model!D195</f>
        <v>Closed</v>
      </c>
      <c r="F198" s="72" t="str">
        <f>'Teller 1'!F198</f>
        <v>Open</v>
      </c>
      <c r="G198" s="75">
        <f ca="1">COUNT($H$8:H197)-COUNTIF($J$8:J197,"&lt;"&amp;TEXT(E198,"General"))</f>
        <v>-189</v>
      </c>
      <c r="H198" s="7" t="str">
        <f>IF(Model!J195=$C$4,MAXA(E198,MAX($J$8:J197)),"")</f>
        <v/>
      </c>
      <c r="I198" s="7" t="str">
        <f>IF(Model!J195=$C$4,_xll.CB.Normal(INDEX(Summary!$C$5:$E$12,7,'Teller 5'!$C$5),(INDEX(Summary!$C$5:$E$12,8,'Teller 5'!$C$5)),0),"")</f>
        <v/>
      </c>
      <c r="J198" s="7" t="str">
        <f t="shared" si="10"/>
        <v/>
      </c>
      <c r="K198" s="76" t="str">
        <f t="shared" si="11"/>
        <v/>
      </c>
      <c r="L198" s="73">
        <f t="shared" si="12"/>
        <v>0</v>
      </c>
      <c r="M198" s="73">
        <f t="shared" si="13"/>
        <v>0</v>
      </c>
      <c r="N198" s="73">
        <f t="shared" si="14"/>
        <v>0</v>
      </c>
      <c r="O198" s="64"/>
      <c r="P198" s="64"/>
      <c r="Q198" s="64"/>
      <c r="R198" s="64"/>
      <c r="S198" s="64"/>
      <c r="T198" s="64"/>
      <c r="U198" s="64"/>
      <c r="V198" s="64"/>
      <c r="W198" s="64"/>
      <c r="X198" s="64"/>
    </row>
    <row r="199" spans="2:24" outlineLevel="1" x14ac:dyDescent="0.25">
      <c r="B199" s="64"/>
      <c r="C199" s="64"/>
      <c r="D199" s="118">
        <v>192</v>
      </c>
      <c r="E199" s="7" t="str">
        <f>Model!D196</f>
        <v>Closed</v>
      </c>
      <c r="F199" s="72" t="str">
        <f>'Teller 1'!F199</f>
        <v>Open</v>
      </c>
      <c r="G199" s="75">
        <f ca="1">COUNT($H$8:H198)-COUNTIF($J$8:J198,"&lt;"&amp;TEXT(E199,"General"))</f>
        <v>-190</v>
      </c>
      <c r="H199" s="7" t="str">
        <f>IF(Model!J196=$C$4,MAXA(E199,MAX($J$8:J198)),"")</f>
        <v/>
      </c>
      <c r="I199" s="7" t="str">
        <f>IF(Model!J196=$C$4,_xll.CB.Normal(INDEX(Summary!$C$5:$E$12,7,'Teller 5'!$C$5),(INDEX(Summary!$C$5:$E$12,8,'Teller 5'!$C$5)),0),"")</f>
        <v/>
      </c>
      <c r="J199" s="7" t="str">
        <f t="shared" si="10"/>
        <v/>
      </c>
      <c r="K199" s="76" t="str">
        <f t="shared" si="11"/>
        <v/>
      </c>
      <c r="L199" s="73">
        <f t="shared" si="12"/>
        <v>0</v>
      </c>
      <c r="M199" s="73">
        <f t="shared" si="13"/>
        <v>0</v>
      </c>
      <c r="N199" s="73">
        <f t="shared" si="14"/>
        <v>0</v>
      </c>
      <c r="O199" s="64"/>
      <c r="P199" s="64"/>
      <c r="Q199" s="64"/>
      <c r="R199" s="64"/>
      <c r="S199" s="64"/>
      <c r="T199" s="64"/>
      <c r="U199" s="64"/>
      <c r="V199" s="64"/>
      <c r="W199" s="64"/>
      <c r="X199" s="64"/>
    </row>
    <row r="200" spans="2:24" outlineLevel="1" x14ac:dyDescent="0.25">
      <c r="B200" s="64"/>
      <c r="C200" s="64"/>
      <c r="D200" s="118">
        <v>193</v>
      </c>
      <c r="E200" s="7" t="str">
        <f>Model!D197</f>
        <v>Closed</v>
      </c>
      <c r="F200" s="72" t="str">
        <f>'Teller 1'!F200</f>
        <v>Open</v>
      </c>
      <c r="G200" s="75">
        <f ca="1">COUNT($H$8:H199)-COUNTIF($J$8:J199,"&lt;"&amp;TEXT(E200,"General"))</f>
        <v>-191</v>
      </c>
      <c r="H200" s="7" t="str">
        <f>IF(Model!J197=$C$4,MAXA(E200,MAX($J$8:J199)),"")</f>
        <v/>
      </c>
      <c r="I200" s="7" t="str">
        <f>IF(Model!J197=$C$4,_xll.CB.Normal(INDEX(Summary!$C$5:$E$12,7,'Teller 5'!$C$5),(INDEX(Summary!$C$5:$E$12,8,'Teller 5'!$C$5)),0),"")</f>
        <v/>
      </c>
      <c r="J200" s="7" t="str">
        <f t="shared" ref="J200:J207" si="15">IF(H200,H200+I200,"")</f>
        <v/>
      </c>
      <c r="K200" s="76" t="str">
        <f t="shared" ref="K200:K207" si="16">IF(H200,H200-E200,"")</f>
        <v/>
      </c>
      <c r="L200" s="73">
        <f t="shared" ref="L200:L207" si="17">$C$12</f>
        <v>0</v>
      </c>
      <c r="M200" s="73">
        <f t="shared" ref="M200:M207" si="18">$C$13</f>
        <v>0</v>
      </c>
      <c r="N200" s="73">
        <f t="shared" ref="N200:N207" si="19">$C$14</f>
        <v>0</v>
      </c>
      <c r="O200" s="64"/>
      <c r="P200" s="64"/>
      <c r="Q200" s="64"/>
      <c r="R200" s="64"/>
      <c r="S200" s="64"/>
      <c r="T200" s="64"/>
      <c r="U200" s="64"/>
      <c r="V200" s="64"/>
      <c r="W200" s="64"/>
      <c r="X200" s="64"/>
    </row>
    <row r="201" spans="2:24" outlineLevel="1" x14ac:dyDescent="0.25">
      <c r="B201" s="64"/>
      <c r="C201" s="64"/>
      <c r="D201" s="118">
        <v>194</v>
      </c>
      <c r="E201" s="7" t="str">
        <f>Model!D198</f>
        <v>Closed</v>
      </c>
      <c r="F201" s="72" t="str">
        <f>'Teller 1'!F201</f>
        <v>Open</v>
      </c>
      <c r="G201" s="75">
        <f ca="1">COUNT($H$8:H200)-COUNTIF($J$8:J200,"&lt;"&amp;TEXT(E201,"General"))</f>
        <v>-192</v>
      </c>
      <c r="H201" s="7" t="str">
        <f>IF(Model!J198=$C$4,MAXA(E201,MAX($J$8:J200)),"")</f>
        <v/>
      </c>
      <c r="I201" s="7" t="str">
        <f>IF(Model!J198=$C$4,_xll.CB.Normal(INDEX(Summary!$C$5:$E$12,7,'Teller 5'!$C$5),(INDEX(Summary!$C$5:$E$12,8,'Teller 5'!$C$5)),0),"")</f>
        <v/>
      </c>
      <c r="J201" s="7" t="str">
        <f t="shared" si="15"/>
        <v/>
      </c>
      <c r="K201" s="76" t="str">
        <f t="shared" si="16"/>
        <v/>
      </c>
      <c r="L201" s="73">
        <f t="shared" si="17"/>
        <v>0</v>
      </c>
      <c r="M201" s="73">
        <f t="shared" si="18"/>
        <v>0</v>
      </c>
      <c r="N201" s="73">
        <f t="shared" si="19"/>
        <v>0</v>
      </c>
      <c r="O201" s="64"/>
      <c r="P201" s="64"/>
      <c r="Q201" s="64"/>
      <c r="R201" s="64"/>
      <c r="S201" s="64"/>
      <c r="T201" s="64"/>
      <c r="U201" s="64"/>
      <c r="V201" s="64"/>
      <c r="W201" s="64"/>
      <c r="X201" s="64"/>
    </row>
    <row r="202" spans="2:24" outlineLevel="1" x14ac:dyDescent="0.25">
      <c r="B202" s="64"/>
      <c r="C202" s="64"/>
      <c r="D202" s="118">
        <v>195</v>
      </c>
      <c r="E202" s="7" t="str">
        <f>Model!D199</f>
        <v>Closed</v>
      </c>
      <c r="F202" s="72" t="str">
        <f>'Teller 1'!F202</f>
        <v>Open</v>
      </c>
      <c r="G202" s="75">
        <f ca="1">COUNT($H$8:H201)-COUNTIF($J$8:J201,"&lt;"&amp;TEXT(E202,"General"))</f>
        <v>-193</v>
      </c>
      <c r="H202" s="7" t="str">
        <f>IF(Model!J199=$C$4,MAXA(E202,MAX($J$8:J201)),"")</f>
        <v/>
      </c>
      <c r="I202" s="7" t="str">
        <f>IF(Model!J199=$C$4,_xll.CB.Normal(INDEX(Summary!$C$5:$E$12,7,'Teller 5'!$C$5),(INDEX(Summary!$C$5:$E$12,8,'Teller 5'!$C$5)),0),"")</f>
        <v/>
      </c>
      <c r="J202" s="7" t="str">
        <f t="shared" si="15"/>
        <v/>
      </c>
      <c r="K202" s="76" t="str">
        <f t="shared" si="16"/>
        <v/>
      </c>
      <c r="L202" s="73">
        <f t="shared" si="17"/>
        <v>0</v>
      </c>
      <c r="M202" s="73">
        <f t="shared" si="18"/>
        <v>0</v>
      </c>
      <c r="N202" s="73">
        <f t="shared" si="19"/>
        <v>0</v>
      </c>
      <c r="O202" s="64"/>
      <c r="P202" s="64"/>
      <c r="Q202" s="64"/>
      <c r="R202" s="64"/>
      <c r="S202" s="64"/>
      <c r="T202" s="64"/>
      <c r="U202" s="64"/>
      <c r="V202" s="64"/>
      <c r="W202" s="64"/>
      <c r="X202" s="64"/>
    </row>
    <row r="203" spans="2:24" outlineLevel="1" x14ac:dyDescent="0.25">
      <c r="B203" s="64"/>
      <c r="C203" s="64"/>
      <c r="D203" s="118">
        <v>196</v>
      </c>
      <c r="E203" s="7" t="str">
        <f>Model!D200</f>
        <v>Closed</v>
      </c>
      <c r="F203" s="72" t="str">
        <f>'Teller 1'!F203</f>
        <v>Open</v>
      </c>
      <c r="G203" s="75">
        <f ca="1">COUNT($H$8:H202)-COUNTIF($J$8:J202,"&lt;"&amp;TEXT(E203,"General"))</f>
        <v>-194</v>
      </c>
      <c r="H203" s="7" t="str">
        <f>IF(Model!J200=$C$4,MAXA(E203,MAX($J$8:J202)),"")</f>
        <v/>
      </c>
      <c r="I203" s="7" t="str">
        <f>IF(Model!J200=$C$4,_xll.CB.Normal(INDEX(Summary!$C$5:$E$12,7,'Teller 5'!$C$5),(INDEX(Summary!$C$5:$E$12,8,'Teller 5'!$C$5)),0),"")</f>
        <v/>
      </c>
      <c r="J203" s="7" t="str">
        <f t="shared" si="15"/>
        <v/>
      </c>
      <c r="K203" s="76" t="str">
        <f t="shared" si="16"/>
        <v/>
      </c>
      <c r="L203" s="73">
        <f t="shared" si="17"/>
        <v>0</v>
      </c>
      <c r="M203" s="73">
        <f t="shared" si="18"/>
        <v>0</v>
      </c>
      <c r="N203" s="73">
        <f t="shared" si="19"/>
        <v>0</v>
      </c>
      <c r="O203" s="64"/>
      <c r="P203" s="64"/>
      <c r="Q203" s="64"/>
      <c r="R203" s="64"/>
      <c r="S203" s="64"/>
      <c r="T203" s="64"/>
      <c r="U203" s="64"/>
      <c r="V203" s="64"/>
      <c r="W203" s="64"/>
      <c r="X203" s="64"/>
    </row>
    <row r="204" spans="2:24" outlineLevel="1" x14ac:dyDescent="0.25">
      <c r="B204" s="64"/>
      <c r="C204" s="64"/>
      <c r="D204" s="118">
        <v>197</v>
      </c>
      <c r="E204" s="7" t="str">
        <f>Model!D201</f>
        <v>Closed</v>
      </c>
      <c r="F204" s="72" t="str">
        <f>'Teller 1'!F204</f>
        <v>Open</v>
      </c>
      <c r="G204" s="75">
        <f ca="1">COUNT($H$8:H203)-COUNTIF($J$8:J203,"&lt;"&amp;TEXT(E204,"General"))</f>
        <v>-195</v>
      </c>
      <c r="H204" s="7" t="str">
        <f>IF(Model!J201=$C$4,MAXA(E204,MAX($J$8:J203)),"")</f>
        <v/>
      </c>
      <c r="I204" s="7" t="str">
        <f>IF(Model!J201=$C$4,_xll.CB.Normal(INDEX(Summary!$C$5:$E$12,7,'Teller 5'!$C$5),(INDEX(Summary!$C$5:$E$12,8,'Teller 5'!$C$5)),0),"")</f>
        <v/>
      </c>
      <c r="J204" s="7" t="str">
        <f t="shared" si="15"/>
        <v/>
      </c>
      <c r="K204" s="76" t="str">
        <f t="shared" si="16"/>
        <v/>
      </c>
      <c r="L204" s="73">
        <f t="shared" si="17"/>
        <v>0</v>
      </c>
      <c r="M204" s="73">
        <f t="shared" si="18"/>
        <v>0</v>
      </c>
      <c r="N204" s="73">
        <f t="shared" si="19"/>
        <v>0</v>
      </c>
      <c r="O204" s="64"/>
      <c r="P204" s="64"/>
      <c r="Q204" s="64"/>
      <c r="R204" s="64"/>
      <c r="S204" s="64"/>
      <c r="T204" s="64"/>
      <c r="U204" s="64"/>
      <c r="V204" s="64"/>
      <c r="W204" s="64"/>
      <c r="X204" s="64"/>
    </row>
    <row r="205" spans="2:24" outlineLevel="1" x14ac:dyDescent="0.25">
      <c r="B205" s="64"/>
      <c r="C205" s="64"/>
      <c r="D205" s="118">
        <v>198</v>
      </c>
      <c r="E205" s="7" t="str">
        <f>Model!D202</f>
        <v>Closed</v>
      </c>
      <c r="F205" s="72" t="str">
        <f>'Teller 1'!F205</f>
        <v>Open</v>
      </c>
      <c r="G205" s="75">
        <f ca="1">COUNT($H$8:H204)-COUNTIF($J$8:J204,"&lt;"&amp;TEXT(E205,"General"))</f>
        <v>-196</v>
      </c>
      <c r="H205" s="7" t="str">
        <f>IF(Model!J202=$C$4,MAXA(E205,MAX($J$8:J204)),"")</f>
        <v/>
      </c>
      <c r="I205" s="7" t="str">
        <f>IF(Model!J202=$C$4,_xll.CB.Normal(INDEX(Summary!$C$5:$E$12,7,'Teller 5'!$C$5),(INDEX(Summary!$C$5:$E$12,8,'Teller 5'!$C$5)),0),"")</f>
        <v/>
      </c>
      <c r="J205" s="7" t="str">
        <f t="shared" si="15"/>
        <v/>
      </c>
      <c r="K205" s="76" t="str">
        <f t="shared" si="16"/>
        <v/>
      </c>
      <c r="L205" s="73">
        <f t="shared" si="17"/>
        <v>0</v>
      </c>
      <c r="M205" s="73">
        <f t="shared" si="18"/>
        <v>0</v>
      </c>
      <c r="N205" s="73">
        <f t="shared" si="19"/>
        <v>0</v>
      </c>
      <c r="O205" s="64"/>
      <c r="P205" s="64"/>
      <c r="Q205" s="64"/>
      <c r="R205" s="64"/>
      <c r="S205" s="64"/>
      <c r="T205" s="64"/>
      <c r="U205" s="64"/>
      <c r="V205" s="64"/>
      <c r="W205" s="64"/>
      <c r="X205" s="64"/>
    </row>
    <row r="206" spans="2:24" outlineLevel="1" x14ac:dyDescent="0.25">
      <c r="B206" s="64"/>
      <c r="C206" s="64"/>
      <c r="D206" s="118">
        <v>199</v>
      </c>
      <c r="E206" s="7" t="str">
        <f>Model!D203</f>
        <v>Closed</v>
      </c>
      <c r="F206" s="72" t="str">
        <f>'Teller 1'!F206</f>
        <v>Open</v>
      </c>
      <c r="G206" s="75">
        <f ca="1">COUNT($H$8:H205)-COUNTIF($J$8:J205,"&lt;"&amp;TEXT(E206,"General"))</f>
        <v>-197</v>
      </c>
      <c r="H206" s="7" t="str">
        <f>IF(Model!J203=$C$4,MAXA(E206,MAX($J$8:J205)),"")</f>
        <v/>
      </c>
      <c r="I206" s="7" t="str">
        <f>IF(Model!J203=$C$4,_xll.CB.Normal(INDEX(Summary!$C$5:$E$12,7,'Teller 5'!$C$5),(INDEX(Summary!$C$5:$E$12,8,'Teller 5'!$C$5)),0),"")</f>
        <v/>
      </c>
      <c r="J206" s="7" t="str">
        <f t="shared" si="15"/>
        <v/>
      </c>
      <c r="K206" s="76" t="str">
        <f t="shared" si="16"/>
        <v/>
      </c>
      <c r="L206" s="73">
        <f t="shared" si="17"/>
        <v>0</v>
      </c>
      <c r="M206" s="73">
        <f t="shared" si="18"/>
        <v>0</v>
      </c>
      <c r="N206" s="73">
        <f t="shared" si="19"/>
        <v>0</v>
      </c>
      <c r="O206" s="64"/>
      <c r="P206" s="64"/>
      <c r="Q206" s="64"/>
      <c r="R206" s="64"/>
      <c r="S206" s="64"/>
      <c r="T206" s="64"/>
      <c r="U206" s="64"/>
      <c r="V206" s="64"/>
      <c r="W206" s="64"/>
      <c r="X206" s="64"/>
    </row>
    <row r="207" spans="2:24" outlineLevel="1" x14ac:dyDescent="0.25">
      <c r="B207" s="64"/>
      <c r="C207" s="64"/>
      <c r="D207" s="118">
        <v>200</v>
      </c>
      <c r="E207" s="7" t="str">
        <f>Model!D204</f>
        <v>Closed</v>
      </c>
      <c r="F207" s="72" t="str">
        <f>'Teller 1'!F207</f>
        <v>Open</v>
      </c>
      <c r="G207" s="75">
        <f ca="1">COUNT($H$8:H206)-COUNTIF($J$8:J206,"&lt;"&amp;TEXT(E207,"General"))</f>
        <v>-198</v>
      </c>
      <c r="H207" s="7" t="str">
        <f>IF(Model!J204=$C$4,MAXA(E207,MAX($J$8:J206)),"")</f>
        <v/>
      </c>
      <c r="I207" s="7" t="str">
        <f>IF(Model!J204=$C$4,_xll.CB.Normal(INDEX(Summary!$C$5:$E$12,7,'Teller 5'!$C$5),(INDEX(Summary!$C$5:$E$12,8,'Teller 5'!$C$5)),0),"")</f>
        <v/>
      </c>
      <c r="J207" s="7" t="str">
        <f t="shared" si="15"/>
        <v/>
      </c>
      <c r="K207" s="76" t="str">
        <f t="shared" si="16"/>
        <v/>
      </c>
      <c r="L207" s="73">
        <f t="shared" si="17"/>
        <v>0</v>
      </c>
      <c r="M207" s="73">
        <f t="shared" si="18"/>
        <v>0</v>
      </c>
      <c r="N207" s="73">
        <f t="shared" si="19"/>
        <v>0</v>
      </c>
      <c r="O207" s="64"/>
      <c r="P207" s="64"/>
      <c r="Q207" s="64"/>
      <c r="R207" s="64"/>
      <c r="S207" s="64"/>
      <c r="T207" s="64"/>
      <c r="U207" s="64"/>
      <c r="V207" s="64"/>
      <c r="W207" s="64"/>
      <c r="X207" s="64"/>
    </row>
    <row r="208" spans="2:24" x14ac:dyDescent="0.25">
      <c r="B208" s="64"/>
      <c r="C208" s="64"/>
      <c r="D208" s="8"/>
      <c r="E208" s="8"/>
      <c r="F208" s="8"/>
      <c r="G208" s="8"/>
      <c r="H208" s="8"/>
      <c r="I208" s="64"/>
      <c r="J208" s="8"/>
      <c r="K208" s="64"/>
      <c r="L208" s="64"/>
      <c r="M208" s="64"/>
      <c r="N208" s="64"/>
      <c r="O208" s="64"/>
      <c r="P208" s="64"/>
      <c r="Q208" s="64"/>
      <c r="R208" s="64"/>
      <c r="S208" s="64"/>
      <c r="T208" s="64"/>
      <c r="U208" s="64"/>
      <c r="V208" s="64"/>
      <c r="W208" s="64"/>
      <c r="X208" s="64"/>
    </row>
    <row r="209" spans="2:24" x14ac:dyDescent="0.25">
      <c r="B209" s="64"/>
      <c r="C209" s="64"/>
      <c r="D209" s="8"/>
      <c r="E209" s="8"/>
      <c r="F209" s="8"/>
      <c r="G209" s="8"/>
      <c r="H209" s="8"/>
      <c r="I209" s="64"/>
      <c r="J209" s="8"/>
      <c r="K209" s="64"/>
      <c r="L209" s="64"/>
      <c r="M209" s="64"/>
      <c r="N209" s="64"/>
      <c r="O209" s="64"/>
      <c r="P209" s="64"/>
      <c r="Q209" s="64"/>
      <c r="R209" s="64"/>
      <c r="S209" s="64"/>
      <c r="T209" s="64"/>
      <c r="U209" s="64"/>
      <c r="V209" s="64"/>
      <c r="W209" s="64"/>
      <c r="X209" s="64"/>
    </row>
    <row r="210" spans="2:24" x14ac:dyDescent="0.25">
      <c r="B210" s="64"/>
      <c r="C210" s="64"/>
      <c r="D210" s="8"/>
      <c r="E210" s="8"/>
      <c r="F210" s="8"/>
      <c r="G210" s="8"/>
      <c r="H210" s="8"/>
      <c r="I210" s="64"/>
      <c r="J210" s="8"/>
      <c r="K210" s="64"/>
      <c r="L210" s="64"/>
      <c r="M210" s="64"/>
      <c r="N210" s="64"/>
      <c r="O210" s="64"/>
      <c r="P210" s="64"/>
      <c r="Q210" s="64"/>
      <c r="R210" s="64"/>
      <c r="S210" s="64"/>
      <c r="T210" s="64"/>
      <c r="U210" s="64"/>
      <c r="V210" s="64"/>
      <c r="W210" s="64"/>
      <c r="X210" s="64"/>
    </row>
    <row r="211" spans="2:24" x14ac:dyDescent="0.25">
      <c r="B211" s="64"/>
      <c r="C211" s="64"/>
      <c r="D211" s="8"/>
      <c r="E211" s="8"/>
      <c r="F211" s="8"/>
      <c r="G211" s="8"/>
      <c r="H211" s="8"/>
      <c r="I211" s="64"/>
      <c r="J211" s="8"/>
      <c r="K211" s="64"/>
      <c r="L211" s="64"/>
      <c r="M211" s="64"/>
      <c r="N211" s="64"/>
      <c r="O211" s="64"/>
      <c r="P211" s="64"/>
      <c r="Q211" s="64"/>
      <c r="R211" s="64"/>
      <c r="S211" s="64"/>
      <c r="T211" s="64"/>
      <c r="U211" s="64"/>
      <c r="V211" s="64"/>
      <c r="W211" s="64"/>
      <c r="X211" s="64"/>
    </row>
    <row r="212" spans="2:24" x14ac:dyDescent="0.25">
      <c r="B212" s="64"/>
      <c r="C212" s="64"/>
      <c r="D212" s="8"/>
      <c r="E212" s="8"/>
      <c r="F212" s="8"/>
      <c r="G212" s="8"/>
      <c r="H212" s="8"/>
      <c r="I212" s="64"/>
      <c r="J212" s="8"/>
      <c r="K212" s="64"/>
      <c r="L212" s="64"/>
      <c r="M212" s="64"/>
      <c r="N212" s="64"/>
      <c r="O212" s="64"/>
      <c r="P212" s="64"/>
      <c r="Q212" s="64"/>
      <c r="R212" s="64"/>
      <c r="S212" s="64"/>
      <c r="T212" s="64"/>
      <c r="U212" s="64"/>
      <c r="V212" s="64"/>
      <c r="W212" s="64"/>
      <c r="X212" s="64"/>
    </row>
    <row r="213" spans="2:24" x14ac:dyDescent="0.25">
      <c r="B213" s="64"/>
      <c r="C213" s="64"/>
      <c r="D213" s="8"/>
      <c r="E213" s="8"/>
      <c r="F213" s="8"/>
      <c r="G213" s="8"/>
      <c r="H213" s="8"/>
      <c r="I213" s="64"/>
      <c r="J213" s="8"/>
      <c r="K213" s="64"/>
      <c r="L213" s="64"/>
      <c r="M213" s="64"/>
      <c r="N213" s="64"/>
      <c r="O213" s="64"/>
      <c r="P213" s="64"/>
      <c r="Q213" s="64"/>
      <c r="R213" s="64"/>
      <c r="S213" s="64"/>
      <c r="T213" s="64"/>
      <c r="U213" s="64"/>
      <c r="V213" s="64"/>
      <c r="W213" s="64"/>
      <c r="X213" s="64"/>
    </row>
    <row r="214" spans="2:24" x14ac:dyDescent="0.25">
      <c r="B214" s="64"/>
      <c r="C214" s="64"/>
      <c r="D214" s="8"/>
      <c r="E214" s="8"/>
      <c r="F214" s="8"/>
      <c r="G214" s="8"/>
      <c r="H214" s="8"/>
      <c r="I214" s="64"/>
      <c r="J214" s="8"/>
      <c r="K214" s="64"/>
      <c r="L214" s="64"/>
      <c r="M214" s="64"/>
      <c r="N214" s="64"/>
      <c r="O214" s="64"/>
      <c r="P214" s="64"/>
      <c r="Q214" s="64"/>
      <c r="R214" s="64"/>
      <c r="S214" s="64"/>
      <c r="T214" s="64"/>
      <c r="U214" s="64"/>
      <c r="V214" s="64"/>
      <c r="W214" s="64"/>
      <c r="X214" s="64"/>
    </row>
    <row r="215" spans="2:24" x14ac:dyDescent="0.25">
      <c r="B215" s="64"/>
      <c r="C215" s="64"/>
      <c r="D215" s="8"/>
      <c r="E215" s="8"/>
      <c r="F215" s="8"/>
      <c r="G215" s="8"/>
      <c r="H215" s="8"/>
      <c r="I215" s="64"/>
      <c r="J215" s="8"/>
      <c r="K215" s="64"/>
      <c r="L215" s="64"/>
      <c r="M215" s="64"/>
      <c r="N215" s="64"/>
      <c r="O215" s="64"/>
      <c r="P215" s="64"/>
      <c r="Q215" s="64"/>
      <c r="R215" s="64"/>
      <c r="S215" s="64"/>
      <c r="T215" s="64"/>
      <c r="U215" s="64"/>
      <c r="V215" s="64"/>
      <c r="W215" s="64"/>
      <c r="X215" s="64"/>
    </row>
    <row r="216" spans="2:24" x14ac:dyDescent="0.25">
      <c r="B216" s="64"/>
      <c r="C216" s="64"/>
      <c r="D216" s="8"/>
      <c r="E216" s="8"/>
      <c r="F216" s="8"/>
      <c r="G216" s="8"/>
      <c r="H216" s="8"/>
      <c r="I216" s="64"/>
      <c r="J216" s="8"/>
      <c r="K216" s="64"/>
      <c r="L216" s="64"/>
      <c r="M216" s="64"/>
      <c r="N216" s="64"/>
      <c r="O216" s="64"/>
      <c r="P216" s="64"/>
      <c r="Q216" s="64"/>
      <c r="R216" s="64"/>
      <c r="S216" s="64"/>
      <c r="T216" s="64"/>
      <c r="U216" s="64"/>
      <c r="V216" s="64"/>
      <c r="W216" s="64"/>
      <c r="X216" s="64"/>
    </row>
    <row r="217" spans="2:24" x14ac:dyDescent="0.25">
      <c r="B217" s="64"/>
      <c r="C217" s="64"/>
      <c r="D217" s="8"/>
      <c r="E217" s="8"/>
      <c r="F217" s="8"/>
      <c r="G217" s="8"/>
      <c r="H217" s="8"/>
      <c r="I217" s="64"/>
      <c r="J217" s="8"/>
      <c r="K217" s="64"/>
      <c r="L217" s="64"/>
      <c r="M217" s="64"/>
      <c r="N217" s="64"/>
      <c r="O217" s="64"/>
      <c r="P217" s="64"/>
      <c r="Q217" s="64"/>
      <c r="R217" s="64"/>
      <c r="S217" s="64"/>
      <c r="T217" s="64"/>
      <c r="U217" s="64"/>
      <c r="V217" s="64"/>
      <c r="W217" s="64"/>
      <c r="X217" s="64"/>
    </row>
    <row r="218" spans="2:24" x14ac:dyDescent="0.25">
      <c r="B218" s="64"/>
      <c r="C218" s="64"/>
      <c r="D218" s="8"/>
      <c r="E218" s="8"/>
      <c r="F218" s="8"/>
      <c r="G218" s="8"/>
      <c r="H218" s="8"/>
      <c r="I218" s="64"/>
      <c r="J218" s="8"/>
      <c r="K218" s="64"/>
      <c r="L218" s="64"/>
      <c r="M218" s="64"/>
      <c r="N218" s="64"/>
      <c r="O218" s="64"/>
      <c r="P218" s="64"/>
      <c r="Q218" s="64"/>
      <c r="R218" s="64"/>
      <c r="S218" s="64"/>
      <c r="T218" s="64"/>
      <c r="U218" s="64"/>
      <c r="V218" s="64"/>
      <c r="W218" s="64"/>
      <c r="X218" s="64"/>
    </row>
    <row r="219" spans="2:24" x14ac:dyDescent="0.25">
      <c r="B219" s="64"/>
      <c r="C219" s="64"/>
      <c r="D219" s="8"/>
      <c r="E219" s="8"/>
      <c r="F219" s="8"/>
      <c r="G219" s="8"/>
      <c r="H219" s="8"/>
      <c r="I219" s="64"/>
      <c r="J219" s="8"/>
      <c r="K219" s="64"/>
      <c r="L219" s="64"/>
      <c r="M219" s="64"/>
      <c r="N219" s="64"/>
      <c r="O219" s="64"/>
      <c r="P219" s="64"/>
      <c r="Q219" s="64"/>
      <c r="R219" s="64"/>
      <c r="S219" s="64"/>
      <c r="T219" s="64"/>
      <c r="U219" s="64"/>
      <c r="V219" s="64"/>
      <c r="W219" s="64"/>
      <c r="X219" s="64"/>
    </row>
    <row r="220" spans="2:24" x14ac:dyDescent="0.25">
      <c r="B220" s="64"/>
      <c r="C220" s="64"/>
      <c r="D220" s="8"/>
      <c r="E220" s="8"/>
      <c r="F220" s="8"/>
      <c r="G220" s="8"/>
      <c r="H220" s="8"/>
      <c r="I220" s="64"/>
      <c r="J220" s="8"/>
      <c r="K220" s="64"/>
      <c r="L220" s="64"/>
      <c r="M220" s="64"/>
      <c r="N220" s="64"/>
      <c r="O220" s="64"/>
      <c r="P220" s="64"/>
      <c r="Q220" s="64"/>
      <c r="R220" s="64"/>
      <c r="S220" s="64"/>
      <c r="T220" s="64"/>
      <c r="U220" s="64"/>
      <c r="V220" s="64"/>
      <c r="W220" s="64"/>
      <c r="X220" s="64"/>
    </row>
    <row r="221" spans="2:24" x14ac:dyDescent="0.25">
      <c r="B221" s="64"/>
      <c r="C221" s="64"/>
      <c r="D221" s="8"/>
      <c r="E221" s="8"/>
      <c r="F221" s="8"/>
      <c r="G221" s="8"/>
      <c r="H221" s="8"/>
      <c r="I221" s="64"/>
      <c r="J221" s="8"/>
      <c r="K221" s="64"/>
      <c r="L221" s="64"/>
      <c r="M221" s="64"/>
      <c r="N221" s="64"/>
      <c r="O221" s="64"/>
      <c r="P221" s="64"/>
      <c r="Q221" s="64"/>
      <c r="R221" s="64"/>
      <c r="S221" s="64"/>
      <c r="T221" s="64"/>
      <c r="U221" s="64"/>
      <c r="V221" s="64"/>
      <c r="W221" s="64"/>
      <c r="X221" s="64"/>
    </row>
    <row r="222" spans="2:24" x14ac:dyDescent="0.25">
      <c r="B222" s="64"/>
      <c r="C222" s="64"/>
      <c r="D222" s="8"/>
      <c r="E222" s="8"/>
      <c r="F222" s="8"/>
      <c r="G222" s="8"/>
      <c r="H222" s="8"/>
      <c r="I222" s="64"/>
      <c r="J222" s="8"/>
      <c r="K222" s="64"/>
      <c r="L222" s="64"/>
      <c r="M222" s="64"/>
      <c r="N222" s="64"/>
      <c r="O222" s="64"/>
      <c r="P222" s="64"/>
      <c r="Q222" s="64"/>
      <c r="R222" s="64"/>
      <c r="S222" s="64"/>
      <c r="T222" s="64"/>
      <c r="U222" s="64"/>
      <c r="V222" s="64"/>
      <c r="W222" s="64"/>
      <c r="X222" s="64"/>
    </row>
    <row r="223" spans="2:24" x14ac:dyDescent="0.25">
      <c r="B223" s="64"/>
      <c r="C223" s="64"/>
      <c r="D223" s="8"/>
      <c r="E223" s="8"/>
      <c r="F223" s="8"/>
      <c r="G223" s="8"/>
      <c r="H223" s="8"/>
      <c r="I223" s="64"/>
      <c r="J223" s="8"/>
      <c r="K223" s="64"/>
      <c r="L223" s="64"/>
      <c r="M223" s="64"/>
      <c r="N223" s="64"/>
      <c r="O223" s="64"/>
      <c r="P223" s="64"/>
      <c r="Q223" s="64"/>
      <c r="R223" s="64"/>
      <c r="S223" s="64"/>
      <c r="T223" s="64"/>
      <c r="U223" s="64"/>
      <c r="V223" s="64"/>
      <c r="W223" s="64"/>
      <c r="X223" s="64"/>
    </row>
    <row r="224" spans="2:24" x14ac:dyDescent="0.25">
      <c r="B224" s="64"/>
      <c r="C224" s="64"/>
      <c r="D224" s="8"/>
      <c r="E224" s="8"/>
      <c r="F224" s="8"/>
      <c r="G224" s="8"/>
      <c r="H224" s="8"/>
      <c r="I224" s="64"/>
      <c r="J224" s="8"/>
      <c r="K224" s="64"/>
      <c r="L224" s="64"/>
      <c r="M224" s="64"/>
      <c r="N224" s="64"/>
      <c r="O224" s="64"/>
      <c r="P224" s="64"/>
      <c r="Q224" s="64"/>
      <c r="R224" s="64"/>
      <c r="S224" s="64"/>
      <c r="T224" s="64"/>
      <c r="U224" s="64"/>
      <c r="V224" s="64"/>
      <c r="W224" s="64"/>
      <c r="X224" s="64"/>
    </row>
    <row r="225" spans="2:24" x14ac:dyDescent="0.25">
      <c r="B225" s="64"/>
      <c r="C225" s="64"/>
      <c r="D225" s="8"/>
      <c r="E225" s="8"/>
      <c r="F225" s="8"/>
      <c r="G225" s="8"/>
      <c r="H225" s="8"/>
      <c r="I225" s="64"/>
      <c r="J225" s="8"/>
      <c r="K225" s="64"/>
      <c r="L225" s="64"/>
      <c r="M225" s="64"/>
      <c r="N225" s="64"/>
      <c r="O225" s="64"/>
      <c r="P225" s="64"/>
      <c r="Q225" s="64"/>
      <c r="R225" s="64"/>
      <c r="S225" s="64"/>
      <c r="T225" s="64"/>
      <c r="U225" s="64"/>
      <c r="V225" s="64"/>
      <c r="W225" s="64"/>
      <c r="X225" s="64"/>
    </row>
    <row r="226" spans="2:24" x14ac:dyDescent="0.25">
      <c r="B226" s="64"/>
      <c r="C226" s="64"/>
      <c r="D226" s="8"/>
      <c r="E226" s="8"/>
      <c r="F226" s="8"/>
      <c r="G226" s="8"/>
      <c r="H226" s="8"/>
      <c r="I226" s="64"/>
      <c r="J226" s="8"/>
      <c r="K226" s="64"/>
      <c r="L226" s="64"/>
      <c r="M226" s="64"/>
      <c r="N226" s="64"/>
      <c r="O226" s="64"/>
      <c r="P226" s="64"/>
      <c r="Q226" s="64"/>
      <c r="R226" s="64"/>
      <c r="S226" s="64"/>
      <c r="T226" s="64"/>
      <c r="U226" s="64"/>
      <c r="V226" s="64"/>
      <c r="W226" s="64"/>
      <c r="X226" s="64"/>
    </row>
    <row r="227" spans="2:24" x14ac:dyDescent="0.25">
      <c r="B227" s="64"/>
      <c r="C227" s="64"/>
      <c r="D227" s="8"/>
      <c r="E227" s="8"/>
      <c r="F227" s="8"/>
      <c r="G227" s="8"/>
      <c r="H227" s="8"/>
      <c r="I227" s="64"/>
      <c r="J227" s="8"/>
      <c r="K227" s="64"/>
      <c r="L227" s="64"/>
      <c r="M227" s="64"/>
      <c r="N227" s="64"/>
      <c r="O227" s="64"/>
      <c r="P227" s="64"/>
      <c r="Q227" s="64"/>
      <c r="R227" s="64"/>
      <c r="S227" s="64"/>
      <c r="T227" s="64"/>
      <c r="U227" s="64"/>
      <c r="V227" s="64"/>
      <c r="W227" s="64"/>
      <c r="X227" s="64"/>
    </row>
    <row r="228" spans="2:24" x14ac:dyDescent="0.25">
      <c r="B228" s="64"/>
      <c r="C228" s="64"/>
      <c r="D228" s="8"/>
      <c r="E228" s="8"/>
      <c r="F228" s="8"/>
      <c r="G228" s="8"/>
      <c r="H228" s="8"/>
      <c r="I228" s="64"/>
      <c r="J228" s="8"/>
      <c r="K228" s="64"/>
      <c r="L228" s="64"/>
      <c r="M228" s="64"/>
      <c r="N228" s="64"/>
      <c r="O228" s="64"/>
      <c r="P228" s="64"/>
      <c r="Q228" s="64"/>
      <c r="R228" s="64"/>
      <c r="S228" s="64"/>
      <c r="T228" s="64"/>
      <c r="U228" s="64"/>
      <c r="V228" s="64"/>
      <c r="W228" s="64"/>
      <c r="X228" s="64"/>
    </row>
    <row r="229" spans="2:24" x14ac:dyDescent="0.25">
      <c r="B229" s="64"/>
      <c r="C229" s="64"/>
      <c r="D229" s="8"/>
      <c r="E229" s="8"/>
      <c r="F229" s="8"/>
      <c r="G229" s="8"/>
      <c r="H229" s="8"/>
      <c r="I229" s="64"/>
      <c r="J229" s="8"/>
      <c r="K229" s="64"/>
      <c r="L229" s="64"/>
      <c r="M229" s="64"/>
      <c r="N229" s="64"/>
      <c r="O229" s="64"/>
      <c r="P229" s="64"/>
      <c r="Q229" s="64"/>
      <c r="R229" s="64"/>
      <c r="S229" s="64"/>
      <c r="T229" s="64"/>
      <c r="U229" s="64"/>
      <c r="V229" s="64"/>
      <c r="W229" s="64"/>
      <c r="X229" s="64"/>
    </row>
    <row r="230" spans="2:24" x14ac:dyDescent="0.25">
      <c r="B230" s="64"/>
      <c r="C230" s="64"/>
      <c r="D230" s="8"/>
      <c r="E230" s="8"/>
      <c r="F230" s="8"/>
      <c r="G230" s="8"/>
      <c r="H230" s="8"/>
      <c r="I230" s="64"/>
      <c r="J230" s="8"/>
      <c r="K230" s="64"/>
      <c r="L230" s="64"/>
      <c r="M230" s="64"/>
      <c r="N230" s="64"/>
      <c r="O230" s="64"/>
      <c r="P230" s="64"/>
      <c r="Q230" s="64"/>
      <c r="R230" s="64"/>
      <c r="S230" s="64"/>
      <c r="T230" s="64"/>
      <c r="U230" s="64"/>
      <c r="V230" s="64"/>
      <c r="W230" s="64"/>
      <c r="X230" s="64"/>
    </row>
    <row r="231" spans="2:24" x14ac:dyDescent="0.25">
      <c r="B231" s="64"/>
      <c r="C231" s="64"/>
      <c r="D231" s="8"/>
      <c r="E231" s="8"/>
      <c r="F231" s="8"/>
      <c r="G231" s="8"/>
      <c r="H231" s="8"/>
      <c r="I231" s="64"/>
      <c r="J231" s="8"/>
      <c r="K231" s="64"/>
      <c r="L231" s="64"/>
      <c r="M231" s="64"/>
      <c r="N231" s="64"/>
      <c r="O231" s="64"/>
      <c r="P231" s="64"/>
      <c r="Q231" s="64"/>
      <c r="R231" s="64"/>
      <c r="S231" s="64"/>
      <c r="T231" s="64"/>
      <c r="U231" s="64"/>
      <c r="V231" s="64"/>
      <c r="W231" s="64"/>
      <c r="X231" s="64"/>
    </row>
    <row r="232" spans="2:24" x14ac:dyDescent="0.25">
      <c r="B232" s="64"/>
      <c r="C232" s="64"/>
      <c r="D232" s="8"/>
      <c r="E232" s="8"/>
      <c r="F232" s="8"/>
      <c r="G232" s="8"/>
      <c r="H232" s="8"/>
      <c r="I232" s="64"/>
      <c r="J232" s="8"/>
      <c r="K232" s="64"/>
      <c r="L232" s="64"/>
      <c r="M232" s="64"/>
      <c r="N232" s="64"/>
      <c r="O232" s="64"/>
      <c r="P232" s="64"/>
      <c r="Q232" s="64"/>
    </row>
    <row r="233" spans="2:24" x14ac:dyDescent="0.25">
      <c r="B233" s="64"/>
      <c r="C233" s="64"/>
      <c r="D233" s="8"/>
      <c r="E233" s="8"/>
      <c r="F233" s="8"/>
      <c r="G233" s="8"/>
      <c r="H233" s="8"/>
      <c r="I233" s="64"/>
      <c r="J233" s="8"/>
      <c r="K233" s="64"/>
      <c r="L233" s="64"/>
      <c r="M233" s="64"/>
      <c r="N233" s="64"/>
      <c r="O233" s="64"/>
      <c r="P233" s="64"/>
      <c r="Q233" s="64"/>
    </row>
    <row r="234" spans="2:24" x14ac:dyDescent="0.25">
      <c r="B234" s="64"/>
      <c r="C234" s="64"/>
      <c r="D234" s="8"/>
      <c r="E234" s="8"/>
      <c r="F234" s="8"/>
      <c r="G234" s="8"/>
      <c r="H234" s="8"/>
      <c r="I234" s="64"/>
      <c r="J234" s="8"/>
      <c r="K234" s="64"/>
      <c r="L234" s="64"/>
      <c r="M234" s="64"/>
      <c r="N234" s="64"/>
      <c r="O234" s="64"/>
      <c r="P234" s="64"/>
      <c r="Q234" s="64"/>
    </row>
    <row r="235" spans="2:24" x14ac:dyDescent="0.25">
      <c r="B235" s="64"/>
      <c r="C235" s="64"/>
      <c r="D235" s="8"/>
      <c r="E235" s="8"/>
      <c r="F235" s="8"/>
      <c r="G235" s="8"/>
      <c r="H235" s="8"/>
      <c r="I235" s="64"/>
      <c r="J235" s="8"/>
      <c r="K235" s="64"/>
      <c r="L235" s="64"/>
      <c r="M235" s="64"/>
      <c r="N235" s="64"/>
      <c r="O235" s="64"/>
      <c r="P235" s="64"/>
      <c r="Q235" s="64"/>
    </row>
    <row r="236" spans="2:24" x14ac:dyDescent="0.25">
      <c r="B236" s="64"/>
      <c r="C236" s="64"/>
      <c r="D236" s="8"/>
      <c r="E236" s="8"/>
      <c r="F236" s="8"/>
      <c r="G236" s="8"/>
      <c r="H236" s="8"/>
      <c r="I236" s="64"/>
      <c r="J236" s="8"/>
      <c r="K236" s="64"/>
      <c r="L236" s="64"/>
      <c r="M236" s="64"/>
      <c r="N236" s="64"/>
      <c r="O236" s="64"/>
      <c r="P236" s="64"/>
      <c r="Q236" s="64"/>
    </row>
    <row r="237" spans="2:24" x14ac:dyDescent="0.25">
      <c r="B237" s="64"/>
      <c r="C237" s="64"/>
      <c r="D237" s="8"/>
      <c r="E237" s="8"/>
      <c r="F237" s="8"/>
      <c r="G237" s="8"/>
      <c r="H237" s="8"/>
      <c r="I237" s="64"/>
      <c r="J237" s="8"/>
      <c r="K237" s="64"/>
      <c r="L237" s="64"/>
      <c r="M237" s="64"/>
      <c r="N237" s="64"/>
      <c r="O237" s="64"/>
      <c r="P237" s="64"/>
      <c r="Q237" s="64"/>
    </row>
    <row r="238" spans="2:24" x14ac:dyDescent="0.25">
      <c r="B238" s="64"/>
      <c r="C238" s="64"/>
      <c r="D238" s="8"/>
      <c r="E238" s="8"/>
      <c r="F238" s="8"/>
      <c r="G238" s="8"/>
      <c r="H238" s="8"/>
      <c r="I238" s="64"/>
      <c r="J238" s="8"/>
      <c r="K238" s="64"/>
      <c r="L238" s="64"/>
      <c r="M238" s="64"/>
      <c r="N238" s="64"/>
      <c r="O238" s="64"/>
      <c r="P238" s="64"/>
      <c r="Q238" s="64"/>
    </row>
    <row r="239" spans="2:24" x14ac:dyDescent="0.25">
      <c r="B239" s="64"/>
      <c r="C239" s="64"/>
      <c r="D239" s="8"/>
      <c r="E239" s="8"/>
      <c r="F239" s="8"/>
      <c r="G239" s="8"/>
      <c r="H239" s="8"/>
      <c r="I239" s="64"/>
      <c r="J239" s="8"/>
      <c r="K239" s="64"/>
      <c r="L239" s="64"/>
      <c r="M239" s="64"/>
      <c r="N239" s="64"/>
      <c r="O239" s="64"/>
      <c r="P239" s="64"/>
      <c r="Q239" s="64"/>
    </row>
    <row r="240" spans="2:24" x14ac:dyDescent="0.25">
      <c r="B240" s="64"/>
      <c r="C240" s="64"/>
      <c r="D240" s="8"/>
      <c r="E240" s="8"/>
      <c r="F240" s="8"/>
      <c r="G240" s="8"/>
      <c r="H240" s="8"/>
      <c r="I240" s="64"/>
      <c r="J240" s="8"/>
      <c r="K240" s="64"/>
      <c r="L240" s="64"/>
      <c r="M240" s="64"/>
      <c r="N240" s="64"/>
      <c r="O240" s="64"/>
      <c r="P240" s="64"/>
      <c r="Q240" s="64"/>
    </row>
    <row r="241" spans="2:17" x14ac:dyDescent="0.25">
      <c r="B241" s="64"/>
      <c r="C241" s="64"/>
      <c r="D241" s="8"/>
      <c r="E241" s="8"/>
      <c r="F241" s="8"/>
      <c r="G241" s="8"/>
      <c r="H241" s="8"/>
      <c r="I241" s="64"/>
      <c r="J241" s="8"/>
      <c r="K241" s="64"/>
      <c r="L241" s="64"/>
      <c r="M241" s="64"/>
      <c r="N241" s="64"/>
      <c r="O241" s="64"/>
      <c r="P241" s="64"/>
      <c r="Q241" s="64"/>
    </row>
    <row r="242" spans="2:17" x14ac:dyDescent="0.25">
      <c r="B242" s="64"/>
      <c r="C242" s="64"/>
      <c r="D242" s="8"/>
      <c r="E242" s="8"/>
      <c r="F242" s="8"/>
      <c r="G242" s="8"/>
      <c r="H242" s="8"/>
      <c r="I242" s="64"/>
      <c r="J242" s="8"/>
      <c r="K242" s="64"/>
      <c r="L242" s="64"/>
      <c r="M242" s="64"/>
      <c r="N242" s="64"/>
      <c r="O242" s="64"/>
      <c r="P242" s="64"/>
      <c r="Q242" s="64"/>
    </row>
    <row r="243" spans="2:17" x14ac:dyDescent="0.25">
      <c r="B243" s="64"/>
      <c r="C243" s="64"/>
      <c r="D243" s="8"/>
      <c r="E243" s="8"/>
      <c r="F243" s="8"/>
      <c r="G243" s="8"/>
      <c r="H243" s="8"/>
      <c r="I243" s="64"/>
      <c r="J243" s="8"/>
      <c r="K243" s="64"/>
      <c r="L243" s="64"/>
      <c r="M243" s="64"/>
      <c r="N243" s="64"/>
      <c r="O243" s="64"/>
      <c r="P243" s="64"/>
      <c r="Q243" s="64"/>
    </row>
    <row r="244" spans="2:17" x14ac:dyDescent="0.25">
      <c r="B244" s="64"/>
      <c r="C244" s="64"/>
      <c r="D244" s="8"/>
      <c r="E244" s="8"/>
      <c r="F244" s="8"/>
      <c r="G244" s="8"/>
      <c r="H244" s="8"/>
      <c r="I244" s="64"/>
      <c r="J244" s="8"/>
      <c r="K244" s="64"/>
      <c r="L244" s="64"/>
      <c r="M244" s="64"/>
      <c r="N244" s="64"/>
      <c r="O244" s="64"/>
      <c r="P244" s="64"/>
      <c r="Q244" s="64"/>
    </row>
    <row r="245" spans="2:17" x14ac:dyDescent="0.25">
      <c r="B245" s="64"/>
      <c r="C245" s="64"/>
      <c r="D245" s="8"/>
      <c r="E245" s="8"/>
      <c r="F245" s="8"/>
      <c r="G245" s="8"/>
      <c r="H245" s="8"/>
      <c r="I245" s="64"/>
      <c r="J245" s="8"/>
      <c r="K245" s="64"/>
      <c r="L245" s="64"/>
      <c r="M245" s="64"/>
      <c r="N245" s="64"/>
      <c r="O245" s="64"/>
      <c r="P245" s="64"/>
      <c r="Q245" s="64"/>
    </row>
    <row r="246" spans="2:17" x14ac:dyDescent="0.25">
      <c r="B246" s="64"/>
      <c r="C246" s="64"/>
      <c r="D246" s="8"/>
      <c r="E246" s="8"/>
      <c r="F246" s="8"/>
      <c r="G246" s="8"/>
      <c r="H246" s="8"/>
      <c r="I246" s="64"/>
      <c r="J246" s="8"/>
      <c r="K246" s="64"/>
      <c r="L246" s="64"/>
      <c r="M246" s="64"/>
      <c r="N246" s="64"/>
      <c r="O246" s="64"/>
      <c r="P246" s="64"/>
      <c r="Q246" s="64"/>
    </row>
    <row r="247" spans="2:17" x14ac:dyDescent="0.25">
      <c r="B247" s="64"/>
      <c r="C247" s="64"/>
      <c r="D247" s="8"/>
      <c r="E247" s="8"/>
      <c r="F247" s="8"/>
      <c r="G247" s="8"/>
      <c r="H247" s="8"/>
      <c r="I247" s="64"/>
      <c r="J247" s="8"/>
      <c r="K247" s="64"/>
      <c r="L247" s="64"/>
      <c r="M247" s="64"/>
      <c r="N247" s="64"/>
      <c r="O247" s="64"/>
      <c r="P247" s="64"/>
      <c r="Q247" s="64"/>
    </row>
    <row r="248" spans="2:17" x14ac:dyDescent="0.25">
      <c r="B248" s="64"/>
      <c r="C248" s="64"/>
      <c r="D248" s="8"/>
      <c r="E248" s="8"/>
      <c r="F248" s="8"/>
      <c r="G248" s="8"/>
      <c r="H248" s="8"/>
      <c r="I248" s="64"/>
      <c r="J248" s="8"/>
      <c r="K248" s="64"/>
      <c r="L248" s="64"/>
      <c r="M248" s="64"/>
      <c r="N248" s="64"/>
      <c r="O248" s="64"/>
      <c r="P248" s="64"/>
      <c r="Q248" s="64"/>
    </row>
    <row r="249" spans="2:17" x14ac:dyDescent="0.25">
      <c r="B249" s="64"/>
      <c r="C249" s="64"/>
      <c r="D249" s="8"/>
      <c r="E249" s="8"/>
      <c r="F249" s="8"/>
      <c r="G249" s="8"/>
      <c r="H249" s="8"/>
      <c r="I249" s="64"/>
      <c r="J249" s="8"/>
      <c r="K249" s="64"/>
      <c r="L249" s="64"/>
      <c r="M249" s="64"/>
      <c r="N249" s="64"/>
      <c r="O249" s="64"/>
      <c r="P249" s="64"/>
      <c r="Q249" s="64"/>
    </row>
    <row r="250" spans="2:17" x14ac:dyDescent="0.25">
      <c r="B250" s="64"/>
      <c r="C250" s="64"/>
      <c r="D250" s="8"/>
      <c r="E250" s="8"/>
      <c r="F250" s="8"/>
      <c r="G250" s="8"/>
      <c r="H250" s="8"/>
      <c r="I250" s="64"/>
      <c r="J250" s="8"/>
      <c r="K250" s="64"/>
      <c r="L250" s="64"/>
      <c r="M250" s="64"/>
      <c r="N250" s="64"/>
      <c r="O250" s="64"/>
      <c r="P250" s="64"/>
      <c r="Q250" s="64"/>
    </row>
    <row r="251" spans="2:17" x14ac:dyDescent="0.25">
      <c r="B251" s="64"/>
      <c r="C251" s="64"/>
      <c r="D251" s="8"/>
      <c r="E251" s="8"/>
      <c r="F251" s="8"/>
      <c r="G251" s="8"/>
      <c r="H251" s="8"/>
      <c r="I251" s="64"/>
      <c r="J251" s="8"/>
      <c r="K251" s="64"/>
      <c r="L251" s="64"/>
      <c r="M251" s="64"/>
      <c r="N251" s="64"/>
      <c r="O251" s="64"/>
      <c r="P251" s="64"/>
      <c r="Q251" s="64"/>
    </row>
    <row r="252" spans="2:17" x14ac:dyDescent="0.25">
      <c r="B252" s="64"/>
      <c r="C252" s="64"/>
      <c r="D252" s="8"/>
      <c r="E252" s="8"/>
      <c r="F252" s="8"/>
      <c r="G252" s="8"/>
      <c r="H252" s="8"/>
      <c r="I252" s="64"/>
      <c r="J252" s="8"/>
      <c r="K252" s="64"/>
      <c r="L252" s="64"/>
      <c r="M252" s="64"/>
      <c r="N252" s="64"/>
      <c r="O252" s="64"/>
      <c r="P252" s="64"/>
      <c r="Q252" s="64"/>
    </row>
    <row r="253" spans="2:17" x14ac:dyDescent="0.25">
      <c r="B253" s="64"/>
      <c r="C253" s="64"/>
      <c r="D253" s="8"/>
      <c r="E253" s="8"/>
      <c r="F253" s="8"/>
      <c r="G253" s="8"/>
      <c r="H253" s="8"/>
      <c r="I253" s="64"/>
      <c r="J253" s="8"/>
      <c r="K253" s="64"/>
      <c r="L253" s="64"/>
      <c r="M253" s="64"/>
      <c r="N253" s="64"/>
      <c r="O253" s="64"/>
      <c r="P253" s="64"/>
      <c r="Q253" s="64"/>
    </row>
    <row r="254" spans="2:17" x14ac:dyDescent="0.25">
      <c r="B254" s="64"/>
      <c r="C254" s="64"/>
      <c r="D254" s="8"/>
      <c r="E254" s="8"/>
      <c r="F254" s="8"/>
      <c r="G254" s="8"/>
      <c r="H254" s="8"/>
      <c r="I254" s="64"/>
      <c r="J254" s="8"/>
      <c r="K254" s="64"/>
      <c r="L254" s="64"/>
      <c r="M254" s="64"/>
      <c r="N254" s="64"/>
      <c r="O254" s="64"/>
      <c r="P254" s="64"/>
      <c r="Q254" s="64"/>
    </row>
    <row r="255" spans="2:17" x14ac:dyDescent="0.25">
      <c r="B255" s="64"/>
      <c r="C255" s="64"/>
      <c r="D255" s="8"/>
      <c r="E255" s="8"/>
      <c r="F255" s="8"/>
      <c r="G255" s="8"/>
      <c r="H255" s="8"/>
      <c r="I255" s="64"/>
      <c r="J255" s="8"/>
      <c r="K255" s="64"/>
      <c r="L255" s="64"/>
      <c r="M255" s="64"/>
      <c r="N255" s="64"/>
      <c r="O255" s="64"/>
      <c r="P255" s="64"/>
      <c r="Q255" s="64"/>
    </row>
    <row r="256" spans="2:17" x14ac:dyDescent="0.25">
      <c r="B256" s="64"/>
      <c r="C256" s="64"/>
      <c r="D256" s="8"/>
      <c r="E256" s="8"/>
      <c r="F256" s="8"/>
      <c r="G256" s="8"/>
      <c r="H256" s="8"/>
      <c r="I256" s="64"/>
      <c r="J256" s="8"/>
      <c r="K256" s="64"/>
      <c r="L256" s="64"/>
      <c r="M256" s="64"/>
      <c r="N256" s="64"/>
      <c r="O256" s="64"/>
      <c r="P256" s="64"/>
      <c r="Q256" s="64"/>
    </row>
    <row r="257" spans="2:17" x14ac:dyDescent="0.25">
      <c r="B257" s="64"/>
      <c r="C257" s="64"/>
      <c r="D257" s="8"/>
      <c r="E257" s="8"/>
      <c r="F257" s="8"/>
      <c r="G257" s="8"/>
      <c r="H257" s="8"/>
      <c r="I257" s="64"/>
      <c r="J257" s="8"/>
      <c r="K257" s="64"/>
      <c r="L257" s="64"/>
      <c r="M257" s="64"/>
      <c r="N257" s="64"/>
      <c r="O257" s="64"/>
      <c r="P257" s="64"/>
      <c r="Q257" s="64"/>
    </row>
    <row r="258" spans="2:17" x14ac:dyDescent="0.25">
      <c r="B258" s="64"/>
      <c r="C258" s="64"/>
      <c r="D258" s="8"/>
      <c r="E258" s="8"/>
      <c r="F258" s="8"/>
      <c r="G258" s="8"/>
      <c r="H258" s="8"/>
      <c r="I258" s="64"/>
      <c r="J258" s="8"/>
      <c r="K258" s="64"/>
      <c r="L258" s="64"/>
      <c r="M258" s="64"/>
      <c r="N258" s="64"/>
      <c r="O258" s="64"/>
      <c r="P258" s="64"/>
      <c r="Q258" s="64"/>
    </row>
    <row r="259" spans="2:17" x14ac:dyDescent="0.25">
      <c r="B259" s="64"/>
      <c r="C259" s="64"/>
      <c r="D259" s="8"/>
      <c r="E259" s="8"/>
      <c r="F259" s="8"/>
      <c r="G259" s="8"/>
      <c r="H259" s="8"/>
      <c r="I259" s="64"/>
      <c r="J259" s="8"/>
      <c r="K259" s="64"/>
      <c r="L259" s="64"/>
      <c r="M259" s="64"/>
      <c r="N259" s="64"/>
      <c r="O259" s="64"/>
      <c r="P259" s="64"/>
      <c r="Q259" s="64"/>
    </row>
    <row r="260" spans="2:17" x14ac:dyDescent="0.25">
      <c r="B260" s="64"/>
      <c r="C260" s="64"/>
      <c r="D260" s="8"/>
      <c r="E260" s="8"/>
      <c r="F260" s="8"/>
      <c r="G260" s="8"/>
      <c r="H260" s="8"/>
      <c r="I260" s="64"/>
      <c r="J260" s="8"/>
      <c r="K260" s="64"/>
      <c r="L260" s="64"/>
      <c r="M260" s="64"/>
      <c r="N260" s="64"/>
      <c r="O260" s="64"/>
      <c r="P260" s="64"/>
      <c r="Q260" s="64"/>
    </row>
    <row r="261" spans="2:17" x14ac:dyDescent="0.25">
      <c r="B261" s="64"/>
      <c r="C261" s="64"/>
      <c r="D261" s="8"/>
      <c r="E261" s="8"/>
      <c r="F261" s="8"/>
      <c r="G261" s="8"/>
      <c r="H261" s="8"/>
      <c r="I261" s="64"/>
      <c r="J261" s="8"/>
      <c r="K261" s="64"/>
      <c r="L261" s="64"/>
      <c r="M261" s="64"/>
      <c r="N261" s="64"/>
      <c r="O261" s="64"/>
      <c r="P261" s="64"/>
      <c r="Q261" s="64"/>
    </row>
    <row r="262" spans="2:17" x14ac:dyDescent="0.25">
      <c r="B262" s="64"/>
      <c r="C262" s="64"/>
      <c r="D262" s="8"/>
      <c r="E262" s="8"/>
      <c r="F262" s="8"/>
      <c r="G262" s="8"/>
      <c r="H262" s="8"/>
      <c r="I262" s="64"/>
      <c r="J262" s="8"/>
      <c r="K262" s="64"/>
      <c r="L262" s="64"/>
      <c r="M262" s="64"/>
      <c r="N262" s="64"/>
      <c r="O262" s="64"/>
      <c r="P262" s="64"/>
      <c r="Q262" s="64"/>
    </row>
    <row r="263" spans="2:17" x14ac:dyDescent="0.25">
      <c r="B263" s="64"/>
      <c r="C263" s="64"/>
      <c r="D263" s="8"/>
      <c r="E263" s="8"/>
      <c r="F263" s="8"/>
      <c r="G263" s="8"/>
      <c r="H263" s="8"/>
      <c r="I263" s="64"/>
      <c r="J263" s="8"/>
      <c r="K263" s="64"/>
      <c r="L263" s="64"/>
      <c r="M263" s="64"/>
      <c r="N263" s="64"/>
      <c r="O263" s="64"/>
      <c r="P263" s="64"/>
      <c r="Q263" s="64"/>
    </row>
    <row r="264" spans="2:17" x14ac:dyDescent="0.25">
      <c r="B264" s="64"/>
      <c r="C264" s="64"/>
      <c r="D264" s="8"/>
      <c r="E264" s="8"/>
      <c r="F264" s="8"/>
      <c r="G264" s="8"/>
      <c r="H264" s="8"/>
      <c r="I264" s="64"/>
      <c r="J264" s="8"/>
      <c r="K264" s="64"/>
      <c r="L264" s="64"/>
      <c r="M264" s="64"/>
      <c r="N264" s="64"/>
      <c r="O264" s="64"/>
      <c r="P264" s="64"/>
      <c r="Q264" s="64"/>
    </row>
    <row r="265" spans="2:17" x14ac:dyDescent="0.25">
      <c r="B265" s="64"/>
      <c r="C265" s="64"/>
      <c r="D265" s="8"/>
      <c r="E265" s="8"/>
      <c r="F265" s="8"/>
      <c r="G265" s="8"/>
      <c r="H265" s="8"/>
      <c r="I265" s="64"/>
      <c r="J265" s="8"/>
      <c r="K265" s="64"/>
      <c r="L265" s="64"/>
      <c r="M265" s="64"/>
      <c r="N265" s="64"/>
      <c r="O265" s="64"/>
      <c r="P265" s="64"/>
      <c r="Q265" s="64"/>
    </row>
    <row r="266" spans="2:17" x14ac:dyDescent="0.25">
      <c r="B266" s="64"/>
      <c r="C266" s="64"/>
      <c r="D266" s="8"/>
      <c r="E266" s="8"/>
      <c r="F266" s="8"/>
      <c r="G266" s="8"/>
      <c r="H266" s="8"/>
      <c r="I266" s="64"/>
      <c r="J266" s="8"/>
      <c r="K266" s="64"/>
      <c r="L266" s="64"/>
      <c r="M266" s="64"/>
      <c r="N266" s="64"/>
      <c r="O266" s="64"/>
      <c r="P266" s="64"/>
      <c r="Q266" s="64"/>
    </row>
    <row r="267" spans="2:17" x14ac:dyDescent="0.25">
      <c r="B267" s="64"/>
      <c r="C267" s="64"/>
      <c r="D267" s="8"/>
      <c r="E267" s="8"/>
      <c r="F267" s="8"/>
      <c r="G267" s="8"/>
      <c r="H267" s="8"/>
      <c r="I267" s="64"/>
      <c r="J267" s="8"/>
      <c r="K267" s="64"/>
      <c r="L267" s="64"/>
      <c r="M267" s="64"/>
      <c r="N267" s="64"/>
      <c r="O267" s="64"/>
      <c r="P267" s="64"/>
      <c r="Q267" s="64"/>
    </row>
    <row r="268" spans="2:17" x14ac:dyDescent="0.25">
      <c r="B268" s="64"/>
      <c r="C268" s="64"/>
      <c r="D268" s="8"/>
      <c r="E268" s="8"/>
      <c r="F268" s="8"/>
      <c r="G268" s="8"/>
      <c r="H268" s="8"/>
      <c r="I268" s="64"/>
      <c r="J268" s="8"/>
      <c r="K268" s="64"/>
      <c r="L268" s="64"/>
      <c r="M268" s="64"/>
      <c r="N268" s="64"/>
      <c r="O268" s="64"/>
      <c r="P268" s="64"/>
      <c r="Q268" s="64"/>
    </row>
    <row r="269" spans="2:17" x14ac:dyDescent="0.25">
      <c r="B269" s="64"/>
      <c r="C269" s="64"/>
      <c r="D269" s="8"/>
      <c r="E269" s="8"/>
      <c r="F269" s="8"/>
      <c r="G269" s="8"/>
      <c r="H269" s="8"/>
      <c r="I269" s="64"/>
      <c r="J269" s="8"/>
      <c r="K269" s="64"/>
      <c r="L269" s="64"/>
      <c r="M269" s="64"/>
      <c r="N269" s="64"/>
      <c r="O269" s="64"/>
      <c r="P269" s="64"/>
      <c r="Q269" s="64"/>
    </row>
    <row r="270" spans="2:17" x14ac:dyDescent="0.25">
      <c r="B270" s="64"/>
      <c r="C270" s="64"/>
      <c r="D270" s="8"/>
      <c r="E270" s="8"/>
      <c r="F270" s="8"/>
      <c r="G270" s="8"/>
      <c r="H270" s="8"/>
      <c r="I270" s="64"/>
      <c r="J270" s="8"/>
      <c r="K270" s="64"/>
      <c r="L270" s="64"/>
      <c r="M270" s="64"/>
      <c r="N270" s="64"/>
      <c r="O270" s="64"/>
      <c r="P270" s="64"/>
      <c r="Q270" s="64"/>
    </row>
    <row r="271" spans="2:17" x14ac:dyDescent="0.25">
      <c r="B271" s="64"/>
      <c r="C271" s="64"/>
      <c r="D271" s="8"/>
      <c r="E271" s="8"/>
      <c r="F271" s="8"/>
      <c r="G271" s="8"/>
      <c r="H271" s="8"/>
      <c r="I271" s="64"/>
      <c r="J271" s="8"/>
      <c r="K271" s="64"/>
      <c r="L271" s="64"/>
      <c r="M271" s="64"/>
      <c r="N271" s="64"/>
      <c r="O271" s="64"/>
      <c r="P271" s="64"/>
      <c r="Q271" s="64"/>
    </row>
    <row r="272" spans="2:17" x14ac:dyDescent="0.25">
      <c r="B272" s="64"/>
      <c r="C272" s="64"/>
      <c r="D272" s="8"/>
      <c r="E272" s="8"/>
      <c r="F272" s="8"/>
      <c r="G272" s="8"/>
      <c r="H272" s="8"/>
      <c r="I272" s="64"/>
      <c r="J272" s="8"/>
      <c r="K272" s="64"/>
      <c r="L272" s="64"/>
      <c r="M272" s="64"/>
      <c r="N272" s="64"/>
      <c r="O272" s="64"/>
      <c r="P272" s="64"/>
      <c r="Q272" s="64"/>
    </row>
    <row r="273" spans="2:17" x14ac:dyDescent="0.25">
      <c r="B273" s="64"/>
      <c r="C273" s="64"/>
      <c r="D273" s="8"/>
      <c r="E273" s="8"/>
      <c r="F273" s="8"/>
      <c r="G273" s="8"/>
      <c r="H273" s="8"/>
      <c r="I273" s="64"/>
      <c r="J273" s="8"/>
      <c r="K273" s="64"/>
      <c r="L273" s="64"/>
      <c r="M273" s="64"/>
      <c r="N273" s="64"/>
      <c r="O273" s="64"/>
      <c r="P273" s="64"/>
      <c r="Q273" s="64"/>
    </row>
    <row r="274" spans="2:17" x14ac:dyDescent="0.25">
      <c r="B274" s="64"/>
      <c r="C274" s="64"/>
      <c r="D274" s="8"/>
      <c r="E274" s="8"/>
      <c r="F274" s="8"/>
      <c r="G274" s="8"/>
      <c r="H274" s="8"/>
      <c r="I274" s="64"/>
      <c r="J274" s="8"/>
      <c r="K274" s="64"/>
      <c r="L274" s="64"/>
      <c r="M274" s="64"/>
      <c r="N274" s="64"/>
      <c r="O274" s="64"/>
      <c r="P274" s="64"/>
      <c r="Q274" s="64"/>
    </row>
    <row r="275" spans="2:17" x14ac:dyDescent="0.25">
      <c r="B275" s="64"/>
      <c r="C275" s="64"/>
      <c r="D275" s="8"/>
      <c r="E275" s="8"/>
      <c r="F275" s="8"/>
      <c r="G275" s="8"/>
      <c r="H275" s="8"/>
      <c r="I275" s="64"/>
      <c r="J275" s="8"/>
      <c r="K275" s="64"/>
      <c r="L275" s="64"/>
      <c r="M275" s="64"/>
      <c r="N275" s="64"/>
      <c r="O275" s="64"/>
      <c r="P275" s="64"/>
      <c r="Q275" s="64"/>
    </row>
    <row r="276" spans="2:17" x14ac:dyDescent="0.25">
      <c r="B276" s="64"/>
      <c r="C276" s="64"/>
      <c r="D276" s="8"/>
      <c r="E276" s="8"/>
      <c r="F276" s="8"/>
      <c r="G276" s="8"/>
      <c r="H276" s="8"/>
      <c r="I276" s="64"/>
      <c r="J276" s="8"/>
      <c r="K276" s="64"/>
      <c r="L276" s="64"/>
      <c r="M276" s="64"/>
      <c r="N276" s="64"/>
      <c r="O276" s="64"/>
      <c r="P276" s="64"/>
      <c r="Q276" s="64"/>
    </row>
    <row r="277" spans="2:17" x14ac:dyDescent="0.25">
      <c r="B277" s="64"/>
      <c r="C277" s="64"/>
      <c r="D277" s="8"/>
      <c r="E277" s="8"/>
      <c r="F277" s="8"/>
      <c r="G277" s="8"/>
      <c r="H277" s="8"/>
      <c r="I277" s="64"/>
      <c r="J277" s="8"/>
      <c r="K277" s="64"/>
      <c r="L277" s="64"/>
      <c r="M277" s="64"/>
      <c r="N277" s="64"/>
      <c r="O277" s="64"/>
      <c r="P277" s="64"/>
      <c r="Q277" s="64"/>
    </row>
    <row r="278" spans="2:17" x14ac:dyDescent="0.25">
      <c r="B278" s="64"/>
      <c r="C278" s="64"/>
      <c r="D278" s="8"/>
      <c r="E278" s="8"/>
      <c r="F278" s="8"/>
      <c r="G278" s="8"/>
      <c r="H278" s="8"/>
      <c r="I278" s="64"/>
      <c r="J278" s="8"/>
      <c r="K278" s="64"/>
      <c r="L278" s="64"/>
      <c r="M278" s="64"/>
      <c r="N278" s="64"/>
      <c r="O278" s="64"/>
      <c r="P278" s="64"/>
      <c r="Q278" s="64"/>
    </row>
    <row r="279" spans="2:17" x14ac:dyDescent="0.25">
      <c r="B279" s="64"/>
      <c r="C279" s="64"/>
      <c r="D279" s="8"/>
      <c r="E279" s="8"/>
      <c r="F279" s="8"/>
      <c r="G279" s="8"/>
      <c r="H279" s="8"/>
      <c r="I279" s="64"/>
      <c r="J279" s="8"/>
      <c r="K279" s="64"/>
      <c r="L279" s="64"/>
      <c r="M279" s="64"/>
      <c r="N279" s="64"/>
      <c r="O279" s="64"/>
      <c r="P279" s="64"/>
      <c r="Q279" s="64"/>
    </row>
    <row r="280" spans="2:17" x14ac:dyDescent="0.25">
      <c r="B280" s="64"/>
      <c r="C280" s="64"/>
      <c r="D280" s="8"/>
      <c r="E280" s="8"/>
      <c r="F280" s="8"/>
      <c r="G280" s="8"/>
      <c r="H280" s="8"/>
      <c r="I280" s="64"/>
      <c r="J280" s="8"/>
      <c r="K280" s="64"/>
      <c r="L280" s="64"/>
      <c r="M280" s="64"/>
      <c r="N280" s="64"/>
      <c r="O280" s="64"/>
      <c r="P280" s="64"/>
      <c r="Q280" s="64"/>
    </row>
    <row r="281" spans="2:17" x14ac:dyDescent="0.25">
      <c r="B281" s="64"/>
      <c r="C281" s="64"/>
      <c r="D281" s="8"/>
      <c r="E281" s="8"/>
      <c r="F281" s="8"/>
      <c r="G281" s="8"/>
      <c r="H281" s="8"/>
      <c r="I281" s="64"/>
      <c r="J281" s="8"/>
      <c r="K281" s="64"/>
      <c r="L281" s="64"/>
      <c r="M281" s="64"/>
      <c r="N281" s="64"/>
      <c r="O281" s="64"/>
      <c r="P281" s="64"/>
      <c r="Q281" s="64"/>
    </row>
    <row r="282" spans="2:17" x14ac:dyDescent="0.25">
      <c r="B282" s="64"/>
      <c r="C282" s="64"/>
      <c r="D282" s="8"/>
      <c r="E282" s="8"/>
      <c r="F282" s="8"/>
      <c r="G282" s="8"/>
      <c r="H282" s="8"/>
      <c r="I282" s="64"/>
      <c r="J282" s="8"/>
      <c r="K282" s="64"/>
      <c r="L282" s="64"/>
      <c r="M282" s="64"/>
      <c r="N282" s="64"/>
      <c r="O282" s="64"/>
      <c r="P282" s="64"/>
      <c r="Q282" s="64"/>
    </row>
    <row r="283" spans="2:17" x14ac:dyDescent="0.25">
      <c r="B283" s="64"/>
      <c r="C283" s="64"/>
      <c r="D283" s="8"/>
      <c r="E283" s="8"/>
      <c r="F283" s="8"/>
      <c r="G283" s="8"/>
      <c r="H283" s="8"/>
      <c r="I283" s="64"/>
      <c r="J283" s="8"/>
      <c r="K283" s="64"/>
      <c r="L283" s="64"/>
      <c r="M283" s="64"/>
      <c r="N283" s="64"/>
      <c r="O283" s="64"/>
      <c r="P283" s="64"/>
      <c r="Q283" s="64"/>
    </row>
    <row r="284" spans="2:17" x14ac:dyDescent="0.25">
      <c r="B284" s="64"/>
      <c r="C284" s="64"/>
      <c r="D284" s="8"/>
      <c r="E284" s="8"/>
      <c r="F284" s="8"/>
      <c r="G284" s="8"/>
      <c r="H284" s="8"/>
      <c r="I284" s="64"/>
      <c r="J284" s="8"/>
      <c r="K284" s="64"/>
      <c r="L284" s="64"/>
      <c r="M284" s="64"/>
      <c r="N284" s="64"/>
      <c r="O284" s="64"/>
      <c r="P284" s="64"/>
      <c r="Q284" s="64"/>
    </row>
    <row r="285" spans="2:17" x14ac:dyDescent="0.25">
      <c r="B285" s="64"/>
      <c r="C285" s="64"/>
      <c r="D285" s="8"/>
      <c r="E285" s="8"/>
      <c r="F285" s="8"/>
      <c r="G285" s="8"/>
      <c r="H285" s="8"/>
      <c r="I285" s="64"/>
      <c r="J285" s="8"/>
      <c r="K285" s="64"/>
      <c r="L285" s="64"/>
      <c r="M285" s="64"/>
      <c r="N285" s="64"/>
      <c r="O285" s="64"/>
      <c r="P285" s="64"/>
      <c r="Q285" s="64"/>
    </row>
    <row r="286" spans="2:17" x14ac:dyDescent="0.25">
      <c r="B286" s="64"/>
      <c r="C286" s="64"/>
      <c r="D286" s="8"/>
      <c r="E286" s="8"/>
      <c r="F286" s="8"/>
      <c r="G286" s="8"/>
      <c r="H286" s="8"/>
      <c r="I286" s="64"/>
      <c r="J286" s="8"/>
      <c r="K286" s="64"/>
      <c r="L286" s="64"/>
      <c r="M286" s="64"/>
      <c r="N286" s="64"/>
      <c r="O286" s="64"/>
      <c r="P286" s="64"/>
      <c r="Q286" s="64"/>
    </row>
    <row r="287" spans="2:17" x14ac:dyDescent="0.25">
      <c r="B287" s="64"/>
      <c r="C287" s="64"/>
      <c r="D287" s="8"/>
      <c r="E287" s="8"/>
      <c r="F287" s="8"/>
      <c r="G287" s="8"/>
      <c r="H287" s="8"/>
      <c r="I287" s="64"/>
      <c r="J287" s="8"/>
      <c r="K287" s="64"/>
      <c r="L287" s="64"/>
      <c r="M287" s="64"/>
      <c r="N287" s="64"/>
      <c r="O287" s="64"/>
      <c r="P287" s="64"/>
      <c r="Q287" s="64"/>
    </row>
    <row r="288" spans="2:17" x14ac:dyDescent="0.25">
      <c r="B288" s="64"/>
      <c r="C288" s="64"/>
      <c r="D288" s="8"/>
      <c r="E288" s="8"/>
      <c r="F288" s="8"/>
      <c r="G288" s="8"/>
      <c r="H288" s="8"/>
      <c r="I288" s="64"/>
      <c r="J288" s="8"/>
      <c r="K288" s="64"/>
      <c r="L288" s="64"/>
      <c r="M288" s="64"/>
      <c r="N288" s="64"/>
      <c r="O288" s="64"/>
      <c r="P288" s="64"/>
      <c r="Q288" s="64"/>
    </row>
    <row r="289" spans="2:17" x14ac:dyDescent="0.25">
      <c r="B289" s="64"/>
      <c r="C289" s="64"/>
      <c r="D289" s="8"/>
      <c r="E289" s="8"/>
      <c r="F289" s="8"/>
      <c r="G289" s="8"/>
      <c r="H289" s="8"/>
      <c r="I289" s="64"/>
      <c r="J289" s="8"/>
      <c r="K289" s="64"/>
      <c r="L289" s="64"/>
      <c r="M289" s="64"/>
      <c r="N289" s="64"/>
      <c r="O289" s="64"/>
      <c r="P289" s="64"/>
      <c r="Q289" s="64"/>
    </row>
    <row r="290" spans="2:17" x14ac:dyDescent="0.25">
      <c r="B290" s="64"/>
      <c r="C290" s="64"/>
      <c r="D290" s="8"/>
      <c r="E290" s="8"/>
      <c r="F290" s="8"/>
      <c r="G290" s="8"/>
      <c r="H290" s="8"/>
      <c r="I290" s="64"/>
      <c r="J290" s="8"/>
      <c r="K290" s="64"/>
      <c r="L290" s="64"/>
      <c r="M290" s="64"/>
      <c r="N290" s="64"/>
      <c r="O290" s="64"/>
      <c r="P290" s="64"/>
      <c r="Q290" s="64"/>
    </row>
    <row r="291" spans="2:17" x14ac:dyDescent="0.25">
      <c r="B291" s="64"/>
      <c r="C291" s="64"/>
      <c r="D291" s="8"/>
      <c r="E291" s="8"/>
      <c r="F291" s="8"/>
      <c r="G291" s="8"/>
      <c r="H291" s="8"/>
      <c r="I291" s="64"/>
      <c r="J291" s="8"/>
      <c r="K291" s="64"/>
      <c r="L291" s="64"/>
      <c r="M291" s="64"/>
      <c r="N291" s="64"/>
      <c r="O291" s="64"/>
      <c r="P291" s="64"/>
      <c r="Q291" s="64"/>
    </row>
    <row r="292" spans="2:17" x14ac:dyDescent="0.25">
      <c r="B292" s="64"/>
      <c r="C292" s="64"/>
      <c r="D292" s="8"/>
      <c r="E292" s="8"/>
      <c r="F292" s="8"/>
      <c r="G292" s="8"/>
      <c r="H292" s="8"/>
      <c r="I292" s="64"/>
      <c r="J292" s="8"/>
      <c r="K292" s="64"/>
      <c r="L292" s="64"/>
      <c r="M292" s="64"/>
      <c r="N292" s="64"/>
      <c r="O292" s="64"/>
      <c r="P292" s="64"/>
      <c r="Q292" s="64"/>
    </row>
    <row r="293" spans="2:17" x14ac:dyDescent="0.25">
      <c r="B293" s="64"/>
      <c r="C293" s="64"/>
      <c r="D293" s="8"/>
      <c r="E293" s="8"/>
      <c r="F293" s="8"/>
      <c r="G293" s="8"/>
      <c r="H293" s="8"/>
      <c r="I293" s="64"/>
      <c r="J293" s="8"/>
      <c r="K293" s="64"/>
      <c r="L293" s="64"/>
      <c r="M293" s="64"/>
      <c r="N293" s="64"/>
      <c r="O293" s="64"/>
      <c r="P293" s="64"/>
      <c r="Q293" s="64"/>
    </row>
    <row r="294" spans="2:17" x14ac:dyDescent="0.25">
      <c r="B294" s="64"/>
      <c r="C294" s="64"/>
      <c r="D294" s="8"/>
      <c r="E294" s="8"/>
      <c r="F294" s="8"/>
      <c r="G294" s="8"/>
      <c r="H294" s="8"/>
      <c r="I294" s="64"/>
      <c r="J294" s="8"/>
      <c r="K294" s="64"/>
      <c r="L294" s="64"/>
      <c r="M294" s="64"/>
      <c r="N294" s="64"/>
      <c r="O294" s="64"/>
      <c r="P294" s="64"/>
      <c r="Q294" s="64"/>
    </row>
    <row r="295" spans="2:17" x14ac:dyDescent="0.25">
      <c r="B295" s="64"/>
      <c r="C295" s="64"/>
      <c r="D295" s="8"/>
      <c r="E295" s="8"/>
      <c r="F295" s="8"/>
      <c r="G295" s="8"/>
      <c r="H295" s="8"/>
      <c r="I295" s="64"/>
      <c r="J295" s="8"/>
      <c r="K295" s="64"/>
      <c r="L295" s="64"/>
      <c r="M295" s="64"/>
      <c r="N295" s="64"/>
      <c r="O295" s="64"/>
      <c r="P295" s="64"/>
      <c r="Q295" s="64"/>
    </row>
    <row r="296" spans="2:17" x14ac:dyDescent="0.25">
      <c r="B296" s="64"/>
      <c r="C296" s="64"/>
      <c r="D296" s="8"/>
      <c r="E296" s="8"/>
      <c r="F296" s="8"/>
      <c r="G296" s="8"/>
      <c r="H296" s="8"/>
      <c r="I296" s="64"/>
      <c r="J296" s="8"/>
      <c r="K296" s="64"/>
      <c r="L296" s="64"/>
      <c r="M296" s="64"/>
      <c r="N296" s="64"/>
      <c r="O296" s="64"/>
      <c r="P296" s="64"/>
      <c r="Q296" s="64"/>
    </row>
    <row r="297" spans="2:17" x14ac:dyDescent="0.25">
      <c r="B297" s="64"/>
      <c r="C297" s="64"/>
      <c r="D297" s="8"/>
      <c r="E297" s="8"/>
      <c r="F297" s="8"/>
      <c r="G297" s="8"/>
      <c r="H297" s="8"/>
      <c r="I297" s="64"/>
      <c r="J297" s="8"/>
      <c r="K297" s="64"/>
      <c r="L297" s="64"/>
      <c r="M297" s="64"/>
      <c r="N297" s="64"/>
      <c r="O297" s="64"/>
      <c r="P297" s="64"/>
      <c r="Q297" s="64"/>
    </row>
    <row r="298" spans="2:17" x14ac:dyDescent="0.25">
      <c r="B298" s="64"/>
      <c r="C298" s="64"/>
      <c r="D298" s="8"/>
      <c r="E298" s="8"/>
      <c r="F298" s="8"/>
      <c r="G298" s="8"/>
      <c r="H298" s="8"/>
      <c r="I298" s="64"/>
      <c r="J298" s="8"/>
      <c r="K298" s="64"/>
      <c r="L298" s="64"/>
      <c r="M298" s="64"/>
      <c r="N298" s="64"/>
      <c r="O298" s="64"/>
      <c r="P298" s="64"/>
      <c r="Q298" s="64"/>
    </row>
    <row r="299" spans="2:17" x14ac:dyDescent="0.25">
      <c r="B299" s="64"/>
      <c r="C299" s="64"/>
      <c r="D299" s="8"/>
      <c r="E299" s="8"/>
      <c r="F299" s="8"/>
      <c r="G299" s="8"/>
      <c r="H299" s="8"/>
      <c r="I299" s="64"/>
      <c r="J299" s="8"/>
      <c r="K299" s="64"/>
      <c r="L299" s="64"/>
      <c r="M299" s="64"/>
      <c r="N299" s="64"/>
      <c r="O299" s="64"/>
      <c r="P299" s="64"/>
      <c r="Q299" s="64"/>
    </row>
    <row r="300" spans="2:17" x14ac:dyDescent="0.25">
      <c r="B300" s="64"/>
      <c r="C300" s="64"/>
      <c r="D300" s="8"/>
      <c r="E300" s="8"/>
      <c r="F300" s="8"/>
      <c r="G300" s="8"/>
      <c r="H300" s="8"/>
      <c r="I300" s="64"/>
      <c r="J300" s="8"/>
      <c r="K300" s="64"/>
      <c r="L300" s="64"/>
      <c r="M300" s="64"/>
      <c r="N300" s="64"/>
      <c r="O300" s="64"/>
      <c r="P300" s="64"/>
      <c r="Q300" s="64"/>
    </row>
    <row r="301" spans="2:17" x14ac:dyDescent="0.25">
      <c r="B301" s="64"/>
      <c r="C301" s="64"/>
      <c r="D301" s="8"/>
      <c r="E301" s="8"/>
      <c r="F301" s="8"/>
      <c r="G301" s="8"/>
      <c r="H301" s="8"/>
      <c r="I301" s="64"/>
      <c r="J301" s="8"/>
      <c r="K301" s="64"/>
      <c r="L301" s="64"/>
      <c r="M301" s="64"/>
      <c r="N301" s="64"/>
      <c r="O301" s="64"/>
      <c r="P301" s="64"/>
      <c r="Q301" s="64"/>
    </row>
    <row r="302" spans="2:17" x14ac:dyDescent="0.25">
      <c r="B302" s="64"/>
      <c r="C302" s="64"/>
      <c r="D302" s="8"/>
      <c r="E302" s="8"/>
      <c r="F302" s="8"/>
      <c r="G302" s="8"/>
      <c r="H302" s="8"/>
      <c r="I302" s="64"/>
      <c r="J302" s="8"/>
      <c r="K302" s="64"/>
      <c r="L302" s="64"/>
      <c r="M302" s="64"/>
      <c r="N302" s="64"/>
      <c r="O302" s="64"/>
      <c r="P302" s="64"/>
      <c r="Q302" s="64"/>
    </row>
    <row r="303" spans="2:17" x14ac:dyDescent="0.25">
      <c r="B303" s="64"/>
      <c r="C303" s="64"/>
      <c r="D303" s="8"/>
      <c r="E303" s="8"/>
      <c r="F303" s="8"/>
      <c r="G303" s="8"/>
      <c r="H303" s="8"/>
      <c r="I303" s="64"/>
      <c r="J303" s="8"/>
      <c r="K303" s="64"/>
      <c r="L303" s="64"/>
      <c r="M303" s="64"/>
      <c r="N303" s="64"/>
      <c r="O303" s="64"/>
      <c r="P303" s="64"/>
      <c r="Q303" s="64"/>
    </row>
    <row r="304" spans="2:17" x14ac:dyDescent="0.25">
      <c r="B304" s="64"/>
      <c r="C304" s="64"/>
      <c r="D304" s="8"/>
      <c r="E304" s="8"/>
      <c r="F304" s="8"/>
      <c r="G304" s="8"/>
      <c r="H304" s="8"/>
      <c r="I304" s="64"/>
      <c r="J304" s="8"/>
      <c r="K304" s="64"/>
      <c r="L304" s="64"/>
      <c r="M304" s="64"/>
      <c r="N304" s="64"/>
      <c r="O304" s="64"/>
      <c r="P304" s="64"/>
      <c r="Q304" s="64"/>
    </row>
    <row r="305" spans="2:17" x14ac:dyDescent="0.25">
      <c r="B305" s="64"/>
      <c r="C305" s="64"/>
      <c r="D305" s="8"/>
      <c r="E305" s="8"/>
      <c r="F305" s="8"/>
      <c r="G305" s="8"/>
      <c r="H305" s="8"/>
      <c r="I305" s="64"/>
      <c r="J305" s="8"/>
      <c r="K305" s="64"/>
      <c r="L305" s="64"/>
      <c r="M305" s="64"/>
      <c r="N305" s="64"/>
      <c r="O305" s="64"/>
      <c r="P305" s="64"/>
      <c r="Q305" s="64"/>
    </row>
    <row r="306" spans="2:17" x14ac:dyDescent="0.25">
      <c r="B306" s="64"/>
      <c r="C306" s="64"/>
      <c r="D306" s="8"/>
      <c r="E306" s="8"/>
      <c r="F306" s="8"/>
      <c r="G306" s="8"/>
      <c r="H306" s="8"/>
      <c r="I306" s="64"/>
      <c r="J306" s="8"/>
      <c r="K306" s="64"/>
      <c r="L306" s="64"/>
      <c r="M306" s="64"/>
      <c r="N306" s="64"/>
      <c r="O306" s="64"/>
      <c r="P306" s="64"/>
      <c r="Q306" s="64"/>
    </row>
    <row r="307" spans="2:17" x14ac:dyDescent="0.25">
      <c r="B307" s="64"/>
      <c r="C307" s="64"/>
      <c r="D307" s="8"/>
      <c r="E307" s="8"/>
      <c r="F307" s="8"/>
      <c r="G307" s="8"/>
      <c r="H307" s="8"/>
      <c r="I307" s="64"/>
      <c r="J307" s="8"/>
      <c r="K307" s="64"/>
      <c r="L307" s="64"/>
      <c r="M307" s="64"/>
      <c r="N307" s="64"/>
      <c r="O307" s="64"/>
      <c r="P307" s="64"/>
      <c r="Q307" s="64"/>
    </row>
    <row r="308" spans="2:17" x14ac:dyDescent="0.25">
      <c r="B308" s="64"/>
      <c r="C308" s="64"/>
      <c r="D308" s="8"/>
      <c r="E308" s="8"/>
      <c r="F308" s="8"/>
      <c r="G308" s="8"/>
      <c r="H308" s="8"/>
      <c r="I308" s="64"/>
      <c r="J308" s="8"/>
      <c r="K308" s="64"/>
      <c r="L308" s="64"/>
      <c r="M308" s="64"/>
      <c r="N308" s="64"/>
      <c r="O308" s="64"/>
      <c r="P308" s="64"/>
      <c r="Q308" s="64"/>
    </row>
    <row r="309" spans="2:17" x14ac:dyDescent="0.25">
      <c r="B309" s="64"/>
      <c r="C309" s="64"/>
      <c r="D309" s="8"/>
      <c r="E309" s="8"/>
      <c r="F309" s="8"/>
      <c r="G309" s="8"/>
      <c r="H309" s="8"/>
      <c r="I309" s="64"/>
      <c r="J309" s="8"/>
      <c r="K309" s="64"/>
      <c r="L309" s="64"/>
      <c r="M309" s="64"/>
      <c r="N309" s="64"/>
      <c r="O309" s="64"/>
      <c r="P309" s="64"/>
      <c r="Q309" s="64"/>
    </row>
    <row r="310" spans="2:17" x14ac:dyDescent="0.25">
      <c r="B310" s="64"/>
      <c r="C310" s="64"/>
      <c r="D310" s="8"/>
      <c r="E310" s="8"/>
      <c r="F310" s="8"/>
      <c r="G310" s="8"/>
      <c r="H310" s="8"/>
      <c r="I310" s="64"/>
      <c r="J310" s="8"/>
      <c r="K310" s="64"/>
      <c r="L310" s="64"/>
      <c r="M310" s="64"/>
      <c r="N310" s="64"/>
      <c r="O310" s="64"/>
      <c r="P310" s="64"/>
      <c r="Q310" s="64"/>
    </row>
    <row r="311" spans="2:17" x14ac:dyDescent="0.25">
      <c r="B311" s="64"/>
      <c r="C311" s="64"/>
      <c r="D311" s="8"/>
      <c r="E311" s="8"/>
      <c r="F311" s="8"/>
      <c r="G311" s="8"/>
      <c r="H311" s="8"/>
      <c r="I311" s="64"/>
      <c r="J311" s="8"/>
      <c r="K311" s="64"/>
      <c r="L311" s="64"/>
      <c r="M311" s="64"/>
      <c r="N311" s="64"/>
      <c r="O311" s="64"/>
      <c r="P311" s="64"/>
      <c r="Q311" s="64"/>
    </row>
    <row r="312" spans="2:17" x14ac:dyDescent="0.25">
      <c r="B312" s="64"/>
      <c r="C312" s="64"/>
      <c r="D312" s="8"/>
      <c r="E312" s="8"/>
      <c r="F312" s="8"/>
      <c r="G312" s="8"/>
      <c r="H312" s="8"/>
      <c r="I312" s="64"/>
      <c r="J312" s="8"/>
      <c r="K312" s="64"/>
      <c r="L312" s="64"/>
      <c r="M312" s="64"/>
      <c r="N312" s="64"/>
      <c r="O312" s="64"/>
      <c r="P312" s="64"/>
      <c r="Q312" s="64"/>
    </row>
    <row r="313" spans="2:17" x14ac:dyDescent="0.25">
      <c r="B313" s="64"/>
      <c r="C313" s="64"/>
      <c r="D313" s="8"/>
      <c r="E313" s="8"/>
      <c r="F313" s="8"/>
      <c r="G313" s="8"/>
      <c r="H313" s="8"/>
      <c r="I313" s="64"/>
      <c r="J313" s="8"/>
      <c r="K313" s="64"/>
      <c r="L313" s="64"/>
      <c r="M313" s="64"/>
      <c r="N313" s="64"/>
      <c r="O313" s="64"/>
      <c r="P313" s="64"/>
      <c r="Q313" s="64"/>
    </row>
    <row r="314" spans="2:17" x14ac:dyDescent="0.25">
      <c r="B314" s="64"/>
      <c r="C314" s="64"/>
      <c r="D314" s="8"/>
      <c r="E314" s="8"/>
      <c r="F314" s="8"/>
      <c r="G314" s="8"/>
      <c r="H314" s="8"/>
      <c r="I314" s="64"/>
      <c r="J314" s="8"/>
      <c r="K314" s="64"/>
      <c r="L314" s="64"/>
      <c r="M314" s="64"/>
      <c r="N314" s="64"/>
      <c r="O314" s="64"/>
      <c r="P314" s="64"/>
      <c r="Q314" s="64"/>
    </row>
    <row r="315" spans="2:17" x14ac:dyDescent="0.25">
      <c r="B315" s="64"/>
      <c r="C315" s="64"/>
      <c r="D315" s="8"/>
      <c r="E315" s="8"/>
      <c r="F315" s="8"/>
      <c r="G315" s="8"/>
      <c r="H315" s="8"/>
      <c r="I315" s="64"/>
      <c r="J315" s="8"/>
      <c r="K315" s="64"/>
      <c r="L315" s="64"/>
      <c r="M315" s="64"/>
      <c r="N315" s="64"/>
      <c r="O315" s="64"/>
      <c r="P315" s="64"/>
      <c r="Q315" s="64"/>
    </row>
    <row r="316" spans="2:17" x14ac:dyDescent="0.25">
      <c r="B316" s="64"/>
      <c r="C316" s="64"/>
      <c r="D316" s="8"/>
      <c r="E316" s="8"/>
      <c r="F316" s="8"/>
      <c r="G316" s="8"/>
      <c r="H316" s="8"/>
      <c r="I316" s="64"/>
      <c r="J316" s="8"/>
      <c r="K316" s="64"/>
      <c r="L316" s="64"/>
      <c r="M316" s="64"/>
      <c r="N316" s="64"/>
      <c r="O316" s="64"/>
      <c r="P316" s="64"/>
      <c r="Q316" s="64"/>
    </row>
    <row r="317" spans="2:17" x14ac:dyDescent="0.25">
      <c r="B317" s="64"/>
      <c r="C317" s="64"/>
      <c r="D317" s="8"/>
      <c r="E317" s="8"/>
      <c r="F317" s="8"/>
      <c r="G317" s="8"/>
      <c r="H317" s="8"/>
      <c r="I317" s="64"/>
      <c r="J317" s="8"/>
      <c r="K317" s="64"/>
      <c r="L317" s="64"/>
      <c r="M317" s="64"/>
      <c r="N317" s="64"/>
      <c r="O317" s="64"/>
      <c r="P317" s="64"/>
      <c r="Q317" s="64"/>
    </row>
    <row r="318" spans="2:17" x14ac:dyDescent="0.25">
      <c r="B318" s="64"/>
      <c r="C318" s="64"/>
      <c r="D318" s="8"/>
      <c r="E318" s="8"/>
      <c r="F318" s="8"/>
      <c r="G318" s="8"/>
      <c r="H318" s="8"/>
      <c r="I318" s="64"/>
      <c r="J318" s="8"/>
      <c r="K318" s="64"/>
      <c r="L318" s="64"/>
      <c r="M318" s="64"/>
      <c r="N318" s="64"/>
      <c r="O318" s="64"/>
      <c r="P318" s="64"/>
      <c r="Q318" s="64"/>
    </row>
    <row r="319" spans="2:17" x14ac:dyDescent="0.25">
      <c r="B319" s="64"/>
      <c r="C319" s="64"/>
      <c r="D319" s="8"/>
      <c r="E319" s="8"/>
      <c r="F319" s="8"/>
      <c r="G319" s="8"/>
      <c r="H319" s="8"/>
      <c r="I319" s="64"/>
      <c r="J319" s="8"/>
      <c r="K319" s="64"/>
      <c r="L319" s="64"/>
      <c r="M319" s="64"/>
      <c r="N319" s="64"/>
      <c r="O319" s="64"/>
      <c r="P319" s="64"/>
      <c r="Q319" s="64"/>
    </row>
    <row r="320" spans="2:17" x14ac:dyDescent="0.25">
      <c r="B320" s="64"/>
      <c r="C320" s="64"/>
      <c r="D320" s="8"/>
      <c r="E320" s="8"/>
      <c r="F320" s="8"/>
      <c r="G320" s="8"/>
      <c r="H320" s="8"/>
      <c r="I320" s="64"/>
      <c r="J320" s="8"/>
      <c r="K320" s="64"/>
      <c r="L320" s="64"/>
      <c r="M320" s="64"/>
      <c r="N320" s="64"/>
      <c r="O320" s="64"/>
      <c r="P320" s="64"/>
      <c r="Q320" s="64"/>
    </row>
    <row r="321" spans="2:17" x14ac:dyDescent="0.25">
      <c r="B321" s="64"/>
      <c r="C321" s="64"/>
      <c r="D321" s="8"/>
      <c r="E321" s="8"/>
      <c r="F321" s="8"/>
      <c r="G321" s="8"/>
      <c r="H321" s="8"/>
      <c r="I321" s="64"/>
      <c r="J321" s="8"/>
      <c r="K321" s="64"/>
      <c r="L321" s="64"/>
      <c r="M321" s="64"/>
      <c r="N321" s="64"/>
      <c r="O321" s="64"/>
      <c r="P321" s="64"/>
      <c r="Q321" s="64"/>
    </row>
    <row r="322" spans="2:17" x14ac:dyDescent="0.25">
      <c r="B322" s="64"/>
      <c r="C322" s="64"/>
      <c r="D322" s="8"/>
      <c r="E322" s="8"/>
      <c r="F322" s="8"/>
      <c r="G322" s="8"/>
      <c r="H322" s="8"/>
      <c r="I322" s="64"/>
      <c r="J322" s="8"/>
      <c r="K322" s="64"/>
      <c r="L322" s="64"/>
      <c r="M322" s="64"/>
      <c r="N322" s="64"/>
      <c r="O322" s="64"/>
      <c r="P322" s="64"/>
      <c r="Q322" s="64"/>
    </row>
    <row r="323" spans="2:17" x14ac:dyDescent="0.25">
      <c r="B323" s="64"/>
      <c r="C323" s="64"/>
      <c r="D323" s="8"/>
      <c r="E323" s="8"/>
      <c r="F323" s="8"/>
      <c r="G323" s="8"/>
      <c r="H323" s="8"/>
      <c r="I323" s="64"/>
      <c r="J323" s="8"/>
      <c r="K323" s="64"/>
      <c r="L323" s="64"/>
      <c r="M323" s="64"/>
      <c r="N323" s="64"/>
      <c r="O323" s="64"/>
      <c r="P323" s="64"/>
      <c r="Q323" s="64"/>
    </row>
    <row r="324" spans="2:17" x14ac:dyDescent="0.25">
      <c r="B324" s="64"/>
      <c r="C324" s="64"/>
      <c r="D324" s="8"/>
      <c r="E324" s="8"/>
      <c r="F324" s="8"/>
      <c r="G324" s="8"/>
      <c r="H324" s="8"/>
      <c r="I324" s="64"/>
      <c r="J324" s="8"/>
      <c r="K324" s="64"/>
      <c r="L324" s="64"/>
      <c r="M324" s="64"/>
      <c r="N324" s="64"/>
      <c r="O324" s="64"/>
      <c r="P324" s="64"/>
      <c r="Q324" s="64"/>
    </row>
    <row r="325" spans="2:17" x14ac:dyDescent="0.25">
      <c r="B325" s="64"/>
      <c r="C325" s="64"/>
      <c r="D325" s="8"/>
      <c r="E325" s="8"/>
      <c r="F325" s="8"/>
      <c r="G325" s="8"/>
      <c r="H325" s="8"/>
      <c r="I325" s="64"/>
      <c r="J325" s="8"/>
      <c r="K325" s="64"/>
      <c r="L325" s="64"/>
      <c r="M325" s="64"/>
      <c r="N325" s="64"/>
      <c r="O325" s="64"/>
      <c r="P325" s="64"/>
      <c r="Q325" s="64"/>
    </row>
    <row r="326" spans="2:17" x14ac:dyDescent="0.25">
      <c r="B326" s="64"/>
      <c r="C326" s="64"/>
      <c r="D326" s="8"/>
      <c r="E326" s="8"/>
      <c r="F326" s="8"/>
      <c r="G326" s="8"/>
      <c r="H326" s="8"/>
      <c r="I326" s="64"/>
      <c r="J326" s="8"/>
      <c r="K326" s="64"/>
      <c r="L326" s="64"/>
      <c r="M326" s="64"/>
      <c r="N326" s="64"/>
      <c r="O326" s="64"/>
      <c r="P326" s="64"/>
      <c r="Q326" s="64"/>
    </row>
    <row r="327" spans="2:17" x14ac:dyDescent="0.25">
      <c r="B327" s="64"/>
      <c r="C327" s="64"/>
      <c r="D327" s="8"/>
      <c r="E327" s="8"/>
      <c r="F327" s="8"/>
      <c r="G327" s="8"/>
      <c r="H327" s="8"/>
      <c r="I327" s="64"/>
      <c r="J327" s="8"/>
      <c r="K327" s="64"/>
      <c r="L327" s="64"/>
      <c r="M327" s="64"/>
      <c r="N327" s="64"/>
      <c r="O327" s="64"/>
      <c r="P327" s="64"/>
      <c r="Q327" s="64"/>
    </row>
    <row r="328" spans="2:17" x14ac:dyDescent="0.25">
      <c r="B328" s="64"/>
      <c r="C328" s="64"/>
      <c r="D328" s="8"/>
      <c r="E328" s="8"/>
      <c r="F328" s="8"/>
      <c r="G328" s="8"/>
      <c r="H328" s="8"/>
      <c r="I328" s="64"/>
      <c r="J328" s="8"/>
      <c r="K328" s="64"/>
      <c r="L328" s="64"/>
      <c r="M328" s="64"/>
      <c r="N328" s="64"/>
      <c r="O328" s="64"/>
      <c r="P328" s="64"/>
      <c r="Q328" s="64"/>
    </row>
    <row r="329" spans="2:17" x14ac:dyDescent="0.25">
      <c r="B329" s="64"/>
      <c r="C329" s="64"/>
      <c r="D329" s="8"/>
      <c r="E329" s="8"/>
      <c r="F329" s="8"/>
      <c r="G329" s="8"/>
      <c r="H329" s="8"/>
      <c r="I329" s="64"/>
      <c r="J329" s="8"/>
      <c r="K329" s="64"/>
      <c r="L329" s="64"/>
      <c r="M329" s="64"/>
      <c r="N329" s="64"/>
      <c r="O329" s="64"/>
      <c r="P329" s="64"/>
      <c r="Q329" s="64"/>
    </row>
    <row r="330" spans="2:17" x14ac:dyDescent="0.25">
      <c r="B330" s="64"/>
      <c r="C330" s="64"/>
      <c r="D330" s="8"/>
      <c r="E330" s="8"/>
      <c r="F330" s="8"/>
      <c r="G330" s="8"/>
      <c r="H330" s="8"/>
      <c r="I330" s="64"/>
      <c r="J330" s="8"/>
      <c r="K330" s="64"/>
      <c r="L330" s="64"/>
      <c r="M330" s="64"/>
      <c r="N330" s="64"/>
      <c r="O330" s="64"/>
      <c r="P330" s="64"/>
      <c r="Q330" s="64"/>
    </row>
    <row r="331" spans="2:17" x14ac:dyDescent="0.25">
      <c r="B331" s="64"/>
      <c r="C331" s="64"/>
      <c r="D331" s="8"/>
      <c r="E331" s="8"/>
      <c r="F331" s="8"/>
      <c r="G331" s="8"/>
      <c r="H331" s="8"/>
      <c r="I331" s="64"/>
      <c r="J331" s="8"/>
      <c r="K331" s="64"/>
      <c r="L331" s="64"/>
      <c r="M331" s="64"/>
      <c r="N331" s="64"/>
      <c r="O331" s="64"/>
      <c r="P331" s="64"/>
      <c r="Q331" s="64"/>
    </row>
    <row r="332" spans="2:17" x14ac:dyDescent="0.25">
      <c r="B332" s="64"/>
      <c r="C332" s="64"/>
      <c r="D332" s="8"/>
      <c r="E332" s="8"/>
      <c r="F332" s="8"/>
      <c r="G332" s="8"/>
      <c r="H332" s="8"/>
      <c r="I332" s="64"/>
      <c r="J332" s="8"/>
      <c r="K332" s="64"/>
      <c r="L332" s="64"/>
      <c r="M332" s="64"/>
      <c r="N332" s="64"/>
      <c r="O332" s="64"/>
      <c r="P332" s="64"/>
      <c r="Q332" s="64"/>
    </row>
    <row r="333" spans="2:17" x14ac:dyDescent="0.25">
      <c r="B333" s="64"/>
      <c r="C333" s="64"/>
      <c r="D333" s="8"/>
      <c r="E333" s="8"/>
      <c r="F333" s="8"/>
      <c r="G333" s="8"/>
      <c r="H333" s="8"/>
      <c r="I333" s="64"/>
      <c r="J333" s="8"/>
      <c r="K333" s="64"/>
      <c r="L333" s="64"/>
      <c r="M333" s="64"/>
      <c r="N333" s="64"/>
      <c r="O333" s="64"/>
      <c r="P333" s="64"/>
      <c r="Q333" s="64"/>
    </row>
    <row r="334" spans="2:17" x14ac:dyDescent="0.25">
      <c r="B334" s="64"/>
      <c r="C334" s="64"/>
      <c r="D334" s="8"/>
      <c r="E334" s="8"/>
      <c r="F334" s="8"/>
      <c r="G334" s="8"/>
      <c r="H334" s="8"/>
      <c r="I334" s="64"/>
      <c r="J334" s="8"/>
      <c r="K334" s="64"/>
      <c r="L334" s="64"/>
      <c r="M334" s="64"/>
      <c r="N334" s="64"/>
      <c r="O334" s="64"/>
      <c r="P334" s="64"/>
      <c r="Q334" s="64"/>
    </row>
    <row r="335" spans="2:17" x14ac:dyDescent="0.25">
      <c r="B335" s="64"/>
      <c r="C335" s="64"/>
      <c r="D335" s="8"/>
      <c r="E335" s="8"/>
      <c r="F335" s="8"/>
      <c r="G335" s="8"/>
      <c r="H335" s="8"/>
      <c r="I335" s="64"/>
      <c r="J335" s="8"/>
      <c r="K335" s="64"/>
      <c r="L335" s="64"/>
      <c r="M335" s="64"/>
      <c r="N335" s="64"/>
      <c r="O335" s="64"/>
      <c r="P335" s="64"/>
      <c r="Q335" s="64"/>
    </row>
    <row r="336" spans="2:17" x14ac:dyDescent="0.25">
      <c r="B336" s="64"/>
      <c r="C336" s="64"/>
      <c r="D336" s="8"/>
      <c r="E336" s="8"/>
      <c r="F336" s="8"/>
      <c r="G336" s="8"/>
      <c r="H336" s="8"/>
      <c r="I336" s="64"/>
      <c r="J336" s="8"/>
      <c r="K336" s="64"/>
      <c r="L336" s="64"/>
      <c r="M336" s="64"/>
      <c r="N336" s="64"/>
      <c r="O336" s="64"/>
      <c r="P336" s="64"/>
      <c r="Q336" s="64"/>
    </row>
    <row r="337" spans="2:17" x14ac:dyDescent="0.25">
      <c r="B337" s="64"/>
      <c r="C337" s="64"/>
      <c r="D337" s="8"/>
      <c r="E337" s="8"/>
      <c r="F337" s="8"/>
      <c r="G337" s="8"/>
      <c r="H337" s="8"/>
      <c r="I337" s="64"/>
      <c r="J337" s="8"/>
      <c r="K337" s="64"/>
      <c r="L337" s="64"/>
      <c r="M337" s="64"/>
      <c r="N337" s="64"/>
      <c r="O337" s="64"/>
      <c r="P337" s="64"/>
      <c r="Q337" s="64"/>
    </row>
    <row r="338" spans="2:17" x14ac:dyDescent="0.25">
      <c r="B338" s="64"/>
      <c r="C338" s="64"/>
      <c r="D338" s="8"/>
      <c r="E338" s="8"/>
      <c r="F338" s="8"/>
      <c r="G338" s="8"/>
      <c r="H338" s="8"/>
      <c r="I338" s="64"/>
      <c r="J338" s="8"/>
      <c r="K338" s="64"/>
      <c r="L338" s="64"/>
      <c r="M338" s="64"/>
      <c r="N338" s="64"/>
      <c r="O338" s="64"/>
      <c r="P338" s="64"/>
      <c r="Q338" s="64"/>
    </row>
    <row r="339" spans="2:17" x14ac:dyDescent="0.25">
      <c r="B339" s="64"/>
      <c r="C339" s="64"/>
      <c r="D339" s="8"/>
      <c r="E339" s="8"/>
      <c r="F339" s="8"/>
      <c r="G339" s="8"/>
      <c r="H339" s="8"/>
      <c r="I339" s="64"/>
      <c r="J339" s="8"/>
      <c r="K339" s="64"/>
      <c r="L339" s="64"/>
      <c r="M339" s="64"/>
      <c r="N339" s="64"/>
      <c r="O339" s="64"/>
      <c r="P339" s="64"/>
      <c r="Q339" s="64"/>
    </row>
    <row r="340" spans="2:17" x14ac:dyDescent="0.25">
      <c r="B340" s="64"/>
      <c r="C340" s="64"/>
      <c r="D340" s="8"/>
      <c r="E340" s="8"/>
      <c r="F340" s="8"/>
      <c r="G340" s="8"/>
      <c r="H340" s="8"/>
      <c r="I340" s="64"/>
      <c r="J340" s="8"/>
      <c r="K340" s="64"/>
      <c r="L340" s="64"/>
      <c r="M340" s="64"/>
      <c r="N340" s="64"/>
      <c r="O340" s="64"/>
      <c r="P340" s="64"/>
      <c r="Q340" s="64"/>
    </row>
    <row r="341" spans="2:17" x14ac:dyDescent="0.25">
      <c r="B341" s="64"/>
      <c r="C341" s="64"/>
      <c r="D341" s="8"/>
      <c r="E341" s="8"/>
      <c r="F341" s="8"/>
      <c r="G341" s="8"/>
      <c r="H341" s="8"/>
      <c r="I341" s="64"/>
      <c r="J341" s="8"/>
      <c r="K341" s="64"/>
      <c r="L341" s="64"/>
      <c r="M341" s="64"/>
      <c r="N341" s="64"/>
      <c r="O341" s="64"/>
      <c r="P341" s="64"/>
      <c r="Q341" s="64"/>
    </row>
    <row r="342" spans="2:17" x14ac:dyDescent="0.25">
      <c r="B342" s="64"/>
      <c r="C342" s="64"/>
      <c r="D342" s="8"/>
      <c r="E342" s="8"/>
      <c r="F342" s="8"/>
      <c r="G342" s="8"/>
      <c r="H342" s="8"/>
      <c r="I342" s="64"/>
      <c r="J342" s="8"/>
      <c r="K342" s="64"/>
      <c r="L342" s="64"/>
      <c r="M342" s="64"/>
      <c r="N342" s="64"/>
      <c r="O342" s="64"/>
      <c r="P342" s="64"/>
      <c r="Q342" s="64"/>
    </row>
    <row r="343" spans="2:17" x14ac:dyDescent="0.25">
      <c r="B343" s="64"/>
      <c r="C343" s="64"/>
      <c r="D343" s="8"/>
      <c r="E343" s="8"/>
      <c r="F343" s="8"/>
      <c r="G343" s="8"/>
      <c r="H343" s="8"/>
      <c r="I343" s="64"/>
      <c r="J343" s="8"/>
      <c r="K343" s="64"/>
      <c r="L343" s="64"/>
      <c r="M343" s="64"/>
      <c r="N343" s="64"/>
      <c r="O343" s="64"/>
      <c r="P343" s="64"/>
      <c r="Q343" s="64"/>
    </row>
    <row r="344" spans="2:17" x14ac:dyDescent="0.25">
      <c r="B344" s="64"/>
      <c r="C344" s="64"/>
      <c r="D344" s="8"/>
      <c r="E344" s="8"/>
      <c r="F344" s="8"/>
      <c r="G344" s="8"/>
      <c r="H344" s="8"/>
      <c r="I344" s="64"/>
      <c r="J344" s="8"/>
      <c r="K344" s="64"/>
      <c r="L344" s="64"/>
      <c r="M344" s="64"/>
      <c r="N344" s="64"/>
      <c r="O344" s="64"/>
      <c r="P344" s="64"/>
      <c r="Q344" s="64"/>
    </row>
    <row r="345" spans="2:17" x14ac:dyDescent="0.25">
      <c r="B345" s="64"/>
      <c r="C345" s="64"/>
      <c r="D345" s="8"/>
      <c r="E345" s="8"/>
      <c r="F345" s="8"/>
      <c r="G345" s="8"/>
      <c r="H345" s="8"/>
      <c r="I345" s="64"/>
      <c r="J345" s="8"/>
      <c r="K345" s="64"/>
      <c r="L345" s="64"/>
      <c r="M345" s="64"/>
      <c r="N345" s="64"/>
      <c r="O345" s="64"/>
      <c r="P345" s="64"/>
      <c r="Q345" s="64"/>
    </row>
    <row r="346" spans="2:17" x14ac:dyDescent="0.25">
      <c r="B346" s="64"/>
      <c r="C346" s="64"/>
      <c r="D346" s="8"/>
      <c r="E346" s="8"/>
      <c r="F346" s="8"/>
      <c r="G346" s="8"/>
      <c r="H346" s="8"/>
      <c r="I346" s="64"/>
      <c r="J346" s="8"/>
      <c r="K346" s="64"/>
      <c r="L346" s="64"/>
      <c r="M346" s="64"/>
      <c r="N346" s="64"/>
      <c r="O346" s="64"/>
      <c r="P346" s="64"/>
      <c r="Q346" s="64"/>
    </row>
    <row r="347" spans="2:17" x14ac:dyDescent="0.25">
      <c r="B347" s="64"/>
      <c r="C347" s="64"/>
      <c r="D347" s="8"/>
      <c r="E347" s="8"/>
      <c r="F347" s="8"/>
      <c r="G347" s="8"/>
      <c r="H347" s="8"/>
      <c r="I347" s="64"/>
      <c r="J347" s="8"/>
      <c r="K347" s="64"/>
      <c r="L347" s="64"/>
      <c r="M347" s="64"/>
      <c r="N347" s="64"/>
      <c r="O347" s="64"/>
      <c r="P347" s="64"/>
      <c r="Q347" s="64"/>
    </row>
    <row r="348" spans="2:17" x14ac:dyDescent="0.25">
      <c r="B348" s="64"/>
      <c r="C348" s="64"/>
      <c r="D348" s="8"/>
      <c r="E348" s="8"/>
      <c r="F348" s="8"/>
      <c r="G348" s="8"/>
      <c r="H348" s="8"/>
      <c r="I348" s="64"/>
      <c r="J348" s="8"/>
      <c r="K348" s="64"/>
      <c r="L348" s="64"/>
      <c r="M348" s="64"/>
      <c r="N348" s="64"/>
      <c r="O348" s="64"/>
      <c r="P348" s="64"/>
      <c r="Q348" s="64"/>
    </row>
    <row r="349" spans="2:17" x14ac:dyDescent="0.25">
      <c r="B349" s="64"/>
      <c r="C349" s="64"/>
      <c r="D349" s="8"/>
      <c r="E349" s="8"/>
      <c r="F349" s="8"/>
      <c r="G349" s="8"/>
      <c r="H349" s="8"/>
      <c r="I349" s="64"/>
      <c r="J349" s="8"/>
      <c r="K349" s="64"/>
      <c r="L349" s="64"/>
      <c r="M349" s="64"/>
      <c r="N349" s="64"/>
      <c r="O349" s="64"/>
      <c r="P349" s="64"/>
      <c r="Q349" s="64"/>
    </row>
    <row r="350" spans="2:17" x14ac:dyDescent="0.25">
      <c r="B350" s="64"/>
      <c r="C350" s="64"/>
      <c r="D350" s="8"/>
      <c r="E350" s="8"/>
      <c r="F350" s="8"/>
      <c r="G350" s="8"/>
      <c r="H350" s="8"/>
      <c r="I350" s="64"/>
      <c r="J350" s="8"/>
      <c r="K350" s="64"/>
      <c r="L350" s="64"/>
      <c r="M350" s="64"/>
      <c r="N350" s="64"/>
      <c r="O350" s="64"/>
      <c r="P350" s="64"/>
      <c r="Q350" s="64"/>
    </row>
    <row r="351" spans="2:17" x14ac:dyDescent="0.25">
      <c r="B351" s="64"/>
      <c r="C351" s="64"/>
      <c r="D351" s="8"/>
      <c r="E351" s="8"/>
      <c r="F351" s="8"/>
      <c r="G351" s="8"/>
      <c r="H351" s="8"/>
      <c r="I351" s="64"/>
      <c r="J351" s="8"/>
      <c r="K351" s="64"/>
      <c r="L351" s="64"/>
      <c r="M351" s="64"/>
      <c r="N351" s="64"/>
      <c r="O351" s="64"/>
      <c r="P351" s="64"/>
      <c r="Q351" s="64"/>
    </row>
    <row r="352" spans="2:17" x14ac:dyDescent="0.25">
      <c r="B352" s="64"/>
      <c r="C352" s="64"/>
      <c r="D352" s="8"/>
      <c r="E352" s="8"/>
      <c r="F352" s="8"/>
      <c r="G352" s="8"/>
      <c r="H352" s="8"/>
      <c r="I352" s="64"/>
      <c r="J352" s="8"/>
      <c r="K352" s="64"/>
      <c r="L352" s="64"/>
      <c r="M352" s="64"/>
      <c r="N352" s="64"/>
      <c r="O352" s="64"/>
      <c r="P352" s="64"/>
      <c r="Q352" s="64"/>
    </row>
    <row r="353" spans="2:17" x14ac:dyDescent="0.25">
      <c r="B353" s="64"/>
      <c r="C353" s="64"/>
      <c r="D353" s="8"/>
      <c r="E353" s="8"/>
      <c r="F353" s="8"/>
      <c r="G353" s="8"/>
      <c r="H353" s="8"/>
      <c r="I353" s="64"/>
      <c r="J353" s="8"/>
      <c r="K353" s="64"/>
      <c r="L353" s="64"/>
      <c r="M353" s="64"/>
      <c r="N353" s="64"/>
      <c r="O353" s="64"/>
      <c r="P353" s="64"/>
      <c r="Q353" s="64"/>
    </row>
    <row r="354" spans="2:17" x14ac:dyDescent="0.25">
      <c r="B354" s="64"/>
      <c r="C354" s="64"/>
      <c r="D354" s="8"/>
      <c r="E354" s="8"/>
      <c r="F354" s="8"/>
      <c r="G354" s="8"/>
      <c r="H354" s="8"/>
      <c r="I354" s="64"/>
      <c r="J354" s="8"/>
      <c r="K354" s="64"/>
      <c r="L354" s="64"/>
      <c r="M354" s="64"/>
      <c r="N354" s="64"/>
      <c r="O354" s="64"/>
      <c r="P354" s="64"/>
      <c r="Q354" s="64"/>
    </row>
    <row r="355" spans="2:17" x14ac:dyDescent="0.25">
      <c r="B355" s="64"/>
      <c r="C355" s="64"/>
      <c r="D355" s="8"/>
      <c r="E355" s="8"/>
      <c r="F355" s="8"/>
      <c r="G355" s="8"/>
      <c r="H355" s="8"/>
      <c r="I355" s="64"/>
      <c r="J355" s="8"/>
      <c r="K355" s="64"/>
      <c r="L355" s="64"/>
      <c r="M355" s="64"/>
      <c r="N355" s="64"/>
      <c r="O355" s="64"/>
      <c r="P355" s="64"/>
      <c r="Q355" s="64"/>
    </row>
    <row r="356" spans="2:17" x14ac:dyDescent="0.25">
      <c r="B356" s="64"/>
      <c r="C356" s="64"/>
      <c r="D356" s="8"/>
      <c r="E356" s="8"/>
      <c r="F356" s="8"/>
      <c r="G356" s="8"/>
      <c r="H356" s="8"/>
      <c r="I356" s="64"/>
      <c r="J356" s="8"/>
      <c r="K356" s="64"/>
      <c r="L356" s="64"/>
      <c r="M356" s="64"/>
      <c r="N356" s="64"/>
      <c r="O356" s="64"/>
      <c r="P356" s="64"/>
      <c r="Q356" s="64"/>
    </row>
    <row r="357" spans="2:17" x14ac:dyDescent="0.25">
      <c r="B357" s="64"/>
      <c r="C357" s="64"/>
      <c r="D357" s="8"/>
      <c r="E357" s="8"/>
      <c r="F357" s="8"/>
      <c r="G357" s="8"/>
      <c r="H357" s="8"/>
      <c r="I357" s="64"/>
      <c r="J357" s="8"/>
      <c r="K357" s="64"/>
      <c r="L357" s="64"/>
      <c r="M357" s="64"/>
      <c r="N357" s="64"/>
      <c r="O357" s="64"/>
      <c r="P357" s="64"/>
      <c r="Q357" s="64"/>
    </row>
    <row r="358" spans="2:17" x14ac:dyDescent="0.25">
      <c r="B358" s="64"/>
      <c r="C358" s="64"/>
      <c r="D358" s="8"/>
      <c r="E358" s="8"/>
      <c r="F358" s="8"/>
      <c r="G358" s="8"/>
      <c r="H358" s="8"/>
      <c r="I358" s="64"/>
      <c r="J358" s="8"/>
      <c r="K358" s="64"/>
      <c r="L358" s="64"/>
      <c r="M358" s="64"/>
      <c r="N358" s="64"/>
      <c r="O358" s="64"/>
      <c r="P358" s="64"/>
      <c r="Q358" s="64"/>
    </row>
    <row r="359" spans="2:17" x14ac:dyDescent="0.25">
      <c r="B359" s="64"/>
      <c r="C359" s="64"/>
      <c r="D359" s="8"/>
      <c r="E359" s="8"/>
      <c r="F359" s="8"/>
      <c r="G359" s="8"/>
      <c r="H359" s="8"/>
      <c r="I359" s="64"/>
      <c r="J359" s="8"/>
      <c r="K359" s="64"/>
      <c r="L359" s="64"/>
      <c r="M359" s="64"/>
      <c r="N359" s="64"/>
      <c r="O359" s="64"/>
      <c r="P359" s="64"/>
      <c r="Q359" s="64"/>
    </row>
    <row r="360" spans="2:17" x14ac:dyDescent="0.25">
      <c r="B360" s="64"/>
      <c r="C360" s="64"/>
      <c r="D360" s="8"/>
      <c r="E360" s="8"/>
      <c r="F360" s="8"/>
      <c r="G360" s="8"/>
      <c r="H360" s="8"/>
      <c r="I360" s="64"/>
      <c r="J360" s="8"/>
      <c r="K360" s="64"/>
      <c r="L360" s="64"/>
      <c r="M360" s="64"/>
      <c r="N360" s="64"/>
      <c r="O360" s="64"/>
      <c r="P360" s="64"/>
      <c r="Q360" s="64"/>
    </row>
    <row r="361" spans="2:17" x14ac:dyDescent="0.25">
      <c r="B361" s="64"/>
      <c r="C361" s="64"/>
      <c r="D361" s="8"/>
      <c r="E361" s="8"/>
      <c r="F361" s="8"/>
      <c r="G361" s="8"/>
      <c r="H361" s="8"/>
      <c r="I361" s="64"/>
      <c r="J361" s="8"/>
      <c r="K361" s="64"/>
      <c r="L361" s="64"/>
      <c r="M361" s="64"/>
      <c r="N361" s="64"/>
      <c r="O361" s="64"/>
      <c r="P361" s="64"/>
      <c r="Q361" s="64"/>
    </row>
    <row r="362" spans="2:17" x14ac:dyDescent="0.25">
      <c r="B362" s="64"/>
      <c r="C362" s="64"/>
      <c r="D362" s="8"/>
      <c r="E362" s="8"/>
      <c r="F362" s="8"/>
      <c r="G362" s="8"/>
      <c r="H362" s="8"/>
      <c r="I362" s="64"/>
      <c r="J362" s="8"/>
      <c r="K362" s="64"/>
      <c r="L362" s="64"/>
      <c r="M362" s="64"/>
      <c r="N362" s="64"/>
      <c r="O362" s="64"/>
      <c r="P362" s="64"/>
      <c r="Q362" s="64"/>
    </row>
    <row r="363" spans="2:17" x14ac:dyDescent="0.25">
      <c r="B363" s="64"/>
      <c r="C363" s="64"/>
      <c r="D363" s="8"/>
      <c r="E363" s="8"/>
      <c r="F363" s="8"/>
      <c r="G363" s="8"/>
      <c r="H363" s="8"/>
      <c r="I363" s="64"/>
      <c r="J363" s="8"/>
      <c r="K363" s="64"/>
      <c r="L363" s="64"/>
      <c r="M363" s="64"/>
      <c r="N363" s="64"/>
      <c r="O363" s="64"/>
      <c r="P363" s="64"/>
      <c r="Q363" s="64"/>
    </row>
    <row r="364" spans="2:17" x14ac:dyDescent="0.25">
      <c r="B364" s="64"/>
      <c r="C364" s="64"/>
      <c r="D364" s="8"/>
      <c r="E364" s="8"/>
      <c r="F364" s="8"/>
      <c r="G364" s="8"/>
      <c r="H364" s="8"/>
      <c r="I364" s="64"/>
      <c r="J364" s="8"/>
      <c r="K364" s="64"/>
      <c r="L364" s="64"/>
      <c r="M364" s="64"/>
      <c r="N364" s="64"/>
      <c r="O364" s="64"/>
      <c r="P364" s="64"/>
      <c r="Q364" s="64"/>
    </row>
    <row r="365" spans="2:17" x14ac:dyDescent="0.25">
      <c r="B365" s="64"/>
      <c r="C365" s="64"/>
      <c r="D365" s="8"/>
      <c r="E365" s="8"/>
      <c r="F365" s="8"/>
      <c r="G365" s="8"/>
      <c r="H365" s="8"/>
      <c r="I365" s="64"/>
      <c r="J365" s="8"/>
      <c r="K365" s="64"/>
      <c r="L365" s="64"/>
      <c r="M365" s="64"/>
      <c r="N365" s="64"/>
      <c r="O365" s="64"/>
      <c r="P365" s="64"/>
      <c r="Q365" s="64"/>
    </row>
    <row r="366" spans="2:17" x14ac:dyDescent="0.25">
      <c r="B366" s="64"/>
      <c r="C366" s="64"/>
      <c r="D366" s="8"/>
      <c r="E366" s="8"/>
      <c r="F366" s="8"/>
      <c r="G366" s="8"/>
      <c r="H366" s="8"/>
      <c r="I366" s="64"/>
      <c r="J366" s="8"/>
      <c r="K366" s="64"/>
      <c r="L366" s="64"/>
      <c r="M366" s="64"/>
      <c r="N366" s="64"/>
      <c r="O366" s="64"/>
      <c r="P366" s="64"/>
      <c r="Q366" s="64"/>
    </row>
    <row r="367" spans="2:17" x14ac:dyDescent="0.25">
      <c r="B367" s="64"/>
      <c r="C367" s="64"/>
      <c r="D367" s="8"/>
      <c r="E367" s="8"/>
      <c r="F367" s="8"/>
      <c r="G367" s="8"/>
      <c r="H367" s="8"/>
      <c r="I367" s="64"/>
      <c r="J367" s="8"/>
      <c r="K367" s="64"/>
      <c r="L367" s="64"/>
      <c r="M367" s="64"/>
      <c r="N367" s="64"/>
      <c r="O367" s="64"/>
      <c r="P367" s="64"/>
      <c r="Q367" s="64"/>
    </row>
    <row r="368" spans="2:17" x14ac:dyDescent="0.25">
      <c r="B368" s="64"/>
      <c r="C368" s="64"/>
      <c r="D368" s="8"/>
      <c r="E368" s="8"/>
      <c r="F368" s="8"/>
      <c r="G368" s="8"/>
      <c r="H368" s="8"/>
      <c r="I368" s="64"/>
      <c r="J368" s="8"/>
      <c r="K368" s="64"/>
      <c r="L368" s="64"/>
      <c r="M368" s="64"/>
      <c r="N368" s="64"/>
      <c r="O368" s="64"/>
      <c r="P368" s="64"/>
      <c r="Q368" s="64"/>
    </row>
    <row r="369" spans="2:17" x14ac:dyDescent="0.25">
      <c r="B369" s="64"/>
      <c r="C369" s="64"/>
      <c r="D369" s="8"/>
      <c r="E369" s="8"/>
      <c r="F369" s="8"/>
      <c r="G369" s="8"/>
      <c r="H369" s="8"/>
      <c r="I369" s="64"/>
      <c r="J369" s="8"/>
      <c r="K369" s="64"/>
      <c r="L369" s="64"/>
      <c r="M369" s="64"/>
      <c r="N369" s="64"/>
      <c r="O369" s="64"/>
      <c r="P369" s="64"/>
      <c r="Q369" s="64"/>
    </row>
    <row r="370" spans="2:17" x14ac:dyDescent="0.25">
      <c r="B370" s="64"/>
      <c r="C370" s="64"/>
      <c r="D370" s="8"/>
      <c r="E370" s="8"/>
      <c r="F370" s="8"/>
      <c r="G370" s="8"/>
      <c r="H370" s="8"/>
      <c r="I370" s="64"/>
      <c r="J370" s="8"/>
      <c r="K370" s="64"/>
      <c r="L370" s="64"/>
      <c r="M370" s="64"/>
      <c r="N370" s="64"/>
      <c r="O370" s="64"/>
      <c r="P370" s="64"/>
      <c r="Q370" s="64"/>
    </row>
    <row r="371" spans="2:17" x14ac:dyDescent="0.25">
      <c r="B371" s="64"/>
      <c r="C371" s="64"/>
      <c r="D371" s="8"/>
      <c r="E371" s="8"/>
      <c r="F371" s="8"/>
      <c r="G371" s="8"/>
      <c r="H371" s="8"/>
      <c r="I371" s="64"/>
      <c r="J371" s="8"/>
      <c r="K371" s="64"/>
      <c r="L371" s="64"/>
      <c r="M371" s="64"/>
      <c r="N371" s="64"/>
      <c r="O371" s="64"/>
      <c r="P371" s="64"/>
      <c r="Q371" s="64"/>
    </row>
    <row r="372" spans="2:17" x14ac:dyDescent="0.25">
      <c r="B372" s="64"/>
      <c r="C372" s="64"/>
      <c r="D372" s="8"/>
      <c r="E372" s="8"/>
      <c r="F372" s="8"/>
      <c r="G372" s="8"/>
      <c r="H372" s="8"/>
      <c r="I372" s="64"/>
      <c r="J372" s="8"/>
      <c r="K372" s="64"/>
      <c r="L372" s="64"/>
      <c r="M372" s="64"/>
      <c r="N372" s="64"/>
      <c r="O372" s="64"/>
      <c r="P372" s="64"/>
      <c r="Q372" s="64"/>
    </row>
    <row r="373" spans="2:17" x14ac:dyDescent="0.25">
      <c r="B373" s="64"/>
      <c r="C373" s="64"/>
      <c r="D373" s="8"/>
      <c r="E373" s="8"/>
      <c r="F373" s="8"/>
      <c r="G373" s="8"/>
      <c r="H373" s="8"/>
      <c r="I373" s="64"/>
      <c r="J373" s="8"/>
      <c r="K373" s="64"/>
      <c r="L373" s="64"/>
      <c r="M373" s="64"/>
      <c r="N373" s="64"/>
      <c r="O373" s="64"/>
      <c r="P373" s="64"/>
      <c r="Q373" s="64"/>
    </row>
    <row r="374" spans="2:17" x14ac:dyDescent="0.25">
      <c r="B374" s="64"/>
      <c r="C374" s="64"/>
      <c r="D374" s="8"/>
      <c r="E374" s="8"/>
      <c r="F374" s="8"/>
      <c r="G374" s="8"/>
      <c r="H374" s="8"/>
      <c r="I374" s="64"/>
      <c r="J374" s="8"/>
      <c r="K374" s="64"/>
      <c r="L374" s="64"/>
      <c r="M374" s="64"/>
      <c r="N374" s="64"/>
      <c r="O374" s="64"/>
      <c r="P374" s="64"/>
      <c r="Q374" s="64"/>
    </row>
    <row r="375" spans="2:17" x14ac:dyDescent="0.25">
      <c r="B375" s="64"/>
      <c r="C375" s="64"/>
      <c r="D375" s="8"/>
      <c r="E375" s="8"/>
      <c r="F375" s="8"/>
      <c r="G375" s="8"/>
      <c r="H375" s="8"/>
      <c r="I375" s="64"/>
      <c r="J375" s="8"/>
      <c r="K375" s="64"/>
      <c r="L375" s="64"/>
      <c r="M375" s="64"/>
      <c r="N375" s="64"/>
      <c r="O375" s="64"/>
      <c r="P375" s="64"/>
      <c r="Q375" s="64"/>
    </row>
    <row r="376" spans="2:17" x14ac:dyDescent="0.25">
      <c r="B376" s="64"/>
      <c r="C376" s="64"/>
      <c r="D376" s="8"/>
      <c r="E376" s="8"/>
      <c r="F376" s="8"/>
      <c r="G376" s="8"/>
      <c r="H376" s="8"/>
      <c r="I376" s="64"/>
      <c r="J376" s="8"/>
      <c r="K376" s="64"/>
      <c r="L376" s="64"/>
      <c r="M376" s="64"/>
      <c r="N376" s="64"/>
      <c r="O376" s="64"/>
      <c r="P376" s="64"/>
      <c r="Q376" s="64"/>
    </row>
    <row r="377" spans="2:17" x14ac:dyDescent="0.25">
      <c r="B377" s="64"/>
      <c r="C377" s="64"/>
      <c r="D377" s="8"/>
      <c r="E377" s="8"/>
      <c r="F377" s="8"/>
      <c r="G377" s="8"/>
      <c r="H377" s="8"/>
      <c r="I377" s="64"/>
      <c r="J377" s="8"/>
      <c r="K377" s="64"/>
      <c r="L377" s="64"/>
      <c r="M377" s="64"/>
      <c r="N377" s="64"/>
      <c r="O377" s="64"/>
      <c r="P377" s="64"/>
      <c r="Q377" s="64"/>
    </row>
    <row r="378" spans="2:17" x14ac:dyDescent="0.25">
      <c r="B378" s="64"/>
      <c r="C378" s="64"/>
      <c r="D378" s="8"/>
      <c r="E378" s="8"/>
      <c r="F378" s="8"/>
      <c r="G378" s="8"/>
      <c r="H378" s="8"/>
      <c r="I378" s="64"/>
      <c r="J378" s="8"/>
      <c r="K378" s="64"/>
      <c r="L378" s="64"/>
      <c r="M378" s="64"/>
      <c r="N378" s="64"/>
      <c r="O378" s="64"/>
      <c r="P378" s="64"/>
      <c r="Q378" s="64"/>
    </row>
    <row r="379" spans="2:17" x14ac:dyDescent="0.25">
      <c r="B379" s="64"/>
      <c r="C379" s="64"/>
      <c r="D379" s="8"/>
      <c r="E379" s="8"/>
      <c r="F379" s="8"/>
      <c r="G379" s="8"/>
      <c r="H379" s="8"/>
      <c r="I379" s="64"/>
      <c r="J379" s="8"/>
      <c r="K379" s="64"/>
      <c r="L379" s="64"/>
      <c r="M379" s="64"/>
      <c r="N379" s="64"/>
      <c r="O379" s="64"/>
      <c r="P379" s="64"/>
      <c r="Q379" s="64"/>
    </row>
    <row r="380" spans="2:17" x14ac:dyDescent="0.25">
      <c r="B380" s="64"/>
      <c r="C380" s="64"/>
      <c r="D380" s="8"/>
      <c r="E380" s="8"/>
      <c r="F380" s="8"/>
      <c r="G380" s="8"/>
      <c r="H380" s="8"/>
      <c r="I380" s="64"/>
      <c r="J380" s="8"/>
      <c r="K380" s="64"/>
      <c r="L380" s="64"/>
      <c r="M380" s="64"/>
      <c r="N380" s="64"/>
      <c r="O380" s="64"/>
      <c r="P380" s="64"/>
      <c r="Q380" s="64"/>
    </row>
    <row r="381" spans="2:17" x14ac:dyDescent="0.25">
      <c r="B381" s="64"/>
      <c r="C381" s="64"/>
      <c r="D381" s="8"/>
      <c r="E381" s="8"/>
      <c r="F381" s="8"/>
      <c r="G381" s="8"/>
      <c r="H381" s="8"/>
      <c r="I381" s="64"/>
      <c r="J381" s="8"/>
      <c r="K381" s="64"/>
      <c r="L381" s="64"/>
      <c r="M381" s="64"/>
      <c r="N381" s="64"/>
      <c r="O381" s="64"/>
      <c r="P381" s="64"/>
      <c r="Q381" s="64"/>
    </row>
    <row r="382" spans="2:17" x14ac:dyDescent="0.25">
      <c r="B382" s="64"/>
      <c r="C382" s="64"/>
      <c r="D382" s="8"/>
      <c r="E382" s="8"/>
      <c r="F382" s="8"/>
      <c r="G382" s="8"/>
      <c r="H382" s="8"/>
      <c r="I382" s="64"/>
      <c r="J382" s="8"/>
      <c r="K382" s="64"/>
      <c r="L382" s="64"/>
      <c r="M382" s="64"/>
      <c r="N382" s="64"/>
      <c r="O382" s="64"/>
      <c r="P382" s="64"/>
      <c r="Q382" s="64"/>
    </row>
    <row r="383" spans="2:17" x14ac:dyDescent="0.25">
      <c r="B383" s="64"/>
      <c r="C383" s="64"/>
      <c r="D383" s="8"/>
      <c r="E383" s="8"/>
      <c r="F383" s="8"/>
      <c r="G383" s="8"/>
      <c r="H383" s="8"/>
      <c r="I383" s="64"/>
      <c r="J383" s="8"/>
      <c r="K383" s="64"/>
      <c r="L383" s="64"/>
      <c r="M383" s="64"/>
      <c r="N383" s="64"/>
      <c r="O383" s="64"/>
      <c r="P383" s="64"/>
      <c r="Q383" s="64"/>
    </row>
    <row r="384" spans="2:17" x14ac:dyDescent="0.25">
      <c r="B384" s="64"/>
      <c r="C384" s="64"/>
      <c r="D384" s="8"/>
      <c r="E384" s="8"/>
      <c r="F384" s="8"/>
      <c r="G384" s="8"/>
      <c r="H384" s="8"/>
      <c r="I384" s="64"/>
      <c r="J384" s="8"/>
      <c r="K384" s="64"/>
      <c r="L384" s="64"/>
      <c r="M384" s="64"/>
      <c r="N384" s="64"/>
      <c r="O384" s="64"/>
      <c r="P384" s="64"/>
      <c r="Q384" s="64"/>
    </row>
    <row r="385" spans="2:17" x14ac:dyDescent="0.25">
      <c r="B385" s="64"/>
      <c r="C385" s="64"/>
      <c r="D385" s="8"/>
      <c r="E385" s="8"/>
      <c r="F385" s="8"/>
      <c r="G385" s="8"/>
      <c r="H385" s="8"/>
      <c r="I385" s="64"/>
      <c r="J385" s="8"/>
      <c r="K385" s="64"/>
      <c r="L385" s="64"/>
      <c r="M385" s="64"/>
      <c r="N385" s="64"/>
      <c r="O385" s="64"/>
      <c r="P385" s="64"/>
      <c r="Q385" s="64"/>
    </row>
    <row r="386" spans="2:17" x14ac:dyDescent="0.25">
      <c r="B386" s="64"/>
      <c r="C386" s="64"/>
      <c r="D386" s="8"/>
      <c r="E386" s="8"/>
      <c r="F386" s="8"/>
      <c r="G386" s="8"/>
      <c r="H386" s="8"/>
      <c r="I386" s="64"/>
      <c r="J386" s="8"/>
      <c r="K386" s="64"/>
      <c r="L386" s="64"/>
      <c r="M386" s="64"/>
      <c r="N386" s="64"/>
      <c r="O386" s="64"/>
      <c r="P386" s="64"/>
      <c r="Q386" s="64"/>
    </row>
    <row r="387" spans="2:17" x14ac:dyDescent="0.25">
      <c r="B387" s="64"/>
      <c r="C387" s="64"/>
      <c r="D387" s="8"/>
      <c r="E387" s="8"/>
      <c r="F387" s="8"/>
      <c r="G387" s="8"/>
      <c r="H387" s="8"/>
      <c r="I387" s="64"/>
      <c r="J387" s="8"/>
      <c r="K387" s="64"/>
      <c r="L387" s="64"/>
      <c r="M387" s="64"/>
      <c r="N387" s="64"/>
      <c r="O387" s="64"/>
      <c r="P387" s="64"/>
      <c r="Q387" s="64"/>
    </row>
    <row r="388" spans="2:17" x14ac:dyDescent="0.25">
      <c r="B388" s="64"/>
      <c r="C388" s="64"/>
      <c r="D388" s="8"/>
      <c r="E388" s="8"/>
      <c r="F388" s="8"/>
      <c r="G388" s="8"/>
      <c r="H388" s="8"/>
      <c r="I388" s="64"/>
      <c r="J388" s="8"/>
      <c r="K388" s="64"/>
      <c r="L388" s="64"/>
      <c r="M388" s="64"/>
      <c r="N388" s="64"/>
      <c r="O388" s="64"/>
      <c r="P388" s="64"/>
      <c r="Q388" s="64"/>
    </row>
    <row r="389" spans="2:17" x14ac:dyDescent="0.25">
      <c r="B389" s="64"/>
      <c r="C389" s="64"/>
      <c r="D389" s="8"/>
      <c r="E389" s="8"/>
      <c r="F389" s="8"/>
      <c r="G389" s="8"/>
      <c r="H389" s="8"/>
      <c r="I389" s="64"/>
      <c r="J389" s="8"/>
      <c r="K389" s="64"/>
      <c r="L389" s="64"/>
      <c r="M389" s="64"/>
      <c r="N389" s="64"/>
      <c r="O389" s="64"/>
      <c r="P389" s="64"/>
      <c r="Q389" s="64"/>
    </row>
    <row r="390" spans="2:17" x14ac:dyDescent="0.25">
      <c r="B390" s="64"/>
      <c r="C390" s="64"/>
      <c r="D390" s="8"/>
      <c r="E390" s="8"/>
      <c r="F390" s="8"/>
      <c r="G390" s="8"/>
      <c r="H390" s="8"/>
      <c r="I390" s="64"/>
      <c r="J390" s="8"/>
      <c r="K390" s="64"/>
      <c r="L390" s="64"/>
      <c r="M390" s="64"/>
      <c r="N390" s="64"/>
      <c r="O390" s="64"/>
      <c r="P390" s="64"/>
      <c r="Q390" s="64"/>
    </row>
    <row r="391" spans="2:17" x14ac:dyDescent="0.25">
      <c r="B391" s="64"/>
      <c r="C391" s="64"/>
      <c r="D391" s="8"/>
      <c r="E391" s="8"/>
      <c r="F391" s="8"/>
      <c r="G391" s="8"/>
      <c r="H391" s="8"/>
      <c r="I391" s="64"/>
      <c r="J391" s="8"/>
      <c r="K391" s="64"/>
      <c r="L391" s="64"/>
      <c r="M391" s="64"/>
      <c r="N391" s="64"/>
      <c r="O391" s="64"/>
      <c r="P391" s="64"/>
      <c r="Q391" s="64"/>
    </row>
    <row r="392" spans="2:17" x14ac:dyDescent="0.25">
      <c r="B392" s="64"/>
      <c r="C392" s="64"/>
      <c r="D392" s="8"/>
      <c r="E392" s="8"/>
      <c r="F392" s="8"/>
      <c r="G392" s="8"/>
      <c r="H392" s="8"/>
      <c r="I392" s="64"/>
      <c r="J392" s="8"/>
      <c r="K392" s="64"/>
      <c r="L392" s="64"/>
      <c r="M392" s="64"/>
      <c r="N392" s="64"/>
      <c r="O392" s="64"/>
      <c r="P392" s="64"/>
      <c r="Q392" s="64"/>
    </row>
    <row r="393" spans="2:17" x14ac:dyDescent="0.25">
      <c r="B393" s="64"/>
      <c r="C393" s="64"/>
      <c r="D393" s="8"/>
      <c r="E393" s="8"/>
      <c r="F393" s="8"/>
      <c r="G393" s="8"/>
      <c r="H393" s="8"/>
      <c r="I393" s="64"/>
      <c r="J393" s="8"/>
      <c r="K393" s="64"/>
      <c r="L393" s="64"/>
      <c r="M393" s="64"/>
      <c r="N393" s="64"/>
      <c r="O393" s="64"/>
      <c r="P393" s="64"/>
      <c r="Q393" s="64"/>
    </row>
    <row r="394" spans="2:17" x14ac:dyDescent="0.25">
      <c r="B394" s="64"/>
      <c r="C394" s="64"/>
      <c r="D394" s="8"/>
      <c r="E394" s="8"/>
      <c r="F394" s="8"/>
      <c r="G394" s="8"/>
      <c r="H394" s="8"/>
      <c r="I394" s="64"/>
      <c r="J394" s="8"/>
      <c r="K394" s="64"/>
      <c r="L394" s="64"/>
      <c r="M394" s="64"/>
      <c r="N394" s="64"/>
      <c r="O394" s="64"/>
      <c r="P394" s="64"/>
      <c r="Q394" s="64"/>
    </row>
    <row r="395" spans="2:17" x14ac:dyDescent="0.25">
      <c r="B395" s="64"/>
      <c r="C395" s="64"/>
      <c r="D395" s="8"/>
      <c r="E395" s="8"/>
      <c r="F395" s="8"/>
      <c r="G395" s="8"/>
      <c r="H395" s="8"/>
      <c r="I395" s="64"/>
      <c r="J395" s="8"/>
      <c r="K395" s="64"/>
      <c r="L395" s="64"/>
      <c r="M395" s="64"/>
      <c r="N395" s="64"/>
      <c r="O395" s="64"/>
      <c r="P395" s="64"/>
      <c r="Q395" s="64"/>
    </row>
    <row r="396" spans="2:17" x14ac:dyDescent="0.25">
      <c r="B396" s="64"/>
      <c r="C396" s="64"/>
      <c r="D396" s="8"/>
      <c r="E396" s="8"/>
      <c r="F396" s="8"/>
      <c r="G396" s="8"/>
      <c r="H396" s="8"/>
      <c r="I396" s="64"/>
      <c r="J396" s="8"/>
      <c r="K396" s="64"/>
      <c r="L396" s="64"/>
      <c r="M396" s="64"/>
      <c r="N396" s="64"/>
      <c r="O396" s="64"/>
      <c r="P396" s="64"/>
      <c r="Q396" s="64"/>
    </row>
    <row r="397" spans="2:17" x14ac:dyDescent="0.25">
      <c r="B397" s="64"/>
      <c r="C397" s="64"/>
      <c r="D397" s="8"/>
      <c r="E397" s="8"/>
      <c r="F397" s="8"/>
      <c r="G397" s="8"/>
      <c r="H397" s="8"/>
      <c r="I397" s="64"/>
      <c r="J397" s="8"/>
      <c r="K397" s="64"/>
      <c r="L397" s="64"/>
      <c r="M397" s="64"/>
      <c r="N397" s="64"/>
      <c r="O397" s="64"/>
      <c r="P397" s="64"/>
      <c r="Q397" s="64"/>
    </row>
    <row r="398" spans="2:17" x14ac:dyDescent="0.25">
      <c r="B398" s="64"/>
      <c r="C398" s="64"/>
      <c r="D398" s="8"/>
      <c r="E398" s="8"/>
      <c r="F398" s="8"/>
      <c r="G398" s="8"/>
      <c r="H398" s="8"/>
      <c r="I398" s="64"/>
      <c r="J398" s="8"/>
      <c r="K398" s="64"/>
      <c r="L398" s="64"/>
      <c r="M398" s="64"/>
      <c r="N398" s="64"/>
      <c r="O398" s="64"/>
      <c r="P398" s="64"/>
      <c r="Q398" s="64"/>
    </row>
    <row r="399" spans="2:17" x14ac:dyDescent="0.25">
      <c r="B399" s="64"/>
      <c r="C399" s="64"/>
      <c r="D399" s="8"/>
      <c r="E399" s="8"/>
      <c r="F399" s="8"/>
      <c r="G399" s="8"/>
      <c r="H399" s="8"/>
      <c r="I399" s="64"/>
      <c r="J399" s="8"/>
      <c r="K399" s="64"/>
      <c r="L399" s="64"/>
      <c r="M399" s="64"/>
      <c r="N399" s="64"/>
      <c r="O399" s="64"/>
      <c r="P399" s="64"/>
      <c r="Q399" s="64"/>
    </row>
    <row r="400" spans="2:17" x14ac:dyDescent="0.25">
      <c r="B400" s="64"/>
      <c r="C400" s="64"/>
      <c r="D400" s="8"/>
      <c r="E400" s="8"/>
      <c r="F400" s="8"/>
      <c r="G400" s="8"/>
      <c r="H400" s="8"/>
      <c r="I400" s="64"/>
      <c r="J400" s="8"/>
      <c r="K400" s="64"/>
      <c r="L400" s="64"/>
      <c r="M400" s="64"/>
      <c r="N400" s="64"/>
      <c r="O400" s="64"/>
      <c r="P400" s="64"/>
      <c r="Q400" s="64"/>
    </row>
    <row r="401" spans="2:17" x14ac:dyDescent="0.25">
      <c r="B401" s="64"/>
      <c r="C401" s="64"/>
      <c r="D401" s="8"/>
      <c r="E401" s="8"/>
      <c r="F401" s="8"/>
      <c r="G401" s="8"/>
      <c r="H401" s="8"/>
      <c r="I401" s="64"/>
      <c r="J401" s="8"/>
      <c r="K401" s="64"/>
      <c r="L401" s="64"/>
      <c r="M401" s="64"/>
      <c r="N401" s="64"/>
      <c r="O401" s="64"/>
      <c r="P401" s="64"/>
      <c r="Q401" s="64"/>
    </row>
    <row r="402" spans="2:17" x14ac:dyDescent="0.25">
      <c r="B402" s="64"/>
      <c r="C402" s="64"/>
      <c r="D402" s="8"/>
      <c r="E402" s="8"/>
      <c r="F402" s="8"/>
      <c r="G402" s="8"/>
      <c r="H402" s="8"/>
      <c r="I402" s="64"/>
      <c r="J402" s="8"/>
      <c r="K402" s="64"/>
      <c r="L402" s="64"/>
      <c r="M402" s="64"/>
      <c r="N402" s="64"/>
      <c r="O402" s="64"/>
      <c r="P402" s="64"/>
      <c r="Q402" s="64"/>
    </row>
    <row r="403" spans="2:17" x14ac:dyDescent="0.25">
      <c r="B403" s="64"/>
      <c r="C403" s="64"/>
      <c r="D403" s="8"/>
      <c r="E403" s="8"/>
      <c r="F403" s="8"/>
      <c r="G403" s="8"/>
      <c r="H403" s="8"/>
      <c r="I403" s="64"/>
      <c r="J403" s="8"/>
      <c r="K403" s="64"/>
      <c r="L403" s="64"/>
      <c r="M403" s="64"/>
      <c r="N403" s="64"/>
      <c r="O403" s="64"/>
      <c r="P403" s="64"/>
      <c r="Q403" s="64"/>
    </row>
    <row r="404" spans="2:17" x14ac:dyDescent="0.25">
      <c r="B404" s="64"/>
      <c r="C404" s="64"/>
      <c r="D404" s="8"/>
      <c r="E404" s="8"/>
      <c r="F404" s="8"/>
      <c r="G404" s="8"/>
      <c r="H404" s="8"/>
      <c r="I404" s="64"/>
      <c r="J404" s="8"/>
      <c r="K404" s="64"/>
      <c r="L404" s="64"/>
      <c r="M404" s="64"/>
      <c r="N404" s="64"/>
      <c r="O404" s="64"/>
      <c r="P404" s="64"/>
      <c r="Q404" s="64"/>
    </row>
    <row r="405" spans="2:17" x14ac:dyDescent="0.25">
      <c r="B405" s="64"/>
      <c r="C405" s="64"/>
      <c r="D405" s="8"/>
      <c r="E405" s="8"/>
      <c r="F405" s="8"/>
      <c r="G405" s="8"/>
      <c r="H405" s="8"/>
      <c r="I405" s="64"/>
      <c r="J405" s="8"/>
      <c r="K405" s="64"/>
      <c r="L405" s="64"/>
      <c r="M405" s="64"/>
      <c r="N405" s="64"/>
      <c r="O405" s="64"/>
      <c r="P405" s="64"/>
      <c r="Q405" s="64"/>
    </row>
    <row r="406" spans="2:17" x14ac:dyDescent="0.25">
      <c r="B406" s="64"/>
      <c r="C406" s="64"/>
      <c r="D406" s="8"/>
      <c r="E406" s="8"/>
      <c r="F406" s="8"/>
      <c r="G406" s="8"/>
      <c r="H406" s="8"/>
      <c r="I406" s="64"/>
      <c r="J406" s="8"/>
      <c r="K406" s="64"/>
      <c r="L406" s="64"/>
      <c r="M406" s="64"/>
      <c r="N406" s="64"/>
      <c r="O406" s="64"/>
      <c r="P406" s="64"/>
      <c r="Q406" s="64"/>
    </row>
    <row r="407" spans="2:17" x14ac:dyDescent="0.25">
      <c r="B407" s="64"/>
      <c r="C407" s="64"/>
      <c r="D407" s="8"/>
      <c r="E407" s="8"/>
      <c r="F407" s="8"/>
      <c r="G407" s="8"/>
      <c r="H407" s="8"/>
      <c r="I407" s="64"/>
      <c r="J407" s="8"/>
      <c r="K407" s="64"/>
      <c r="L407" s="64"/>
      <c r="M407" s="64"/>
      <c r="N407" s="64"/>
      <c r="O407" s="64"/>
      <c r="P407" s="64"/>
      <c r="Q407" s="64"/>
    </row>
    <row r="408" spans="2:17" x14ac:dyDescent="0.25">
      <c r="B408" s="64"/>
      <c r="C408" s="64"/>
      <c r="D408" s="8"/>
      <c r="E408" s="8"/>
      <c r="F408" s="8"/>
      <c r="G408" s="8"/>
      <c r="H408" s="8"/>
      <c r="I408" s="64"/>
      <c r="J408" s="8"/>
      <c r="K408" s="64"/>
      <c r="L408" s="64"/>
      <c r="M408" s="64"/>
      <c r="N408" s="64"/>
      <c r="O408" s="64"/>
      <c r="P408" s="64"/>
      <c r="Q408" s="64"/>
    </row>
    <row r="409" spans="2:17" x14ac:dyDescent="0.25">
      <c r="B409" s="64"/>
      <c r="C409" s="64"/>
      <c r="D409" s="8"/>
      <c r="E409" s="8"/>
      <c r="F409" s="8"/>
      <c r="G409" s="8"/>
      <c r="H409" s="8"/>
      <c r="I409" s="64"/>
      <c r="J409" s="8"/>
      <c r="K409" s="64"/>
      <c r="L409" s="64"/>
      <c r="M409" s="64"/>
      <c r="N409" s="64"/>
      <c r="O409" s="64"/>
      <c r="P409" s="64"/>
      <c r="Q409" s="64"/>
    </row>
    <row r="410" spans="2:17" x14ac:dyDescent="0.25">
      <c r="B410" s="64"/>
      <c r="C410" s="64"/>
      <c r="D410" s="8"/>
      <c r="E410" s="8"/>
      <c r="F410" s="8"/>
      <c r="G410" s="8"/>
      <c r="H410" s="8"/>
      <c r="I410" s="64"/>
      <c r="J410" s="8"/>
      <c r="K410" s="64"/>
      <c r="L410" s="64"/>
      <c r="M410" s="64"/>
      <c r="N410" s="64"/>
      <c r="O410" s="64"/>
      <c r="P410" s="64"/>
      <c r="Q410" s="64"/>
    </row>
    <row r="411" spans="2:17" x14ac:dyDescent="0.25">
      <c r="B411" s="64"/>
      <c r="C411" s="64"/>
      <c r="D411" s="8"/>
      <c r="E411" s="8"/>
      <c r="F411" s="8"/>
      <c r="G411" s="8"/>
      <c r="H411" s="8"/>
      <c r="I411" s="64"/>
      <c r="J411" s="8"/>
      <c r="K411" s="64"/>
      <c r="L411" s="64"/>
      <c r="M411" s="64"/>
      <c r="N411" s="64"/>
      <c r="O411" s="64"/>
      <c r="P411" s="64"/>
      <c r="Q411" s="64"/>
    </row>
    <row r="412" spans="2:17" x14ac:dyDescent="0.25">
      <c r="B412" s="64"/>
      <c r="C412" s="64"/>
      <c r="D412" s="8"/>
      <c r="E412" s="8"/>
      <c r="F412" s="8"/>
      <c r="G412" s="8"/>
      <c r="H412" s="8"/>
      <c r="I412" s="64"/>
      <c r="J412" s="8"/>
      <c r="K412" s="64"/>
      <c r="L412" s="64"/>
      <c r="M412" s="64"/>
      <c r="N412" s="64"/>
      <c r="O412" s="64"/>
      <c r="P412" s="64"/>
      <c r="Q412" s="64"/>
    </row>
    <row r="413" spans="2:17" x14ac:dyDescent="0.25">
      <c r="B413" s="64"/>
      <c r="C413" s="64"/>
      <c r="D413" s="8"/>
      <c r="E413" s="8"/>
      <c r="F413" s="8"/>
      <c r="G413" s="8"/>
      <c r="H413" s="8"/>
      <c r="I413" s="64"/>
      <c r="J413" s="8"/>
      <c r="K413" s="64"/>
      <c r="L413" s="64"/>
      <c r="M413" s="64"/>
      <c r="N413" s="64"/>
      <c r="O413" s="64"/>
      <c r="P413" s="64"/>
      <c r="Q413" s="64"/>
    </row>
    <row r="414" spans="2:17" x14ac:dyDescent="0.25">
      <c r="B414" s="64"/>
      <c r="C414" s="64"/>
      <c r="D414" s="8"/>
      <c r="E414" s="8"/>
      <c r="F414" s="8"/>
      <c r="G414" s="8"/>
      <c r="H414" s="8"/>
      <c r="I414" s="64"/>
      <c r="J414" s="8"/>
      <c r="K414" s="64"/>
      <c r="L414" s="64"/>
      <c r="M414" s="64"/>
      <c r="N414" s="64"/>
      <c r="O414" s="64"/>
      <c r="P414" s="64"/>
      <c r="Q414" s="64"/>
    </row>
    <row r="415" spans="2:17" x14ac:dyDescent="0.25">
      <c r="B415" s="64"/>
      <c r="C415" s="64"/>
      <c r="D415" s="8"/>
      <c r="E415" s="8"/>
      <c r="F415" s="8"/>
      <c r="G415" s="8"/>
      <c r="H415" s="8"/>
      <c r="I415" s="64"/>
      <c r="J415" s="8"/>
      <c r="K415" s="64"/>
      <c r="L415" s="64"/>
      <c r="M415" s="64"/>
      <c r="N415" s="64"/>
      <c r="O415" s="64"/>
      <c r="P415" s="64"/>
      <c r="Q415" s="64"/>
    </row>
    <row r="416" spans="2:17" x14ac:dyDescent="0.25">
      <c r="B416" s="64"/>
      <c r="C416" s="64"/>
      <c r="D416" s="8"/>
      <c r="E416" s="8"/>
      <c r="F416" s="8"/>
      <c r="G416" s="8"/>
      <c r="H416" s="8"/>
      <c r="I416" s="64"/>
      <c r="J416" s="8"/>
      <c r="K416" s="64"/>
      <c r="L416" s="64"/>
      <c r="M416" s="64"/>
      <c r="N416" s="64"/>
      <c r="O416" s="64"/>
      <c r="P416" s="64"/>
      <c r="Q416" s="64"/>
    </row>
    <row r="417" spans="2:17" x14ac:dyDescent="0.25">
      <c r="B417" s="64"/>
      <c r="C417" s="64"/>
      <c r="D417" s="8"/>
      <c r="E417" s="8"/>
      <c r="F417" s="8"/>
      <c r="G417" s="8"/>
      <c r="H417" s="8"/>
      <c r="I417" s="64"/>
      <c r="J417" s="8"/>
      <c r="K417" s="64"/>
      <c r="L417" s="64"/>
      <c r="M417" s="64"/>
      <c r="N417" s="64"/>
      <c r="O417" s="64"/>
      <c r="P417" s="64"/>
      <c r="Q417" s="64"/>
    </row>
    <row r="418" spans="2:17" x14ac:dyDescent="0.25">
      <c r="B418" s="64"/>
      <c r="C418" s="64"/>
      <c r="D418" s="8"/>
      <c r="E418" s="8"/>
      <c r="F418" s="8"/>
      <c r="G418" s="8"/>
      <c r="H418" s="8"/>
      <c r="I418" s="64"/>
      <c r="J418" s="8"/>
      <c r="K418" s="64"/>
      <c r="L418" s="64"/>
      <c r="M418" s="64"/>
      <c r="N418" s="64"/>
      <c r="O418" s="64"/>
      <c r="P418" s="64"/>
      <c r="Q418" s="64"/>
    </row>
    <row r="419" spans="2:17" x14ac:dyDescent="0.25">
      <c r="B419" s="64"/>
      <c r="C419" s="64"/>
      <c r="D419" s="8"/>
      <c r="E419" s="8"/>
      <c r="F419" s="8"/>
      <c r="G419" s="8"/>
      <c r="H419" s="8"/>
      <c r="I419" s="64"/>
      <c r="J419" s="8"/>
      <c r="K419" s="64"/>
      <c r="L419" s="64"/>
      <c r="M419" s="64"/>
      <c r="N419" s="64"/>
      <c r="O419" s="64"/>
      <c r="P419" s="64"/>
      <c r="Q419" s="64"/>
    </row>
    <row r="420" spans="2:17" x14ac:dyDescent="0.25">
      <c r="B420" s="64"/>
      <c r="C420" s="64"/>
      <c r="D420" s="8"/>
      <c r="E420" s="8"/>
      <c r="F420" s="8"/>
      <c r="G420" s="8"/>
      <c r="H420" s="8"/>
      <c r="I420" s="64"/>
      <c r="J420" s="8"/>
      <c r="K420" s="64"/>
      <c r="L420" s="64"/>
      <c r="M420" s="64"/>
      <c r="N420" s="64"/>
      <c r="O420" s="64"/>
      <c r="P420" s="64"/>
      <c r="Q420" s="64"/>
    </row>
    <row r="421" spans="2:17" x14ac:dyDescent="0.25">
      <c r="B421" s="64"/>
      <c r="C421" s="64"/>
      <c r="D421" s="8"/>
      <c r="E421" s="8"/>
      <c r="F421" s="8"/>
      <c r="G421" s="8"/>
      <c r="H421" s="8"/>
      <c r="I421" s="64"/>
      <c r="J421" s="8"/>
      <c r="K421" s="64"/>
      <c r="L421" s="64"/>
      <c r="M421" s="64"/>
      <c r="N421" s="64"/>
      <c r="O421" s="64"/>
      <c r="P421" s="64"/>
      <c r="Q421" s="64"/>
    </row>
    <row r="422" spans="2:17" x14ac:dyDescent="0.25">
      <c r="B422" s="64"/>
      <c r="C422" s="64"/>
      <c r="D422" s="8"/>
      <c r="E422" s="8"/>
      <c r="F422" s="8"/>
      <c r="G422" s="8"/>
      <c r="H422" s="8"/>
      <c r="I422" s="64"/>
      <c r="J422" s="8"/>
      <c r="K422" s="64"/>
      <c r="L422" s="64"/>
      <c r="M422" s="64"/>
      <c r="N422" s="64"/>
      <c r="O422" s="64"/>
      <c r="P422" s="64"/>
      <c r="Q422" s="64"/>
    </row>
    <row r="423" spans="2:17" x14ac:dyDescent="0.25">
      <c r="B423" s="64"/>
      <c r="C423" s="64"/>
      <c r="D423" s="8"/>
      <c r="E423" s="8"/>
      <c r="F423" s="8"/>
      <c r="G423" s="8"/>
      <c r="H423" s="8"/>
      <c r="I423" s="64"/>
      <c r="J423" s="8"/>
      <c r="K423" s="64"/>
      <c r="L423" s="64"/>
      <c r="M423" s="64"/>
      <c r="N423" s="64"/>
      <c r="O423" s="64"/>
      <c r="P423" s="64"/>
      <c r="Q423" s="64"/>
    </row>
    <row r="424" spans="2:17" x14ac:dyDescent="0.25">
      <c r="B424" s="64"/>
      <c r="C424" s="64"/>
      <c r="D424" s="8"/>
      <c r="E424" s="8"/>
      <c r="F424" s="8"/>
      <c r="G424" s="8"/>
      <c r="H424" s="8"/>
      <c r="I424" s="64"/>
      <c r="J424" s="8"/>
      <c r="K424" s="64"/>
      <c r="L424" s="64"/>
      <c r="M424" s="64"/>
      <c r="N424" s="64"/>
      <c r="O424" s="64"/>
      <c r="P424" s="64"/>
      <c r="Q424" s="64"/>
    </row>
    <row r="425" spans="2:17" x14ac:dyDescent="0.25">
      <c r="B425" s="64"/>
      <c r="C425" s="64"/>
      <c r="D425" s="8"/>
      <c r="E425" s="8"/>
      <c r="F425" s="8"/>
      <c r="G425" s="8"/>
      <c r="H425" s="8"/>
      <c r="I425" s="64"/>
      <c r="J425" s="8"/>
      <c r="K425" s="64"/>
      <c r="L425" s="64"/>
      <c r="M425" s="64"/>
      <c r="N425" s="64"/>
      <c r="O425" s="64"/>
      <c r="P425" s="64"/>
      <c r="Q425" s="64"/>
    </row>
    <row r="426" spans="2:17" x14ac:dyDescent="0.25">
      <c r="B426" s="64"/>
      <c r="C426" s="64"/>
      <c r="D426" s="8"/>
      <c r="E426" s="8"/>
      <c r="F426" s="8"/>
      <c r="G426" s="8"/>
      <c r="H426" s="8"/>
      <c r="I426" s="64"/>
      <c r="J426" s="8"/>
      <c r="K426" s="64"/>
      <c r="L426" s="64"/>
      <c r="M426" s="64"/>
      <c r="N426" s="64"/>
      <c r="O426" s="64"/>
      <c r="P426" s="64"/>
      <c r="Q426" s="64"/>
    </row>
    <row r="427" spans="2:17" x14ac:dyDescent="0.25">
      <c r="B427" s="64"/>
      <c r="C427" s="64"/>
      <c r="D427" s="8"/>
      <c r="E427" s="8"/>
      <c r="F427" s="8"/>
      <c r="G427" s="8"/>
      <c r="H427" s="8"/>
      <c r="I427" s="64"/>
      <c r="J427" s="8"/>
      <c r="K427" s="64"/>
      <c r="L427" s="64"/>
      <c r="M427" s="64"/>
      <c r="N427" s="64"/>
      <c r="O427" s="64"/>
      <c r="P427" s="64"/>
      <c r="Q427" s="64"/>
    </row>
    <row r="428" spans="2:17" x14ac:dyDescent="0.25">
      <c r="B428" s="64"/>
      <c r="C428" s="64"/>
      <c r="D428" s="8"/>
      <c r="E428" s="8"/>
      <c r="F428" s="8"/>
      <c r="G428" s="8"/>
      <c r="H428" s="8"/>
      <c r="I428" s="64"/>
      <c r="J428" s="8"/>
      <c r="K428" s="64"/>
      <c r="L428" s="64"/>
      <c r="M428" s="64"/>
      <c r="N428" s="64"/>
      <c r="O428" s="64"/>
      <c r="P428" s="64"/>
      <c r="Q428" s="64"/>
    </row>
    <row r="429" spans="2:17" x14ac:dyDescent="0.25">
      <c r="B429" s="64"/>
      <c r="C429" s="64"/>
      <c r="D429" s="8"/>
      <c r="E429" s="8"/>
      <c r="F429" s="8"/>
      <c r="G429" s="8"/>
      <c r="H429" s="8"/>
      <c r="I429" s="64"/>
      <c r="J429" s="8"/>
      <c r="K429" s="64"/>
      <c r="L429" s="64"/>
      <c r="M429" s="64"/>
      <c r="N429" s="64"/>
      <c r="O429" s="64"/>
      <c r="P429" s="64"/>
      <c r="Q429" s="64"/>
    </row>
    <row r="430" spans="2:17" x14ac:dyDescent="0.25">
      <c r="B430" s="64"/>
      <c r="C430" s="64"/>
      <c r="D430" s="8"/>
      <c r="E430" s="8"/>
      <c r="F430" s="8"/>
      <c r="G430" s="8"/>
      <c r="H430" s="8"/>
      <c r="I430" s="64"/>
      <c r="J430" s="8"/>
      <c r="K430" s="64"/>
      <c r="L430" s="64"/>
      <c r="M430" s="64"/>
      <c r="N430" s="64"/>
      <c r="O430" s="64"/>
      <c r="P430" s="64"/>
      <c r="Q430" s="64"/>
    </row>
    <row r="431" spans="2:17" x14ac:dyDescent="0.25">
      <c r="B431" s="64"/>
      <c r="C431" s="64"/>
      <c r="D431" s="8"/>
      <c r="E431" s="8"/>
      <c r="F431" s="8"/>
      <c r="G431" s="8"/>
      <c r="H431" s="8"/>
      <c r="I431" s="64"/>
      <c r="J431" s="8"/>
      <c r="K431" s="64"/>
      <c r="L431" s="64"/>
      <c r="M431" s="64"/>
      <c r="N431" s="64"/>
      <c r="O431" s="64"/>
      <c r="P431" s="64"/>
      <c r="Q431" s="64"/>
    </row>
    <row r="432" spans="2:17" x14ac:dyDescent="0.25">
      <c r="B432" s="64"/>
      <c r="C432" s="64"/>
      <c r="D432" s="8"/>
      <c r="E432" s="8"/>
      <c r="F432" s="8"/>
      <c r="G432" s="8"/>
      <c r="H432" s="8"/>
      <c r="I432" s="64"/>
      <c r="J432" s="8"/>
      <c r="K432" s="64"/>
      <c r="L432" s="64"/>
      <c r="M432" s="64"/>
      <c r="N432" s="64"/>
      <c r="O432" s="64"/>
      <c r="P432" s="64"/>
      <c r="Q432" s="64"/>
    </row>
    <row r="433" spans="2:17" x14ac:dyDescent="0.25">
      <c r="B433" s="64"/>
      <c r="C433" s="64"/>
      <c r="D433" s="8"/>
      <c r="E433" s="8"/>
      <c r="F433" s="8"/>
      <c r="G433" s="8"/>
      <c r="H433" s="8"/>
      <c r="I433" s="64"/>
      <c r="J433" s="8"/>
      <c r="K433" s="64"/>
      <c r="L433" s="64"/>
      <c r="M433" s="64"/>
      <c r="N433" s="64"/>
      <c r="O433" s="64"/>
      <c r="P433" s="64"/>
      <c r="Q433" s="64"/>
    </row>
    <row r="434" spans="2:17" x14ac:dyDescent="0.25">
      <c r="B434" s="64"/>
      <c r="C434" s="64"/>
      <c r="D434" s="8"/>
      <c r="E434" s="8"/>
      <c r="F434" s="8"/>
      <c r="G434" s="8"/>
      <c r="H434" s="8"/>
      <c r="I434" s="64"/>
      <c r="J434" s="8"/>
      <c r="K434" s="64"/>
      <c r="L434" s="64"/>
      <c r="M434" s="64"/>
      <c r="N434" s="64"/>
      <c r="O434" s="64"/>
      <c r="P434" s="64"/>
      <c r="Q434" s="64"/>
    </row>
    <row r="435" spans="2:17" x14ac:dyDescent="0.25">
      <c r="B435" s="64"/>
      <c r="C435" s="64"/>
      <c r="D435" s="8"/>
      <c r="E435" s="8"/>
      <c r="F435" s="8"/>
      <c r="G435" s="8"/>
      <c r="H435" s="8"/>
      <c r="I435" s="64"/>
      <c r="J435" s="8"/>
      <c r="K435" s="64"/>
      <c r="L435" s="64"/>
      <c r="M435" s="64"/>
      <c r="N435" s="64"/>
      <c r="O435" s="64"/>
      <c r="P435" s="64"/>
      <c r="Q435" s="64"/>
    </row>
    <row r="436" spans="2:17" x14ac:dyDescent="0.25">
      <c r="B436" s="64"/>
      <c r="C436" s="64"/>
      <c r="D436" s="8"/>
      <c r="E436" s="8"/>
      <c r="F436" s="8"/>
      <c r="G436" s="8"/>
      <c r="H436" s="8"/>
      <c r="I436" s="64"/>
      <c r="J436" s="8"/>
      <c r="K436" s="64"/>
      <c r="L436" s="64"/>
      <c r="M436" s="64"/>
      <c r="N436" s="64"/>
      <c r="O436" s="64"/>
      <c r="P436" s="64"/>
      <c r="Q436" s="64"/>
    </row>
    <row r="437" spans="2:17" x14ac:dyDescent="0.25">
      <c r="B437" s="64"/>
      <c r="C437" s="64"/>
      <c r="D437" s="8"/>
      <c r="E437" s="8"/>
      <c r="F437" s="8"/>
      <c r="G437" s="8"/>
      <c r="H437" s="8"/>
      <c r="I437" s="64"/>
      <c r="J437" s="8"/>
      <c r="K437" s="64"/>
      <c r="L437" s="64"/>
      <c r="M437" s="64"/>
      <c r="N437" s="64"/>
      <c r="O437" s="64"/>
      <c r="P437" s="64"/>
      <c r="Q437" s="64"/>
    </row>
    <row r="438" spans="2:17" x14ac:dyDescent="0.25">
      <c r="B438" s="64"/>
      <c r="C438" s="64"/>
      <c r="D438" s="8"/>
      <c r="E438" s="8"/>
      <c r="F438" s="8"/>
      <c r="G438" s="8"/>
      <c r="H438" s="8"/>
      <c r="I438" s="64"/>
      <c r="J438" s="8"/>
      <c r="K438" s="64"/>
      <c r="L438" s="64"/>
      <c r="M438" s="64"/>
      <c r="N438" s="64"/>
      <c r="O438" s="64"/>
      <c r="P438" s="64"/>
      <c r="Q438" s="64"/>
    </row>
    <row r="439" spans="2:17" x14ac:dyDescent="0.25">
      <c r="B439" s="64"/>
      <c r="C439" s="64"/>
      <c r="D439" s="8"/>
      <c r="E439" s="8"/>
      <c r="F439" s="8"/>
      <c r="G439" s="8"/>
      <c r="H439" s="8"/>
      <c r="I439" s="64"/>
      <c r="J439" s="8"/>
      <c r="K439" s="64"/>
      <c r="L439" s="64"/>
      <c r="M439" s="64"/>
      <c r="N439" s="64"/>
      <c r="O439" s="64"/>
      <c r="P439" s="64"/>
      <c r="Q439" s="64"/>
    </row>
    <row r="440" spans="2:17" x14ac:dyDescent="0.25">
      <c r="B440" s="64"/>
      <c r="C440" s="64"/>
      <c r="D440" s="8"/>
      <c r="E440" s="8"/>
      <c r="F440" s="8"/>
      <c r="G440" s="8"/>
      <c r="H440" s="8"/>
      <c r="I440" s="64"/>
      <c r="J440" s="8"/>
      <c r="K440" s="64"/>
      <c r="L440" s="64"/>
      <c r="M440" s="64"/>
      <c r="N440" s="64"/>
      <c r="O440" s="64"/>
      <c r="P440" s="64"/>
      <c r="Q440" s="64"/>
    </row>
    <row r="441" spans="2:17" x14ac:dyDescent="0.25">
      <c r="B441" s="64"/>
      <c r="C441" s="64"/>
      <c r="D441" s="8"/>
      <c r="E441" s="8"/>
      <c r="F441" s="8"/>
      <c r="G441" s="8"/>
      <c r="H441" s="8"/>
      <c r="I441" s="64"/>
      <c r="J441" s="8"/>
      <c r="K441" s="64"/>
      <c r="L441" s="64"/>
      <c r="M441" s="64"/>
      <c r="N441" s="64"/>
      <c r="O441" s="64"/>
      <c r="P441" s="64"/>
      <c r="Q441" s="64"/>
    </row>
    <row r="442" spans="2:17" x14ac:dyDescent="0.25">
      <c r="B442" s="64"/>
      <c r="C442" s="64"/>
      <c r="D442" s="8"/>
      <c r="E442" s="8"/>
      <c r="F442" s="8"/>
      <c r="G442" s="8"/>
      <c r="H442" s="8"/>
      <c r="I442" s="64"/>
      <c r="J442" s="8"/>
      <c r="K442" s="64"/>
      <c r="L442" s="64"/>
      <c r="M442" s="64"/>
      <c r="N442" s="64"/>
      <c r="O442" s="64"/>
      <c r="P442" s="64"/>
      <c r="Q442" s="64"/>
    </row>
    <row r="443" spans="2:17" x14ac:dyDescent="0.25">
      <c r="B443" s="64"/>
      <c r="C443" s="64"/>
      <c r="D443" s="8"/>
      <c r="E443" s="8"/>
      <c r="F443" s="8"/>
      <c r="G443" s="8"/>
      <c r="H443" s="8"/>
      <c r="I443" s="64"/>
      <c r="J443" s="8"/>
      <c r="K443" s="64"/>
      <c r="L443" s="64"/>
      <c r="M443" s="64"/>
      <c r="N443" s="64"/>
      <c r="O443" s="64"/>
      <c r="P443" s="64"/>
      <c r="Q443" s="64"/>
    </row>
    <row r="444" spans="2:17" x14ac:dyDescent="0.25">
      <c r="B444" s="64"/>
      <c r="C444" s="64"/>
      <c r="D444" s="8"/>
      <c r="E444" s="8"/>
      <c r="F444" s="8"/>
      <c r="G444" s="8"/>
      <c r="H444" s="8"/>
      <c r="I444" s="64"/>
      <c r="J444" s="8"/>
      <c r="K444" s="64"/>
      <c r="L444" s="64"/>
      <c r="M444" s="64"/>
      <c r="N444" s="64"/>
      <c r="O444" s="64"/>
      <c r="P444" s="64"/>
      <c r="Q444" s="64"/>
    </row>
    <row r="445" spans="2:17" x14ac:dyDescent="0.25">
      <c r="B445" s="64"/>
      <c r="C445" s="64"/>
      <c r="D445" s="8"/>
      <c r="E445" s="8"/>
      <c r="F445" s="8"/>
      <c r="G445" s="8"/>
      <c r="H445" s="8"/>
      <c r="I445" s="64"/>
      <c r="J445" s="8"/>
      <c r="K445" s="64"/>
      <c r="L445" s="64"/>
      <c r="M445" s="64"/>
      <c r="N445" s="64"/>
      <c r="O445" s="64"/>
      <c r="P445" s="64"/>
      <c r="Q445" s="64"/>
    </row>
    <row r="446" spans="2:17" x14ac:dyDescent="0.25">
      <c r="B446" s="64"/>
      <c r="C446" s="64"/>
      <c r="D446" s="8"/>
      <c r="E446" s="8"/>
      <c r="F446" s="8"/>
      <c r="G446" s="8"/>
      <c r="H446" s="8"/>
      <c r="I446" s="64"/>
      <c r="J446" s="8"/>
      <c r="K446" s="64"/>
      <c r="L446" s="64"/>
      <c r="M446" s="64"/>
      <c r="N446" s="64"/>
      <c r="O446" s="64"/>
      <c r="P446" s="64"/>
      <c r="Q446" s="64"/>
    </row>
    <row r="447" spans="2:17" x14ac:dyDescent="0.25">
      <c r="B447" s="64"/>
      <c r="C447" s="64"/>
      <c r="D447" s="8"/>
      <c r="E447" s="8"/>
      <c r="F447" s="8"/>
      <c r="G447" s="8"/>
      <c r="H447" s="8"/>
      <c r="I447" s="64"/>
      <c r="J447" s="8"/>
      <c r="K447" s="64"/>
      <c r="L447" s="64"/>
      <c r="M447" s="64"/>
      <c r="N447" s="64"/>
      <c r="O447" s="64"/>
      <c r="P447" s="64"/>
      <c r="Q447" s="64"/>
    </row>
    <row r="448" spans="2:17" x14ac:dyDescent="0.25">
      <c r="B448" s="64"/>
      <c r="C448" s="64"/>
      <c r="D448" s="8"/>
      <c r="E448" s="8"/>
      <c r="F448" s="8"/>
      <c r="G448" s="8"/>
      <c r="H448" s="8"/>
      <c r="I448" s="64"/>
      <c r="J448" s="8"/>
      <c r="K448" s="64"/>
      <c r="L448" s="64"/>
      <c r="M448" s="64"/>
      <c r="N448" s="64"/>
      <c r="O448" s="64"/>
      <c r="P448" s="64"/>
      <c r="Q448" s="64"/>
    </row>
    <row r="449" spans="2:17" x14ac:dyDescent="0.25">
      <c r="B449" s="64"/>
      <c r="C449" s="64"/>
      <c r="D449" s="8"/>
      <c r="E449" s="8"/>
      <c r="F449" s="8"/>
      <c r="G449" s="8"/>
      <c r="H449" s="8"/>
      <c r="I449" s="64"/>
      <c r="J449" s="8"/>
      <c r="K449" s="64"/>
      <c r="L449" s="64"/>
      <c r="M449" s="64"/>
      <c r="N449" s="64"/>
      <c r="O449" s="64"/>
      <c r="P449" s="64"/>
      <c r="Q449" s="64"/>
    </row>
    <row r="450" spans="2:17" x14ac:dyDescent="0.25">
      <c r="B450" s="64"/>
      <c r="C450" s="64"/>
      <c r="D450" s="8"/>
      <c r="E450" s="8"/>
      <c r="F450" s="8"/>
      <c r="G450" s="8"/>
      <c r="H450" s="8"/>
      <c r="I450" s="64"/>
      <c r="J450" s="8"/>
      <c r="K450" s="64"/>
      <c r="L450" s="64"/>
      <c r="M450" s="64"/>
      <c r="N450" s="64"/>
      <c r="O450" s="64"/>
      <c r="P450" s="64"/>
      <c r="Q450" s="64"/>
    </row>
    <row r="451" spans="2:17" x14ac:dyDescent="0.25">
      <c r="B451" s="64"/>
      <c r="C451" s="64"/>
      <c r="D451" s="8"/>
      <c r="E451" s="8"/>
      <c r="F451" s="8"/>
      <c r="G451" s="8"/>
      <c r="H451" s="8"/>
      <c r="I451" s="64"/>
      <c r="J451" s="8"/>
      <c r="K451" s="64"/>
      <c r="L451" s="64"/>
      <c r="M451" s="64"/>
      <c r="N451" s="64"/>
      <c r="O451" s="64"/>
      <c r="P451" s="64"/>
      <c r="Q451" s="64"/>
    </row>
    <row r="452" spans="2:17" x14ac:dyDescent="0.25">
      <c r="B452" s="64"/>
      <c r="C452" s="64"/>
      <c r="D452" s="8"/>
      <c r="E452" s="8"/>
      <c r="F452" s="8"/>
      <c r="G452" s="8"/>
      <c r="H452" s="8"/>
      <c r="I452" s="64"/>
      <c r="J452" s="8"/>
      <c r="K452" s="64"/>
      <c r="L452" s="64"/>
      <c r="M452" s="64"/>
      <c r="N452" s="64"/>
      <c r="O452" s="64"/>
      <c r="P452" s="64"/>
      <c r="Q452" s="64"/>
    </row>
    <row r="453" spans="2:17" x14ac:dyDescent="0.25">
      <c r="B453" s="64"/>
      <c r="C453" s="64"/>
      <c r="D453" s="8"/>
      <c r="E453" s="8"/>
      <c r="F453" s="8"/>
      <c r="G453" s="8"/>
      <c r="H453" s="8"/>
      <c r="I453" s="64"/>
      <c r="J453" s="8"/>
      <c r="K453" s="64"/>
      <c r="L453" s="64"/>
      <c r="M453" s="64"/>
      <c r="N453" s="64"/>
      <c r="O453" s="64"/>
      <c r="P453" s="64"/>
      <c r="Q453" s="64"/>
    </row>
    <row r="454" spans="2:17" x14ac:dyDescent="0.25">
      <c r="B454" s="64"/>
      <c r="C454" s="64"/>
      <c r="D454" s="8"/>
      <c r="E454" s="8"/>
      <c r="F454" s="8"/>
      <c r="G454" s="8"/>
      <c r="H454" s="8"/>
      <c r="I454" s="64"/>
      <c r="J454" s="8"/>
      <c r="K454" s="64"/>
      <c r="L454" s="64"/>
      <c r="M454" s="64"/>
      <c r="N454" s="64"/>
      <c r="O454" s="64"/>
      <c r="P454" s="64"/>
      <c r="Q454" s="64"/>
    </row>
    <row r="455" spans="2:17" x14ac:dyDescent="0.25">
      <c r="B455" s="64"/>
      <c r="C455" s="64"/>
      <c r="D455" s="8"/>
      <c r="E455" s="8"/>
      <c r="F455" s="8"/>
      <c r="G455" s="8"/>
      <c r="H455" s="8"/>
      <c r="I455" s="64"/>
      <c r="J455" s="8"/>
      <c r="K455" s="64"/>
      <c r="L455" s="64"/>
      <c r="M455" s="64"/>
      <c r="N455" s="64"/>
      <c r="O455" s="64"/>
      <c r="P455" s="64"/>
      <c r="Q455" s="64"/>
    </row>
    <row r="456" spans="2:17" x14ac:dyDescent="0.25">
      <c r="B456" s="64"/>
      <c r="C456" s="64"/>
      <c r="D456" s="8"/>
      <c r="E456" s="8"/>
      <c r="F456" s="8"/>
      <c r="G456" s="8"/>
      <c r="H456" s="8"/>
      <c r="I456" s="64"/>
      <c r="J456" s="8"/>
      <c r="K456" s="64"/>
      <c r="L456" s="64"/>
      <c r="M456" s="64"/>
      <c r="N456" s="64"/>
      <c r="O456" s="64"/>
      <c r="P456" s="64"/>
      <c r="Q456" s="64"/>
    </row>
    <row r="457" spans="2:17" x14ac:dyDescent="0.25">
      <c r="B457" s="64"/>
      <c r="C457" s="64"/>
      <c r="D457" s="8"/>
      <c r="E457" s="8"/>
      <c r="F457" s="8"/>
      <c r="G457" s="8"/>
      <c r="H457" s="8"/>
      <c r="I457" s="64"/>
      <c r="J457" s="8"/>
      <c r="K457" s="64"/>
      <c r="L457" s="64"/>
      <c r="M457" s="64"/>
      <c r="N457" s="64"/>
      <c r="O457" s="64"/>
      <c r="P457" s="64"/>
      <c r="Q457" s="64"/>
    </row>
    <row r="458" spans="2:17" x14ac:dyDescent="0.25">
      <c r="B458" s="64"/>
      <c r="C458" s="64"/>
      <c r="D458" s="8"/>
      <c r="E458" s="8"/>
      <c r="F458" s="8"/>
      <c r="G458" s="8"/>
      <c r="H458" s="8"/>
      <c r="I458" s="64"/>
      <c r="J458" s="8"/>
      <c r="K458" s="64"/>
      <c r="L458" s="64"/>
      <c r="M458" s="64"/>
      <c r="N458" s="64"/>
      <c r="O458" s="64"/>
      <c r="P458" s="64"/>
      <c r="Q458" s="64"/>
    </row>
    <row r="459" spans="2:17" x14ac:dyDescent="0.25">
      <c r="B459" s="64"/>
      <c r="C459" s="64"/>
      <c r="D459" s="8"/>
      <c r="E459" s="8"/>
      <c r="F459" s="8"/>
      <c r="G459" s="8"/>
      <c r="H459" s="8"/>
      <c r="I459" s="64"/>
      <c r="J459" s="8"/>
      <c r="K459" s="64"/>
      <c r="L459" s="64"/>
      <c r="M459" s="64"/>
      <c r="N459" s="64"/>
      <c r="O459" s="64"/>
      <c r="P459" s="64"/>
      <c r="Q459" s="64"/>
    </row>
    <row r="460" spans="2:17" x14ac:dyDescent="0.25">
      <c r="B460" s="64"/>
      <c r="C460" s="64"/>
      <c r="D460" s="8"/>
      <c r="E460" s="8"/>
      <c r="F460" s="8"/>
      <c r="G460" s="8"/>
      <c r="H460" s="8"/>
      <c r="I460" s="64"/>
      <c r="J460" s="8"/>
      <c r="K460" s="64"/>
      <c r="L460" s="64"/>
      <c r="M460" s="64"/>
      <c r="N460" s="64"/>
      <c r="O460" s="64"/>
      <c r="P460" s="64"/>
      <c r="Q460" s="64"/>
    </row>
    <row r="461" spans="2:17" x14ac:dyDescent="0.25">
      <c r="B461" s="64"/>
      <c r="C461" s="64"/>
      <c r="D461" s="8"/>
      <c r="E461" s="8"/>
      <c r="F461" s="8"/>
      <c r="G461" s="8"/>
      <c r="H461" s="8"/>
      <c r="I461" s="64"/>
      <c r="J461" s="8"/>
      <c r="K461" s="64"/>
      <c r="L461" s="64"/>
      <c r="M461" s="64"/>
      <c r="N461" s="64"/>
      <c r="O461" s="64"/>
      <c r="P461" s="64"/>
      <c r="Q461" s="64"/>
    </row>
    <row r="462" spans="2:17" x14ac:dyDescent="0.25">
      <c r="B462" s="64"/>
      <c r="C462" s="64"/>
      <c r="D462" s="8"/>
      <c r="E462" s="8"/>
      <c r="F462" s="8"/>
      <c r="G462" s="8"/>
      <c r="H462" s="8"/>
      <c r="I462" s="64"/>
      <c r="J462" s="8"/>
      <c r="K462" s="64"/>
      <c r="L462" s="64"/>
      <c r="M462" s="64"/>
      <c r="N462" s="64"/>
      <c r="O462" s="64"/>
      <c r="P462" s="64"/>
      <c r="Q462" s="64"/>
    </row>
    <row r="463" spans="2:17" x14ac:dyDescent="0.25">
      <c r="B463" s="64"/>
      <c r="C463" s="64"/>
      <c r="D463" s="8"/>
      <c r="E463" s="8"/>
      <c r="F463" s="8"/>
      <c r="G463" s="8"/>
      <c r="H463" s="8"/>
      <c r="I463" s="64"/>
      <c r="J463" s="8"/>
      <c r="K463" s="64"/>
      <c r="L463" s="64"/>
      <c r="M463" s="64"/>
      <c r="N463" s="64"/>
      <c r="O463" s="64"/>
      <c r="P463" s="64"/>
      <c r="Q463" s="64"/>
    </row>
    <row r="464" spans="2:17" x14ac:dyDescent="0.25">
      <c r="B464" s="64"/>
      <c r="C464" s="64"/>
      <c r="D464" s="8"/>
      <c r="E464" s="8"/>
      <c r="F464" s="8"/>
      <c r="G464" s="8"/>
      <c r="H464" s="8"/>
      <c r="I464" s="64"/>
      <c r="J464" s="8"/>
      <c r="K464" s="64"/>
      <c r="L464" s="64"/>
      <c r="M464" s="64"/>
      <c r="N464" s="64"/>
      <c r="O464" s="64"/>
      <c r="P464" s="64"/>
      <c r="Q464" s="64"/>
    </row>
    <row r="465" spans="2:17" x14ac:dyDescent="0.25">
      <c r="B465" s="64"/>
      <c r="C465" s="64"/>
      <c r="D465" s="8"/>
      <c r="E465" s="8"/>
      <c r="F465" s="8"/>
      <c r="G465" s="8"/>
      <c r="H465" s="8"/>
      <c r="I465" s="64"/>
      <c r="J465" s="8"/>
      <c r="K465" s="64"/>
      <c r="L465" s="64"/>
      <c r="M465" s="64"/>
      <c r="N465" s="64"/>
      <c r="O465" s="64"/>
      <c r="P465" s="64"/>
      <c r="Q465" s="64"/>
    </row>
    <row r="466" spans="2:17" x14ac:dyDescent="0.25">
      <c r="B466" s="64"/>
      <c r="C466" s="64"/>
      <c r="D466" s="8"/>
      <c r="E466" s="8"/>
      <c r="F466" s="8"/>
      <c r="G466" s="8"/>
      <c r="H466" s="8"/>
      <c r="I466" s="64"/>
      <c r="J466" s="8"/>
      <c r="K466" s="64"/>
      <c r="L466" s="64"/>
      <c r="M466" s="64"/>
      <c r="N466" s="64"/>
      <c r="O466" s="64"/>
      <c r="P466" s="64"/>
      <c r="Q466" s="64"/>
    </row>
    <row r="467" spans="2:17" x14ac:dyDescent="0.25">
      <c r="B467" s="64"/>
      <c r="C467" s="64"/>
      <c r="D467" s="8"/>
      <c r="E467" s="8"/>
      <c r="F467" s="8"/>
      <c r="G467" s="8"/>
      <c r="H467" s="8"/>
      <c r="I467" s="64"/>
      <c r="J467" s="8"/>
      <c r="K467" s="64"/>
      <c r="L467" s="64"/>
      <c r="M467" s="64"/>
      <c r="N467" s="64"/>
      <c r="O467" s="64"/>
      <c r="P467" s="64"/>
      <c r="Q467" s="64"/>
    </row>
    <row r="468" spans="2:17" x14ac:dyDescent="0.25">
      <c r="B468" s="64"/>
      <c r="C468" s="64"/>
      <c r="D468" s="8"/>
      <c r="E468" s="8"/>
      <c r="F468" s="8"/>
      <c r="G468" s="8"/>
      <c r="H468" s="8"/>
      <c r="I468" s="64"/>
      <c r="J468" s="8"/>
      <c r="K468" s="64"/>
      <c r="L468" s="64"/>
      <c r="M468" s="64"/>
      <c r="N468" s="64"/>
      <c r="O468" s="64"/>
      <c r="P468" s="64"/>
      <c r="Q468" s="64"/>
    </row>
    <row r="469" spans="2:17" x14ac:dyDescent="0.25">
      <c r="B469" s="64"/>
      <c r="C469" s="64"/>
      <c r="D469" s="8"/>
      <c r="E469" s="8"/>
      <c r="F469" s="8"/>
      <c r="G469" s="8"/>
      <c r="H469" s="8"/>
      <c r="I469" s="64"/>
      <c r="J469" s="8"/>
      <c r="K469" s="64"/>
      <c r="L469" s="64"/>
      <c r="M469" s="64"/>
      <c r="N469" s="64"/>
      <c r="O469" s="64"/>
      <c r="P469" s="64"/>
      <c r="Q469" s="64"/>
    </row>
    <row r="470" spans="2:17" x14ac:dyDescent="0.25">
      <c r="B470" s="64"/>
      <c r="C470" s="64"/>
      <c r="D470" s="8"/>
      <c r="E470" s="8"/>
      <c r="F470" s="8"/>
      <c r="G470" s="8"/>
      <c r="H470" s="8"/>
      <c r="I470" s="64"/>
      <c r="J470" s="8"/>
      <c r="K470" s="64"/>
      <c r="L470" s="64"/>
      <c r="M470" s="64"/>
      <c r="N470" s="64"/>
      <c r="O470" s="64"/>
      <c r="P470" s="64"/>
      <c r="Q470" s="64"/>
    </row>
    <row r="471" spans="2:17" x14ac:dyDescent="0.25">
      <c r="B471" s="64"/>
      <c r="C471" s="64"/>
      <c r="D471" s="8"/>
      <c r="E471" s="8"/>
      <c r="F471" s="8"/>
      <c r="G471" s="8"/>
      <c r="H471" s="8"/>
      <c r="I471" s="64"/>
      <c r="J471" s="8"/>
      <c r="K471" s="64"/>
      <c r="L471" s="64"/>
      <c r="M471" s="64"/>
      <c r="N471" s="64"/>
      <c r="O471" s="64"/>
      <c r="P471" s="64"/>
      <c r="Q471" s="64"/>
    </row>
    <row r="472" spans="2:17" x14ac:dyDescent="0.25">
      <c r="B472" s="64"/>
      <c r="C472" s="64"/>
      <c r="D472" s="8"/>
      <c r="E472" s="8"/>
      <c r="F472" s="8"/>
      <c r="G472" s="8"/>
      <c r="H472" s="8"/>
      <c r="I472" s="64"/>
      <c r="J472" s="8"/>
      <c r="K472" s="64"/>
      <c r="L472" s="64"/>
      <c r="M472" s="64"/>
      <c r="N472" s="64"/>
      <c r="O472" s="64"/>
      <c r="P472" s="64"/>
      <c r="Q472" s="64"/>
    </row>
    <row r="473" spans="2:17" x14ac:dyDescent="0.25">
      <c r="B473" s="64"/>
      <c r="C473" s="64"/>
      <c r="D473" s="8"/>
      <c r="E473" s="8"/>
      <c r="F473" s="8"/>
      <c r="G473" s="8"/>
      <c r="H473" s="8"/>
      <c r="I473" s="64"/>
      <c r="J473" s="8"/>
      <c r="K473" s="64"/>
      <c r="L473" s="64"/>
      <c r="M473" s="64"/>
      <c r="N473" s="64"/>
      <c r="O473" s="64"/>
      <c r="P473" s="64"/>
      <c r="Q473" s="64"/>
    </row>
    <row r="474" spans="2:17" x14ac:dyDescent="0.25">
      <c r="B474" s="64"/>
      <c r="C474" s="64"/>
      <c r="D474" s="8"/>
      <c r="E474" s="8"/>
      <c r="F474" s="8"/>
      <c r="G474" s="8"/>
      <c r="H474" s="8"/>
      <c r="I474" s="64"/>
      <c r="J474" s="8"/>
      <c r="K474" s="64"/>
      <c r="L474" s="64"/>
      <c r="M474" s="64"/>
      <c r="N474" s="64"/>
      <c r="O474" s="64"/>
      <c r="P474" s="64"/>
      <c r="Q474" s="64"/>
    </row>
    <row r="475" spans="2:17" x14ac:dyDescent="0.25">
      <c r="B475" s="64"/>
      <c r="C475" s="64"/>
      <c r="D475" s="8"/>
      <c r="E475" s="8"/>
      <c r="F475" s="8"/>
      <c r="G475" s="8"/>
      <c r="H475" s="8"/>
      <c r="I475" s="64"/>
      <c r="J475" s="8"/>
      <c r="K475" s="64"/>
      <c r="L475" s="64"/>
      <c r="M475" s="64"/>
      <c r="N475" s="64"/>
      <c r="O475" s="64"/>
      <c r="P475" s="64"/>
      <c r="Q475" s="64"/>
    </row>
    <row r="476" spans="2:17" x14ac:dyDescent="0.25">
      <c r="B476" s="64"/>
      <c r="C476" s="64"/>
      <c r="D476" s="8"/>
      <c r="E476" s="8"/>
      <c r="F476" s="8"/>
      <c r="G476" s="8"/>
      <c r="H476" s="8"/>
      <c r="I476" s="64"/>
      <c r="J476" s="8"/>
      <c r="K476" s="64"/>
      <c r="L476" s="64"/>
      <c r="M476" s="64"/>
      <c r="N476" s="64"/>
      <c r="O476" s="64"/>
      <c r="P476" s="64"/>
      <c r="Q476" s="64"/>
    </row>
    <row r="477" spans="2:17" x14ac:dyDescent="0.25">
      <c r="B477" s="64"/>
      <c r="C477" s="64"/>
      <c r="D477" s="8"/>
      <c r="E477" s="8"/>
      <c r="F477" s="8"/>
      <c r="G477" s="8"/>
      <c r="H477" s="8"/>
      <c r="I477" s="64"/>
      <c r="J477" s="8"/>
      <c r="K477" s="64"/>
      <c r="L477" s="64"/>
      <c r="M477" s="64"/>
      <c r="N477" s="64"/>
      <c r="O477" s="64"/>
      <c r="P477" s="64"/>
      <c r="Q477" s="64"/>
    </row>
    <row r="478" spans="2:17" x14ac:dyDescent="0.25">
      <c r="B478" s="64"/>
      <c r="C478" s="64"/>
      <c r="D478" s="8"/>
      <c r="E478" s="8"/>
      <c r="F478" s="8"/>
      <c r="G478" s="8"/>
      <c r="H478" s="8"/>
      <c r="I478" s="64"/>
      <c r="J478" s="8"/>
      <c r="K478" s="64"/>
      <c r="L478" s="64"/>
      <c r="M478" s="64"/>
      <c r="N478" s="64"/>
      <c r="O478" s="64"/>
      <c r="P478" s="64"/>
      <c r="Q478" s="64"/>
    </row>
    <row r="479" spans="2:17" x14ac:dyDescent="0.25">
      <c r="B479" s="64"/>
      <c r="C479" s="64"/>
      <c r="D479" s="8"/>
      <c r="E479" s="8"/>
      <c r="F479" s="8"/>
      <c r="G479" s="8"/>
      <c r="H479" s="8"/>
      <c r="I479" s="64"/>
      <c r="J479" s="8"/>
      <c r="K479" s="64"/>
      <c r="L479" s="64"/>
      <c r="M479" s="64"/>
      <c r="N479" s="64"/>
      <c r="O479" s="64"/>
      <c r="P479" s="64"/>
      <c r="Q479" s="64"/>
    </row>
    <row r="480" spans="2:17" x14ac:dyDescent="0.25">
      <c r="B480" s="64"/>
      <c r="C480" s="64"/>
      <c r="D480" s="8"/>
      <c r="E480" s="8"/>
      <c r="F480" s="8"/>
      <c r="G480" s="8"/>
      <c r="H480" s="8"/>
      <c r="I480" s="64"/>
      <c r="J480" s="8"/>
      <c r="K480" s="64"/>
      <c r="L480" s="64"/>
      <c r="M480" s="64"/>
      <c r="N480" s="64"/>
      <c r="O480" s="64"/>
      <c r="P480" s="64"/>
      <c r="Q480" s="64"/>
    </row>
    <row r="481" spans="2:17" x14ac:dyDescent="0.25">
      <c r="B481" s="64"/>
      <c r="C481" s="64"/>
      <c r="D481" s="8"/>
      <c r="E481" s="8"/>
      <c r="F481" s="8"/>
      <c r="G481" s="8"/>
      <c r="H481" s="8"/>
      <c r="I481" s="64"/>
      <c r="J481" s="8"/>
      <c r="K481" s="64"/>
      <c r="L481" s="64"/>
      <c r="M481" s="64"/>
      <c r="N481" s="64"/>
      <c r="O481" s="64"/>
      <c r="P481" s="64"/>
      <c r="Q481" s="64"/>
    </row>
    <row r="482" spans="2:17" x14ac:dyDescent="0.25">
      <c r="B482" s="64"/>
      <c r="C482" s="64"/>
      <c r="D482" s="8"/>
      <c r="E482" s="8"/>
      <c r="F482" s="8"/>
      <c r="G482" s="8"/>
      <c r="H482" s="8"/>
      <c r="I482" s="64"/>
      <c r="J482" s="8"/>
      <c r="K482" s="64"/>
      <c r="L482" s="64"/>
      <c r="M482" s="64"/>
      <c r="N482" s="64"/>
      <c r="O482" s="64"/>
      <c r="P482" s="64"/>
      <c r="Q482" s="64"/>
    </row>
    <row r="483" spans="2:17" x14ac:dyDescent="0.25">
      <c r="B483" s="64"/>
      <c r="C483" s="64"/>
      <c r="D483" s="8"/>
      <c r="E483" s="8"/>
      <c r="F483" s="8"/>
      <c r="G483" s="8"/>
      <c r="H483" s="8"/>
      <c r="I483" s="64"/>
      <c r="J483" s="8"/>
      <c r="K483" s="64"/>
      <c r="L483" s="64"/>
      <c r="M483" s="64"/>
      <c r="N483" s="64"/>
      <c r="O483" s="64"/>
      <c r="P483" s="64"/>
      <c r="Q483" s="64"/>
    </row>
    <row r="484" spans="2:17" x14ac:dyDescent="0.25">
      <c r="B484" s="64"/>
      <c r="C484" s="64"/>
      <c r="D484" s="8"/>
      <c r="E484" s="8"/>
      <c r="F484" s="8"/>
      <c r="G484" s="8"/>
      <c r="H484" s="8"/>
      <c r="I484" s="64"/>
      <c r="J484" s="8"/>
      <c r="K484" s="64"/>
      <c r="L484" s="64"/>
      <c r="M484" s="64"/>
      <c r="N484" s="64"/>
      <c r="O484" s="64"/>
      <c r="P484" s="64"/>
      <c r="Q484" s="64"/>
    </row>
    <row r="485" spans="2:17" x14ac:dyDescent="0.25">
      <c r="B485" s="64"/>
      <c r="C485" s="64"/>
      <c r="D485" s="8"/>
      <c r="E485" s="8"/>
      <c r="F485" s="8"/>
      <c r="G485" s="8"/>
      <c r="H485" s="8"/>
      <c r="I485" s="64"/>
      <c r="J485" s="8"/>
      <c r="K485" s="64"/>
      <c r="L485" s="64"/>
      <c r="M485" s="64"/>
      <c r="N485" s="64"/>
      <c r="O485" s="64"/>
      <c r="P485" s="64"/>
      <c r="Q485" s="64"/>
    </row>
    <row r="486" spans="2:17" x14ac:dyDescent="0.25">
      <c r="B486" s="64"/>
      <c r="C486" s="64"/>
      <c r="D486" s="8"/>
      <c r="E486" s="8"/>
      <c r="F486" s="8"/>
      <c r="G486" s="8"/>
      <c r="H486" s="8"/>
      <c r="I486" s="64"/>
      <c r="J486" s="8"/>
      <c r="K486" s="64"/>
      <c r="L486" s="64"/>
      <c r="M486" s="64"/>
      <c r="N486" s="64"/>
      <c r="O486" s="64"/>
      <c r="P486" s="64"/>
      <c r="Q486" s="64"/>
    </row>
    <row r="487" spans="2:17" x14ac:dyDescent="0.25">
      <c r="B487" s="64"/>
      <c r="C487" s="64"/>
      <c r="D487" s="8"/>
      <c r="E487" s="8"/>
      <c r="F487" s="8"/>
      <c r="G487" s="8"/>
      <c r="H487" s="8"/>
      <c r="I487" s="64"/>
      <c r="J487" s="8"/>
      <c r="K487" s="64"/>
      <c r="L487" s="64"/>
      <c r="M487" s="64"/>
      <c r="N487" s="64"/>
      <c r="O487" s="64"/>
      <c r="P487" s="64"/>
      <c r="Q487" s="64"/>
    </row>
    <row r="488" spans="2:17" x14ac:dyDescent="0.25">
      <c r="B488" s="64"/>
      <c r="C488" s="64"/>
      <c r="D488" s="8"/>
      <c r="E488" s="8"/>
      <c r="F488" s="8"/>
      <c r="G488" s="8"/>
      <c r="H488" s="8"/>
      <c r="I488" s="64"/>
      <c r="J488" s="8"/>
      <c r="K488" s="64"/>
      <c r="L488" s="64"/>
      <c r="M488" s="64"/>
      <c r="N488" s="64"/>
      <c r="O488" s="64"/>
      <c r="P488" s="64"/>
      <c r="Q488" s="64"/>
    </row>
    <row r="489" spans="2:17" x14ac:dyDescent="0.25">
      <c r="B489" s="64"/>
      <c r="C489" s="64"/>
      <c r="D489" s="8"/>
      <c r="E489" s="8"/>
      <c r="F489" s="8"/>
      <c r="G489" s="8"/>
      <c r="H489" s="8"/>
      <c r="I489" s="64"/>
      <c r="J489" s="8"/>
      <c r="K489" s="64"/>
      <c r="L489" s="64"/>
      <c r="M489" s="64"/>
      <c r="N489" s="64"/>
      <c r="O489" s="64"/>
      <c r="P489" s="64"/>
      <c r="Q489" s="64"/>
    </row>
    <row r="490" spans="2:17" x14ac:dyDescent="0.25">
      <c r="B490" s="64"/>
      <c r="C490" s="64"/>
      <c r="D490" s="8"/>
      <c r="E490" s="8"/>
      <c r="F490" s="8"/>
      <c r="G490" s="8"/>
      <c r="H490" s="8"/>
      <c r="I490" s="64"/>
      <c r="J490" s="8"/>
      <c r="K490" s="64"/>
      <c r="L490" s="64"/>
      <c r="M490" s="64"/>
      <c r="N490" s="64"/>
      <c r="O490" s="64"/>
      <c r="P490" s="64"/>
      <c r="Q490" s="64"/>
    </row>
    <row r="491" spans="2:17" x14ac:dyDescent="0.25">
      <c r="B491" s="64"/>
      <c r="C491" s="64"/>
      <c r="D491" s="8"/>
      <c r="E491" s="8"/>
      <c r="F491" s="8"/>
      <c r="G491" s="8"/>
      <c r="H491" s="8"/>
      <c r="I491" s="64"/>
      <c r="J491" s="8"/>
      <c r="K491" s="64"/>
      <c r="L491" s="64"/>
      <c r="M491" s="64"/>
      <c r="N491" s="64"/>
      <c r="O491" s="64"/>
      <c r="P491" s="64"/>
      <c r="Q491" s="64"/>
    </row>
    <row r="492" spans="2:17" x14ac:dyDescent="0.25">
      <c r="B492" s="64"/>
      <c r="C492" s="64"/>
      <c r="D492" s="8"/>
      <c r="E492" s="8"/>
      <c r="F492" s="8"/>
      <c r="G492" s="8"/>
      <c r="H492" s="8"/>
      <c r="I492" s="64"/>
      <c r="J492" s="8"/>
      <c r="K492" s="64"/>
      <c r="L492" s="64"/>
      <c r="M492" s="64"/>
      <c r="N492" s="64"/>
      <c r="O492" s="64"/>
      <c r="P492" s="64"/>
      <c r="Q492" s="64"/>
    </row>
    <row r="493" spans="2:17" x14ac:dyDescent="0.25">
      <c r="B493" s="64"/>
      <c r="C493" s="64"/>
      <c r="D493" s="8"/>
      <c r="E493" s="8"/>
      <c r="F493" s="8"/>
      <c r="G493" s="8"/>
      <c r="H493" s="8"/>
      <c r="I493" s="64"/>
      <c r="J493" s="8"/>
      <c r="K493" s="64"/>
      <c r="L493" s="64"/>
      <c r="M493" s="64"/>
      <c r="N493" s="64"/>
      <c r="O493" s="64"/>
      <c r="P493" s="64"/>
      <c r="Q493" s="64"/>
    </row>
    <row r="494" spans="2:17" x14ac:dyDescent="0.25">
      <c r="B494" s="64"/>
      <c r="C494" s="64"/>
      <c r="D494" s="8"/>
      <c r="E494" s="8"/>
      <c r="F494" s="8"/>
      <c r="G494" s="8"/>
      <c r="H494" s="8"/>
      <c r="I494" s="64"/>
      <c r="J494" s="8"/>
      <c r="K494" s="64"/>
      <c r="L494" s="64"/>
      <c r="M494" s="64"/>
      <c r="N494" s="64"/>
      <c r="O494" s="64"/>
      <c r="P494" s="64"/>
      <c r="Q494" s="64"/>
    </row>
    <row r="495" spans="2:17" x14ac:dyDescent="0.25">
      <c r="B495" s="64"/>
      <c r="C495" s="64"/>
      <c r="D495" s="8"/>
      <c r="E495" s="8"/>
      <c r="F495" s="8"/>
      <c r="G495" s="8"/>
      <c r="H495" s="8"/>
      <c r="I495" s="64"/>
      <c r="J495" s="8"/>
      <c r="K495" s="64"/>
      <c r="L495" s="64"/>
      <c r="M495" s="64"/>
      <c r="N495" s="64"/>
      <c r="O495" s="64"/>
      <c r="P495" s="64"/>
      <c r="Q495" s="64"/>
    </row>
    <row r="496" spans="2:17" x14ac:dyDescent="0.25">
      <c r="B496" s="64"/>
      <c r="C496" s="64"/>
      <c r="D496" s="8"/>
      <c r="E496" s="8"/>
      <c r="F496" s="8"/>
      <c r="G496" s="8"/>
      <c r="H496" s="8"/>
      <c r="I496" s="64"/>
      <c r="J496" s="8"/>
      <c r="K496" s="64"/>
      <c r="L496" s="64"/>
      <c r="M496" s="64"/>
      <c r="N496" s="64"/>
      <c r="O496" s="64"/>
      <c r="P496" s="64"/>
      <c r="Q496" s="64"/>
    </row>
    <row r="497" spans="2:17" x14ac:dyDescent="0.25">
      <c r="B497" s="64"/>
      <c r="C497" s="64"/>
      <c r="D497" s="8"/>
      <c r="E497" s="8"/>
      <c r="F497" s="8"/>
      <c r="G497" s="8"/>
      <c r="H497" s="8"/>
      <c r="I497" s="64"/>
      <c r="J497" s="8"/>
      <c r="K497" s="64"/>
      <c r="L497" s="64"/>
      <c r="M497" s="64"/>
      <c r="N497" s="64"/>
      <c r="O497" s="64"/>
      <c r="P497" s="64"/>
      <c r="Q497" s="64"/>
    </row>
    <row r="498" spans="2:17" x14ac:dyDescent="0.25">
      <c r="B498" s="64"/>
      <c r="C498" s="64"/>
      <c r="D498" s="8"/>
      <c r="E498" s="8"/>
      <c r="F498" s="8"/>
      <c r="G498" s="8"/>
      <c r="H498" s="8"/>
      <c r="I498" s="64"/>
      <c r="J498" s="8"/>
      <c r="K498" s="64"/>
      <c r="L498" s="64"/>
      <c r="M498" s="64"/>
      <c r="N498" s="64"/>
      <c r="O498" s="64"/>
      <c r="P498" s="64"/>
      <c r="Q498" s="64"/>
    </row>
    <row r="499" spans="2:17" x14ac:dyDescent="0.25">
      <c r="B499" s="64"/>
      <c r="C499" s="64"/>
      <c r="D499" s="8"/>
      <c r="E499" s="8"/>
      <c r="F499" s="8"/>
      <c r="G499" s="8"/>
      <c r="H499" s="8"/>
      <c r="I499" s="64"/>
      <c r="J499" s="8"/>
      <c r="K499" s="64"/>
      <c r="L499" s="64"/>
      <c r="M499" s="64"/>
      <c r="N499" s="64"/>
      <c r="O499" s="64"/>
      <c r="P499" s="64"/>
      <c r="Q499" s="64"/>
    </row>
    <row r="500" spans="2:17" x14ac:dyDescent="0.25">
      <c r="B500" s="64"/>
      <c r="C500" s="64"/>
      <c r="D500" s="8"/>
      <c r="E500" s="8"/>
      <c r="F500" s="8"/>
      <c r="G500" s="8"/>
      <c r="H500" s="8"/>
      <c r="I500" s="64"/>
      <c r="J500" s="8"/>
      <c r="K500" s="64"/>
      <c r="L500" s="64"/>
      <c r="M500" s="64"/>
      <c r="N500" s="64"/>
      <c r="O500" s="64"/>
      <c r="P500" s="64"/>
      <c r="Q500" s="64"/>
    </row>
    <row r="501" spans="2:17" x14ac:dyDescent="0.25">
      <c r="B501" s="64"/>
      <c r="C501" s="64"/>
      <c r="D501" s="8"/>
      <c r="E501" s="8"/>
      <c r="F501" s="8"/>
      <c r="G501" s="8"/>
      <c r="H501" s="8"/>
      <c r="I501" s="64"/>
      <c r="J501" s="8"/>
      <c r="K501" s="64"/>
      <c r="L501" s="64"/>
      <c r="M501" s="64"/>
      <c r="N501" s="64"/>
      <c r="O501" s="64"/>
      <c r="P501" s="64"/>
      <c r="Q501" s="64"/>
    </row>
    <row r="502" spans="2:17" x14ac:dyDescent="0.25">
      <c r="B502" s="64"/>
      <c r="C502" s="64"/>
      <c r="D502" s="8"/>
      <c r="E502" s="8"/>
      <c r="F502" s="8"/>
      <c r="G502" s="8"/>
      <c r="H502" s="8"/>
      <c r="I502" s="64"/>
      <c r="J502" s="8"/>
      <c r="K502" s="64"/>
      <c r="L502" s="64"/>
      <c r="M502" s="64"/>
      <c r="N502" s="64"/>
      <c r="O502" s="64"/>
      <c r="P502" s="64"/>
      <c r="Q502" s="64"/>
    </row>
    <row r="503" spans="2:17" x14ac:dyDescent="0.25">
      <c r="B503" s="64"/>
      <c r="C503" s="64"/>
      <c r="D503" s="8"/>
      <c r="E503" s="8"/>
      <c r="F503" s="8"/>
      <c r="G503" s="8"/>
      <c r="H503" s="8"/>
      <c r="I503" s="64"/>
      <c r="J503" s="8"/>
      <c r="K503" s="64"/>
      <c r="L503" s="64"/>
      <c r="M503" s="64"/>
      <c r="N503" s="64"/>
      <c r="O503" s="64"/>
      <c r="P503" s="64"/>
      <c r="Q503" s="64"/>
    </row>
    <row r="504" spans="2:17" x14ac:dyDescent="0.25">
      <c r="B504" s="64"/>
      <c r="C504" s="64"/>
      <c r="D504" s="8"/>
      <c r="E504" s="8"/>
      <c r="F504" s="8"/>
      <c r="G504" s="8"/>
      <c r="H504" s="8"/>
      <c r="I504" s="64"/>
      <c r="J504" s="8"/>
      <c r="K504" s="64"/>
      <c r="L504" s="64"/>
      <c r="M504" s="64"/>
      <c r="N504" s="64"/>
      <c r="O504" s="64"/>
      <c r="P504" s="64"/>
      <c r="Q504" s="64"/>
    </row>
    <row r="505" spans="2:17" x14ac:dyDescent="0.25">
      <c r="B505" s="64"/>
      <c r="C505" s="64"/>
      <c r="D505" s="8"/>
      <c r="E505" s="8"/>
      <c r="F505" s="8"/>
      <c r="G505" s="8"/>
      <c r="H505" s="8"/>
      <c r="I505" s="64"/>
      <c r="J505" s="8"/>
      <c r="K505" s="64"/>
      <c r="L505" s="64"/>
      <c r="M505" s="64"/>
      <c r="N505" s="64"/>
      <c r="O505" s="64"/>
      <c r="P505" s="64"/>
      <c r="Q505" s="64"/>
    </row>
    <row r="506" spans="2:17" x14ac:dyDescent="0.25">
      <c r="B506" s="64"/>
      <c r="C506" s="64"/>
      <c r="D506" s="8"/>
      <c r="E506" s="8"/>
      <c r="F506" s="8"/>
      <c r="G506" s="8"/>
      <c r="H506" s="8"/>
      <c r="I506" s="64"/>
      <c r="J506" s="8"/>
      <c r="K506" s="64"/>
      <c r="L506" s="64"/>
      <c r="M506" s="64"/>
      <c r="N506" s="64"/>
      <c r="O506" s="64"/>
      <c r="P506" s="64"/>
      <c r="Q506" s="64"/>
    </row>
    <row r="507" spans="2:17" x14ac:dyDescent="0.25">
      <c r="B507" s="64"/>
      <c r="C507" s="64"/>
      <c r="D507" s="8"/>
      <c r="E507" s="8"/>
      <c r="F507" s="8"/>
      <c r="G507" s="8"/>
      <c r="H507" s="8"/>
      <c r="I507" s="64"/>
      <c r="J507" s="8"/>
      <c r="K507" s="64"/>
      <c r="L507" s="64"/>
      <c r="M507" s="64"/>
      <c r="N507" s="64"/>
      <c r="O507" s="64"/>
      <c r="P507" s="64"/>
      <c r="Q507" s="64"/>
    </row>
    <row r="508" spans="2:17" x14ac:dyDescent="0.25">
      <c r="B508" s="64"/>
      <c r="C508" s="64"/>
      <c r="D508" s="8"/>
      <c r="E508" s="8"/>
      <c r="F508" s="8"/>
      <c r="G508" s="8"/>
      <c r="H508" s="8"/>
      <c r="I508" s="64"/>
      <c r="J508" s="8"/>
      <c r="K508" s="64"/>
      <c r="L508" s="64"/>
      <c r="M508" s="64"/>
      <c r="N508" s="64"/>
      <c r="O508" s="64"/>
      <c r="P508" s="64"/>
      <c r="Q508" s="64"/>
    </row>
    <row r="509" spans="2:17" x14ac:dyDescent="0.25">
      <c r="B509" s="64"/>
      <c r="C509" s="64"/>
      <c r="D509" s="8"/>
      <c r="E509" s="8"/>
      <c r="F509" s="8"/>
      <c r="G509" s="8"/>
      <c r="H509" s="8"/>
      <c r="I509" s="64"/>
      <c r="J509" s="8"/>
      <c r="K509" s="64"/>
      <c r="L509" s="64"/>
      <c r="M509" s="64"/>
      <c r="N509" s="64"/>
      <c r="O509" s="64"/>
      <c r="P509" s="64"/>
      <c r="Q509" s="64"/>
    </row>
    <row r="510" spans="2:17" x14ac:dyDescent="0.25">
      <c r="B510" s="64"/>
      <c r="C510" s="64"/>
      <c r="D510" s="8"/>
      <c r="E510" s="8"/>
      <c r="F510" s="8"/>
      <c r="G510" s="8"/>
      <c r="H510" s="8"/>
      <c r="I510" s="64"/>
      <c r="J510" s="8"/>
      <c r="K510" s="64"/>
      <c r="L510" s="64"/>
      <c r="M510" s="64"/>
      <c r="N510" s="64"/>
      <c r="O510" s="64"/>
      <c r="P510" s="64"/>
      <c r="Q510" s="64"/>
    </row>
    <row r="511" spans="2:17" x14ac:dyDescent="0.25">
      <c r="B511" s="64"/>
      <c r="C511" s="64"/>
      <c r="D511" s="8"/>
      <c r="E511" s="8"/>
      <c r="F511" s="8"/>
      <c r="G511" s="8"/>
      <c r="H511" s="8"/>
      <c r="I511" s="64"/>
      <c r="J511" s="8"/>
      <c r="K511" s="64"/>
      <c r="L511" s="64"/>
      <c r="M511" s="64"/>
      <c r="N511" s="64"/>
      <c r="O511" s="64"/>
      <c r="P511" s="64"/>
      <c r="Q511" s="64"/>
    </row>
    <row r="512" spans="2:17" x14ac:dyDescent="0.25">
      <c r="B512" s="64"/>
      <c r="C512" s="64"/>
      <c r="D512" s="8"/>
      <c r="E512" s="8"/>
      <c r="F512" s="8"/>
      <c r="G512" s="8"/>
      <c r="H512" s="8"/>
      <c r="I512" s="64"/>
      <c r="J512" s="8"/>
      <c r="K512" s="64"/>
      <c r="L512" s="64"/>
      <c r="M512" s="64"/>
      <c r="N512" s="64"/>
      <c r="O512" s="64"/>
      <c r="P512" s="64"/>
      <c r="Q512" s="64"/>
    </row>
    <row r="513" spans="2:17" x14ac:dyDescent="0.25">
      <c r="B513" s="64"/>
      <c r="C513" s="64"/>
      <c r="D513" s="8"/>
      <c r="E513" s="8"/>
      <c r="F513" s="8"/>
      <c r="G513" s="8"/>
      <c r="H513" s="8"/>
      <c r="I513" s="64"/>
      <c r="J513" s="8"/>
      <c r="K513" s="64"/>
      <c r="L513" s="64"/>
      <c r="M513" s="64"/>
      <c r="N513" s="64"/>
      <c r="O513" s="64"/>
      <c r="P513" s="64"/>
      <c r="Q513" s="64"/>
    </row>
    <row r="514" spans="2:17" x14ac:dyDescent="0.25">
      <c r="B514" s="64"/>
      <c r="C514" s="64"/>
      <c r="D514" s="8"/>
      <c r="E514" s="8"/>
      <c r="F514" s="8"/>
      <c r="G514" s="8"/>
      <c r="H514" s="8"/>
      <c r="I514" s="64"/>
      <c r="J514" s="8"/>
      <c r="K514" s="64"/>
      <c r="L514" s="64"/>
      <c r="M514" s="64"/>
      <c r="N514" s="64"/>
      <c r="O514" s="64"/>
      <c r="P514" s="64"/>
      <c r="Q514" s="64"/>
    </row>
    <row r="515" spans="2:17" x14ac:dyDescent="0.25">
      <c r="B515" s="64"/>
      <c r="C515" s="64"/>
      <c r="D515" s="8"/>
      <c r="E515" s="8"/>
      <c r="F515" s="8"/>
      <c r="G515" s="8"/>
      <c r="H515" s="8"/>
      <c r="I515" s="64"/>
      <c r="J515" s="8"/>
      <c r="K515" s="64"/>
      <c r="L515" s="64"/>
      <c r="M515" s="64"/>
      <c r="N515" s="64"/>
      <c r="O515" s="64"/>
      <c r="P515" s="64"/>
      <c r="Q515" s="64"/>
    </row>
    <row r="516" spans="2:17" x14ac:dyDescent="0.25">
      <c r="B516" s="64"/>
      <c r="C516" s="64"/>
      <c r="D516" s="8"/>
      <c r="E516" s="8"/>
      <c r="F516" s="8"/>
      <c r="G516" s="8"/>
      <c r="H516" s="8"/>
      <c r="I516" s="64"/>
      <c r="J516" s="8"/>
      <c r="K516" s="64"/>
      <c r="L516" s="64"/>
      <c r="M516" s="64"/>
      <c r="N516" s="64"/>
      <c r="O516" s="64"/>
      <c r="P516" s="64"/>
      <c r="Q516" s="64"/>
    </row>
    <row r="517" spans="2:17" x14ac:dyDescent="0.25">
      <c r="B517" s="64"/>
      <c r="C517" s="64"/>
      <c r="D517" s="8"/>
      <c r="E517" s="8"/>
      <c r="F517" s="8"/>
      <c r="G517" s="8"/>
      <c r="H517" s="8"/>
      <c r="I517" s="64"/>
      <c r="J517" s="8"/>
      <c r="K517" s="64"/>
      <c r="L517" s="64"/>
      <c r="M517" s="64"/>
      <c r="N517" s="64"/>
      <c r="O517" s="64"/>
      <c r="P517" s="64"/>
      <c r="Q517" s="64"/>
    </row>
    <row r="518" spans="2:17" x14ac:dyDescent="0.25">
      <c r="B518" s="64"/>
      <c r="C518" s="64"/>
      <c r="D518" s="8"/>
      <c r="E518" s="8"/>
      <c r="F518" s="8"/>
      <c r="G518" s="8"/>
      <c r="H518" s="8"/>
      <c r="I518" s="64"/>
      <c r="J518" s="8"/>
      <c r="K518" s="64"/>
      <c r="L518" s="64"/>
      <c r="M518" s="64"/>
      <c r="N518" s="64"/>
      <c r="O518" s="64"/>
      <c r="P518" s="64"/>
      <c r="Q518" s="64"/>
    </row>
    <row r="519" spans="2:17" x14ac:dyDescent="0.25">
      <c r="B519" s="64"/>
      <c r="C519" s="64"/>
      <c r="D519" s="8"/>
      <c r="E519" s="8"/>
      <c r="F519" s="8"/>
      <c r="G519" s="8"/>
      <c r="H519" s="8"/>
      <c r="I519" s="64"/>
      <c r="J519" s="8"/>
      <c r="K519" s="64"/>
      <c r="L519" s="64"/>
      <c r="M519" s="64"/>
      <c r="N519" s="64"/>
      <c r="O519" s="64"/>
      <c r="P519" s="64"/>
      <c r="Q519" s="64"/>
    </row>
    <row r="520" spans="2:17" x14ac:dyDescent="0.25">
      <c r="B520" s="64"/>
      <c r="C520" s="64"/>
      <c r="D520" s="8"/>
      <c r="E520" s="8"/>
      <c r="F520" s="8"/>
      <c r="G520" s="8"/>
      <c r="H520" s="8"/>
      <c r="I520" s="64"/>
      <c r="J520" s="8"/>
      <c r="K520" s="64"/>
      <c r="L520" s="64"/>
      <c r="M520" s="64"/>
      <c r="N520" s="64"/>
      <c r="O520" s="64"/>
      <c r="P520" s="64"/>
      <c r="Q520" s="64"/>
    </row>
    <row r="521" spans="2:17" x14ac:dyDescent="0.25">
      <c r="B521" s="64"/>
      <c r="C521" s="64"/>
      <c r="D521" s="8"/>
      <c r="E521" s="8"/>
      <c r="F521" s="8"/>
      <c r="G521" s="8"/>
      <c r="H521" s="8"/>
      <c r="I521" s="64"/>
      <c r="J521" s="8"/>
      <c r="K521" s="64"/>
      <c r="L521" s="64"/>
      <c r="M521" s="64"/>
      <c r="N521" s="64"/>
      <c r="O521" s="64"/>
      <c r="P521" s="64"/>
      <c r="Q521" s="64"/>
    </row>
    <row r="522" spans="2:17" x14ac:dyDescent="0.25">
      <c r="B522" s="64"/>
      <c r="C522" s="64"/>
      <c r="D522" s="8"/>
      <c r="E522" s="8"/>
      <c r="F522" s="8"/>
      <c r="G522" s="8"/>
      <c r="H522" s="8"/>
      <c r="I522" s="64"/>
      <c r="J522" s="8"/>
      <c r="K522" s="64"/>
      <c r="L522" s="64"/>
      <c r="M522" s="64"/>
      <c r="N522" s="64"/>
      <c r="O522" s="64"/>
      <c r="P522" s="64"/>
      <c r="Q522" s="64"/>
    </row>
    <row r="523" spans="2:17" x14ac:dyDescent="0.25">
      <c r="B523" s="64"/>
      <c r="C523" s="64"/>
      <c r="D523" s="8"/>
      <c r="E523" s="8"/>
      <c r="F523" s="8"/>
      <c r="G523" s="8"/>
      <c r="H523" s="8"/>
      <c r="I523" s="64"/>
      <c r="J523" s="8"/>
      <c r="K523" s="64"/>
      <c r="L523" s="64"/>
      <c r="M523" s="64"/>
      <c r="N523" s="64"/>
      <c r="O523" s="64"/>
      <c r="P523" s="64"/>
      <c r="Q523" s="64"/>
    </row>
    <row r="524" spans="2:17" x14ac:dyDescent="0.25">
      <c r="B524" s="64"/>
      <c r="C524" s="64"/>
      <c r="D524" s="8"/>
      <c r="E524" s="8"/>
      <c r="F524" s="8"/>
      <c r="G524" s="8"/>
      <c r="H524" s="8"/>
      <c r="I524" s="64"/>
      <c r="J524" s="8"/>
      <c r="K524" s="64"/>
      <c r="L524" s="64"/>
      <c r="M524" s="64"/>
      <c r="N524" s="64"/>
      <c r="O524" s="64"/>
      <c r="P524" s="64"/>
      <c r="Q524" s="64"/>
    </row>
    <row r="525" spans="2:17" x14ac:dyDescent="0.25">
      <c r="B525" s="64"/>
      <c r="C525" s="64"/>
      <c r="D525" s="8"/>
      <c r="E525" s="8"/>
      <c r="F525" s="8"/>
      <c r="G525" s="8"/>
      <c r="H525" s="8"/>
      <c r="I525" s="64"/>
      <c r="J525" s="8"/>
      <c r="K525" s="64"/>
      <c r="L525" s="64"/>
      <c r="M525" s="64"/>
      <c r="N525" s="64"/>
      <c r="O525" s="64"/>
      <c r="P525" s="64"/>
      <c r="Q525" s="64"/>
    </row>
    <row r="526" spans="2:17" x14ac:dyDescent="0.25">
      <c r="B526" s="64"/>
      <c r="C526" s="64"/>
      <c r="D526" s="8"/>
      <c r="E526" s="8"/>
      <c r="F526" s="8"/>
      <c r="G526" s="8"/>
      <c r="H526" s="8"/>
      <c r="I526" s="64"/>
      <c r="J526" s="8"/>
      <c r="K526" s="64"/>
      <c r="L526" s="64"/>
      <c r="M526" s="64"/>
      <c r="N526" s="64"/>
      <c r="O526" s="64"/>
      <c r="P526" s="64"/>
      <c r="Q526" s="64"/>
    </row>
    <row r="527" spans="2:17" x14ac:dyDescent="0.25">
      <c r="B527" s="64"/>
      <c r="C527" s="64"/>
      <c r="D527" s="8"/>
      <c r="E527" s="8"/>
      <c r="F527" s="8"/>
      <c r="G527" s="8"/>
      <c r="H527" s="8"/>
      <c r="I527" s="64"/>
      <c r="J527" s="8"/>
      <c r="K527" s="64"/>
      <c r="L527" s="64"/>
      <c r="M527" s="64"/>
      <c r="N527" s="64"/>
      <c r="O527" s="64"/>
      <c r="P527" s="64"/>
      <c r="Q527" s="64"/>
    </row>
    <row r="528" spans="2:17" x14ac:dyDescent="0.25">
      <c r="B528" s="64"/>
      <c r="C528" s="64"/>
      <c r="D528" s="8"/>
      <c r="E528" s="8"/>
      <c r="F528" s="8"/>
      <c r="G528" s="8"/>
      <c r="H528" s="8"/>
      <c r="I528" s="64"/>
      <c r="J528" s="8"/>
      <c r="K528" s="64"/>
      <c r="L528" s="64"/>
      <c r="M528" s="64"/>
      <c r="N528" s="64"/>
      <c r="O528" s="64"/>
      <c r="P528" s="64"/>
      <c r="Q528" s="64"/>
    </row>
    <row r="529" spans="2:17" x14ac:dyDescent="0.25">
      <c r="B529" s="64"/>
      <c r="C529" s="64"/>
      <c r="D529" s="8"/>
      <c r="E529" s="8"/>
      <c r="F529" s="8"/>
      <c r="G529" s="8"/>
      <c r="H529" s="8"/>
      <c r="I529" s="64"/>
      <c r="J529" s="8"/>
      <c r="K529" s="64"/>
      <c r="L529" s="64"/>
      <c r="M529" s="64"/>
      <c r="N529" s="64"/>
      <c r="O529" s="64"/>
      <c r="P529" s="64"/>
      <c r="Q529" s="64"/>
    </row>
    <row r="530" spans="2:17" x14ac:dyDescent="0.25">
      <c r="B530" s="64"/>
      <c r="C530" s="64"/>
      <c r="D530" s="8"/>
      <c r="E530" s="8"/>
      <c r="F530" s="8"/>
      <c r="G530" s="8"/>
      <c r="H530" s="8"/>
      <c r="I530" s="64"/>
      <c r="J530" s="8"/>
      <c r="K530" s="64"/>
      <c r="L530" s="64"/>
      <c r="M530" s="64"/>
      <c r="N530" s="64"/>
      <c r="O530" s="64"/>
      <c r="P530" s="64"/>
      <c r="Q530" s="64"/>
    </row>
    <row r="531" spans="2:17" x14ac:dyDescent="0.25">
      <c r="B531" s="64"/>
      <c r="C531" s="64"/>
      <c r="D531" s="8"/>
      <c r="E531" s="8"/>
      <c r="F531" s="8"/>
      <c r="G531" s="8"/>
      <c r="H531" s="8"/>
      <c r="I531" s="64"/>
      <c r="J531" s="8"/>
      <c r="K531" s="64"/>
      <c r="L531" s="64"/>
      <c r="M531" s="64"/>
      <c r="N531" s="64"/>
      <c r="O531" s="64"/>
      <c r="P531" s="64"/>
      <c r="Q531" s="64"/>
    </row>
    <row r="532" spans="2:17" x14ac:dyDescent="0.25">
      <c r="B532" s="64"/>
      <c r="C532" s="64"/>
      <c r="D532" s="8"/>
      <c r="E532" s="8"/>
      <c r="F532" s="8"/>
      <c r="G532" s="8"/>
      <c r="H532" s="8"/>
      <c r="I532" s="64"/>
      <c r="J532" s="8"/>
      <c r="K532" s="64"/>
      <c r="L532" s="64"/>
      <c r="M532" s="64"/>
      <c r="N532" s="64"/>
      <c r="O532" s="64"/>
      <c r="P532" s="64"/>
      <c r="Q532" s="64"/>
    </row>
    <row r="533" spans="2:17" x14ac:dyDescent="0.25">
      <c r="B533" s="64"/>
      <c r="C533" s="64"/>
      <c r="D533" s="8"/>
      <c r="E533" s="8"/>
      <c r="F533" s="8"/>
      <c r="G533" s="8"/>
      <c r="H533" s="8"/>
      <c r="I533" s="64"/>
      <c r="J533" s="8"/>
      <c r="K533" s="64"/>
      <c r="L533" s="64"/>
      <c r="M533" s="64"/>
      <c r="N533" s="64"/>
      <c r="O533" s="64"/>
      <c r="P533" s="64"/>
      <c r="Q533" s="64"/>
    </row>
    <row r="534" spans="2:17" x14ac:dyDescent="0.25">
      <c r="B534" s="64"/>
      <c r="C534" s="64"/>
      <c r="D534" s="8"/>
      <c r="E534" s="8"/>
      <c r="F534" s="8"/>
      <c r="G534" s="8"/>
      <c r="H534" s="8"/>
      <c r="I534" s="64"/>
      <c r="J534" s="8"/>
      <c r="K534" s="64"/>
      <c r="L534" s="64"/>
      <c r="M534" s="64"/>
      <c r="N534" s="64"/>
      <c r="O534" s="64"/>
      <c r="P534" s="64"/>
      <c r="Q534" s="64"/>
    </row>
    <row r="535" spans="2:17" x14ac:dyDescent="0.25">
      <c r="B535" s="64"/>
      <c r="C535" s="64"/>
      <c r="D535" s="8"/>
      <c r="E535" s="8"/>
      <c r="F535" s="8"/>
      <c r="G535" s="8"/>
      <c r="H535" s="8"/>
      <c r="I535" s="64"/>
      <c r="J535" s="8"/>
      <c r="K535" s="64"/>
      <c r="L535" s="64"/>
      <c r="M535" s="64"/>
      <c r="N535" s="64"/>
      <c r="O535" s="64"/>
      <c r="P535" s="64"/>
      <c r="Q535" s="64"/>
    </row>
    <row r="536" spans="2:17" x14ac:dyDescent="0.25">
      <c r="B536" s="64"/>
      <c r="C536" s="64"/>
      <c r="D536" s="8"/>
      <c r="E536" s="8"/>
      <c r="F536" s="8"/>
      <c r="G536" s="8"/>
      <c r="H536" s="8"/>
      <c r="I536" s="64"/>
      <c r="J536" s="8"/>
      <c r="K536" s="64"/>
      <c r="L536" s="64"/>
      <c r="M536" s="64"/>
      <c r="N536" s="64"/>
      <c r="O536" s="64"/>
      <c r="P536" s="64"/>
      <c r="Q536" s="64"/>
    </row>
    <row r="537" spans="2:17" x14ac:dyDescent="0.25">
      <c r="B537" s="64"/>
      <c r="C537" s="64"/>
      <c r="D537" s="8"/>
      <c r="E537" s="8"/>
      <c r="F537" s="8"/>
      <c r="G537" s="8"/>
      <c r="H537" s="8"/>
      <c r="I537" s="64"/>
      <c r="J537" s="8"/>
      <c r="K537" s="64"/>
      <c r="L537" s="64"/>
      <c r="M537" s="64"/>
      <c r="N537" s="64"/>
      <c r="O537" s="64"/>
      <c r="P537" s="64"/>
      <c r="Q537" s="64"/>
    </row>
    <row r="538" spans="2:17" x14ac:dyDescent="0.25">
      <c r="B538" s="64"/>
      <c r="C538" s="64"/>
      <c r="D538" s="8"/>
      <c r="E538" s="8"/>
      <c r="F538" s="8"/>
      <c r="G538" s="8"/>
      <c r="H538" s="8"/>
      <c r="I538" s="64"/>
      <c r="J538" s="8"/>
      <c r="K538" s="64"/>
      <c r="L538" s="64"/>
      <c r="M538" s="64"/>
      <c r="N538" s="64"/>
      <c r="O538" s="64"/>
      <c r="P538" s="64"/>
      <c r="Q538" s="64"/>
    </row>
    <row r="539" spans="2:17" x14ac:dyDescent="0.25">
      <c r="B539" s="64"/>
      <c r="C539" s="64"/>
      <c r="D539" s="8"/>
      <c r="E539" s="8"/>
      <c r="F539" s="8"/>
      <c r="G539" s="8"/>
      <c r="H539" s="8"/>
      <c r="I539" s="64"/>
      <c r="J539" s="8"/>
      <c r="K539" s="64"/>
      <c r="L539" s="64"/>
      <c r="M539" s="64"/>
      <c r="N539" s="64"/>
      <c r="O539" s="64"/>
      <c r="P539" s="64"/>
      <c r="Q539" s="64"/>
    </row>
    <row r="540" spans="2:17" x14ac:dyDescent="0.25">
      <c r="B540" s="64"/>
      <c r="C540" s="64"/>
      <c r="D540" s="8"/>
      <c r="E540" s="8"/>
      <c r="F540" s="8"/>
      <c r="G540" s="8"/>
      <c r="H540" s="8"/>
      <c r="I540" s="64"/>
      <c r="J540" s="8"/>
      <c r="K540" s="64"/>
      <c r="L540" s="64"/>
      <c r="M540" s="64"/>
      <c r="N540" s="64"/>
      <c r="O540" s="64"/>
      <c r="P540" s="64"/>
      <c r="Q540" s="64"/>
    </row>
    <row r="541" spans="2:17" x14ac:dyDescent="0.25">
      <c r="B541" s="64"/>
      <c r="C541" s="64"/>
      <c r="D541" s="8"/>
      <c r="E541" s="8"/>
      <c r="F541" s="8"/>
      <c r="G541" s="8"/>
      <c r="H541" s="8"/>
      <c r="I541" s="64"/>
      <c r="J541" s="8"/>
      <c r="K541" s="64"/>
      <c r="L541" s="64"/>
      <c r="M541" s="64"/>
      <c r="N541" s="64"/>
      <c r="O541" s="64"/>
      <c r="P541" s="64"/>
      <c r="Q541" s="64"/>
    </row>
    <row r="542" spans="2:17" x14ac:dyDescent="0.25">
      <c r="B542" s="64"/>
      <c r="C542" s="64"/>
      <c r="D542" s="8"/>
      <c r="E542" s="8"/>
      <c r="F542" s="8"/>
      <c r="G542" s="8"/>
      <c r="H542" s="8"/>
      <c r="I542" s="64"/>
      <c r="J542" s="8"/>
      <c r="K542" s="64"/>
      <c r="L542" s="64"/>
      <c r="M542" s="64"/>
      <c r="N542" s="64"/>
      <c r="O542" s="64"/>
      <c r="P542" s="64"/>
      <c r="Q542" s="64"/>
    </row>
    <row r="543" spans="2:17" x14ac:dyDescent="0.25">
      <c r="B543" s="64"/>
      <c r="C543" s="64"/>
      <c r="D543" s="8"/>
      <c r="E543" s="8"/>
      <c r="F543" s="8"/>
      <c r="G543" s="8"/>
      <c r="H543" s="8"/>
      <c r="I543" s="64"/>
      <c r="J543" s="8"/>
      <c r="K543" s="64"/>
      <c r="L543" s="64"/>
      <c r="M543" s="64"/>
      <c r="N543" s="64"/>
      <c r="O543" s="64"/>
      <c r="P543" s="64"/>
      <c r="Q543" s="64"/>
    </row>
    <row r="544" spans="2:17" x14ac:dyDescent="0.25">
      <c r="B544" s="64"/>
      <c r="C544" s="64"/>
      <c r="D544" s="8"/>
      <c r="E544" s="8"/>
      <c r="F544" s="8"/>
      <c r="G544" s="8"/>
      <c r="H544" s="8"/>
      <c r="I544" s="64"/>
      <c r="J544" s="8"/>
      <c r="K544" s="64"/>
      <c r="L544" s="64"/>
      <c r="M544" s="64"/>
      <c r="N544" s="64"/>
      <c r="O544" s="64"/>
      <c r="P544" s="64"/>
      <c r="Q544" s="64"/>
    </row>
    <row r="545" spans="2:17" x14ac:dyDescent="0.25">
      <c r="B545" s="64"/>
      <c r="C545" s="64"/>
      <c r="D545" s="8"/>
      <c r="E545" s="8"/>
      <c r="F545" s="8"/>
      <c r="G545" s="8"/>
      <c r="H545" s="8"/>
      <c r="I545" s="64"/>
      <c r="J545" s="8"/>
      <c r="K545" s="64"/>
      <c r="L545" s="64"/>
      <c r="M545" s="64"/>
      <c r="N545" s="64"/>
      <c r="O545" s="64"/>
      <c r="P545" s="64"/>
      <c r="Q545" s="64"/>
    </row>
    <row r="546" spans="2:17" x14ac:dyDescent="0.25">
      <c r="B546" s="64"/>
      <c r="C546" s="64"/>
      <c r="D546" s="8"/>
      <c r="E546" s="8"/>
      <c r="F546" s="8"/>
      <c r="G546" s="8"/>
      <c r="H546" s="8"/>
      <c r="I546" s="64"/>
      <c r="J546" s="8"/>
      <c r="K546" s="64"/>
      <c r="L546" s="64"/>
      <c r="M546" s="64"/>
      <c r="N546" s="64"/>
      <c r="O546" s="64"/>
      <c r="P546" s="64"/>
      <c r="Q546" s="64"/>
    </row>
    <row r="547" spans="2:17" x14ac:dyDescent="0.25">
      <c r="B547" s="64"/>
      <c r="C547" s="64"/>
      <c r="D547" s="8"/>
      <c r="E547" s="8"/>
      <c r="F547" s="8"/>
      <c r="G547" s="8"/>
      <c r="H547" s="8"/>
      <c r="I547" s="64"/>
      <c r="J547" s="8"/>
      <c r="K547" s="64"/>
      <c r="L547" s="64"/>
      <c r="M547" s="64"/>
      <c r="N547" s="64"/>
      <c r="O547" s="64"/>
      <c r="P547" s="64"/>
      <c r="Q547" s="64"/>
    </row>
    <row r="548" spans="2:17" x14ac:dyDescent="0.25">
      <c r="B548" s="64"/>
      <c r="C548" s="64"/>
      <c r="D548" s="8"/>
      <c r="E548" s="8"/>
      <c r="F548" s="8"/>
      <c r="G548" s="8"/>
      <c r="H548" s="8"/>
      <c r="I548" s="64"/>
      <c r="J548" s="8"/>
      <c r="K548" s="64"/>
      <c r="L548" s="64"/>
      <c r="M548" s="64"/>
      <c r="N548" s="64"/>
      <c r="O548" s="64"/>
      <c r="P548" s="64"/>
      <c r="Q548" s="64"/>
    </row>
    <row r="549" spans="2:17" x14ac:dyDescent="0.25">
      <c r="B549" s="64"/>
      <c r="C549" s="64"/>
      <c r="D549" s="8"/>
      <c r="E549" s="8"/>
      <c r="F549" s="8"/>
      <c r="G549" s="8"/>
      <c r="H549" s="8"/>
      <c r="I549" s="64"/>
      <c r="J549" s="8"/>
      <c r="K549" s="64"/>
      <c r="L549" s="64"/>
      <c r="M549" s="64"/>
      <c r="N549" s="64"/>
      <c r="O549" s="64"/>
      <c r="P549" s="64"/>
      <c r="Q549" s="64"/>
    </row>
    <row r="550" spans="2:17" x14ac:dyDescent="0.25">
      <c r="B550" s="64"/>
      <c r="C550" s="64"/>
      <c r="D550" s="8"/>
      <c r="E550" s="8"/>
      <c r="F550" s="8"/>
      <c r="G550" s="8"/>
      <c r="H550" s="8"/>
      <c r="I550" s="64"/>
      <c r="J550" s="8"/>
      <c r="K550" s="64"/>
      <c r="L550" s="64"/>
      <c r="M550" s="64"/>
      <c r="N550" s="64"/>
      <c r="O550" s="64"/>
      <c r="P550" s="64"/>
      <c r="Q550" s="64"/>
    </row>
    <row r="551" spans="2:17" x14ac:dyDescent="0.25">
      <c r="B551" s="64"/>
      <c r="C551" s="64"/>
      <c r="D551" s="8"/>
      <c r="E551" s="8"/>
      <c r="F551" s="8"/>
      <c r="G551" s="8"/>
      <c r="H551" s="8"/>
      <c r="I551" s="64"/>
      <c r="J551" s="8"/>
      <c r="K551" s="64"/>
      <c r="L551" s="64"/>
      <c r="M551" s="64"/>
      <c r="N551" s="64"/>
      <c r="O551" s="64"/>
      <c r="P551" s="64"/>
      <c r="Q551" s="64"/>
    </row>
    <row r="552" spans="2:17" x14ac:dyDescent="0.25">
      <c r="B552" s="64"/>
      <c r="C552" s="64"/>
      <c r="D552" s="8"/>
      <c r="E552" s="8"/>
      <c r="F552" s="8"/>
      <c r="G552" s="8"/>
      <c r="H552" s="8"/>
      <c r="I552" s="64"/>
      <c r="J552" s="8"/>
      <c r="K552" s="64"/>
      <c r="L552" s="64"/>
      <c r="M552" s="64"/>
      <c r="N552" s="64"/>
      <c r="O552" s="64"/>
      <c r="P552" s="64"/>
      <c r="Q552" s="64"/>
    </row>
    <row r="553" spans="2:17" x14ac:dyDescent="0.25">
      <c r="B553" s="64"/>
      <c r="C553" s="64"/>
      <c r="D553" s="8"/>
      <c r="E553" s="8"/>
      <c r="F553" s="8"/>
      <c r="G553" s="8"/>
      <c r="H553" s="8"/>
      <c r="I553" s="64"/>
      <c r="J553" s="8"/>
      <c r="K553" s="64"/>
      <c r="L553" s="64"/>
      <c r="M553" s="64"/>
      <c r="N553" s="64"/>
      <c r="O553" s="64"/>
      <c r="P553" s="64"/>
      <c r="Q553" s="64"/>
    </row>
    <row r="554" spans="2:17" x14ac:dyDescent="0.25">
      <c r="B554" s="64"/>
      <c r="C554" s="64"/>
      <c r="D554" s="8"/>
      <c r="E554" s="8"/>
      <c r="F554" s="8"/>
      <c r="G554" s="8"/>
      <c r="H554" s="8"/>
      <c r="I554" s="64"/>
      <c r="J554" s="8"/>
      <c r="K554" s="64"/>
      <c r="L554" s="64"/>
      <c r="M554" s="64"/>
      <c r="N554" s="64"/>
      <c r="O554" s="64"/>
      <c r="P554" s="64"/>
      <c r="Q554" s="64"/>
    </row>
    <row r="555" spans="2:17" x14ac:dyDescent="0.25">
      <c r="B555" s="64"/>
      <c r="C555" s="64"/>
      <c r="D555" s="8"/>
      <c r="E555" s="8"/>
      <c r="F555" s="8"/>
      <c r="G555" s="8"/>
      <c r="H555" s="8"/>
      <c r="I555" s="64"/>
      <c r="J555" s="8"/>
      <c r="K555" s="64"/>
      <c r="L555" s="64"/>
      <c r="M555" s="64"/>
      <c r="N555" s="64"/>
      <c r="O555" s="64"/>
      <c r="P555" s="64"/>
      <c r="Q555" s="64"/>
    </row>
    <row r="556" spans="2:17" x14ac:dyDescent="0.25">
      <c r="B556" s="64"/>
      <c r="C556" s="64"/>
      <c r="D556" s="8"/>
      <c r="E556" s="8"/>
      <c r="F556" s="8"/>
      <c r="G556" s="8"/>
      <c r="H556" s="8"/>
      <c r="I556" s="64"/>
      <c r="J556" s="8"/>
      <c r="K556" s="64"/>
      <c r="L556" s="64"/>
      <c r="M556" s="64"/>
      <c r="N556" s="64"/>
      <c r="O556" s="64"/>
      <c r="P556" s="64"/>
      <c r="Q556" s="64"/>
    </row>
    <row r="557" spans="2:17" x14ac:dyDescent="0.25">
      <c r="B557" s="64"/>
      <c r="C557" s="64"/>
      <c r="D557" s="8"/>
      <c r="E557" s="8"/>
      <c r="F557" s="8"/>
      <c r="G557" s="8"/>
      <c r="H557" s="8"/>
      <c r="I557" s="64"/>
      <c r="J557" s="8"/>
      <c r="K557" s="64"/>
      <c r="L557" s="64"/>
      <c r="M557" s="64"/>
      <c r="N557" s="64"/>
      <c r="O557" s="64"/>
      <c r="P557" s="64"/>
      <c r="Q557" s="64"/>
    </row>
    <row r="558" spans="2:17" x14ac:dyDescent="0.25">
      <c r="B558" s="64"/>
      <c r="C558" s="64"/>
      <c r="D558" s="8"/>
      <c r="E558" s="8"/>
      <c r="F558" s="8"/>
      <c r="G558" s="8"/>
      <c r="H558" s="8"/>
      <c r="I558" s="64"/>
      <c r="J558" s="8"/>
      <c r="K558" s="64"/>
      <c r="L558" s="64"/>
      <c r="M558" s="64"/>
      <c r="N558" s="64"/>
      <c r="O558" s="64"/>
      <c r="P558" s="64"/>
      <c r="Q558" s="64"/>
    </row>
    <row r="559" spans="2:17" x14ac:dyDescent="0.25">
      <c r="B559" s="64"/>
      <c r="C559" s="64"/>
      <c r="D559" s="8"/>
      <c r="E559" s="8"/>
      <c r="F559" s="8"/>
      <c r="G559" s="8"/>
      <c r="H559" s="8"/>
      <c r="I559" s="64"/>
      <c r="J559" s="8"/>
      <c r="K559" s="64"/>
      <c r="L559" s="64"/>
      <c r="M559" s="64"/>
      <c r="N559" s="64"/>
      <c r="O559" s="64"/>
      <c r="P559" s="64"/>
      <c r="Q559" s="64"/>
    </row>
    <row r="560" spans="2:17" x14ac:dyDescent="0.25">
      <c r="B560" s="64"/>
      <c r="C560" s="64"/>
      <c r="D560" s="8"/>
      <c r="E560" s="8"/>
      <c r="F560" s="8"/>
      <c r="G560" s="8"/>
      <c r="H560" s="8"/>
      <c r="I560" s="64"/>
      <c r="J560" s="8"/>
      <c r="K560" s="64"/>
      <c r="L560" s="64"/>
      <c r="M560" s="64"/>
      <c r="N560" s="64"/>
      <c r="O560" s="64"/>
      <c r="P560" s="64"/>
      <c r="Q560" s="64"/>
    </row>
    <row r="561" spans="2:17" x14ac:dyDescent="0.25">
      <c r="B561" s="64"/>
      <c r="C561" s="64"/>
      <c r="D561" s="8"/>
      <c r="E561" s="8"/>
      <c r="F561" s="8"/>
      <c r="G561" s="8"/>
      <c r="H561" s="8"/>
      <c r="I561" s="64"/>
      <c r="J561" s="8"/>
      <c r="K561" s="64"/>
      <c r="L561" s="64"/>
      <c r="M561" s="64"/>
      <c r="N561" s="64"/>
      <c r="O561" s="64"/>
      <c r="P561" s="64"/>
      <c r="Q561" s="64"/>
    </row>
    <row r="562" spans="2:17" x14ac:dyDescent="0.25">
      <c r="B562" s="64"/>
      <c r="C562" s="64"/>
      <c r="D562" s="8"/>
      <c r="E562" s="8"/>
      <c r="F562" s="8"/>
      <c r="G562" s="8"/>
      <c r="H562" s="8"/>
      <c r="I562" s="64"/>
      <c r="J562" s="8"/>
      <c r="K562" s="64"/>
      <c r="L562" s="64"/>
      <c r="M562" s="64"/>
      <c r="N562" s="64"/>
      <c r="O562" s="64"/>
      <c r="P562" s="64"/>
      <c r="Q562" s="64"/>
    </row>
    <row r="563" spans="2:17" x14ac:dyDescent="0.25">
      <c r="B563" s="64"/>
      <c r="C563" s="64"/>
      <c r="D563" s="8"/>
      <c r="E563" s="8"/>
      <c r="F563" s="8"/>
      <c r="G563" s="8"/>
      <c r="H563" s="8"/>
      <c r="I563" s="64"/>
      <c r="J563" s="8"/>
      <c r="K563" s="64"/>
      <c r="L563" s="64"/>
      <c r="M563" s="64"/>
      <c r="N563" s="64"/>
      <c r="O563" s="64"/>
      <c r="P563" s="64"/>
      <c r="Q563" s="64"/>
    </row>
    <row r="564" spans="2:17" x14ac:dyDescent="0.25">
      <c r="B564" s="64"/>
      <c r="C564" s="64"/>
      <c r="D564" s="8"/>
      <c r="E564" s="8"/>
      <c r="F564" s="8"/>
      <c r="G564" s="8"/>
      <c r="H564" s="8"/>
      <c r="I564" s="64"/>
      <c r="J564" s="8"/>
      <c r="K564" s="64"/>
      <c r="L564" s="64"/>
      <c r="M564" s="64"/>
      <c r="N564" s="64"/>
      <c r="O564" s="64"/>
      <c r="P564" s="64"/>
      <c r="Q564" s="64"/>
    </row>
    <row r="565" spans="2:17" x14ac:dyDescent="0.25">
      <c r="B565" s="64"/>
      <c r="C565" s="64"/>
      <c r="D565" s="8"/>
      <c r="E565" s="8"/>
      <c r="F565" s="8"/>
      <c r="G565" s="8"/>
      <c r="H565" s="8"/>
      <c r="I565" s="64"/>
      <c r="J565" s="8"/>
      <c r="K565" s="64"/>
      <c r="L565" s="64"/>
      <c r="M565" s="64"/>
      <c r="N565" s="64"/>
      <c r="O565" s="64"/>
      <c r="P565" s="64"/>
      <c r="Q565" s="64"/>
    </row>
    <row r="566" spans="2:17" x14ac:dyDescent="0.25">
      <c r="B566" s="64"/>
      <c r="C566" s="64"/>
      <c r="D566" s="8"/>
      <c r="E566" s="8"/>
      <c r="F566" s="8"/>
      <c r="G566" s="8"/>
      <c r="H566" s="8"/>
      <c r="I566" s="64"/>
      <c r="J566" s="8"/>
      <c r="K566" s="64"/>
      <c r="L566" s="64"/>
      <c r="M566" s="64"/>
      <c r="N566" s="64"/>
      <c r="O566" s="64"/>
      <c r="P566" s="64"/>
      <c r="Q566" s="64"/>
    </row>
    <row r="567" spans="2:17" x14ac:dyDescent="0.25">
      <c r="B567" s="64"/>
      <c r="C567" s="64"/>
      <c r="D567" s="8"/>
      <c r="E567" s="8"/>
      <c r="F567" s="8"/>
      <c r="G567" s="8"/>
      <c r="H567" s="8"/>
      <c r="I567" s="64"/>
      <c r="J567" s="8"/>
      <c r="K567" s="64"/>
      <c r="L567" s="64"/>
      <c r="M567" s="64"/>
      <c r="N567" s="64"/>
      <c r="O567" s="64"/>
      <c r="P567" s="64"/>
      <c r="Q567" s="64"/>
    </row>
    <row r="568" spans="2:17" x14ac:dyDescent="0.25">
      <c r="B568" s="64"/>
      <c r="C568" s="64"/>
      <c r="D568" s="8"/>
      <c r="E568" s="8"/>
      <c r="F568" s="8"/>
      <c r="G568" s="8"/>
      <c r="H568" s="8"/>
      <c r="I568" s="64"/>
      <c r="J568" s="8"/>
      <c r="K568" s="64"/>
      <c r="L568" s="64"/>
      <c r="M568" s="64"/>
      <c r="N568" s="64"/>
      <c r="O568" s="64"/>
      <c r="P568" s="64"/>
      <c r="Q568" s="64"/>
    </row>
    <row r="569" spans="2:17" x14ac:dyDescent="0.25">
      <c r="B569" s="64"/>
      <c r="C569" s="64"/>
      <c r="D569" s="8"/>
      <c r="E569" s="8"/>
      <c r="F569" s="8"/>
      <c r="G569" s="8"/>
      <c r="H569" s="8"/>
      <c r="I569" s="64"/>
      <c r="J569" s="8"/>
      <c r="K569" s="64"/>
      <c r="L569" s="64"/>
      <c r="M569" s="64"/>
      <c r="N569" s="64"/>
      <c r="O569" s="64"/>
      <c r="P569" s="64"/>
      <c r="Q569" s="64"/>
    </row>
    <row r="570" spans="2:17" x14ac:dyDescent="0.25">
      <c r="B570" s="64"/>
      <c r="C570" s="64"/>
      <c r="D570" s="8"/>
      <c r="E570" s="8"/>
      <c r="F570" s="8"/>
      <c r="G570" s="8"/>
      <c r="H570" s="8"/>
      <c r="I570" s="64"/>
      <c r="J570" s="8"/>
      <c r="K570" s="64"/>
      <c r="L570" s="64"/>
      <c r="M570" s="64"/>
      <c r="N570" s="64"/>
      <c r="O570" s="64"/>
      <c r="P570" s="64"/>
      <c r="Q570" s="64"/>
    </row>
    <row r="571" spans="2:17" x14ac:dyDescent="0.25">
      <c r="B571" s="64"/>
      <c r="C571" s="64"/>
      <c r="D571" s="8"/>
      <c r="E571" s="8"/>
      <c r="F571" s="8"/>
      <c r="G571" s="8"/>
      <c r="H571" s="8"/>
      <c r="I571" s="64"/>
      <c r="J571" s="8"/>
      <c r="K571" s="64"/>
      <c r="L571" s="64"/>
      <c r="M571" s="64"/>
      <c r="N571" s="64"/>
      <c r="O571" s="64"/>
      <c r="P571" s="64"/>
      <c r="Q571" s="64"/>
    </row>
    <row r="572" spans="2:17" x14ac:dyDescent="0.25">
      <c r="B572" s="64"/>
      <c r="C572" s="64"/>
      <c r="D572" s="8"/>
      <c r="E572" s="8"/>
      <c r="F572" s="8"/>
      <c r="G572" s="8"/>
      <c r="H572" s="8"/>
      <c r="I572" s="64"/>
      <c r="J572" s="8"/>
      <c r="K572" s="64"/>
      <c r="L572" s="64"/>
      <c r="M572" s="64"/>
      <c r="N572" s="64"/>
      <c r="O572" s="64"/>
      <c r="P572" s="64"/>
      <c r="Q572" s="64"/>
    </row>
    <row r="573" spans="2:17" x14ac:dyDescent="0.25">
      <c r="B573" s="64"/>
      <c r="C573" s="64"/>
      <c r="D573" s="8"/>
      <c r="E573" s="8"/>
      <c r="F573" s="8"/>
      <c r="G573" s="8"/>
      <c r="H573" s="8"/>
      <c r="I573" s="64"/>
      <c r="J573" s="8"/>
      <c r="K573" s="64"/>
      <c r="L573" s="64"/>
      <c r="M573" s="64"/>
      <c r="N573" s="64"/>
      <c r="O573" s="64"/>
      <c r="P573" s="64"/>
      <c r="Q573" s="64"/>
    </row>
    <row r="574" spans="2:17" x14ac:dyDescent="0.25">
      <c r="B574" s="64"/>
      <c r="C574" s="64"/>
      <c r="D574" s="8"/>
      <c r="E574" s="8"/>
      <c r="F574" s="8"/>
      <c r="G574" s="8"/>
      <c r="H574" s="8"/>
      <c r="I574" s="64"/>
      <c r="J574" s="8"/>
      <c r="K574" s="64"/>
      <c r="L574" s="64"/>
      <c r="M574" s="64"/>
      <c r="N574" s="64"/>
      <c r="O574" s="64"/>
      <c r="P574" s="64"/>
      <c r="Q574" s="64"/>
    </row>
    <row r="575" spans="2:17" x14ac:dyDescent="0.25">
      <c r="B575" s="64"/>
      <c r="C575" s="64"/>
      <c r="D575" s="8"/>
      <c r="E575" s="8"/>
      <c r="F575" s="8"/>
      <c r="G575" s="8"/>
      <c r="H575" s="8"/>
      <c r="I575" s="64"/>
      <c r="J575" s="8"/>
      <c r="K575" s="64"/>
      <c r="L575" s="64"/>
      <c r="M575" s="64"/>
      <c r="N575" s="64"/>
      <c r="O575" s="64"/>
      <c r="P575" s="64"/>
      <c r="Q575" s="64"/>
    </row>
    <row r="576" spans="2:17" x14ac:dyDescent="0.25">
      <c r="B576" s="64"/>
      <c r="C576" s="64"/>
      <c r="D576" s="8"/>
      <c r="E576" s="8"/>
      <c r="F576" s="8"/>
      <c r="G576" s="8"/>
      <c r="H576" s="8"/>
      <c r="I576" s="64"/>
      <c r="J576" s="8"/>
      <c r="K576" s="64"/>
      <c r="L576" s="64"/>
      <c r="M576" s="64"/>
      <c r="N576" s="64"/>
      <c r="O576" s="64"/>
      <c r="P576" s="64"/>
      <c r="Q576" s="64"/>
    </row>
    <row r="577" spans="2:17" x14ac:dyDescent="0.25">
      <c r="B577" s="64"/>
      <c r="C577" s="64"/>
      <c r="D577" s="8"/>
      <c r="E577" s="8"/>
      <c r="F577" s="8"/>
      <c r="G577" s="8"/>
      <c r="H577" s="8"/>
      <c r="I577" s="64"/>
      <c r="J577" s="8"/>
      <c r="K577" s="64"/>
      <c r="L577" s="64"/>
      <c r="M577" s="64"/>
      <c r="N577" s="64"/>
      <c r="O577" s="64"/>
      <c r="P577" s="64"/>
      <c r="Q577" s="64"/>
    </row>
    <row r="578" spans="2:17" x14ac:dyDescent="0.25">
      <c r="B578" s="64"/>
      <c r="C578" s="64"/>
      <c r="D578" s="8"/>
      <c r="E578" s="8"/>
      <c r="F578" s="8"/>
      <c r="G578" s="8"/>
      <c r="H578" s="8"/>
      <c r="I578" s="64"/>
      <c r="J578" s="8"/>
      <c r="K578" s="64"/>
      <c r="L578" s="64"/>
      <c r="M578" s="64"/>
      <c r="N578" s="64"/>
      <c r="O578" s="64"/>
      <c r="P578" s="64"/>
      <c r="Q578" s="64"/>
    </row>
    <row r="579" spans="2:17" x14ac:dyDescent="0.25">
      <c r="B579" s="64"/>
      <c r="C579" s="64"/>
      <c r="D579" s="8"/>
      <c r="E579" s="8"/>
      <c r="F579" s="8"/>
      <c r="G579" s="8"/>
      <c r="H579" s="8"/>
      <c r="I579" s="64"/>
      <c r="J579" s="8"/>
      <c r="K579" s="64"/>
      <c r="L579" s="64"/>
      <c r="M579" s="64"/>
      <c r="N579" s="64"/>
      <c r="O579" s="64"/>
      <c r="P579" s="64"/>
      <c r="Q579" s="64"/>
    </row>
    <row r="580" spans="2:17" x14ac:dyDescent="0.25">
      <c r="B580" s="64"/>
      <c r="C580" s="64"/>
      <c r="D580" s="8"/>
      <c r="E580" s="8"/>
      <c r="F580" s="8"/>
      <c r="G580" s="8"/>
      <c r="H580" s="8"/>
      <c r="I580" s="64"/>
      <c r="J580" s="8"/>
      <c r="K580" s="64"/>
      <c r="L580" s="64"/>
      <c r="M580" s="64"/>
      <c r="N580" s="64"/>
      <c r="O580" s="64"/>
      <c r="P580" s="64"/>
      <c r="Q580" s="64"/>
    </row>
    <row r="581" spans="2:17" x14ac:dyDescent="0.25">
      <c r="B581" s="64"/>
      <c r="C581" s="64"/>
      <c r="D581" s="8"/>
      <c r="E581" s="8"/>
      <c r="F581" s="8"/>
      <c r="G581" s="8"/>
      <c r="H581" s="8"/>
      <c r="I581" s="64"/>
      <c r="J581" s="8"/>
      <c r="K581" s="64"/>
      <c r="L581" s="64"/>
      <c r="M581" s="64"/>
      <c r="N581" s="64"/>
      <c r="O581" s="64"/>
      <c r="P581" s="64"/>
      <c r="Q581" s="64"/>
    </row>
    <row r="582" spans="2:17" x14ac:dyDescent="0.25">
      <c r="B582" s="64"/>
      <c r="C582" s="64"/>
      <c r="D582" s="8"/>
      <c r="E582" s="8"/>
      <c r="F582" s="8"/>
      <c r="G582" s="8"/>
      <c r="H582" s="8"/>
      <c r="I582" s="64"/>
      <c r="J582" s="8"/>
      <c r="K582" s="64"/>
      <c r="L582" s="64"/>
      <c r="M582" s="64"/>
      <c r="N582" s="64"/>
      <c r="O582" s="64"/>
      <c r="P582" s="64"/>
      <c r="Q582" s="64"/>
    </row>
    <row r="583" spans="2:17" x14ac:dyDescent="0.25">
      <c r="B583" s="64"/>
      <c r="C583" s="64"/>
      <c r="D583" s="8"/>
      <c r="E583" s="8"/>
      <c r="F583" s="8"/>
      <c r="G583" s="8"/>
      <c r="H583" s="8"/>
      <c r="I583" s="64"/>
      <c r="J583" s="8"/>
      <c r="K583" s="64"/>
      <c r="L583" s="64"/>
      <c r="M583" s="64"/>
      <c r="N583" s="64"/>
      <c r="O583" s="64"/>
      <c r="P583" s="64"/>
      <c r="Q583" s="64"/>
    </row>
    <row r="584" spans="2:17" x14ac:dyDescent="0.25">
      <c r="B584" s="64"/>
      <c r="C584" s="64"/>
      <c r="D584" s="8"/>
      <c r="E584" s="8"/>
      <c r="F584" s="8"/>
      <c r="G584" s="8"/>
      <c r="H584" s="8"/>
      <c r="I584" s="64"/>
      <c r="J584" s="8"/>
      <c r="K584" s="64"/>
      <c r="L584" s="64"/>
      <c r="M584" s="64"/>
      <c r="N584" s="64"/>
      <c r="O584" s="64"/>
      <c r="P584" s="64"/>
      <c r="Q584" s="64"/>
    </row>
    <row r="585" spans="2:17" x14ac:dyDescent="0.25">
      <c r="B585" s="64"/>
      <c r="C585" s="64"/>
      <c r="D585" s="8"/>
      <c r="E585" s="8"/>
      <c r="F585" s="8"/>
      <c r="G585" s="8"/>
      <c r="H585" s="8"/>
      <c r="I585" s="64"/>
      <c r="J585" s="8"/>
      <c r="K585" s="64"/>
      <c r="L585" s="64"/>
      <c r="M585" s="64"/>
      <c r="N585" s="64"/>
      <c r="O585" s="64"/>
      <c r="P585" s="64"/>
      <c r="Q585" s="64"/>
    </row>
    <row r="586" spans="2:17" x14ac:dyDescent="0.25">
      <c r="B586" s="64"/>
      <c r="C586" s="64"/>
      <c r="D586" s="8"/>
      <c r="E586" s="8"/>
      <c r="F586" s="8"/>
      <c r="G586" s="8"/>
      <c r="H586" s="8"/>
      <c r="I586" s="64"/>
      <c r="J586" s="8"/>
      <c r="K586" s="64"/>
      <c r="L586" s="64"/>
      <c r="M586" s="64"/>
      <c r="N586" s="64"/>
      <c r="O586" s="64"/>
      <c r="P586" s="64"/>
      <c r="Q586" s="64"/>
    </row>
    <row r="587" spans="2:17" x14ac:dyDescent="0.25">
      <c r="B587" s="64"/>
      <c r="C587" s="64"/>
      <c r="D587" s="8"/>
      <c r="E587" s="8"/>
      <c r="F587" s="8"/>
      <c r="G587" s="8"/>
      <c r="H587" s="8"/>
      <c r="I587" s="64"/>
      <c r="J587" s="8"/>
      <c r="K587" s="64"/>
      <c r="L587" s="64"/>
      <c r="M587" s="64"/>
      <c r="N587" s="64"/>
      <c r="O587" s="64"/>
      <c r="P587" s="64"/>
      <c r="Q587" s="64"/>
    </row>
    <row r="588" spans="2:17" x14ac:dyDescent="0.25">
      <c r="B588" s="64"/>
      <c r="C588" s="64"/>
      <c r="D588" s="8"/>
      <c r="E588" s="8"/>
      <c r="F588" s="8"/>
      <c r="G588" s="8"/>
      <c r="H588" s="8"/>
      <c r="I588" s="64"/>
      <c r="J588" s="8"/>
      <c r="K588" s="64"/>
      <c r="L588" s="64"/>
      <c r="M588" s="64"/>
      <c r="N588" s="64"/>
      <c r="O588" s="64"/>
      <c r="P588" s="64"/>
      <c r="Q588" s="64"/>
    </row>
    <row r="589" spans="2:17" x14ac:dyDescent="0.25">
      <c r="B589" s="64"/>
      <c r="C589" s="64"/>
      <c r="D589" s="8"/>
      <c r="E589" s="8"/>
      <c r="F589" s="8"/>
      <c r="G589" s="8"/>
      <c r="H589" s="8"/>
      <c r="I589" s="64"/>
      <c r="J589" s="8"/>
      <c r="K589" s="64"/>
      <c r="L589" s="64"/>
      <c r="M589" s="64"/>
      <c r="N589" s="64"/>
      <c r="O589" s="64"/>
      <c r="P589" s="64"/>
      <c r="Q589" s="64"/>
    </row>
    <row r="590" spans="2:17" x14ac:dyDescent="0.25">
      <c r="B590" s="64"/>
      <c r="C590" s="64"/>
      <c r="D590" s="8"/>
      <c r="E590" s="8"/>
      <c r="F590" s="8"/>
      <c r="G590" s="8"/>
      <c r="H590" s="8"/>
      <c r="I590" s="64"/>
      <c r="J590" s="8"/>
      <c r="K590" s="64"/>
      <c r="L590" s="64"/>
      <c r="M590" s="64"/>
      <c r="N590" s="64"/>
      <c r="O590" s="64"/>
      <c r="P590" s="64"/>
      <c r="Q590" s="64"/>
    </row>
    <row r="591" spans="2:17" x14ac:dyDescent="0.25">
      <c r="B591" s="64"/>
      <c r="C591" s="64"/>
      <c r="D591" s="8"/>
      <c r="E591" s="8"/>
      <c r="F591" s="8"/>
      <c r="G591" s="8"/>
      <c r="H591" s="8"/>
      <c r="I591" s="64"/>
      <c r="J591" s="8"/>
      <c r="K591" s="64"/>
      <c r="L591" s="64"/>
      <c r="M591" s="64"/>
      <c r="N591" s="64"/>
      <c r="O591" s="64"/>
      <c r="P591" s="64"/>
      <c r="Q591" s="64"/>
    </row>
    <row r="592" spans="2:17" x14ac:dyDescent="0.25">
      <c r="B592" s="64"/>
      <c r="C592" s="64"/>
      <c r="D592" s="8"/>
      <c r="E592" s="8"/>
      <c r="F592" s="8"/>
      <c r="G592" s="8"/>
      <c r="H592" s="8"/>
      <c r="I592" s="64"/>
      <c r="J592" s="8"/>
      <c r="K592" s="64"/>
      <c r="L592" s="64"/>
      <c r="M592" s="64"/>
      <c r="N592" s="64"/>
      <c r="O592" s="64"/>
      <c r="P592" s="64"/>
      <c r="Q592" s="64"/>
    </row>
    <row r="593" spans="2:17" x14ac:dyDescent="0.25">
      <c r="B593" s="64"/>
      <c r="C593" s="64"/>
      <c r="D593" s="8"/>
      <c r="E593" s="8"/>
      <c r="F593" s="8"/>
      <c r="G593" s="8"/>
      <c r="H593" s="8"/>
      <c r="I593" s="64"/>
      <c r="J593" s="8"/>
      <c r="K593" s="64"/>
      <c r="L593" s="64"/>
      <c r="M593" s="64"/>
      <c r="N593" s="64"/>
      <c r="O593" s="64"/>
      <c r="P593" s="64"/>
      <c r="Q593" s="64"/>
    </row>
    <row r="594" spans="2:17" x14ac:dyDescent="0.25">
      <c r="B594" s="64"/>
      <c r="C594" s="64"/>
      <c r="D594" s="8"/>
      <c r="E594" s="8"/>
      <c r="F594" s="8"/>
      <c r="G594" s="8"/>
      <c r="H594" s="8"/>
      <c r="I594" s="64"/>
      <c r="J594" s="8"/>
      <c r="K594" s="64"/>
      <c r="L594" s="64"/>
      <c r="M594" s="64"/>
      <c r="N594" s="64"/>
      <c r="O594" s="64"/>
      <c r="P594" s="64"/>
      <c r="Q594" s="64"/>
    </row>
    <row r="595" spans="2:17" x14ac:dyDescent="0.25">
      <c r="B595" s="64"/>
      <c r="C595" s="64"/>
      <c r="D595" s="8"/>
      <c r="E595" s="8"/>
      <c r="F595" s="8"/>
      <c r="G595" s="8"/>
      <c r="H595" s="8"/>
      <c r="I595" s="64"/>
      <c r="J595" s="8"/>
      <c r="K595" s="64"/>
      <c r="L595" s="64"/>
      <c r="M595" s="64"/>
      <c r="N595" s="64"/>
      <c r="O595" s="64"/>
      <c r="P595" s="64"/>
      <c r="Q595" s="64"/>
    </row>
    <row r="596" spans="2:17" x14ac:dyDescent="0.25">
      <c r="B596" s="64"/>
      <c r="C596" s="64"/>
      <c r="D596" s="8"/>
      <c r="E596" s="8"/>
      <c r="F596" s="8"/>
      <c r="G596" s="8"/>
      <c r="H596" s="8"/>
      <c r="I596" s="64"/>
      <c r="J596" s="8"/>
      <c r="K596" s="64"/>
      <c r="L596" s="64"/>
      <c r="M596" s="64"/>
      <c r="N596" s="64"/>
      <c r="O596" s="64"/>
      <c r="P596" s="64"/>
      <c r="Q596" s="64"/>
    </row>
    <row r="597" spans="2:17" x14ac:dyDescent="0.25">
      <c r="B597" s="64"/>
      <c r="C597" s="64"/>
      <c r="D597" s="8"/>
      <c r="E597" s="8"/>
      <c r="F597" s="8"/>
      <c r="G597" s="8"/>
      <c r="H597" s="8"/>
      <c r="I597" s="64"/>
      <c r="J597" s="8"/>
      <c r="K597" s="64"/>
      <c r="L597" s="64"/>
      <c r="M597" s="64"/>
      <c r="N597" s="64"/>
      <c r="O597" s="64"/>
      <c r="P597" s="64"/>
      <c r="Q597" s="64"/>
    </row>
    <row r="598" spans="2:17" x14ac:dyDescent="0.25">
      <c r="B598" s="64"/>
      <c r="C598" s="64"/>
      <c r="D598" s="8"/>
      <c r="E598" s="8"/>
      <c r="F598" s="8"/>
      <c r="G598" s="8"/>
      <c r="H598" s="8"/>
      <c r="I598" s="64"/>
      <c r="J598" s="8"/>
      <c r="K598" s="64"/>
      <c r="L598" s="64"/>
      <c r="M598" s="64"/>
      <c r="N598" s="64"/>
      <c r="O598" s="64"/>
      <c r="P598" s="64"/>
      <c r="Q598" s="64"/>
    </row>
    <row r="599" spans="2:17" x14ac:dyDescent="0.25">
      <c r="B599" s="64"/>
      <c r="C599" s="64"/>
      <c r="D599" s="8"/>
      <c r="E599" s="8"/>
      <c r="F599" s="8"/>
      <c r="G599" s="8"/>
      <c r="H599" s="8"/>
      <c r="I599" s="64"/>
      <c r="J599" s="8"/>
      <c r="K599" s="64"/>
      <c r="L599" s="64"/>
      <c r="M599" s="64"/>
      <c r="N599" s="64"/>
      <c r="O599" s="64"/>
      <c r="P599" s="64"/>
      <c r="Q599" s="64"/>
    </row>
    <row r="600" spans="2:17" x14ac:dyDescent="0.25">
      <c r="B600" s="64"/>
      <c r="C600" s="64"/>
      <c r="D600" s="8"/>
      <c r="E600" s="8"/>
      <c r="F600" s="8"/>
      <c r="G600" s="8"/>
      <c r="H600" s="8"/>
      <c r="I600" s="64"/>
      <c r="J600" s="8"/>
      <c r="K600" s="64"/>
      <c r="L600" s="64"/>
      <c r="M600" s="64"/>
      <c r="N600" s="64"/>
      <c r="O600" s="64"/>
      <c r="P600" s="64"/>
      <c r="Q600" s="64"/>
    </row>
    <row r="601" spans="2:17" x14ac:dyDescent="0.25">
      <c r="B601" s="64"/>
      <c r="C601" s="64"/>
      <c r="D601" s="8"/>
      <c r="E601" s="8"/>
      <c r="F601" s="8"/>
      <c r="G601" s="8"/>
      <c r="H601" s="8"/>
      <c r="I601" s="64"/>
      <c r="J601" s="8"/>
      <c r="K601" s="64"/>
      <c r="L601" s="64"/>
      <c r="M601" s="64"/>
      <c r="N601" s="64"/>
      <c r="O601" s="64"/>
      <c r="P601" s="64"/>
      <c r="Q601" s="64"/>
    </row>
    <row r="602" spans="2:17" x14ac:dyDescent="0.25">
      <c r="B602" s="64"/>
      <c r="C602" s="64"/>
      <c r="D602" s="8"/>
      <c r="E602" s="8"/>
      <c r="F602" s="8"/>
      <c r="G602" s="8"/>
      <c r="H602" s="8"/>
      <c r="I602" s="64"/>
      <c r="J602" s="8"/>
      <c r="K602" s="64"/>
      <c r="L602" s="64"/>
      <c r="M602" s="64"/>
      <c r="N602" s="64"/>
      <c r="O602" s="64"/>
      <c r="P602" s="64"/>
      <c r="Q602" s="64"/>
    </row>
    <row r="603" spans="2:17" x14ac:dyDescent="0.25">
      <c r="B603" s="64"/>
      <c r="C603" s="64"/>
      <c r="D603" s="8"/>
      <c r="E603" s="8"/>
      <c r="F603" s="8"/>
      <c r="G603" s="8"/>
      <c r="H603" s="8"/>
      <c r="I603" s="64"/>
      <c r="J603" s="8"/>
      <c r="K603" s="64"/>
      <c r="L603" s="64"/>
      <c r="M603" s="64"/>
      <c r="N603" s="64"/>
      <c r="O603" s="64"/>
      <c r="P603" s="64"/>
      <c r="Q603" s="64"/>
    </row>
    <row r="604" spans="2:17" x14ac:dyDescent="0.25">
      <c r="B604" s="64"/>
      <c r="C604" s="64"/>
      <c r="D604" s="8"/>
      <c r="E604" s="8"/>
      <c r="F604" s="8"/>
      <c r="G604" s="8"/>
      <c r="H604" s="8"/>
      <c r="I604" s="64"/>
      <c r="J604" s="8"/>
      <c r="K604" s="64"/>
      <c r="L604" s="64"/>
      <c r="M604" s="64"/>
      <c r="N604" s="64"/>
      <c r="O604" s="64"/>
      <c r="P604" s="64"/>
      <c r="Q604" s="64"/>
    </row>
    <row r="605" spans="2:17" x14ac:dyDescent="0.25">
      <c r="B605" s="64"/>
      <c r="C605" s="64"/>
      <c r="D605" s="8"/>
      <c r="E605" s="8"/>
      <c r="F605" s="8"/>
      <c r="G605" s="8"/>
      <c r="H605" s="8"/>
      <c r="I605" s="64"/>
      <c r="J605" s="8"/>
      <c r="K605" s="64"/>
      <c r="L605" s="64"/>
      <c r="M605" s="64"/>
      <c r="N605" s="64"/>
      <c r="O605" s="64"/>
      <c r="P605" s="64"/>
      <c r="Q605" s="64"/>
    </row>
    <row r="606" spans="2:17" x14ac:dyDescent="0.25">
      <c r="B606" s="64"/>
      <c r="C606" s="64"/>
      <c r="D606" s="8"/>
      <c r="E606" s="8"/>
      <c r="F606" s="8"/>
      <c r="G606" s="8"/>
      <c r="H606" s="8"/>
      <c r="I606" s="64"/>
      <c r="J606" s="8"/>
      <c r="K606" s="64"/>
      <c r="L606" s="64"/>
      <c r="M606" s="64"/>
      <c r="N606" s="64"/>
      <c r="O606" s="64"/>
      <c r="P606" s="64"/>
      <c r="Q606" s="64"/>
    </row>
    <row r="607" spans="2:17" x14ac:dyDescent="0.25">
      <c r="B607" s="64"/>
      <c r="C607" s="64"/>
      <c r="D607" s="8"/>
      <c r="E607" s="8"/>
      <c r="F607" s="8"/>
      <c r="G607" s="8"/>
      <c r="H607" s="8"/>
      <c r="I607" s="64"/>
      <c r="J607" s="8"/>
      <c r="K607" s="64"/>
      <c r="L607" s="64"/>
      <c r="M607" s="64"/>
      <c r="N607" s="64"/>
      <c r="O607" s="64"/>
      <c r="P607" s="64"/>
      <c r="Q607" s="64"/>
    </row>
    <row r="608" spans="2:17" x14ac:dyDescent="0.25">
      <c r="B608" s="64"/>
      <c r="C608" s="64"/>
      <c r="D608" s="8"/>
      <c r="E608" s="8"/>
      <c r="F608" s="8"/>
      <c r="G608" s="8"/>
      <c r="H608" s="8"/>
      <c r="I608" s="64"/>
      <c r="J608" s="8"/>
      <c r="K608" s="64"/>
      <c r="L608" s="64"/>
      <c r="M608" s="64"/>
      <c r="N608" s="64"/>
      <c r="O608" s="64"/>
      <c r="P608" s="64"/>
      <c r="Q608" s="64"/>
    </row>
    <row r="609" spans="2:17" x14ac:dyDescent="0.25">
      <c r="B609" s="64"/>
      <c r="C609" s="64"/>
      <c r="D609" s="8"/>
      <c r="E609" s="8"/>
      <c r="F609" s="8"/>
      <c r="G609" s="8"/>
      <c r="H609" s="8"/>
      <c r="I609" s="64"/>
      <c r="J609" s="8"/>
      <c r="K609" s="64"/>
      <c r="L609" s="64"/>
      <c r="M609" s="64"/>
      <c r="N609" s="64"/>
      <c r="O609" s="64"/>
      <c r="P609" s="64"/>
      <c r="Q609" s="64"/>
    </row>
    <row r="610" spans="2:17" x14ac:dyDescent="0.25">
      <c r="B610" s="64"/>
      <c r="C610" s="64"/>
      <c r="D610" s="8"/>
      <c r="E610" s="8"/>
      <c r="F610" s="8"/>
      <c r="G610" s="8"/>
      <c r="H610" s="8"/>
      <c r="I610" s="64"/>
      <c r="J610" s="8"/>
      <c r="K610" s="64"/>
      <c r="L610" s="64"/>
      <c r="M610" s="64"/>
      <c r="N610" s="64"/>
      <c r="O610" s="64"/>
      <c r="P610" s="64"/>
      <c r="Q610" s="64"/>
    </row>
    <row r="611" spans="2:17" x14ac:dyDescent="0.25">
      <c r="B611" s="64"/>
      <c r="C611" s="64"/>
      <c r="D611" s="8"/>
      <c r="E611" s="8"/>
      <c r="F611" s="8"/>
      <c r="G611" s="8"/>
      <c r="H611" s="8"/>
      <c r="I611" s="64"/>
      <c r="J611" s="8"/>
      <c r="K611" s="64"/>
      <c r="L611" s="64"/>
      <c r="M611" s="64"/>
      <c r="N611" s="64"/>
      <c r="O611" s="64"/>
      <c r="P611" s="64"/>
      <c r="Q611" s="64"/>
    </row>
    <row r="612" spans="2:17" x14ac:dyDescent="0.25">
      <c r="B612" s="64"/>
      <c r="C612" s="64"/>
      <c r="D612" s="8"/>
      <c r="E612" s="8"/>
      <c r="F612" s="8"/>
      <c r="G612" s="8"/>
      <c r="H612" s="8"/>
      <c r="I612" s="64"/>
      <c r="J612" s="8"/>
      <c r="K612" s="64"/>
      <c r="L612" s="64"/>
      <c r="M612" s="64"/>
      <c r="N612" s="64"/>
      <c r="O612" s="64"/>
      <c r="P612" s="64"/>
      <c r="Q612" s="64"/>
    </row>
    <row r="613" spans="2:17" x14ac:dyDescent="0.25">
      <c r="B613" s="64"/>
      <c r="C613" s="64"/>
      <c r="D613" s="8"/>
      <c r="E613" s="8"/>
      <c r="F613" s="8"/>
      <c r="G613" s="8"/>
      <c r="H613" s="8"/>
      <c r="I613" s="64"/>
      <c r="J613" s="8"/>
      <c r="K613" s="64"/>
      <c r="L613" s="64"/>
      <c r="M613" s="64"/>
      <c r="N613" s="64"/>
      <c r="O613" s="64"/>
      <c r="P613" s="64"/>
      <c r="Q613" s="64"/>
    </row>
    <row r="614" spans="2:17" x14ac:dyDescent="0.25">
      <c r="B614" s="64"/>
      <c r="C614" s="64"/>
      <c r="D614" s="8"/>
      <c r="E614" s="8"/>
      <c r="F614" s="8"/>
      <c r="G614" s="8"/>
      <c r="H614" s="8"/>
      <c r="I614" s="64"/>
      <c r="J614" s="8"/>
      <c r="K614" s="64"/>
      <c r="L614" s="64"/>
      <c r="M614" s="64"/>
      <c r="N614" s="64"/>
      <c r="O614" s="64"/>
      <c r="P614" s="64"/>
      <c r="Q614" s="64"/>
    </row>
    <row r="615" spans="2:17" x14ac:dyDescent="0.25">
      <c r="B615" s="64"/>
      <c r="C615" s="64"/>
      <c r="D615" s="8"/>
      <c r="E615" s="8"/>
      <c r="F615" s="8"/>
      <c r="G615" s="8"/>
      <c r="H615" s="8"/>
      <c r="I615" s="64"/>
      <c r="J615" s="8"/>
      <c r="K615" s="64"/>
      <c r="L615" s="64"/>
      <c r="M615" s="64"/>
      <c r="N615" s="64"/>
      <c r="O615" s="64"/>
      <c r="P615" s="64"/>
      <c r="Q615" s="64"/>
    </row>
    <row r="616" spans="2:17" x14ac:dyDescent="0.25">
      <c r="B616" s="64"/>
      <c r="C616" s="64"/>
      <c r="D616" s="8"/>
      <c r="E616" s="8"/>
      <c r="F616" s="8"/>
      <c r="G616" s="8"/>
      <c r="H616" s="8"/>
      <c r="I616" s="64"/>
      <c r="J616" s="8"/>
      <c r="K616" s="64"/>
      <c r="L616" s="64"/>
      <c r="M616" s="64"/>
      <c r="N616" s="64"/>
      <c r="O616" s="64"/>
      <c r="P616" s="64"/>
      <c r="Q616" s="64"/>
    </row>
    <row r="617" spans="2:17" x14ac:dyDescent="0.25">
      <c r="B617" s="64"/>
      <c r="C617" s="64"/>
      <c r="D617" s="8"/>
      <c r="E617" s="8"/>
      <c r="F617" s="8"/>
      <c r="G617" s="8"/>
      <c r="H617" s="8"/>
      <c r="I617" s="64"/>
      <c r="J617" s="8"/>
      <c r="K617" s="64"/>
      <c r="L617" s="64"/>
      <c r="M617" s="64"/>
      <c r="N617" s="64"/>
      <c r="O617" s="64"/>
      <c r="P617" s="64"/>
      <c r="Q617" s="64"/>
    </row>
    <row r="618" spans="2:17" x14ac:dyDescent="0.25">
      <c r="B618" s="64"/>
      <c r="C618" s="64"/>
      <c r="D618" s="8"/>
      <c r="E618" s="8"/>
      <c r="F618" s="8"/>
      <c r="G618" s="8"/>
      <c r="H618" s="8"/>
      <c r="I618" s="64"/>
      <c r="J618" s="8"/>
      <c r="K618" s="64"/>
      <c r="L618" s="64"/>
      <c r="M618" s="64"/>
      <c r="N618" s="64"/>
      <c r="O618" s="64"/>
      <c r="P618" s="64"/>
      <c r="Q618" s="64"/>
    </row>
    <row r="619" spans="2:17" x14ac:dyDescent="0.25">
      <c r="B619" s="64"/>
      <c r="C619" s="64"/>
      <c r="D619" s="8"/>
      <c r="E619" s="8"/>
      <c r="F619" s="8"/>
      <c r="G619" s="8"/>
      <c r="H619" s="8"/>
      <c r="I619" s="64"/>
      <c r="J619" s="8"/>
      <c r="K619" s="64"/>
      <c r="L619" s="64"/>
      <c r="M619" s="64"/>
      <c r="N619" s="64"/>
      <c r="O619" s="64"/>
      <c r="P619" s="64"/>
      <c r="Q619" s="64"/>
    </row>
    <row r="620" spans="2:17" x14ac:dyDescent="0.25">
      <c r="B620" s="64"/>
      <c r="C620" s="64"/>
      <c r="D620" s="8"/>
      <c r="E620" s="8"/>
      <c r="F620" s="8"/>
      <c r="G620" s="8"/>
      <c r="H620" s="8"/>
      <c r="I620" s="64"/>
      <c r="J620" s="8"/>
      <c r="K620" s="64"/>
      <c r="L620" s="64"/>
      <c r="M620" s="64"/>
      <c r="N620" s="64"/>
      <c r="O620" s="64"/>
      <c r="P620" s="64"/>
      <c r="Q620" s="64"/>
    </row>
    <row r="621" spans="2:17" x14ac:dyDescent="0.25">
      <c r="B621" s="64"/>
      <c r="C621" s="64"/>
      <c r="D621" s="8"/>
      <c r="E621" s="8"/>
      <c r="F621" s="8"/>
      <c r="G621" s="8"/>
      <c r="H621" s="8"/>
      <c r="I621" s="64"/>
      <c r="J621" s="8"/>
      <c r="K621" s="64"/>
      <c r="L621" s="64"/>
      <c r="M621" s="64"/>
      <c r="N621" s="64"/>
      <c r="O621" s="64"/>
      <c r="P621" s="64"/>
      <c r="Q621" s="64"/>
    </row>
    <row r="622" spans="2:17" x14ac:dyDescent="0.25">
      <c r="B622" s="64"/>
      <c r="C622" s="64"/>
      <c r="D622" s="8"/>
      <c r="E622" s="8"/>
      <c r="F622" s="8"/>
      <c r="G622" s="8"/>
      <c r="H622" s="8"/>
      <c r="I622" s="64"/>
      <c r="J622" s="8"/>
      <c r="K622" s="64"/>
      <c r="L622" s="64"/>
      <c r="M622" s="64"/>
      <c r="N622" s="64"/>
      <c r="O622" s="64"/>
      <c r="P622" s="64"/>
      <c r="Q622" s="64"/>
    </row>
    <row r="623" spans="2:17" x14ac:dyDescent="0.25">
      <c r="B623" s="64"/>
      <c r="C623" s="64"/>
      <c r="D623" s="8"/>
      <c r="E623" s="8"/>
      <c r="F623" s="8"/>
      <c r="G623" s="8"/>
      <c r="H623" s="8"/>
      <c r="I623" s="64"/>
      <c r="J623" s="8"/>
      <c r="K623" s="64"/>
      <c r="L623" s="64"/>
      <c r="M623" s="64"/>
      <c r="N623" s="64"/>
      <c r="O623" s="64"/>
      <c r="P623" s="64"/>
      <c r="Q623" s="64"/>
    </row>
    <row r="624" spans="2:17" x14ac:dyDescent="0.25">
      <c r="B624" s="64"/>
      <c r="C624" s="64"/>
      <c r="D624" s="8"/>
      <c r="E624" s="8"/>
      <c r="F624" s="8"/>
      <c r="G624" s="8"/>
      <c r="H624" s="8"/>
      <c r="I624" s="64"/>
      <c r="J624" s="8"/>
      <c r="K624" s="64"/>
      <c r="L624" s="64"/>
      <c r="M624" s="64"/>
      <c r="N624" s="64"/>
      <c r="O624" s="64"/>
      <c r="P624" s="64"/>
      <c r="Q624" s="64"/>
    </row>
    <row r="625" spans="2:17" x14ac:dyDescent="0.25">
      <c r="B625" s="64"/>
      <c r="C625" s="64"/>
      <c r="D625" s="8"/>
      <c r="E625" s="8"/>
      <c r="F625" s="8"/>
      <c r="G625" s="8"/>
      <c r="H625" s="8"/>
      <c r="I625" s="64"/>
      <c r="J625" s="8"/>
      <c r="K625" s="64"/>
      <c r="L625" s="64"/>
      <c r="M625" s="64"/>
      <c r="N625" s="64"/>
      <c r="O625" s="64"/>
      <c r="P625" s="64"/>
      <c r="Q625" s="64"/>
    </row>
    <row r="626" spans="2:17" x14ac:dyDescent="0.25">
      <c r="B626" s="64"/>
      <c r="C626" s="64"/>
      <c r="D626" s="8"/>
      <c r="E626" s="8"/>
      <c r="F626" s="8"/>
      <c r="G626" s="8"/>
      <c r="H626" s="8"/>
      <c r="I626" s="64"/>
      <c r="J626" s="8"/>
      <c r="K626" s="64"/>
      <c r="L626" s="64"/>
      <c r="M626" s="64"/>
      <c r="N626" s="64"/>
      <c r="O626" s="64"/>
      <c r="P626" s="64"/>
      <c r="Q626" s="64"/>
    </row>
    <row r="627" spans="2:17" x14ac:dyDescent="0.25">
      <c r="B627" s="64"/>
      <c r="C627" s="64"/>
      <c r="D627" s="8"/>
      <c r="E627" s="8"/>
      <c r="F627" s="8"/>
      <c r="G627" s="8"/>
      <c r="H627" s="8"/>
      <c r="I627" s="64"/>
      <c r="J627" s="8"/>
      <c r="K627" s="64"/>
      <c r="L627" s="64"/>
      <c r="M627" s="64"/>
      <c r="N627" s="64"/>
      <c r="O627" s="64"/>
      <c r="P627" s="64"/>
      <c r="Q627" s="64"/>
    </row>
    <row r="628" spans="2:17" x14ac:dyDescent="0.25">
      <c r="B628" s="64"/>
      <c r="C628" s="64"/>
      <c r="D628" s="8"/>
      <c r="E628" s="8"/>
      <c r="F628" s="8"/>
      <c r="G628" s="8"/>
      <c r="H628" s="8"/>
      <c r="I628" s="64"/>
      <c r="J628" s="8"/>
      <c r="K628" s="64"/>
      <c r="L628" s="64"/>
      <c r="M628" s="64"/>
      <c r="N628" s="64"/>
      <c r="O628" s="64"/>
      <c r="P628" s="64"/>
      <c r="Q628" s="64"/>
    </row>
    <row r="629" spans="2:17" x14ac:dyDescent="0.25">
      <c r="B629" s="64"/>
      <c r="C629" s="64"/>
      <c r="D629" s="8"/>
      <c r="E629" s="8"/>
      <c r="F629" s="8"/>
      <c r="G629" s="8"/>
      <c r="H629" s="8"/>
      <c r="I629" s="64"/>
      <c r="J629" s="8"/>
      <c r="K629" s="64"/>
      <c r="L629" s="64"/>
      <c r="M629" s="64"/>
      <c r="N629" s="64"/>
      <c r="O629" s="64"/>
      <c r="P629" s="64"/>
      <c r="Q629" s="64"/>
    </row>
    <row r="630" spans="2:17" x14ac:dyDescent="0.25">
      <c r="B630" s="64"/>
      <c r="C630" s="64"/>
      <c r="D630" s="8"/>
      <c r="E630" s="8"/>
      <c r="F630" s="8"/>
      <c r="G630" s="8"/>
      <c r="H630" s="8"/>
      <c r="I630" s="64"/>
      <c r="J630" s="8"/>
      <c r="K630" s="64"/>
      <c r="L630" s="64"/>
      <c r="M630" s="64"/>
      <c r="N630" s="64"/>
      <c r="O630" s="64"/>
      <c r="P630" s="64"/>
      <c r="Q630" s="64"/>
    </row>
    <row r="631" spans="2:17" x14ac:dyDescent="0.25">
      <c r="B631" s="64"/>
      <c r="C631" s="64"/>
      <c r="D631" s="8"/>
      <c r="E631" s="8"/>
      <c r="F631" s="8"/>
      <c r="G631" s="8"/>
      <c r="H631" s="8"/>
      <c r="I631" s="64"/>
      <c r="J631" s="8"/>
      <c r="K631" s="64"/>
      <c r="L631" s="64"/>
      <c r="M631" s="64"/>
      <c r="N631" s="64"/>
      <c r="O631" s="64"/>
      <c r="P631" s="64"/>
      <c r="Q631" s="64"/>
    </row>
    <row r="632" spans="2:17" x14ac:dyDescent="0.25">
      <c r="B632" s="64"/>
      <c r="C632" s="64"/>
      <c r="D632" s="8"/>
      <c r="E632" s="8"/>
      <c r="F632" s="8"/>
      <c r="G632" s="8"/>
      <c r="H632" s="8"/>
      <c r="I632" s="64"/>
      <c r="J632" s="8"/>
      <c r="K632" s="64"/>
      <c r="L632" s="64"/>
      <c r="M632" s="64"/>
      <c r="N632" s="64"/>
      <c r="O632" s="64"/>
      <c r="P632" s="64"/>
      <c r="Q632" s="64"/>
    </row>
    <row r="633" spans="2:17" x14ac:dyDescent="0.25">
      <c r="B633" s="64"/>
      <c r="C633" s="64"/>
      <c r="D633" s="8"/>
      <c r="E633" s="8"/>
      <c r="F633" s="8"/>
      <c r="G633" s="8"/>
      <c r="H633" s="8"/>
      <c r="I633" s="64"/>
      <c r="J633" s="8"/>
      <c r="K633" s="64"/>
      <c r="L633" s="64"/>
      <c r="M633" s="64"/>
      <c r="N633" s="64"/>
      <c r="O633" s="64"/>
      <c r="P633" s="64"/>
      <c r="Q633" s="64"/>
    </row>
    <row r="634" spans="2:17" x14ac:dyDescent="0.25">
      <c r="B634" s="64"/>
      <c r="C634" s="64"/>
      <c r="D634" s="8"/>
      <c r="E634" s="8"/>
      <c r="F634" s="8"/>
      <c r="G634" s="8"/>
      <c r="H634" s="8"/>
      <c r="I634" s="64"/>
      <c r="J634" s="8"/>
      <c r="K634" s="64"/>
      <c r="L634" s="64"/>
      <c r="M634" s="64"/>
      <c r="N634" s="64"/>
      <c r="O634" s="64"/>
      <c r="P634" s="64"/>
      <c r="Q634" s="64"/>
    </row>
    <row r="635" spans="2:17" x14ac:dyDescent="0.25">
      <c r="B635" s="64"/>
      <c r="C635" s="64"/>
      <c r="D635" s="8"/>
      <c r="E635" s="8"/>
      <c r="F635" s="8"/>
      <c r="G635" s="8"/>
      <c r="H635" s="8"/>
      <c r="I635" s="64"/>
      <c r="J635" s="8"/>
      <c r="K635" s="64"/>
      <c r="L635" s="64"/>
      <c r="M635" s="64"/>
      <c r="N635" s="64"/>
      <c r="O635" s="64"/>
      <c r="P635" s="64"/>
      <c r="Q635" s="64"/>
    </row>
    <row r="636" spans="2:17" x14ac:dyDescent="0.25">
      <c r="B636" s="64"/>
      <c r="C636" s="64"/>
      <c r="D636" s="8"/>
      <c r="E636" s="8"/>
      <c r="F636" s="8"/>
      <c r="G636" s="8"/>
      <c r="H636" s="8"/>
      <c r="I636" s="64"/>
      <c r="J636" s="8"/>
      <c r="K636" s="64"/>
      <c r="L636" s="64"/>
      <c r="M636" s="64"/>
      <c r="N636" s="64"/>
      <c r="O636" s="64"/>
      <c r="P636" s="64"/>
      <c r="Q636" s="64"/>
    </row>
    <row r="637" spans="2:17" x14ac:dyDescent="0.25">
      <c r="B637" s="64"/>
      <c r="C637" s="64"/>
      <c r="D637" s="8"/>
      <c r="E637" s="8"/>
      <c r="F637" s="8"/>
      <c r="G637" s="8"/>
      <c r="H637" s="8"/>
      <c r="I637" s="64"/>
      <c r="J637" s="8"/>
      <c r="K637" s="64"/>
      <c r="L637" s="64"/>
      <c r="M637" s="64"/>
      <c r="N637" s="64"/>
      <c r="O637" s="64"/>
      <c r="P637" s="64"/>
      <c r="Q637" s="64"/>
    </row>
    <row r="638" spans="2:17" x14ac:dyDescent="0.25">
      <c r="B638" s="64"/>
      <c r="C638" s="64"/>
      <c r="D638" s="8"/>
      <c r="E638" s="8"/>
      <c r="F638" s="8"/>
      <c r="G638" s="8"/>
      <c r="H638" s="8"/>
      <c r="I638" s="64"/>
      <c r="J638" s="8"/>
      <c r="K638" s="64"/>
      <c r="L638" s="64"/>
      <c r="M638" s="64"/>
      <c r="N638" s="64"/>
      <c r="O638" s="64"/>
      <c r="P638" s="64"/>
      <c r="Q638" s="64"/>
    </row>
    <row r="639" spans="2:17" x14ac:dyDescent="0.25">
      <c r="B639" s="64"/>
      <c r="C639" s="64"/>
      <c r="D639" s="8"/>
      <c r="E639" s="8"/>
      <c r="F639" s="8"/>
      <c r="G639" s="8"/>
      <c r="H639" s="8"/>
      <c r="I639" s="64"/>
      <c r="J639" s="8"/>
      <c r="K639" s="64"/>
      <c r="L639" s="64"/>
      <c r="M639" s="64"/>
      <c r="N639" s="64"/>
      <c r="O639" s="64"/>
      <c r="P639" s="64"/>
      <c r="Q639" s="64"/>
    </row>
    <row r="640" spans="2:17" x14ac:dyDescent="0.25">
      <c r="B640" s="64"/>
      <c r="C640" s="64"/>
      <c r="D640" s="8"/>
      <c r="E640" s="8"/>
      <c r="F640" s="8"/>
      <c r="G640" s="8"/>
      <c r="H640" s="8"/>
      <c r="I640" s="64"/>
      <c r="J640" s="8"/>
      <c r="K640" s="64"/>
      <c r="L640" s="64"/>
      <c r="M640" s="64"/>
      <c r="N640" s="64"/>
      <c r="O640" s="64"/>
      <c r="P640" s="64"/>
      <c r="Q640" s="64"/>
    </row>
    <row r="641" spans="2:17" x14ac:dyDescent="0.25">
      <c r="B641" s="64"/>
      <c r="C641" s="64"/>
      <c r="D641" s="8"/>
      <c r="E641" s="8"/>
      <c r="F641" s="8"/>
      <c r="G641" s="8"/>
      <c r="H641" s="8"/>
      <c r="I641" s="64"/>
      <c r="J641" s="8"/>
      <c r="K641" s="64"/>
      <c r="L641" s="64"/>
      <c r="M641" s="64"/>
      <c r="N641" s="64"/>
      <c r="O641" s="64"/>
      <c r="P641" s="64"/>
      <c r="Q641" s="64"/>
    </row>
    <row r="642" spans="2:17" x14ac:dyDescent="0.25">
      <c r="B642" s="64"/>
      <c r="C642" s="64"/>
      <c r="D642" s="8"/>
      <c r="E642" s="8"/>
      <c r="F642" s="8"/>
      <c r="G642" s="8"/>
      <c r="H642" s="8"/>
      <c r="I642" s="64"/>
      <c r="J642" s="8"/>
      <c r="K642" s="64"/>
      <c r="L642" s="64"/>
      <c r="M642" s="64"/>
      <c r="N642" s="64"/>
      <c r="O642" s="64"/>
      <c r="P642" s="64"/>
      <c r="Q642" s="64"/>
    </row>
    <row r="643" spans="2:17" x14ac:dyDescent="0.25">
      <c r="B643" s="64"/>
      <c r="C643" s="64"/>
      <c r="D643" s="8"/>
      <c r="E643" s="8"/>
      <c r="F643" s="8"/>
      <c r="G643" s="8"/>
      <c r="H643" s="8"/>
      <c r="I643" s="64"/>
      <c r="J643" s="8"/>
      <c r="K643" s="64"/>
      <c r="L643" s="64"/>
      <c r="M643" s="64"/>
      <c r="N643" s="64"/>
      <c r="O643" s="64"/>
      <c r="P643" s="64"/>
      <c r="Q643" s="64"/>
    </row>
    <row r="644" spans="2:17" x14ac:dyDescent="0.25">
      <c r="B644" s="64"/>
      <c r="C644" s="64"/>
      <c r="D644" s="8"/>
      <c r="E644" s="8"/>
      <c r="F644" s="8"/>
      <c r="G644" s="8"/>
      <c r="H644" s="8"/>
      <c r="I644" s="64"/>
      <c r="J644" s="8"/>
      <c r="K644" s="64"/>
      <c r="L644" s="64"/>
      <c r="M644" s="64"/>
      <c r="N644" s="64"/>
      <c r="O644" s="64"/>
      <c r="P644" s="64"/>
      <c r="Q644" s="64"/>
    </row>
    <row r="645" spans="2:17" x14ac:dyDescent="0.25">
      <c r="B645" s="64"/>
      <c r="C645" s="64"/>
      <c r="D645" s="8"/>
      <c r="E645" s="8"/>
      <c r="F645" s="8"/>
      <c r="G645" s="8"/>
      <c r="H645" s="8"/>
      <c r="I645" s="64"/>
      <c r="J645" s="8"/>
      <c r="K645" s="64"/>
      <c r="L645" s="64"/>
      <c r="M645" s="64"/>
      <c r="N645" s="64"/>
      <c r="O645" s="64"/>
      <c r="P645" s="64"/>
      <c r="Q645" s="64"/>
    </row>
    <row r="646" spans="2:17" x14ac:dyDescent="0.25">
      <c r="B646" s="64"/>
      <c r="C646" s="64"/>
      <c r="D646" s="8"/>
      <c r="E646" s="8"/>
      <c r="F646" s="8"/>
      <c r="G646" s="8"/>
      <c r="H646" s="8"/>
      <c r="I646" s="64"/>
      <c r="J646" s="8"/>
      <c r="K646" s="64"/>
      <c r="L646" s="64"/>
      <c r="M646" s="64"/>
      <c r="N646" s="64"/>
      <c r="O646" s="64"/>
      <c r="P646" s="64"/>
      <c r="Q646" s="64"/>
    </row>
    <row r="647" spans="2:17" x14ac:dyDescent="0.25">
      <c r="B647" s="64"/>
      <c r="C647" s="64"/>
      <c r="D647" s="8"/>
      <c r="E647" s="8"/>
      <c r="F647" s="8"/>
      <c r="G647" s="8"/>
      <c r="H647" s="8"/>
      <c r="I647" s="64"/>
      <c r="J647" s="8"/>
      <c r="K647" s="64"/>
      <c r="L647" s="64"/>
      <c r="M647" s="64"/>
      <c r="N647" s="64"/>
      <c r="O647" s="64"/>
      <c r="P647" s="64"/>
      <c r="Q647" s="64"/>
    </row>
    <row r="648" spans="2:17" x14ac:dyDescent="0.25">
      <c r="B648" s="64"/>
      <c r="C648" s="64"/>
      <c r="D648" s="8"/>
      <c r="E648" s="8"/>
      <c r="F648" s="8"/>
      <c r="G648" s="8"/>
      <c r="H648" s="8"/>
      <c r="I648" s="64"/>
      <c r="J648" s="8"/>
      <c r="K648" s="64"/>
      <c r="L648" s="64"/>
      <c r="M648" s="64"/>
      <c r="N648" s="64"/>
      <c r="O648" s="64"/>
      <c r="P648" s="64"/>
      <c r="Q648" s="64"/>
    </row>
    <row r="649" spans="2:17" x14ac:dyDescent="0.25">
      <c r="B649" s="64"/>
      <c r="C649" s="64"/>
      <c r="D649" s="8"/>
      <c r="E649" s="8"/>
      <c r="F649" s="8"/>
      <c r="G649" s="8"/>
      <c r="H649" s="8"/>
      <c r="I649" s="64"/>
      <c r="J649" s="8"/>
      <c r="K649" s="64"/>
      <c r="L649" s="64"/>
      <c r="M649" s="64"/>
      <c r="N649" s="64"/>
      <c r="O649" s="64"/>
      <c r="P649" s="64"/>
      <c r="Q649" s="64"/>
    </row>
    <row r="650" spans="2:17" x14ac:dyDescent="0.25">
      <c r="B650" s="64"/>
      <c r="C650" s="64"/>
      <c r="D650" s="8"/>
      <c r="E650" s="8"/>
      <c r="F650" s="8"/>
      <c r="G650" s="8"/>
      <c r="H650" s="8"/>
      <c r="I650" s="64"/>
      <c r="J650" s="8"/>
      <c r="K650" s="64"/>
      <c r="L650" s="64"/>
      <c r="M650" s="64"/>
      <c r="N650" s="64"/>
      <c r="O650" s="64"/>
      <c r="P650" s="64"/>
      <c r="Q650" s="64"/>
    </row>
    <row r="651" spans="2:17" x14ac:dyDescent="0.25">
      <c r="B651" s="64"/>
      <c r="C651" s="64"/>
      <c r="D651" s="8"/>
      <c r="E651" s="8"/>
      <c r="F651" s="8"/>
      <c r="G651" s="8"/>
      <c r="H651" s="8"/>
      <c r="I651" s="64"/>
      <c r="J651" s="8"/>
      <c r="K651" s="64"/>
      <c r="L651" s="64"/>
      <c r="M651" s="64"/>
      <c r="N651" s="64"/>
      <c r="O651" s="64"/>
      <c r="P651" s="64"/>
      <c r="Q651" s="64"/>
    </row>
    <row r="652" spans="2:17" x14ac:dyDescent="0.25">
      <c r="B652" s="64"/>
      <c r="C652" s="64"/>
      <c r="D652" s="8"/>
      <c r="E652" s="8"/>
      <c r="F652" s="8"/>
      <c r="G652" s="8"/>
      <c r="H652" s="8"/>
      <c r="I652" s="64"/>
      <c r="J652" s="8"/>
      <c r="K652" s="64"/>
      <c r="L652" s="64"/>
      <c r="M652" s="64"/>
      <c r="N652" s="64"/>
      <c r="O652" s="64"/>
      <c r="P652" s="64"/>
      <c r="Q652" s="64"/>
    </row>
    <row r="653" spans="2:17" x14ac:dyDescent="0.25">
      <c r="B653" s="64"/>
      <c r="C653" s="64"/>
      <c r="D653" s="8"/>
      <c r="E653" s="8"/>
      <c r="F653" s="8"/>
      <c r="G653" s="8"/>
      <c r="H653" s="8"/>
      <c r="I653" s="64"/>
      <c r="J653" s="8"/>
      <c r="K653" s="64"/>
      <c r="L653" s="64"/>
      <c r="M653" s="64"/>
      <c r="N653" s="64"/>
      <c r="O653" s="64"/>
      <c r="P653" s="64"/>
      <c r="Q653" s="64"/>
    </row>
    <row r="654" spans="2:17" x14ac:dyDescent="0.25">
      <c r="B654" s="64"/>
      <c r="C654" s="64"/>
      <c r="D654" s="8"/>
      <c r="E654" s="8"/>
      <c r="F654" s="8"/>
      <c r="G654" s="8"/>
      <c r="H654" s="8"/>
      <c r="I654" s="64"/>
      <c r="J654" s="8"/>
      <c r="K654" s="64"/>
      <c r="L654" s="64"/>
      <c r="M654" s="64"/>
      <c r="N654" s="64"/>
      <c r="O654" s="64"/>
      <c r="P654" s="64"/>
      <c r="Q654" s="64"/>
    </row>
    <row r="655" spans="2:17" x14ac:dyDescent="0.25">
      <c r="B655" s="64"/>
      <c r="C655" s="64"/>
      <c r="D655" s="8"/>
      <c r="E655" s="8"/>
      <c r="F655" s="8"/>
      <c r="G655" s="8"/>
      <c r="H655" s="8"/>
      <c r="I655" s="64"/>
      <c r="J655" s="8"/>
      <c r="K655" s="64"/>
      <c r="L655" s="64"/>
      <c r="M655" s="64"/>
      <c r="N655" s="64"/>
      <c r="O655" s="64"/>
      <c r="P655" s="64"/>
      <c r="Q655" s="64"/>
    </row>
    <row r="656" spans="2:17" x14ac:dyDescent="0.25">
      <c r="B656" s="64"/>
      <c r="C656" s="64"/>
      <c r="D656" s="8"/>
      <c r="E656" s="8"/>
      <c r="F656" s="8"/>
      <c r="G656" s="8"/>
      <c r="H656" s="8"/>
      <c r="I656" s="64"/>
      <c r="J656" s="8"/>
      <c r="K656" s="64"/>
      <c r="L656" s="64"/>
      <c r="M656" s="64"/>
      <c r="N656" s="64"/>
      <c r="O656" s="64"/>
      <c r="P656" s="64"/>
      <c r="Q656" s="64"/>
    </row>
    <row r="657" spans="2:17" x14ac:dyDescent="0.25">
      <c r="B657" s="64"/>
      <c r="C657" s="64"/>
      <c r="D657" s="8"/>
      <c r="E657" s="8"/>
      <c r="F657" s="8"/>
      <c r="G657" s="8"/>
      <c r="H657" s="8"/>
      <c r="I657" s="64"/>
      <c r="J657" s="8"/>
      <c r="K657" s="64"/>
      <c r="L657" s="64"/>
      <c r="M657" s="64"/>
      <c r="N657" s="64"/>
      <c r="O657" s="64"/>
      <c r="P657" s="64"/>
      <c r="Q657" s="64"/>
    </row>
    <row r="658" spans="2:17" x14ac:dyDescent="0.25">
      <c r="B658" s="64"/>
      <c r="C658" s="64"/>
      <c r="D658" s="8"/>
      <c r="E658" s="8"/>
      <c r="F658" s="8"/>
      <c r="G658" s="8"/>
      <c r="H658" s="8"/>
      <c r="I658" s="64"/>
      <c r="J658" s="8"/>
      <c r="K658" s="64"/>
      <c r="L658" s="64"/>
      <c r="M658" s="64"/>
      <c r="N658" s="64"/>
      <c r="O658" s="64"/>
      <c r="P658" s="64"/>
      <c r="Q658" s="64"/>
    </row>
    <row r="659" spans="2:17" x14ac:dyDescent="0.25">
      <c r="B659" s="64"/>
      <c r="C659" s="64"/>
      <c r="D659" s="8"/>
      <c r="E659" s="8"/>
      <c r="F659" s="8"/>
      <c r="G659" s="8"/>
      <c r="H659" s="8"/>
      <c r="I659" s="64"/>
      <c r="J659" s="8"/>
      <c r="K659" s="64"/>
      <c r="L659" s="64"/>
      <c r="M659" s="64"/>
      <c r="N659" s="64"/>
      <c r="O659" s="64"/>
      <c r="P659" s="64"/>
      <c r="Q659" s="64"/>
    </row>
    <row r="660" spans="2:17" x14ac:dyDescent="0.25">
      <c r="B660" s="64"/>
      <c r="C660" s="64"/>
      <c r="D660" s="8"/>
      <c r="E660" s="8"/>
      <c r="F660" s="8"/>
      <c r="G660" s="8"/>
      <c r="H660" s="8"/>
      <c r="I660" s="64"/>
      <c r="J660" s="8"/>
      <c r="K660" s="64"/>
      <c r="L660" s="64"/>
      <c r="M660" s="64"/>
      <c r="N660" s="64"/>
      <c r="O660" s="64"/>
      <c r="P660" s="64"/>
      <c r="Q660" s="64"/>
    </row>
    <row r="661" spans="2:17" x14ac:dyDescent="0.25">
      <c r="B661" s="64"/>
      <c r="C661" s="64"/>
      <c r="D661" s="8"/>
      <c r="E661" s="8"/>
      <c r="F661" s="8"/>
      <c r="G661" s="8"/>
      <c r="H661" s="8"/>
      <c r="I661" s="64"/>
      <c r="J661" s="8"/>
      <c r="K661" s="64"/>
      <c r="L661" s="64"/>
      <c r="M661" s="64"/>
      <c r="N661" s="64"/>
      <c r="O661" s="64"/>
      <c r="P661" s="64"/>
      <c r="Q661" s="64"/>
    </row>
    <row r="662" spans="2:17" x14ac:dyDescent="0.25">
      <c r="B662" s="64"/>
      <c r="C662" s="64"/>
      <c r="D662" s="8"/>
      <c r="E662" s="8"/>
      <c r="F662" s="8"/>
      <c r="G662" s="8"/>
      <c r="H662" s="8"/>
      <c r="I662" s="64"/>
      <c r="J662" s="8"/>
      <c r="K662" s="64"/>
      <c r="L662" s="64"/>
      <c r="M662" s="64"/>
      <c r="N662" s="64"/>
      <c r="O662" s="64"/>
      <c r="P662" s="64"/>
      <c r="Q662" s="64"/>
    </row>
    <row r="663" spans="2:17" x14ac:dyDescent="0.25">
      <c r="B663" s="64"/>
      <c r="C663" s="64"/>
      <c r="D663" s="8"/>
      <c r="E663" s="8"/>
      <c r="F663" s="8"/>
      <c r="G663" s="8"/>
      <c r="H663" s="8"/>
      <c r="I663" s="64"/>
      <c r="J663" s="8"/>
      <c r="K663" s="64"/>
      <c r="L663" s="64"/>
      <c r="M663" s="64"/>
      <c r="N663" s="64"/>
      <c r="O663" s="64"/>
      <c r="P663" s="64"/>
      <c r="Q663" s="64"/>
    </row>
    <row r="664" spans="2:17" x14ac:dyDescent="0.25">
      <c r="B664" s="64"/>
      <c r="C664" s="64"/>
      <c r="D664" s="8"/>
      <c r="E664" s="8"/>
      <c r="F664" s="8"/>
      <c r="G664" s="8"/>
      <c r="H664" s="8"/>
      <c r="I664" s="64"/>
      <c r="J664" s="8"/>
      <c r="K664" s="64"/>
      <c r="L664" s="64"/>
      <c r="M664" s="64"/>
      <c r="N664" s="64"/>
      <c r="O664" s="64"/>
      <c r="P664" s="64"/>
      <c r="Q664" s="64"/>
    </row>
    <row r="665" spans="2:17" x14ac:dyDescent="0.25">
      <c r="B665" s="64"/>
      <c r="C665" s="64"/>
      <c r="D665" s="8"/>
      <c r="E665" s="8"/>
      <c r="F665" s="8"/>
      <c r="G665" s="8"/>
      <c r="H665" s="8"/>
      <c r="I665" s="64"/>
      <c r="J665" s="8"/>
      <c r="K665" s="64"/>
      <c r="L665" s="64"/>
      <c r="M665" s="64"/>
      <c r="N665" s="64"/>
      <c r="O665" s="64"/>
      <c r="P665" s="64"/>
      <c r="Q665" s="64"/>
    </row>
    <row r="666" spans="2:17" x14ac:dyDescent="0.25">
      <c r="B666" s="64"/>
      <c r="C666" s="64"/>
      <c r="D666" s="8"/>
      <c r="E666" s="8"/>
      <c r="F666" s="8"/>
      <c r="G666" s="8"/>
      <c r="H666" s="8"/>
      <c r="I666" s="64"/>
      <c r="J666" s="8"/>
      <c r="K666" s="64"/>
      <c r="L666" s="64"/>
      <c r="M666" s="64"/>
      <c r="N666" s="64"/>
      <c r="O666" s="64"/>
      <c r="P666" s="64"/>
      <c r="Q666" s="64"/>
    </row>
    <row r="667" spans="2:17" x14ac:dyDescent="0.25">
      <c r="B667" s="64"/>
      <c r="C667" s="64"/>
      <c r="D667" s="8"/>
      <c r="E667" s="8"/>
      <c r="F667" s="8"/>
      <c r="G667" s="8"/>
      <c r="H667" s="8"/>
      <c r="I667" s="64"/>
      <c r="J667" s="8"/>
      <c r="K667" s="64"/>
      <c r="L667" s="64"/>
      <c r="M667" s="64"/>
      <c r="N667" s="64"/>
      <c r="O667" s="64"/>
      <c r="P667" s="64"/>
      <c r="Q667" s="64"/>
    </row>
    <row r="668" spans="2:17" x14ac:dyDescent="0.25">
      <c r="B668" s="64"/>
      <c r="C668" s="64"/>
      <c r="D668" s="8"/>
      <c r="E668" s="8"/>
      <c r="F668" s="8"/>
      <c r="G668" s="8"/>
      <c r="H668" s="8"/>
      <c r="I668" s="64"/>
      <c r="J668" s="8"/>
      <c r="K668" s="64"/>
      <c r="L668" s="64"/>
      <c r="M668" s="64"/>
      <c r="N668" s="64"/>
      <c r="O668" s="64"/>
      <c r="P668" s="64"/>
      <c r="Q668" s="64"/>
    </row>
    <row r="669" spans="2:17" x14ac:dyDescent="0.25">
      <c r="B669" s="64"/>
      <c r="C669" s="64"/>
      <c r="D669" s="8"/>
      <c r="E669" s="8"/>
      <c r="F669" s="8"/>
      <c r="G669" s="8"/>
      <c r="H669" s="8"/>
      <c r="I669" s="64"/>
      <c r="J669" s="8"/>
      <c r="K669" s="64"/>
      <c r="L669" s="64"/>
      <c r="M669" s="64"/>
      <c r="N669" s="64"/>
      <c r="O669" s="64"/>
      <c r="P669" s="64"/>
      <c r="Q669" s="64"/>
    </row>
    <row r="670" spans="2:17" x14ac:dyDescent="0.25">
      <c r="B670" s="64"/>
      <c r="C670" s="64"/>
      <c r="D670" s="8"/>
      <c r="E670" s="8"/>
      <c r="F670" s="8"/>
      <c r="G670" s="8"/>
      <c r="H670" s="8"/>
      <c r="I670" s="64"/>
      <c r="J670" s="8"/>
      <c r="K670" s="64"/>
      <c r="L670" s="64"/>
      <c r="M670" s="64"/>
      <c r="N670" s="64"/>
      <c r="O670" s="64"/>
      <c r="P670" s="64"/>
      <c r="Q670" s="64"/>
    </row>
    <row r="671" spans="2:17" x14ac:dyDescent="0.25">
      <c r="B671" s="64"/>
      <c r="C671" s="64"/>
      <c r="D671" s="8"/>
      <c r="E671" s="8"/>
      <c r="F671" s="8"/>
      <c r="G671" s="8"/>
      <c r="H671" s="8"/>
      <c r="I671" s="64"/>
      <c r="J671" s="8"/>
      <c r="K671" s="64"/>
      <c r="L671" s="64"/>
      <c r="M671" s="64"/>
      <c r="N671" s="64"/>
      <c r="O671" s="64"/>
      <c r="P671" s="64"/>
      <c r="Q671" s="64"/>
    </row>
    <row r="672" spans="2:17" x14ac:dyDescent="0.25">
      <c r="B672" s="64"/>
      <c r="C672" s="64"/>
      <c r="D672" s="8"/>
      <c r="E672" s="8"/>
      <c r="F672" s="8"/>
      <c r="G672" s="8"/>
      <c r="H672" s="8"/>
      <c r="I672" s="64"/>
      <c r="J672" s="8"/>
      <c r="K672" s="64"/>
      <c r="L672" s="64"/>
      <c r="M672" s="64"/>
      <c r="N672" s="64"/>
      <c r="O672" s="64"/>
      <c r="P672" s="64"/>
      <c r="Q672" s="64"/>
    </row>
    <row r="673" spans="2:17" x14ac:dyDescent="0.25">
      <c r="B673" s="64"/>
      <c r="C673" s="64"/>
      <c r="D673" s="8"/>
      <c r="E673" s="8"/>
      <c r="F673" s="8"/>
      <c r="G673" s="8"/>
      <c r="H673" s="8"/>
      <c r="I673" s="64"/>
      <c r="J673" s="8"/>
      <c r="K673" s="64"/>
      <c r="L673" s="64"/>
      <c r="M673" s="64"/>
      <c r="N673" s="64"/>
      <c r="O673" s="64"/>
      <c r="P673" s="64"/>
      <c r="Q673" s="64"/>
    </row>
    <row r="674" spans="2:17" x14ac:dyDescent="0.25">
      <c r="B674" s="64"/>
      <c r="C674" s="64"/>
      <c r="D674" s="8"/>
      <c r="E674" s="8"/>
      <c r="F674" s="8"/>
      <c r="G674" s="8"/>
      <c r="H674" s="8"/>
      <c r="I674" s="64"/>
      <c r="J674" s="8"/>
      <c r="K674" s="64"/>
      <c r="L674" s="64"/>
      <c r="M674" s="64"/>
      <c r="N674" s="64"/>
      <c r="O674" s="64"/>
      <c r="P674" s="64"/>
      <c r="Q674" s="64"/>
    </row>
    <row r="675" spans="2:17" x14ac:dyDescent="0.25">
      <c r="B675" s="64"/>
      <c r="C675" s="64"/>
      <c r="D675" s="8"/>
      <c r="E675" s="8"/>
      <c r="F675" s="8"/>
      <c r="G675" s="8"/>
      <c r="H675" s="8"/>
      <c r="I675" s="64"/>
      <c r="J675" s="8"/>
      <c r="K675" s="64"/>
      <c r="L675" s="64"/>
      <c r="M675" s="64"/>
      <c r="N675" s="64"/>
      <c r="O675" s="64"/>
      <c r="P675" s="64"/>
      <c r="Q675" s="64"/>
    </row>
    <row r="676" spans="2:17" x14ac:dyDescent="0.25">
      <c r="B676" s="64"/>
      <c r="C676" s="64"/>
      <c r="D676" s="8"/>
      <c r="E676" s="8"/>
      <c r="F676" s="8"/>
      <c r="G676" s="8"/>
      <c r="H676" s="8"/>
      <c r="I676" s="64"/>
      <c r="J676" s="8"/>
      <c r="K676" s="64"/>
      <c r="L676" s="64"/>
      <c r="M676" s="64"/>
      <c r="N676" s="64"/>
      <c r="O676" s="64"/>
      <c r="P676" s="64"/>
      <c r="Q676" s="64"/>
    </row>
    <row r="677" spans="2:17" x14ac:dyDescent="0.25">
      <c r="B677" s="64"/>
      <c r="C677" s="64"/>
      <c r="D677" s="8"/>
      <c r="E677" s="8"/>
      <c r="F677" s="8"/>
      <c r="G677" s="8"/>
      <c r="H677" s="8"/>
      <c r="I677" s="64"/>
      <c r="J677" s="8"/>
      <c r="K677" s="64"/>
      <c r="L677" s="64"/>
      <c r="M677" s="64"/>
      <c r="N677" s="64"/>
      <c r="O677" s="64"/>
      <c r="P677" s="64"/>
      <c r="Q677" s="64"/>
    </row>
    <row r="678" spans="2:17" x14ac:dyDescent="0.25">
      <c r="B678" s="64"/>
      <c r="C678" s="64"/>
      <c r="D678" s="8"/>
      <c r="E678" s="8"/>
      <c r="F678" s="8"/>
      <c r="G678" s="8"/>
      <c r="H678" s="8"/>
      <c r="I678" s="64"/>
      <c r="J678" s="8"/>
      <c r="K678" s="64"/>
      <c r="L678" s="64"/>
      <c r="M678" s="64"/>
      <c r="N678" s="64"/>
      <c r="O678" s="64"/>
      <c r="P678" s="64"/>
      <c r="Q678" s="64"/>
    </row>
    <row r="679" spans="2:17" x14ac:dyDescent="0.25">
      <c r="B679" s="64"/>
      <c r="C679" s="64"/>
      <c r="D679" s="8"/>
      <c r="E679" s="8"/>
      <c r="F679" s="8"/>
      <c r="G679" s="8"/>
      <c r="H679" s="8"/>
      <c r="I679" s="64"/>
      <c r="J679" s="8"/>
      <c r="K679" s="64"/>
      <c r="L679" s="64"/>
      <c r="M679" s="64"/>
      <c r="N679" s="64"/>
      <c r="O679" s="64"/>
      <c r="P679" s="64"/>
      <c r="Q679" s="64"/>
    </row>
    <row r="680" spans="2:17" x14ac:dyDescent="0.25">
      <c r="B680" s="64"/>
      <c r="C680" s="64"/>
      <c r="D680" s="8"/>
      <c r="E680" s="8"/>
      <c r="F680" s="8"/>
      <c r="G680" s="8"/>
      <c r="H680" s="8"/>
      <c r="I680" s="64"/>
      <c r="J680" s="8"/>
      <c r="K680" s="64"/>
      <c r="L680" s="64"/>
      <c r="M680" s="64"/>
      <c r="N680" s="64"/>
      <c r="O680" s="64"/>
      <c r="P680" s="64"/>
      <c r="Q680" s="64"/>
    </row>
    <row r="681" spans="2:17" x14ac:dyDescent="0.25">
      <c r="B681" s="64"/>
      <c r="C681" s="64"/>
      <c r="D681" s="8"/>
      <c r="E681" s="8"/>
      <c r="F681" s="8"/>
      <c r="G681" s="8"/>
      <c r="H681" s="8"/>
      <c r="I681" s="64"/>
      <c r="J681" s="8"/>
      <c r="K681" s="64"/>
      <c r="L681" s="64"/>
      <c r="M681" s="64"/>
      <c r="N681" s="64"/>
      <c r="O681" s="64"/>
      <c r="P681" s="64"/>
      <c r="Q681" s="64"/>
    </row>
    <row r="682" spans="2:17" x14ac:dyDescent="0.25">
      <c r="B682" s="64"/>
      <c r="C682" s="64"/>
      <c r="D682" s="8"/>
      <c r="E682" s="8"/>
      <c r="F682" s="8"/>
      <c r="G682" s="8"/>
      <c r="H682" s="8"/>
      <c r="I682" s="64"/>
      <c r="J682" s="8"/>
      <c r="K682" s="64"/>
      <c r="L682" s="64"/>
      <c r="M682" s="64"/>
      <c r="N682" s="64"/>
      <c r="O682" s="64"/>
      <c r="P682" s="64"/>
      <c r="Q682" s="64"/>
    </row>
    <row r="683" spans="2:17" x14ac:dyDescent="0.25">
      <c r="B683" s="64"/>
      <c r="C683" s="64"/>
      <c r="D683" s="8"/>
      <c r="E683" s="8"/>
      <c r="F683" s="8"/>
      <c r="G683" s="8"/>
      <c r="H683" s="8"/>
      <c r="I683" s="64"/>
      <c r="J683" s="8"/>
      <c r="K683" s="64"/>
      <c r="L683" s="64"/>
      <c r="M683" s="64"/>
      <c r="N683" s="64"/>
      <c r="O683" s="64"/>
      <c r="P683" s="64"/>
      <c r="Q683" s="64"/>
    </row>
    <row r="684" spans="2:17" x14ac:dyDescent="0.25">
      <c r="B684" s="64"/>
      <c r="C684" s="64"/>
      <c r="D684" s="8"/>
      <c r="E684" s="8"/>
      <c r="F684" s="8"/>
      <c r="G684" s="8"/>
      <c r="H684" s="8"/>
      <c r="I684" s="64"/>
      <c r="J684" s="8"/>
      <c r="K684" s="64"/>
      <c r="L684" s="64"/>
      <c r="M684" s="64"/>
      <c r="N684" s="64"/>
      <c r="O684" s="64"/>
      <c r="P684" s="64"/>
      <c r="Q684" s="64"/>
    </row>
    <row r="685" spans="2:17" x14ac:dyDescent="0.25">
      <c r="B685" s="64"/>
      <c r="C685" s="64"/>
      <c r="D685" s="8"/>
      <c r="E685" s="8"/>
      <c r="F685" s="8"/>
      <c r="G685" s="8"/>
      <c r="H685" s="8"/>
      <c r="I685" s="64"/>
      <c r="J685" s="8"/>
      <c r="K685" s="64"/>
      <c r="L685" s="64"/>
      <c r="M685" s="64"/>
      <c r="N685" s="64"/>
      <c r="O685" s="64"/>
      <c r="P685" s="64"/>
      <c r="Q685" s="64"/>
    </row>
    <row r="686" spans="2:17" x14ac:dyDescent="0.25">
      <c r="B686" s="64"/>
      <c r="C686" s="64"/>
      <c r="D686" s="8"/>
      <c r="E686" s="8"/>
      <c r="F686" s="8"/>
      <c r="G686" s="8"/>
      <c r="H686" s="8"/>
      <c r="I686" s="64"/>
      <c r="J686" s="8"/>
      <c r="K686" s="64"/>
      <c r="L686" s="64"/>
      <c r="M686" s="64"/>
      <c r="N686" s="64"/>
      <c r="O686" s="64"/>
      <c r="P686" s="64"/>
      <c r="Q686" s="64"/>
    </row>
    <row r="687" spans="2:17" x14ac:dyDescent="0.25">
      <c r="B687" s="64"/>
      <c r="C687" s="64"/>
      <c r="D687" s="8"/>
      <c r="E687" s="8"/>
      <c r="F687" s="8"/>
      <c r="G687" s="8"/>
      <c r="H687" s="8"/>
      <c r="I687" s="64"/>
      <c r="J687" s="8"/>
      <c r="K687" s="64"/>
      <c r="L687" s="64"/>
      <c r="M687" s="64"/>
      <c r="N687" s="64"/>
      <c r="O687" s="64"/>
      <c r="P687" s="64"/>
      <c r="Q687" s="64"/>
    </row>
    <row r="688" spans="2:17" x14ac:dyDescent="0.25">
      <c r="B688" s="64"/>
      <c r="C688" s="64"/>
      <c r="D688" s="8"/>
      <c r="E688" s="8"/>
      <c r="F688" s="8"/>
      <c r="G688" s="8"/>
      <c r="H688" s="8"/>
      <c r="I688" s="64"/>
      <c r="J688" s="8"/>
      <c r="K688" s="64"/>
      <c r="L688" s="64"/>
      <c r="M688" s="64"/>
      <c r="N688" s="64"/>
      <c r="O688" s="64"/>
      <c r="P688" s="64"/>
      <c r="Q688" s="64"/>
    </row>
    <row r="689" spans="2:17" x14ac:dyDescent="0.25">
      <c r="B689" s="64"/>
      <c r="C689" s="64"/>
      <c r="D689" s="8"/>
      <c r="E689" s="8"/>
      <c r="F689" s="8"/>
      <c r="G689" s="8"/>
      <c r="H689" s="8"/>
      <c r="I689" s="64"/>
      <c r="J689" s="8"/>
      <c r="K689" s="64"/>
      <c r="L689" s="64"/>
      <c r="M689" s="64"/>
      <c r="N689" s="64"/>
      <c r="O689" s="64"/>
      <c r="P689" s="64"/>
      <c r="Q689" s="64"/>
    </row>
    <row r="690" spans="2:17" x14ac:dyDescent="0.25">
      <c r="B690" s="64"/>
      <c r="C690" s="64"/>
      <c r="D690" s="8"/>
      <c r="E690" s="8"/>
      <c r="F690" s="8"/>
      <c r="G690" s="8"/>
      <c r="H690" s="8"/>
      <c r="I690" s="64"/>
      <c r="J690" s="8"/>
      <c r="K690" s="64"/>
      <c r="L690" s="64"/>
      <c r="M690" s="64"/>
      <c r="N690" s="64"/>
      <c r="O690" s="64"/>
      <c r="P690" s="64"/>
      <c r="Q690" s="64"/>
    </row>
    <row r="691" spans="2:17" x14ac:dyDescent="0.25">
      <c r="B691" s="64"/>
      <c r="C691" s="64"/>
      <c r="D691" s="8"/>
      <c r="E691" s="8"/>
      <c r="F691" s="8"/>
      <c r="G691" s="8"/>
      <c r="H691" s="8"/>
      <c r="I691" s="64"/>
      <c r="J691" s="8"/>
      <c r="K691" s="64"/>
      <c r="L691" s="64"/>
      <c r="M691" s="64"/>
      <c r="N691" s="64"/>
      <c r="O691" s="64"/>
      <c r="P691" s="64"/>
      <c r="Q691" s="64"/>
    </row>
    <row r="692" spans="2:17" x14ac:dyDescent="0.25">
      <c r="B692" s="64"/>
      <c r="C692" s="64"/>
      <c r="D692" s="8"/>
      <c r="E692" s="8"/>
      <c r="F692" s="8"/>
      <c r="G692" s="8"/>
      <c r="H692" s="8"/>
      <c r="I692" s="64"/>
      <c r="J692" s="8"/>
      <c r="K692" s="64"/>
      <c r="L692" s="64"/>
      <c r="M692" s="64"/>
      <c r="N692" s="64"/>
      <c r="O692" s="64"/>
      <c r="P692" s="64"/>
      <c r="Q692" s="64"/>
    </row>
    <row r="693" spans="2:17" x14ac:dyDescent="0.25">
      <c r="B693" s="64"/>
      <c r="C693" s="64"/>
      <c r="D693" s="8"/>
      <c r="E693" s="8"/>
      <c r="F693" s="8"/>
      <c r="G693" s="8"/>
      <c r="H693" s="8"/>
      <c r="I693" s="64"/>
      <c r="J693" s="8"/>
      <c r="K693" s="64"/>
      <c r="L693" s="64"/>
      <c r="M693" s="64"/>
      <c r="N693" s="64"/>
      <c r="O693" s="64"/>
      <c r="P693" s="64"/>
      <c r="Q693" s="64"/>
    </row>
    <row r="694" spans="2:17" x14ac:dyDescent="0.25">
      <c r="B694" s="64"/>
      <c r="C694" s="64"/>
      <c r="D694" s="8"/>
      <c r="E694" s="8"/>
      <c r="F694" s="8"/>
      <c r="G694" s="8"/>
      <c r="H694" s="8"/>
      <c r="I694" s="64"/>
      <c r="J694" s="8"/>
      <c r="K694" s="64"/>
      <c r="L694" s="64"/>
      <c r="M694" s="64"/>
      <c r="N694" s="64"/>
      <c r="O694" s="64"/>
      <c r="P694" s="64"/>
      <c r="Q694" s="64"/>
    </row>
    <row r="695" spans="2:17" x14ac:dyDescent="0.25">
      <c r="B695" s="64"/>
      <c r="C695" s="64"/>
      <c r="D695" s="8"/>
      <c r="E695" s="8"/>
      <c r="F695" s="8"/>
      <c r="G695" s="8"/>
      <c r="H695" s="8"/>
      <c r="I695" s="64"/>
      <c r="J695" s="8"/>
      <c r="K695" s="64"/>
      <c r="L695" s="64"/>
      <c r="M695" s="64"/>
      <c r="N695" s="64"/>
      <c r="O695" s="64"/>
      <c r="P695" s="64"/>
      <c r="Q695" s="64"/>
    </row>
    <row r="696" spans="2:17" x14ac:dyDescent="0.25">
      <c r="B696" s="64"/>
      <c r="C696" s="64"/>
      <c r="D696" s="8"/>
      <c r="E696" s="8"/>
      <c r="F696" s="8"/>
      <c r="G696" s="8"/>
      <c r="H696" s="8"/>
      <c r="I696" s="64"/>
      <c r="J696" s="8"/>
      <c r="K696" s="64"/>
      <c r="L696" s="64"/>
      <c r="M696" s="64"/>
      <c r="N696" s="64"/>
      <c r="O696" s="64"/>
      <c r="P696" s="64"/>
      <c r="Q696" s="64"/>
    </row>
    <row r="697" spans="2:17" x14ac:dyDescent="0.25">
      <c r="B697" s="64"/>
      <c r="C697" s="64"/>
      <c r="D697" s="8"/>
      <c r="E697" s="8"/>
      <c r="F697" s="8"/>
      <c r="G697" s="8"/>
      <c r="H697" s="8"/>
      <c r="I697" s="64"/>
      <c r="J697" s="8"/>
      <c r="K697" s="64"/>
      <c r="L697" s="64"/>
      <c r="M697" s="64"/>
      <c r="N697" s="64"/>
      <c r="O697" s="64"/>
      <c r="P697" s="64"/>
      <c r="Q697" s="64"/>
    </row>
    <row r="698" spans="2:17" x14ac:dyDescent="0.25">
      <c r="B698" s="64"/>
      <c r="C698" s="64"/>
      <c r="D698" s="8"/>
      <c r="E698" s="8"/>
      <c r="F698" s="8"/>
      <c r="G698" s="8"/>
      <c r="H698" s="8"/>
      <c r="I698" s="64"/>
      <c r="J698" s="8"/>
      <c r="K698" s="64"/>
      <c r="L698" s="64"/>
      <c r="M698" s="64"/>
      <c r="N698" s="64"/>
      <c r="O698" s="64"/>
      <c r="P698" s="64"/>
      <c r="Q698" s="64"/>
    </row>
    <row r="699" spans="2:17" x14ac:dyDescent="0.25">
      <c r="B699" s="64"/>
      <c r="C699" s="64"/>
      <c r="D699" s="8"/>
      <c r="E699" s="8"/>
      <c r="F699" s="8"/>
      <c r="G699" s="8"/>
      <c r="H699" s="8"/>
      <c r="I699" s="64"/>
      <c r="J699" s="8"/>
      <c r="K699" s="64"/>
      <c r="L699" s="64"/>
      <c r="M699" s="64"/>
      <c r="N699" s="64"/>
      <c r="O699" s="64"/>
      <c r="P699" s="64"/>
      <c r="Q699" s="64"/>
    </row>
    <row r="700" spans="2:17" x14ac:dyDescent="0.25">
      <c r="B700" s="64"/>
      <c r="C700" s="64"/>
      <c r="D700" s="8"/>
      <c r="E700" s="8"/>
      <c r="F700" s="8"/>
      <c r="G700" s="8"/>
      <c r="H700" s="8"/>
      <c r="I700" s="64"/>
      <c r="J700" s="8"/>
      <c r="K700" s="64"/>
      <c r="L700" s="64"/>
      <c r="M700" s="64"/>
      <c r="N700" s="64"/>
      <c r="O700" s="64"/>
      <c r="P700" s="64"/>
      <c r="Q700" s="64"/>
    </row>
    <row r="701" spans="2:17" x14ac:dyDescent="0.25">
      <c r="B701" s="64"/>
      <c r="C701" s="64"/>
      <c r="D701" s="8"/>
      <c r="E701" s="8"/>
      <c r="F701" s="8"/>
      <c r="G701" s="8"/>
      <c r="H701" s="8"/>
      <c r="I701" s="64"/>
      <c r="J701" s="8"/>
      <c r="K701" s="64"/>
      <c r="L701" s="64"/>
      <c r="M701" s="64"/>
      <c r="N701" s="64"/>
      <c r="O701" s="64"/>
      <c r="P701" s="64"/>
      <c r="Q701" s="64"/>
    </row>
    <row r="702" spans="2:17" x14ac:dyDescent="0.25">
      <c r="B702" s="64"/>
      <c r="C702" s="64"/>
      <c r="D702" s="8"/>
      <c r="E702" s="8"/>
      <c r="F702" s="8"/>
      <c r="G702" s="8"/>
      <c r="H702" s="8"/>
      <c r="I702" s="64"/>
      <c r="J702" s="8"/>
      <c r="K702" s="64"/>
      <c r="L702" s="64"/>
      <c r="M702" s="64"/>
      <c r="N702" s="64"/>
      <c r="O702" s="64"/>
      <c r="P702" s="64"/>
      <c r="Q702" s="64"/>
    </row>
    <row r="703" spans="2:17" x14ac:dyDescent="0.25">
      <c r="B703" s="64"/>
      <c r="C703" s="64"/>
      <c r="D703" s="8"/>
      <c r="E703" s="8"/>
      <c r="F703" s="8"/>
      <c r="G703" s="8"/>
      <c r="H703" s="8"/>
      <c r="I703" s="64"/>
      <c r="J703" s="8"/>
      <c r="K703" s="64"/>
      <c r="L703" s="64"/>
      <c r="M703" s="64"/>
      <c r="N703" s="64"/>
      <c r="O703" s="64"/>
      <c r="P703" s="64"/>
      <c r="Q703" s="64"/>
    </row>
    <row r="704" spans="2:17" x14ac:dyDescent="0.25">
      <c r="B704" s="64"/>
      <c r="C704" s="64"/>
      <c r="D704" s="8"/>
      <c r="E704" s="8"/>
      <c r="F704" s="8"/>
      <c r="G704" s="8"/>
      <c r="H704" s="8"/>
      <c r="I704" s="64"/>
      <c r="J704" s="8"/>
      <c r="K704" s="64"/>
      <c r="L704" s="64"/>
      <c r="M704" s="64"/>
      <c r="N704" s="64"/>
      <c r="O704" s="64"/>
      <c r="P704" s="64"/>
      <c r="Q704" s="64"/>
    </row>
    <row r="705" spans="2:17" x14ac:dyDescent="0.25">
      <c r="B705" s="64"/>
      <c r="C705" s="64"/>
      <c r="D705" s="8"/>
      <c r="E705" s="8"/>
      <c r="F705" s="8"/>
      <c r="G705" s="8"/>
      <c r="H705" s="8"/>
      <c r="I705" s="64"/>
      <c r="J705" s="8"/>
      <c r="K705" s="64"/>
      <c r="L705" s="64"/>
      <c r="M705" s="64"/>
      <c r="N705" s="64"/>
      <c r="O705" s="64"/>
      <c r="P705" s="64"/>
      <c r="Q705" s="64"/>
    </row>
    <row r="706" spans="2:17" x14ac:dyDescent="0.25">
      <c r="B706" s="64"/>
      <c r="C706" s="64"/>
      <c r="D706" s="8"/>
      <c r="E706" s="8"/>
      <c r="F706" s="8"/>
      <c r="G706" s="8"/>
      <c r="H706" s="8"/>
      <c r="I706" s="64"/>
      <c r="J706" s="8"/>
      <c r="K706" s="64"/>
      <c r="L706" s="64"/>
      <c r="M706" s="64"/>
      <c r="N706" s="64"/>
      <c r="O706" s="64"/>
      <c r="P706" s="64"/>
      <c r="Q706" s="64"/>
    </row>
    <row r="707" spans="2:17" x14ac:dyDescent="0.25">
      <c r="B707" s="64"/>
      <c r="C707" s="64"/>
      <c r="D707" s="8"/>
      <c r="E707" s="8"/>
      <c r="F707" s="8"/>
      <c r="G707" s="8"/>
      <c r="H707" s="8"/>
      <c r="I707" s="64"/>
      <c r="J707" s="8"/>
      <c r="K707" s="64"/>
      <c r="L707" s="64"/>
      <c r="M707" s="64"/>
      <c r="N707" s="64"/>
      <c r="O707" s="64"/>
      <c r="P707" s="64"/>
      <c r="Q707" s="64"/>
    </row>
    <row r="708" spans="2:17" x14ac:dyDescent="0.25">
      <c r="B708" s="64"/>
      <c r="C708" s="64"/>
      <c r="D708" s="8"/>
      <c r="E708" s="8"/>
      <c r="F708" s="8"/>
      <c r="G708" s="8"/>
      <c r="H708" s="8"/>
      <c r="I708" s="64"/>
      <c r="J708" s="8"/>
      <c r="K708" s="64"/>
      <c r="L708" s="64"/>
      <c r="M708" s="64"/>
      <c r="N708" s="64"/>
      <c r="O708" s="64"/>
      <c r="P708" s="64"/>
      <c r="Q708" s="64"/>
    </row>
    <row r="709" spans="2:17" x14ac:dyDescent="0.25">
      <c r="B709" s="64"/>
      <c r="C709" s="64"/>
      <c r="D709" s="8"/>
      <c r="E709" s="8"/>
      <c r="F709" s="8"/>
      <c r="G709" s="8"/>
      <c r="H709" s="8"/>
      <c r="I709" s="64"/>
      <c r="J709" s="8"/>
      <c r="K709" s="64"/>
      <c r="L709" s="64"/>
      <c r="M709" s="64"/>
      <c r="N709" s="64"/>
      <c r="O709" s="64"/>
      <c r="P709" s="64"/>
      <c r="Q709" s="64"/>
    </row>
    <row r="710" spans="2:17" x14ac:dyDescent="0.25">
      <c r="B710" s="64"/>
      <c r="C710" s="64"/>
      <c r="D710" s="8"/>
      <c r="E710" s="8"/>
      <c r="F710" s="8"/>
      <c r="G710" s="8"/>
      <c r="H710" s="8"/>
      <c r="I710" s="64"/>
      <c r="J710" s="8"/>
      <c r="K710" s="64"/>
      <c r="L710" s="64"/>
      <c r="M710" s="64"/>
      <c r="N710" s="64"/>
      <c r="O710" s="64"/>
      <c r="P710" s="64"/>
      <c r="Q710" s="64"/>
    </row>
    <row r="711" spans="2:17" x14ac:dyDescent="0.25">
      <c r="B711" s="64"/>
      <c r="C711" s="64"/>
      <c r="D711" s="8"/>
      <c r="E711" s="8"/>
      <c r="F711" s="8"/>
      <c r="G711" s="8"/>
      <c r="H711" s="8"/>
      <c r="I711" s="64"/>
      <c r="J711" s="8"/>
      <c r="K711" s="64"/>
      <c r="L711" s="64"/>
      <c r="M711" s="64"/>
      <c r="N711" s="64"/>
      <c r="O711" s="64"/>
      <c r="P711" s="64"/>
      <c r="Q711" s="64"/>
    </row>
    <row r="712" spans="2:17" x14ac:dyDescent="0.25">
      <c r="B712" s="64"/>
      <c r="C712" s="64"/>
      <c r="D712" s="8"/>
      <c r="E712" s="8"/>
      <c r="F712" s="8"/>
      <c r="G712" s="8"/>
      <c r="H712" s="8"/>
      <c r="I712" s="64"/>
      <c r="J712" s="8"/>
      <c r="K712" s="64"/>
      <c r="L712" s="64"/>
      <c r="M712" s="64"/>
      <c r="N712" s="64"/>
      <c r="O712" s="64"/>
      <c r="P712" s="64"/>
      <c r="Q712" s="64"/>
    </row>
    <row r="713" spans="2:17" x14ac:dyDescent="0.25">
      <c r="B713" s="64"/>
      <c r="C713" s="64"/>
      <c r="D713" s="8"/>
      <c r="E713" s="8"/>
      <c r="F713" s="8"/>
      <c r="G713" s="8"/>
      <c r="H713" s="8"/>
      <c r="I713" s="64"/>
      <c r="J713" s="8"/>
      <c r="K713" s="64"/>
      <c r="L713" s="64"/>
      <c r="M713" s="64"/>
      <c r="N713" s="64"/>
      <c r="O713" s="64"/>
      <c r="P713" s="64"/>
      <c r="Q713" s="64"/>
    </row>
    <row r="714" spans="2:17" x14ac:dyDescent="0.25">
      <c r="B714" s="64"/>
      <c r="C714" s="64"/>
      <c r="D714" s="8"/>
      <c r="E714" s="8"/>
      <c r="F714" s="8"/>
      <c r="G714" s="8"/>
      <c r="H714" s="8"/>
      <c r="I714" s="64"/>
      <c r="J714" s="8"/>
      <c r="K714" s="64"/>
      <c r="L714" s="64"/>
      <c r="M714" s="64"/>
      <c r="N714" s="64"/>
      <c r="O714" s="64"/>
      <c r="P714" s="64"/>
      <c r="Q714" s="64"/>
    </row>
    <row r="715" spans="2:17" x14ac:dyDescent="0.25">
      <c r="B715" s="64"/>
      <c r="C715" s="64"/>
      <c r="D715" s="8"/>
      <c r="E715" s="8"/>
      <c r="F715" s="8"/>
      <c r="G715" s="8"/>
      <c r="H715" s="8"/>
      <c r="I715" s="64"/>
      <c r="J715" s="8"/>
      <c r="K715" s="64"/>
      <c r="L715" s="64"/>
      <c r="M715" s="64"/>
      <c r="N715" s="64"/>
      <c r="O715" s="64"/>
      <c r="P715" s="64"/>
      <c r="Q715" s="64"/>
    </row>
    <row r="716" spans="2:17" x14ac:dyDescent="0.25">
      <c r="B716" s="64"/>
      <c r="C716" s="64"/>
      <c r="D716" s="8"/>
      <c r="E716" s="8"/>
      <c r="F716" s="8"/>
      <c r="G716" s="8"/>
      <c r="H716" s="8"/>
      <c r="I716" s="64"/>
      <c r="J716" s="8"/>
      <c r="K716" s="64"/>
      <c r="L716" s="64"/>
      <c r="M716" s="64"/>
      <c r="N716" s="64"/>
      <c r="O716" s="64"/>
      <c r="P716" s="64"/>
      <c r="Q716" s="64"/>
    </row>
    <row r="717" spans="2:17" x14ac:dyDescent="0.25">
      <c r="B717" s="64"/>
      <c r="C717" s="64"/>
      <c r="D717" s="8"/>
      <c r="E717" s="8"/>
      <c r="F717" s="8"/>
      <c r="G717" s="8"/>
      <c r="H717" s="8"/>
      <c r="I717" s="64"/>
      <c r="J717" s="8"/>
      <c r="K717" s="64"/>
      <c r="L717" s="64"/>
      <c r="M717" s="64"/>
      <c r="N717" s="64"/>
      <c r="O717" s="64"/>
      <c r="P717" s="64"/>
      <c r="Q717" s="64"/>
    </row>
    <row r="718" spans="2:17" x14ac:dyDescent="0.25">
      <c r="B718" s="64"/>
      <c r="C718" s="64"/>
      <c r="D718" s="8"/>
      <c r="E718" s="8"/>
      <c r="F718" s="8"/>
      <c r="G718" s="8"/>
      <c r="H718" s="8"/>
      <c r="I718" s="64"/>
      <c r="J718" s="8"/>
      <c r="K718" s="64"/>
      <c r="L718" s="64"/>
      <c r="M718" s="64"/>
      <c r="N718" s="64"/>
      <c r="O718" s="64"/>
      <c r="P718" s="64"/>
      <c r="Q718" s="64"/>
    </row>
    <row r="719" spans="2:17" x14ac:dyDescent="0.25">
      <c r="B719" s="64"/>
      <c r="C719" s="64"/>
      <c r="D719" s="8"/>
      <c r="E719" s="8"/>
      <c r="F719" s="8"/>
      <c r="G719" s="8"/>
      <c r="H719" s="8"/>
      <c r="I719" s="64"/>
      <c r="J719" s="8"/>
      <c r="K719" s="64"/>
      <c r="L719" s="64"/>
      <c r="M719" s="64"/>
      <c r="N719" s="64"/>
      <c r="O719" s="64"/>
      <c r="P719" s="64"/>
      <c r="Q719" s="64"/>
    </row>
    <row r="720" spans="2:17" x14ac:dyDescent="0.25">
      <c r="B720" s="64"/>
      <c r="C720" s="64"/>
      <c r="D720" s="8"/>
      <c r="E720" s="8"/>
      <c r="F720" s="8"/>
      <c r="G720" s="8"/>
      <c r="H720" s="8"/>
      <c r="I720" s="64"/>
      <c r="J720" s="8"/>
      <c r="K720" s="64"/>
      <c r="L720" s="64"/>
      <c r="M720" s="64"/>
      <c r="N720" s="64"/>
      <c r="O720" s="64"/>
      <c r="P720" s="64"/>
      <c r="Q720" s="64"/>
    </row>
    <row r="721" spans="2:17" x14ac:dyDescent="0.25">
      <c r="B721" s="64"/>
      <c r="C721" s="64"/>
      <c r="D721" s="8"/>
      <c r="E721" s="8"/>
      <c r="F721" s="8"/>
      <c r="G721" s="8"/>
      <c r="H721" s="8"/>
      <c r="I721" s="64"/>
      <c r="J721" s="8"/>
      <c r="K721" s="64"/>
      <c r="L721" s="64"/>
      <c r="M721" s="64"/>
      <c r="N721" s="64"/>
      <c r="O721" s="64"/>
      <c r="P721" s="64"/>
      <c r="Q721" s="64"/>
    </row>
    <row r="722" spans="2:17" x14ac:dyDescent="0.25">
      <c r="B722" s="64"/>
      <c r="C722" s="64"/>
      <c r="D722" s="8"/>
      <c r="E722" s="8"/>
      <c r="F722" s="8"/>
      <c r="G722" s="8"/>
      <c r="H722" s="8"/>
      <c r="I722" s="64"/>
      <c r="J722" s="8"/>
      <c r="K722" s="64"/>
      <c r="L722" s="64"/>
      <c r="M722" s="64"/>
      <c r="N722" s="64"/>
      <c r="O722" s="64"/>
      <c r="P722" s="64"/>
      <c r="Q722" s="64"/>
    </row>
    <row r="723" spans="2:17" x14ac:dyDescent="0.25">
      <c r="B723" s="64"/>
      <c r="C723" s="64"/>
      <c r="D723" s="8"/>
      <c r="E723" s="8"/>
      <c r="F723" s="8"/>
      <c r="G723" s="8"/>
      <c r="H723" s="8"/>
      <c r="I723" s="64"/>
      <c r="J723" s="8"/>
      <c r="K723" s="64"/>
      <c r="L723" s="64"/>
      <c r="M723" s="64"/>
      <c r="N723" s="64"/>
      <c r="O723" s="64"/>
      <c r="P723" s="64"/>
      <c r="Q723" s="64"/>
    </row>
    <row r="724" spans="2:17" x14ac:dyDescent="0.25">
      <c r="B724" s="64"/>
      <c r="C724" s="64"/>
      <c r="D724" s="8"/>
      <c r="E724" s="8"/>
      <c r="F724" s="8"/>
      <c r="G724" s="8"/>
      <c r="H724" s="8"/>
      <c r="I724" s="64"/>
      <c r="J724" s="8"/>
      <c r="K724" s="64"/>
      <c r="L724" s="64"/>
      <c r="M724" s="64"/>
      <c r="N724" s="64"/>
      <c r="O724" s="64"/>
      <c r="P724" s="64"/>
      <c r="Q724" s="64"/>
    </row>
    <row r="725" spans="2:17" x14ac:dyDescent="0.25">
      <c r="B725" s="64"/>
      <c r="C725" s="64"/>
      <c r="D725" s="8"/>
      <c r="E725" s="8"/>
      <c r="F725" s="8"/>
      <c r="G725" s="8"/>
      <c r="H725" s="8"/>
      <c r="I725" s="64"/>
      <c r="J725" s="8"/>
      <c r="K725" s="64"/>
      <c r="L725" s="64"/>
      <c r="M725" s="64"/>
      <c r="N725" s="64"/>
      <c r="O725" s="64"/>
      <c r="P725" s="64"/>
      <c r="Q725" s="64"/>
    </row>
    <row r="726" spans="2:17" x14ac:dyDescent="0.25">
      <c r="B726" s="64"/>
      <c r="C726" s="64"/>
      <c r="D726" s="8"/>
      <c r="E726" s="8"/>
      <c r="F726" s="8"/>
      <c r="G726" s="8"/>
      <c r="H726" s="8"/>
      <c r="I726" s="64"/>
      <c r="J726" s="8"/>
      <c r="K726" s="64"/>
      <c r="L726" s="64"/>
      <c r="M726" s="64"/>
      <c r="N726" s="64"/>
      <c r="O726" s="64"/>
      <c r="P726" s="64"/>
      <c r="Q726" s="64"/>
    </row>
    <row r="727" spans="2:17" x14ac:dyDescent="0.25">
      <c r="B727" s="64"/>
      <c r="C727" s="64"/>
      <c r="D727" s="8"/>
      <c r="E727" s="8"/>
      <c r="F727" s="8"/>
      <c r="G727" s="8"/>
      <c r="H727" s="8"/>
      <c r="I727" s="64"/>
      <c r="J727" s="8"/>
      <c r="K727" s="64"/>
      <c r="L727" s="64"/>
      <c r="M727" s="64"/>
      <c r="N727" s="64"/>
      <c r="O727" s="64"/>
      <c r="P727" s="64"/>
      <c r="Q727" s="64"/>
    </row>
    <row r="728" spans="2:17" x14ac:dyDescent="0.25">
      <c r="B728" s="64"/>
      <c r="C728" s="64"/>
      <c r="D728" s="8"/>
      <c r="E728" s="8"/>
      <c r="F728" s="8"/>
      <c r="G728" s="8"/>
      <c r="H728" s="8"/>
      <c r="I728" s="64"/>
      <c r="J728" s="8"/>
      <c r="K728" s="64"/>
      <c r="L728" s="64"/>
      <c r="M728" s="64"/>
      <c r="N728" s="64"/>
      <c r="O728" s="64"/>
      <c r="P728" s="64"/>
      <c r="Q728" s="64"/>
    </row>
    <row r="729" spans="2:17" x14ac:dyDescent="0.25">
      <c r="B729" s="64"/>
      <c r="C729" s="64"/>
      <c r="D729" s="8"/>
      <c r="E729" s="8"/>
      <c r="F729" s="8"/>
      <c r="G729" s="8"/>
      <c r="H729" s="8"/>
      <c r="I729" s="64"/>
      <c r="J729" s="8"/>
      <c r="K729" s="64"/>
      <c r="L729" s="64"/>
      <c r="M729" s="64"/>
      <c r="N729" s="64"/>
      <c r="O729" s="64"/>
      <c r="P729" s="64"/>
      <c r="Q729" s="64"/>
    </row>
    <row r="730" spans="2:17" x14ac:dyDescent="0.25">
      <c r="B730" s="64"/>
      <c r="C730" s="64"/>
      <c r="D730" s="8"/>
      <c r="E730" s="8"/>
      <c r="F730" s="8"/>
      <c r="G730" s="8"/>
      <c r="H730" s="8"/>
      <c r="I730" s="64"/>
      <c r="J730" s="8"/>
      <c r="K730" s="64"/>
      <c r="L730" s="64"/>
      <c r="M730" s="64"/>
      <c r="N730" s="64"/>
      <c r="O730" s="64"/>
      <c r="P730" s="64"/>
      <c r="Q730" s="64"/>
    </row>
    <row r="731" spans="2:17" x14ac:dyDescent="0.25">
      <c r="B731" s="64"/>
      <c r="C731" s="64"/>
      <c r="D731" s="8"/>
      <c r="E731" s="8"/>
      <c r="F731" s="8"/>
      <c r="G731" s="8"/>
      <c r="H731" s="8"/>
      <c r="I731" s="64"/>
      <c r="J731" s="8"/>
      <c r="K731" s="64"/>
      <c r="L731" s="64"/>
      <c r="M731" s="64"/>
      <c r="N731" s="64"/>
      <c r="O731" s="64"/>
      <c r="P731" s="64"/>
      <c r="Q731" s="64"/>
    </row>
    <row r="732" spans="2:17" x14ac:dyDescent="0.25">
      <c r="B732" s="64"/>
      <c r="C732" s="64"/>
      <c r="D732" s="8"/>
      <c r="E732" s="8"/>
      <c r="F732" s="8"/>
      <c r="G732" s="8"/>
      <c r="H732" s="8"/>
      <c r="I732" s="64"/>
      <c r="J732" s="8"/>
      <c r="K732" s="64"/>
      <c r="L732" s="64"/>
      <c r="M732" s="64"/>
      <c r="N732" s="64"/>
      <c r="O732" s="64"/>
      <c r="P732" s="64"/>
      <c r="Q732" s="64"/>
    </row>
    <row r="733" spans="2:17" x14ac:dyDescent="0.25">
      <c r="B733" s="64"/>
      <c r="C733" s="64"/>
      <c r="D733" s="8"/>
      <c r="E733" s="8"/>
      <c r="F733" s="8"/>
      <c r="G733" s="8"/>
      <c r="H733" s="8"/>
      <c r="I733" s="64"/>
      <c r="J733" s="8"/>
      <c r="K733" s="64"/>
      <c r="L733" s="64"/>
      <c r="M733" s="64"/>
      <c r="N733" s="64"/>
      <c r="O733" s="64"/>
      <c r="P733" s="64"/>
      <c r="Q733" s="64"/>
    </row>
    <row r="734" spans="2:17" x14ac:dyDescent="0.25">
      <c r="B734" s="64"/>
      <c r="C734" s="64"/>
      <c r="D734" s="8"/>
      <c r="E734" s="8"/>
      <c r="F734" s="8"/>
      <c r="G734" s="8"/>
      <c r="H734" s="8"/>
      <c r="I734" s="64"/>
      <c r="J734" s="8"/>
      <c r="K734" s="64"/>
      <c r="L734" s="64"/>
      <c r="M734" s="64"/>
      <c r="N734" s="64"/>
      <c r="O734" s="64"/>
      <c r="P734" s="64"/>
      <c r="Q734" s="64"/>
    </row>
    <row r="735" spans="2:17" x14ac:dyDescent="0.25">
      <c r="B735" s="64"/>
      <c r="C735" s="64"/>
      <c r="D735" s="8"/>
      <c r="E735" s="8"/>
      <c r="F735" s="8"/>
      <c r="G735" s="8"/>
      <c r="H735" s="8"/>
      <c r="I735" s="64"/>
      <c r="J735" s="8"/>
      <c r="K735" s="64"/>
      <c r="L735" s="64"/>
      <c r="M735" s="64"/>
      <c r="N735" s="64"/>
      <c r="O735" s="64"/>
      <c r="P735" s="64"/>
      <c r="Q735" s="64"/>
    </row>
    <row r="736" spans="2:17" x14ac:dyDescent="0.25">
      <c r="B736" s="64"/>
      <c r="C736" s="64"/>
      <c r="D736" s="8"/>
      <c r="E736" s="8"/>
      <c r="F736" s="8"/>
      <c r="G736" s="8"/>
      <c r="H736" s="8"/>
      <c r="I736" s="64"/>
      <c r="J736" s="8"/>
      <c r="K736" s="64"/>
      <c r="L736" s="64"/>
      <c r="M736" s="64"/>
      <c r="N736" s="64"/>
      <c r="O736" s="64"/>
      <c r="P736" s="64"/>
      <c r="Q736" s="64"/>
    </row>
    <row r="737" spans="2:17" x14ac:dyDescent="0.25">
      <c r="B737" s="64"/>
      <c r="C737" s="64"/>
      <c r="D737" s="8"/>
      <c r="E737" s="8"/>
      <c r="F737" s="8"/>
      <c r="G737" s="8"/>
      <c r="H737" s="8"/>
      <c r="I737" s="64"/>
      <c r="J737" s="8"/>
      <c r="K737" s="64"/>
      <c r="L737" s="64"/>
      <c r="M737" s="64"/>
      <c r="N737" s="64"/>
      <c r="O737" s="64"/>
      <c r="P737" s="64"/>
      <c r="Q737" s="64"/>
    </row>
    <row r="738" spans="2:17" x14ac:dyDescent="0.25">
      <c r="B738" s="64"/>
      <c r="C738" s="64"/>
      <c r="D738" s="8"/>
      <c r="E738" s="8"/>
      <c r="F738" s="8"/>
      <c r="G738" s="8"/>
      <c r="H738" s="8"/>
      <c r="I738" s="64"/>
      <c r="J738" s="8"/>
      <c r="K738" s="64"/>
      <c r="L738" s="64"/>
      <c r="M738" s="64"/>
      <c r="N738" s="64"/>
      <c r="O738" s="64"/>
      <c r="P738" s="64"/>
      <c r="Q738" s="64"/>
    </row>
    <row r="739" spans="2:17" x14ac:dyDescent="0.25">
      <c r="B739" s="64"/>
      <c r="C739" s="64"/>
      <c r="D739" s="8"/>
      <c r="E739" s="8"/>
      <c r="F739" s="8"/>
      <c r="G739" s="8"/>
      <c r="H739" s="8"/>
      <c r="I739" s="64"/>
      <c r="J739" s="8"/>
      <c r="K739" s="64"/>
      <c r="L739" s="64"/>
      <c r="M739" s="64"/>
      <c r="N739" s="64"/>
      <c r="O739" s="64"/>
      <c r="P739" s="64"/>
      <c r="Q739" s="64"/>
    </row>
    <row r="740" spans="2:17" x14ac:dyDescent="0.25">
      <c r="B740" s="64"/>
      <c r="C740" s="64"/>
      <c r="D740" s="8"/>
      <c r="E740" s="8"/>
      <c r="F740" s="8"/>
      <c r="G740" s="8"/>
      <c r="H740" s="8"/>
      <c r="I740" s="64"/>
      <c r="J740" s="8"/>
      <c r="K740" s="64"/>
      <c r="L740" s="64"/>
      <c r="M740" s="64"/>
      <c r="N740" s="64"/>
      <c r="O740" s="64"/>
      <c r="P740" s="64"/>
      <c r="Q740" s="64"/>
    </row>
    <row r="741" spans="2:17" x14ac:dyDescent="0.25">
      <c r="B741" s="64"/>
      <c r="C741" s="64"/>
      <c r="D741" s="8"/>
      <c r="E741" s="8"/>
      <c r="F741" s="8"/>
      <c r="G741" s="8"/>
      <c r="H741" s="8"/>
      <c r="I741" s="64"/>
      <c r="J741" s="8"/>
      <c r="K741" s="64"/>
      <c r="L741" s="64"/>
      <c r="M741" s="64"/>
      <c r="N741" s="64"/>
      <c r="O741" s="64"/>
      <c r="P741" s="64"/>
      <c r="Q741" s="64"/>
    </row>
    <row r="742" spans="2:17" x14ac:dyDescent="0.25">
      <c r="B742" s="64"/>
      <c r="C742" s="64"/>
      <c r="D742" s="8"/>
      <c r="E742" s="8"/>
      <c r="F742" s="8"/>
      <c r="G742" s="8"/>
      <c r="H742" s="8"/>
      <c r="I742" s="64"/>
      <c r="J742" s="8"/>
      <c r="K742" s="64"/>
      <c r="L742" s="64"/>
      <c r="M742" s="64"/>
      <c r="N742" s="64"/>
      <c r="O742" s="64"/>
      <c r="P742" s="64"/>
      <c r="Q742" s="64"/>
    </row>
    <row r="743" spans="2:17" x14ac:dyDescent="0.25">
      <c r="B743" s="64"/>
      <c r="C743" s="64"/>
      <c r="D743" s="8"/>
      <c r="E743" s="8"/>
      <c r="F743" s="8"/>
      <c r="G743" s="8"/>
      <c r="H743" s="8"/>
      <c r="I743" s="64"/>
      <c r="J743" s="8"/>
      <c r="K743" s="64"/>
      <c r="L743" s="64"/>
      <c r="M743" s="64"/>
      <c r="N743" s="64"/>
      <c r="O743" s="64"/>
      <c r="P743" s="64"/>
      <c r="Q743" s="64"/>
    </row>
    <row r="744" spans="2:17" x14ac:dyDescent="0.25">
      <c r="B744" s="64"/>
      <c r="C744" s="64"/>
      <c r="D744" s="8"/>
      <c r="E744" s="8"/>
      <c r="F744" s="8"/>
      <c r="G744" s="8"/>
      <c r="H744" s="8"/>
      <c r="I744" s="64"/>
      <c r="J744" s="8"/>
      <c r="K744" s="64"/>
      <c r="L744" s="64"/>
      <c r="M744" s="64"/>
      <c r="N744" s="64"/>
      <c r="O744" s="64"/>
      <c r="P744" s="64"/>
      <c r="Q744" s="64"/>
    </row>
    <row r="745" spans="2:17" x14ac:dyDescent="0.25">
      <c r="B745" s="64"/>
      <c r="C745" s="64"/>
      <c r="D745" s="8"/>
      <c r="E745" s="8"/>
      <c r="F745" s="8"/>
      <c r="G745" s="8"/>
      <c r="H745" s="8"/>
      <c r="I745" s="64"/>
      <c r="J745" s="8"/>
      <c r="K745" s="64"/>
      <c r="L745" s="64"/>
      <c r="M745" s="64"/>
      <c r="N745" s="64"/>
      <c r="O745" s="64"/>
      <c r="P745" s="64"/>
      <c r="Q745" s="64"/>
    </row>
    <row r="746" spans="2:17" x14ac:dyDescent="0.25">
      <c r="B746" s="64"/>
      <c r="C746" s="64"/>
      <c r="D746" s="8"/>
      <c r="E746" s="8"/>
      <c r="F746" s="8"/>
      <c r="G746" s="8"/>
      <c r="H746" s="8"/>
      <c r="I746" s="64"/>
      <c r="J746" s="8"/>
      <c r="K746" s="64"/>
      <c r="L746" s="64"/>
      <c r="M746" s="64"/>
      <c r="N746" s="64"/>
      <c r="O746" s="64"/>
      <c r="P746" s="64"/>
      <c r="Q746" s="64"/>
    </row>
    <row r="747" spans="2:17" x14ac:dyDescent="0.25">
      <c r="B747" s="64"/>
      <c r="C747" s="64"/>
      <c r="D747" s="8"/>
      <c r="E747" s="8"/>
      <c r="F747" s="8"/>
      <c r="G747" s="8"/>
      <c r="H747" s="8"/>
      <c r="I747" s="64"/>
      <c r="J747" s="8"/>
      <c r="K747" s="64"/>
      <c r="L747" s="64"/>
      <c r="M747" s="64"/>
      <c r="N747" s="64"/>
      <c r="O747" s="64"/>
      <c r="P747" s="64"/>
      <c r="Q747" s="64"/>
    </row>
    <row r="748" spans="2:17" x14ac:dyDescent="0.25">
      <c r="B748" s="64"/>
      <c r="C748" s="64"/>
      <c r="D748" s="8"/>
      <c r="E748" s="8"/>
      <c r="F748" s="8"/>
      <c r="G748" s="8"/>
      <c r="H748" s="8"/>
      <c r="I748" s="64"/>
      <c r="J748" s="8"/>
      <c r="K748" s="64"/>
      <c r="L748" s="64"/>
      <c r="M748" s="64"/>
      <c r="N748" s="64"/>
      <c r="O748" s="64"/>
      <c r="P748" s="64"/>
      <c r="Q748" s="64"/>
    </row>
    <row r="749" spans="2:17" x14ac:dyDescent="0.25">
      <c r="B749" s="64"/>
      <c r="C749" s="64"/>
      <c r="D749" s="8"/>
      <c r="E749" s="8"/>
      <c r="F749" s="8"/>
      <c r="G749" s="8"/>
      <c r="H749" s="8"/>
      <c r="I749" s="64"/>
      <c r="J749" s="8"/>
      <c r="K749" s="64"/>
      <c r="L749" s="64"/>
      <c r="M749" s="64"/>
      <c r="N749" s="64"/>
      <c r="O749" s="64"/>
      <c r="P749" s="64"/>
      <c r="Q749" s="64"/>
    </row>
    <row r="750" spans="2:17" x14ac:dyDescent="0.25">
      <c r="B750" s="64"/>
      <c r="C750" s="64"/>
      <c r="D750" s="8"/>
      <c r="E750" s="8"/>
      <c r="F750" s="8"/>
      <c r="G750" s="8"/>
      <c r="H750" s="8"/>
      <c r="I750" s="64"/>
      <c r="J750" s="8"/>
      <c r="K750" s="64"/>
      <c r="L750" s="64"/>
      <c r="M750" s="64"/>
      <c r="N750" s="64"/>
      <c r="O750" s="64"/>
      <c r="P750" s="64"/>
      <c r="Q750" s="64"/>
    </row>
    <row r="751" spans="2:17" x14ac:dyDescent="0.25">
      <c r="B751" s="64"/>
      <c r="C751" s="64"/>
      <c r="D751" s="8"/>
      <c r="E751" s="8"/>
      <c r="F751" s="8"/>
      <c r="G751" s="8"/>
      <c r="H751" s="8"/>
      <c r="I751" s="64"/>
      <c r="J751" s="8"/>
      <c r="K751" s="64"/>
      <c r="L751" s="64"/>
      <c r="M751" s="64"/>
      <c r="N751" s="64"/>
      <c r="O751" s="64"/>
      <c r="P751" s="64"/>
      <c r="Q751" s="64"/>
    </row>
    <row r="752" spans="2:17" x14ac:dyDescent="0.25">
      <c r="B752" s="64"/>
      <c r="C752" s="64"/>
      <c r="D752" s="8"/>
      <c r="E752" s="8"/>
      <c r="F752" s="8"/>
      <c r="G752" s="8"/>
      <c r="H752" s="8"/>
      <c r="I752" s="64"/>
      <c r="J752" s="8"/>
      <c r="K752" s="64"/>
      <c r="L752" s="64"/>
      <c r="M752" s="64"/>
      <c r="N752" s="64"/>
      <c r="O752" s="64"/>
      <c r="P752" s="64"/>
      <c r="Q752" s="64"/>
    </row>
    <row r="753" spans="2:17" x14ac:dyDescent="0.25">
      <c r="B753" s="64"/>
      <c r="C753" s="64"/>
      <c r="D753" s="8"/>
      <c r="E753" s="8"/>
      <c r="F753" s="8"/>
      <c r="G753" s="8"/>
      <c r="H753" s="8"/>
      <c r="I753" s="64"/>
      <c r="J753" s="8"/>
      <c r="K753" s="64"/>
      <c r="L753" s="64"/>
      <c r="M753" s="64"/>
      <c r="N753" s="64"/>
      <c r="O753" s="64"/>
      <c r="P753" s="64"/>
      <c r="Q753" s="64"/>
    </row>
    <row r="754" spans="2:17" x14ac:dyDescent="0.25">
      <c r="B754" s="64"/>
      <c r="C754" s="64"/>
      <c r="D754" s="8"/>
      <c r="E754" s="8"/>
      <c r="F754" s="8"/>
      <c r="G754" s="8"/>
      <c r="H754" s="8"/>
      <c r="I754" s="64"/>
      <c r="J754" s="8"/>
      <c r="K754" s="64"/>
      <c r="L754" s="64"/>
      <c r="M754" s="64"/>
      <c r="N754" s="64"/>
      <c r="O754" s="64"/>
      <c r="P754" s="64"/>
      <c r="Q754" s="64"/>
    </row>
    <row r="755" spans="2:17" x14ac:dyDescent="0.25">
      <c r="B755" s="64"/>
      <c r="C755" s="64"/>
      <c r="D755" s="8"/>
      <c r="E755" s="8"/>
      <c r="F755" s="8"/>
      <c r="G755" s="8"/>
      <c r="H755" s="8"/>
      <c r="I755" s="64"/>
      <c r="J755" s="8"/>
      <c r="K755" s="64"/>
      <c r="L755" s="64"/>
      <c r="M755" s="64"/>
      <c r="N755" s="64"/>
      <c r="O755" s="64"/>
      <c r="P755" s="64"/>
      <c r="Q755" s="64"/>
    </row>
    <row r="756" spans="2:17" x14ac:dyDescent="0.25">
      <c r="B756" s="64"/>
      <c r="C756" s="64"/>
      <c r="D756" s="8"/>
      <c r="E756" s="8"/>
      <c r="F756" s="8"/>
      <c r="G756" s="8"/>
      <c r="H756" s="8"/>
      <c r="I756" s="64"/>
      <c r="J756" s="8"/>
      <c r="K756" s="64"/>
      <c r="L756" s="64"/>
      <c r="M756" s="64"/>
      <c r="N756" s="64"/>
      <c r="O756" s="64"/>
      <c r="P756" s="64"/>
      <c r="Q756" s="64"/>
    </row>
    <row r="757" spans="2:17" x14ac:dyDescent="0.25">
      <c r="B757" s="64"/>
      <c r="C757" s="64"/>
      <c r="D757" s="8"/>
      <c r="E757" s="8"/>
      <c r="F757" s="8"/>
      <c r="G757" s="8"/>
      <c r="H757" s="8"/>
      <c r="I757" s="64"/>
      <c r="J757" s="8"/>
      <c r="K757" s="64"/>
      <c r="L757" s="64"/>
      <c r="M757" s="64"/>
      <c r="N757" s="64"/>
      <c r="O757" s="64"/>
      <c r="P757" s="64"/>
      <c r="Q757" s="64"/>
    </row>
    <row r="758" spans="2:17" x14ac:dyDescent="0.25">
      <c r="B758" s="64"/>
      <c r="C758" s="64"/>
      <c r="D758" s="8"/>
      <c r="E758" s="8"/>
      <c r="F758" s="8"/>
      <c r="G758" s="8"/>
      <c r="H758" s="8"/>
      <c r="I758" s="64"/>
      <c r="J758" s="8"/>
      <c r="K758" s="64"/>
      <c r="L758" s="64"/>
      <c r="M758" s="64"/>
      <c r="N758" s="64"/>
      <c r="O758" s="64"/>
      <c r="P758" s="64"/>
      <c r="Q758" s="64"/>
    </row>
    <row r="759" spans="2:17" x14ac:dyDescent="0.25">
      <c r="B759" s="64"/>
      <c r="C759" s="64"/>
      <c r="D759" s="8"/>
      <c r="E759" s="8"/>
      <c r="F759" s="8"/>
      <c r="G759" s="8"/>
      <c r="H759" s="8"/>
      <c r="I759" s="64"/>
      <c r="J759" s="8"/>
      <c r="K759" s="64"/>
      <c r="L759" s="64"/>
      <c r="M759" s="64"/>
      <c r="N759" s="64"/>
      <c r="O759" s="64"/>
      <c r="P759" s="64"/>
      <c r="Q759" s="64"/>
    </row>
    <row r="760" spans="2:17" x14ac:dyDescent="0.25">
      <c r="B760" s="64"/>
      <c r="C760" s="64"/>
      <c r="D760" s="8"/>
      <c r="E760" s="8"/>
      <c r="F760" s="8"/>
      <c r="G760" s="8"/>
      <c r="H760" s="8"/>
      <c r="I760" s="64"/>
      <c r="J760" s="8"/>
      <c r="K760" s="64"/>
      <c r="L760" s="64"/>
      <c r="M760" s="64"/>
      <c r="N760" s="64"/>
      <c r="O760" s="64"/>
      <c r="P760" s="64"/>
      <c r="Q760" s="64"/>
    </row>
    <row r="761" spans="2:17" x14ac:dyDescent="0.25">
      <c r="B761" s="64"/>
      <c r="C761" s="64"/>
      <c r="D761" s="8"/>
      <c r="E761" s="8"/>
      <c r="F761" s="8"/>
      <c r="G761" s="8"/>
      <c r="H761" s="8"/>
      <c r="I761" s="64"/>
      <c r="J761" s="8"/>
      <c r="K761" s="64"/>
      <c r="L761" s="64"/>
      <c r="M761" s="64"/>
      <c r="N761" s="64"/>
      <c r="O761" s="64"/>
      <c r="P761" s="64"/>
      <c r="Q761" s="64"/>
    </row>
    <row r="762" spans="2:17" x14ac:dyDescent="0.25">
      <c r="B762" s="64"/>
      <c r="C762" s="64"/>
      <c r="D762" s="8"/>
      <c r="E762" s="8"/>
      <c r="F762" s="8"/>
      <c r="G762" s="8"/>
      <c r="H762" s="8"/>
      <c r="I762" s="64"/>
      <c r="J762" s="8"/>
      <c r="K762" s="64"/>
      <c r="L762" s="64"/>
      <c r="M762" s="64"/>
      <c r="N762" s="64"/>
      <c r="O762" s="64"/>
      <c r="P762" s="64"/>
      <c r="Q762" s="64"/>
    </row>
    <row r="763" spans="2:17" x14ac:dyDescent="0.25">
      <c r="B763" s="64"/>
      <c r="C763" s="64"/>
      <c r="D763" s="8"/>
      <c r="E763" s="8"/>
      <c r="F763" s="8"/>
      <c r="G763" s="8"/>
      <c r="H763" s="8"/>
      <c r="I763" s="64"/>
      <c r="J763" s="8"/>
      <c r="K763" s="64"/>
      <c r="L763" s="64"/>
      <c r="M763" s="64"/>
      <c r="N763" s="64"/>
      <c r="O763" s="64"/>
      <c r="P763" s="64"/>
      <c r="Q763" s="64"/>
    </row>
    <row r="764" spans="2:17" x14ac:dyDescent="0.25">
      <c r="B764" s="64"/>
      <c r="C764" s="64"/>
      <c r="D764" s="8"/>
      <c r="E764" s="8"/>
      <c r="F764" s="8"/>
      <c r="G764" s="8"/>
      <c r="H764" s="8"/>
      <c r="I764" s="64"/>
      <c r="J764" s="8"/>
      <c r="K764" s="64"/>
      <c r="L764" s="64"/>
      <c r="M764" s="64"/>
      <c r="N764" s="64"/>
      <c r="O764" s="64"/>
      <c r="P764" s="64"/>
      <c r="Q764" s="64"/>
    </row>
    <row r="765" spans="2:17" x14ac:dyDescent="0.25">
      <c r="B765" s="64"/>
      <c r="C765" s="64"/>
      <c r="D765" s="8"/>
      <c r="E765" s="8"/>
      <c r="F765" s="8"/>
      <c r="G765" s="8"/>
      <c r="H765" s="8"/>
      <c r="I765" s="64"/>
      <c r="J765" s="8"/>
      <c r="K765" s="64"/>
      <c r="L765" s="64"/>
      <c r="M765" s="64"/>
      <c r="N765" s="64"/>
      <c r="O765" s="64"/>
      <c r="P765" s="64"/>
      <c r="Q765" s="64"/>
    </row>
    <row r="766" spans="2:17" x14ac:dyDescent="0.25">
      <c r="B766" s="64"/>
      <c r="C766" s="64"/>
      <c r="D766" s="8"/>
      <c r="E766" s="8"/>
      <c r="F766" s="8"/>
      <c r="G766" s="8"/>
      <c r="H766" s="8"/>
      <c r="I766" s="64"/>
      <c r="J766" s="8"/>
      <c r="K766" s="64"/>
      <c r="L766" s="64"/>
      <c r="M766" s="64"/>
      <c r="N766" s="64"/>
      <c r="O766" s="64"/>
      <c r="P766" s="64"/>
      <c r="Q766" s="64"/>
    </row>
    <row r="767" spans="2:17" x14ac:dyDescent="0.25">
      <c r="B767" s="64"/>
      <c r="C767" s="64"/>
      <c r="D767" s="8"/>
      <c r="E767" s="8"/>
      <c r="F767" s="8"/>
      <c r="G767" s="8"/>
      <c r="H767" s="8"/>
      <c r="I767" s="64"/>
      <c r="J767" s="8"/>
      <c r="K767" s="64"/>
      <c r="L767" s="64"/>
      <c r="M767" s="64"/>
      <c r="N767" s="64"/>
      <c r="O767" s="64"/>
      <c r="P767" s="64"/>
      <c r="Q767" s="64"/>
    </row>
    <row r="768" spans="2:17" x14ac:dyDescent="0.25">
      <c r="B768" s="64"/>
      <c r="C768" s="64"/>
      <c r="D768" s="8"/>
      <c r="E768" s="8"/>
      <c r="F768" s="8"/>
      <c r="G768" s="8"/>
      <c r="H768" s="8"/>
      <c r="I768" s="64"/>
      <c r="J768" s="8"/>
      <c r="K768" s="64"/>
      <c r="L768" s="64"/>
      <c r="M768" s="64"/>
      <c r="N768" s="64"/>
      <c r="O768" s="64"/>
      <c r="P768" s="64"/>
      <c r="Q768" s="64"/>
    </row>
    <row r="769" spans="2:17" x14ac:dyDescent="0.25">
      <c r="B769" s="64"/>
      <c r="C769" s="64"/>
      <c r="D769" s="8"/>
      <c r="E769" s="8"/>
      <c r="F769" s="8"/>
      <c r="G769" s="8"/>
      <c r="H769" s="8"/>
      <c r="I769" s="64"/>
      <c r="J769" s="8"/>
      <c r="K769" s="64"/>
      <c r="L769" s="64"/>
      <c r="M769" s="64"/>
      <c r="N769" s="64"/>
      <c r="O769" s="64"/>
      <c r="P769" s="64"/>
      <c r="Q769" s="64"/>
    </row>
    <row r="770" spans="2:17" x14ac:dyDescent="0.25">
      <c r="B770" s="64"/>
      <c r="C770" s="64"/>
      <c r="D770" s="8"/>
      <c r="E770" s="8"/>
      <c r="F770" s="8"/>
      <c r="G770" s="8"/>
      <c r="H770" s="8"/>
      <c r="I770" s="64"/>
      <c r="J770" s="8"/>
      <c r="K770" s="64"/>
      <c r="L770" s="64"/>
      <c r="M770" s="64"/>
      <c r="N770" s="64"/>
      <c r="O770" s="64"/>
      <c r="P770" s="64"/>
      <c r="Q770" s="64"/>
    </row>
    <row r="771" spans="2:17" x14ac:dyDescent="0.25">
      <c r="B771" s="64"/>
      <c r="C771" s="64"/>
      <c r="D771" s="8"/>
      <c r="E771" s="8"/>
      <c r="F771" s="8"/>
      <c r="G771" s="8"/>
      <c r="H771" s="8"/>
      <c r="I771" s="64"/>
      <c r="J771" s="8"/>
      <c r="K771" s="64"/>
      <c r="L771" s="64"/>
      <c r="M771" s="64"/>
      <c r="N771" s="64"/>
      <c r="O771" s="64"/>
      <c r="P771" s="64"/>
      <c r="Q771" s="64"/>
    </row>
    <row r="772" spans="2:17" x14ac:dyDescent="0.25">
      <c r="B772" s="64"/>
      <c r="C772" s="64"/>
      <c r="D772" s="8"/>
      <c r="E772" s="8"/>
      <c r="F772" s="8"/>
      <c r="G772" s="8"/>
      <c r="H772" s="8"/>
      <c r="I772" s="64"/>
      <c r="J772" s="8"/>
      <c r="K772" s="64"/>
      <c r="L772" s="64"/>
      <c r="M772" s="64"/>
      <c r="N772" s="64"/>
      <c r="O772" s="64"/>
      <c r="P772" s="64"/>
      <c r="Q772" s="64"/>
    </row>
    <row r="773" spans="2:17" x14ac:dyDescent="0.25">
      <c r="B773" s="64"/>
      <c r="C773" s="64"/>
      <c r="D773" s="8"/>
      <c r="E773" s="8"/>
      <c r="F773" s="8"/>
      <c r="G773" s="8"/>
      <c r="H773" s="8"/>
      <c r="I773" s="64"/>
      <c r="J773" s="8"/>
      <c r="K773" s="64"/>
      <c r="L773" s="64"/>
      <c r="M773" s="64"/>
      <c r="N773" s="64"/>
      <c r="O773" s="64"/>
      <c r="P773" s="64"/>
      <c r="Q773" s="64"/>
    </row>
    <row r="774" spans="2:17" x14ac:dyDescent="0.25">
      <c r="B774" s="64"/>
      <c r="C774" s="64"/>
      <c r="D774" s="8"/>
      <c r="E774" s="8"/>
      <c r="F774" s="8"/>
      <c r="G774" s="8"/>
      <c r="H774" s="8"/>
      <c r="I774" s="64"/>
      <c r="J774" s="8"/>
      <c r="K774" s="64"/>
      <c r="L774" s="64"/>
      <c r="M774" s="64"/>
      <c r="N774" s="64"/>
      <c r="O774" s="64"/>
      <c r="P774" s="64"/>
      <c r="Q774" s="64"/>
    </row>
    <row r="775" spans="2:17" x14ac:dyDescent="0.25">
      <c r="B775" s="64"/>
      <c r="C775" s="64"/>
      <c r="D775" s="8"/>
      <c r="E775" s="8"/>
      <c r="F775" s="8"/>
      <c r="G775" s="8"/>
      <c r="H775" s="8"/>
      <c r="I775" s="64"/>
      <c r="J775" s="8"/>
      <c r="K775" s="64"/>
      <c r="L775" s="64"/>
      <c r="M775" s="64"/>
      <c r="N775" s="64"/>
      <c r="O775" s="64"/>
      <c r="P775" s="64"/>
      <c r="Q775" s="64"/>
    </row>
    <row r="776" spans="2:17" x14ac:dyDescent="0.25">
      <c r="B776" s="64"/>
      <c r="C776" s="64"/>
      <c r="D776" s="8"/>
      <c r="E776" s="8"/>
      <c r="F776" s="8"/>
      <c r="G776" s="8"/>
      <c r="H776" s="8"/>
      <c r="I776" s="64"/>
      <c r="J776" s="8"/>
      <c r="K776" s="64"/>
      <c r="L776" s="64"/>
      <c r="M776" s="64"/>
      <c r="N776" s="64"/>
      <c r="O776" s="64"/>
      <c r="P776" s="64"/>
      <c r="Q776" s="64"/>
    </row>
    <row r="777" spans="2:17" x14ac:dyDescent="0.25">
      <c r="B777" s="64"/>
      <c r="C777" s="64"/>
      <c r="D777" s="8"/>
      <c r="E777" s="8"/>
      <c r="F777" s="8"/>
      <c r="G777" s="8"/>
      <c r="H777" s="8"/>
      <c r="I777" s="64"/>
      <c r="J777" s="8"/>
      <c r="K777" s="64"/>
      <c r="L777" s="64"/>
      <c r="M777" s="64"/>
      <c r="N777" s="64"/>
      <c r="O777" s="64"/>
      <c r="P777" s="64"/>
      <c r="Q777" s="64"/>
    </row>
    <row r="778" spans="2:17" x14ac:dyDescent="0.25">
      <c r="B778" s="64"/>
      <c r="C778" s="64"/>
      <c r="D778" s="8"/>
      <c r="E778" s="8"/>
      <c r="F778" s="8"/>
      <c r="G778" s="8"/>
      <c r="H778" s="8"/>
      <c r="I778" s="64"/>
      <c r="J778" s="8"/>
      <c r="K778" s="64"/>
      <c r="L778" s="64"/>
      <c r="M778" s="64"/>
      <c r="N778" s="64"/>
      <c r="O778" s="64"/>
      <c r="P778" s="64"/>
      <c r="Q778" s="64"/>
    </row>
    <row r="779" spans="2:17" x14ac:dyDescent="0.25">
      <c r="B779" s="64"/>
      <c r="C779" s="64"/>
      <c r="D779" s="8"/>
      <c r="E779" s="8"/>
      <c r="F779" s="8"/>
      <c r="G779" s="8"/>
      <c r="H779" s="8"/>
      <c r="I779" s="64"/>
      <c r="J779" s="8"/>
      <c r="K779" s="64"/>
      <c r="L779" s="64"/>
      <c r="M779" s="64"/>
      <c r="N779" s="64"/>
      <c r="O779" s="64"/>
      <c r="P779" s="64"/>
      <c r="Q779" s="64"/>
    </row>
    <row r="780" spans="2:17" x14ac:dyDescent="0.25">
      <c r="B780" s="64"/>
      <c r="C780" s="64"/>
      <c r="D780" s="8"/>
      <c r="E780" s="8"/>
      <c r="F780" s="8"/>
      <c r="G780" s="8"/>
      <c r="H780" s="8"/>
      <c r="I780" s="64"/>
      <c r="J780" s="8"/>
      <c r="K780" s="64"/>
      <c r="L780" s="64"/>
      <c r="M780" s="64"/>
      <c r="N780" s="64"/>
      <c r="O780" s="64"/>
      <c r="P780" s="64"/>
      <c r="Q780" s="64"/>
    </row>
    <row r="781" spans="2:17" x14ac:dyDescent="0.25">
      <c r="B781" s="64"/>
      <c r="C781" s="64"/>
      <c r="D781" s="8"/>
      <c r="E781" s="8"/>
      <c r="F781" s="8"/>
      <c r="G781" s="8"/>
      <c r="H781" s="8"/>
      <c r="I781" s="64"/>
      <c r="J781" s="8"/>
      <c r="K781" s="64"/>
      <c r="L781" s="64"/>
      <c r="M781" s="64"/>
      <c r="N781" s="64"/>
      <c r="O781" s="64"/>
      <c r="P781" s="64"/>
      <c r="Q781" s="64"/>
    </row>
    <row r="782" spans="2:17" x14ac:dyDescent="0.25">
      <c r="B782" s="64"/>
      <c r="C782" s="64"/>
      <c r="D782" s="8"/>
      <c r="E782" s="8"/>
      <c r="F782" s="8"/>
      <c r="G782" s="8"/>
      <c r="H782" s="8"/>
      <c r="I782" s="64"/>
      <c r="J782" s="8"/>
      <c r="K782" s="64"/>
      <c r="L782" s="64"/>
      <c r="M782" s="64"/>
      <c r="N782" s="64"/>
      <c r="O782" s="64"/>
      <c r="P782" s="64"/>
      <c r="Q782" s="64"/>
    </row>
    <row r="783" spans="2:17" x14ac:dyDescent="0.25">
      <c r="B783" s="64"/>
      <c r="C783" s="64"/>
      <c r="D783" s="8"/>
      <c r="E783" s="8"/>
      <c r="F783" s="8"/>
      <c r="G783" s="8"/>
      <c r="H783" s="8"/>
      <c r="I783" s="64"/>
      <c r="J783" s="8"/>
      <c r="K783" s="64"/>
      <c r="L783" s="64"/>
      <c r="M783" s="64"/>
      <c r="N783" s="64"/>
      <c r="O783" s="64"/>
      <c r="P783" s="64"/>
      <c r="Q783" s="64"/>
    </row>
    <row r="784" spans="2:17" x14ac:dyDescent="0.25">
      <c r="B784" s="64"/>
      <c r="C784" s="64"/>
      <c r="D784" s="8"/>
      <c r="E784" s="8"/>
      <c r="F784" s="8"/>
      <c r="G784" s="8"/>
      <c r="H784" s="8"/>
      <c r="I784" s="64"/>
      <c r="J784" s="8"/>
      <c r="K784" s="64"/>
      <c r="L784" s="64"/>
      <c r="M784" s="64"/>
      <c r="N784" s="64"/>
      <c r="O784" s="64"/>
      <c r="P784" s="64"/>
      <c r="Q784" s="64"/>
    </row>
    <row r="785" spans="2:17" x14ac:dyDescent="0.25">
      <c r="B785" s="64"/>
      <c r="C785" s="64"/>
      <c r="D785" s="8"/>
      <c r="E785" s="8"/>
      <c r="F785" s="8"/>
      <c r="G785" s="8"/>
      <c r="H785" s="8"/>
      <c r="I785" s="64"/>
      <c r="J785" s="8"/>
      <c r="K785" s="64"/>
      <c r="L785" s="64"/>
      <c r="M785" s="64"/>
      <c r="N785" s="64"/>
      <c r="O785" s="64"/>
      <c r="P785" s="64"/>
      <c r="Q785" s="64"/>
    </row>
    <row r="786" spans="2:17" x14ac:dyDescent="0.25">
      <c r="B786" s="64"/>
      <c r="C786" s="64"/>
      <c r="D786" s="8"/>
      <c r="E786" s="8"/>
      <c r="F786" s="8"/>
      <c r="G786" s="8"/>
      <c r="H786" s="8"/>
      <c r="I786" s="64"/>
      <c r="J786" s="8"/>
      <c r="K786" s="64"/>
      <c r="L786" s="64"/>
      <c r="M786" s="64"/>
      <c r="N786" s="64"/>
      <c r="O786" s="64"/>
      <c r="P786" s="64"/>
      <c r="Q786" s="64"/>
    </row>
    <row r="787" spans="2:17" x14ac:dyDescent="0.25">
      <c r="B787" s="64"/>
      <c r="C787" s="64"/>
      <c r="D787" s="8"/>
      <c r="E787" s="8"/>
      <c r="F787" s="8"/>
      <c r="G787" s="8"/>
      <c r="H787" s="8"/>
      <c r="I787" s="64"/>
      <c r="J787" s="8"/>
      <c r="K787" s="64"/>
      <c r="L787" s="64"/>
      <c r="M787" s="64"/>
      <c r="N787" s="64"/>
      <c r="O787" s="64"/>
      <c r="P787" s="64"/>
      <c r="Q787" s="64"/>
    </row>
    <row r="788" spans="2:17" x14ac:dyDescent="0.25">
      <c r="B788" s="64"/>
      <c r="C788" s="64"/>
      <c r="D788" s="8"/>
      <c r="E788" s="8"/>
      <c r="F788" s="8"/>
      <c r="G788" s="8"/>
      <c r="H788" s="8"/>
      <c r="I788" s="64"/>
      <c r="J788" s="8"/>
      <c r="K788" s="64"/>
      <c r="L788" s="64"/>
      <c r="M788" s="64"/>
      <c r="N788" s="64"/>
      <c r="O788" s="64"/>
      <c r="P788" s="64"/>
      <c r="Q788" s="64"/>
    </row>
    <row r="789" spans="2:17" x14ac:dyDescent="0.25">
      <c r="B789" s="64"/>
      <c r="C789" s="64"/>
      <c r="D789" s="8"/>
      <c r="E789" s="8"/>
      <c r="F789" s="8"/>
      <c r="G789" s="8"/>
      <c r="H789" s="8"/>
      <c r="I789" s="64"/>
      <c r="J789" s="8"/>
      <c r="K789" s="64"/>
      <c r="L789" s="64"/>
      <c r="M789" s="64"/>
      <c r="N789" s="64"/>
      <c r="O789" s="64"/>
      <c r="P789" s="64"/>
      <c r="Q789" s="64"/>
    </row>
    <row r="790" spans="2:17" x14ac:dyDescent="0.25">
      <c r="B790" s="64"/>
      <c r="C790" s="64"/>
      <c r="D790" s="8"/>
      <c r="E790" s="8"/>
      <c r="F790" s="8"/>
      <c r="G790" s="8"/>
      <c r="H790" s="8"/>
      <c r="I790" s="64"/>
      <c r="J790" s="8"/>
      <c r="K790" s="64"/>
      <c r="L790" s="64"/>
      <c r="M790" s="64"/>
      <c r="N790" s="64"/>
      <c r="O790" s="64"/>
      <c r="P790" s="64"/>
      <c r="Q790" s="64"/>
    </row>
    <row r="791" spans="2:17" x14ac:dyDescent="0.25">
      <c r="B791" s="64"/>
      <c r="C791" s="64"/>
      <c r="D791" s="8"/>
      <c r="E791" s="8"/>
      <c r="F791" s="8"/>
      <c r="G791" s="8"/>
      <c r="H791" s="8"/>
      <c r="I791" s="64"/>
      <c r="J791" s="8"/>
      <c r="K791" s="64"/>
      <c r="L791" s="64"/>
      <c r="M791" s="64"/>
      <c r="N791" s="64"/>
      <c r="O791" s="64"/>
      <c r="P791" s="64"/>
      <c r="Q791" s="64"/>
    </row>
    <row r="792" spans="2:17" x14ac:dyDescent="0.25">
      <c r="B792" s="64"/>
      <c r="C792" s="64"/>
      <c r="D792" s="8"/>
      <c r="E792" s="8"/>
      <c r="F792" s="8"/>
      <c r="G792" s="8"/>
      <c r="H792" s="8"/>
      <c r="I792" s="64"/>
      <c r="J792" s="8"/>
      <c r="K792" s="64"/>
      <c r="L792" s="64"/>
      <c r="M792" s="64"/>
      <c r="N792" s="64"/>
      <c r="O792" s="64"/>
      <c r="P792" s="64"/>
      <c r="Q792" s="64"/>
    </row>
    <row r="793" spans="2:17" x14ac:dyDescent="0.25">
      <c r="B793" s="64"/>
      <c r="C793" s="64"/>
      <c r="D793" s="8"/>
      <c r="E793" s="8"/>
      <c r="F793" s="8"/>
      <c r="G793" s="8"/>
      <c r="H793" s="8"/>
      <c r="I793" s="64"/>
      <c r="J793" s="8"/>
      <c r="K793" s="64"/>
      <c r="L793" s="64"/>
      <c r="M793" s="64"/>
      <c r="N793" s="64"/>
      <c r="O793" s="64"/>
      <c r="P793" s="64"/>
      <c r="Q793" s="64"/>
    </row>
    <row r="794" spans="2:17" x14ac:dyDescent="0.25">
      <c r="B794" s="64"/>
      <c r="C794" s="64"/>
      <c r="D794" s="8"/>
      <c r="E794" s="8"/>
      <c r="F794" s="8"/>
      <c r="G794" s="8"/>
      <c r="H794" s="8"/>
      <c r="I794" s="64"/>
      <c r="J794" s="8"/>
      <c r="K794" s="64"/>
      <c r="L794" s="64"/>
      <c r="M794" s="64"/>
      <c r="N794" s="64"/>
      <c r="O794" s="64"/>
      <c r="P794" s="64"/>
      <c r="Q794" s="64"/>
    </row>
    <row r="795" spans="2:17" x14ac:dyDescent="0.25">
      <c r="B795" s="64"/>
      <c r="C795" s="64"/>
      <c r="D795" s="8"/>
      <c r="E795" s="8"/>
      <c r="F795" s="8"/>
      <c r="G795" s="8"/>
      <c r="H795" s="8"/>
      <c r="I795" s="64"/>
      <c r="J795" s="8"/>
      <c r="K795" s="64"/>
      <c r="L795" s="64"/>
      <c r="M795" s="64"/>
      <c r="N795" s="64"/>
      <c r="O795" s="64"/>
      <c r="P795" s="64"/>
      <c r="Q795" s="64"/>
    </row>
    <row r="796" spans="2:17" x14ac:dyDescent="0.25">
      <c r="B796" s="64"/>
      <c r="C796" s="64"/>
      <c r="D796" s="8"/>
      <c r="E796" s="8"/>
      <c r="F796" s="8"/>
      <c r="G796" s="8"/>
      <c r="H796" s="8"/>
      <c r="I796" s="64"/>
      <c r="J796" s="8"/>
      <c r="K796" s="64"/>
      <c r="L796" s="64"/>
      <c r="M796" s="64"/>
      <c r="N796" s="64"/>
      <c r="O796" s="64"/>
      <c r="P796" s="64"/>
      <c r="Q796" s="64"/>
    </row>
    <row r="797" spans="2:17" x14ac:dyDescent="0.25">
      <c r="B797" s="64"/>
      <c r="C797" s="64"/>
      <c r="D797" s="8"/>
      <c r="E797" s="8"/>
      <c r="F797" s="8"/>
      <c r="G797" s="8"/>
      <c r="H797" s="8"/>
      <c r="I797" s="64"/>
      <c r="J797" s="8"/>
      <c r="K797" s="64"/>
      <c r="L797" s="64"/>
      <c r="M797" s="64"/>
      <c r="N797" s="64"/>
      <c r="O797" s="64"/>
      <c r="P797" s="64"/>
      <c r="Q797" s="64"/>
    </row>
    <row r="798" spans="2:17" x14ac:dyDescent="0.25">
      <c r="B798" s="64"/>
      <c r="C798" s="64"/>
      <c r="D798" s="8"/>
      <c r="E798" s="8"/>
      <c r="F798" s="8"/>
      <c r="G798" s="8"/>
      <c r="H798" s="8"/>
      <c r="I798" s="64"/>
      <c r="J798" s="8"/>
      <c r="K798" s="64"/>
      <c r="L798" s="64"/>
      <c r="M798" s="64"/>
      <c r="N798" s="64"/>
      <c r="O798" s="64"/>
      <c r="P798" s="64"/>
      <c r="Q798" s="64"/>
    </row>
    <row r="799" spans="2:17" x14ac:dyDescent="0.25">
      <c r="B799" s="64"/>
      <c r="C799" s="64"/>
      <c r="D799" s="8"/>
      <c r="E799" s="8"/>
      <c r="F799" s="8"/>
      <c r="G799" s="8"/>
      <c r="H799" s="8"/>
      <c r="I799" s="64"/>
      <c r="J799" s="8"/>
      <c r="K799" s="64"/>
      <c r="L799" s="64"/>
      <c r="M799" s="64"/>
      <c r="N799" s="64"/>
      <c r="O799" s="64"/>
      <c r="P799" s="64"/>
      <c r="Q799" s="64"/>
    </row>
    <row r="800" spans="2:17" x14ac:dyDescent="0.25">
      <c r="B800" s="64"/>
      <c r="C800" s="64"/>
      <c r="D800" s="8"/>
      <c r="E800" s="8"/>
      <c r="F800" s="8"/>
      <c r="G800" s="8"/>
      <c r="H800" s="8"/>
      <c r="I800" s="64"/>
      <c r="J800" s="8"/>
      <c r="K800" s="64"/>
      <c r="L800" s="64"/>
      <c r="M800" s="64"/>
      <c r="N800" s="64"/>
      <c r="O800" s="64"/>
      <c r="P800" s="64"/>
      <c r="Q800" s="64"/>
    </row>
    <row r="801" spans="2:17" x14ac:dyDescent="0.25">
      <c r="B801" s="64"/>
      <c r="C801" s="64"/>
      <c r="D801" s="8"/>
      <c r="E801" s="8"/>
      <c r="F801" s="8"/>
      <c r="G801" s="8"/>
      <c r="H801" s="8"/>
      <c r="I801" s="64"/>
      <c r="J801" s="8"/>
      <c r="K801" s="64"/>
      <c r="L801" s="64"/>
      <c r="M801" s="64"/>
      <c r="N801" s="64"/>
      <c r="O801" s="64"/>
      <c r="P801" s="64"/>
      <c r="Q801" s="64"/>
    </row>
    <row r="802" spans="2:17" x14ac:dyDescent="0.25">
      <c r="B802" s="64"/>
      <c r="C802" s="64"/>
      <c r="D802" s="8"/>
      <c r="E802" s="8"/>
      <c r="F802" s="8"/>
      <c r="G802" s="8"/>
      <c r="H802" s="8"/>
      <c r="I802" s="64"/>
      <c r="J802" s="8"/>
      <c r="K802" s="64"/>
      <c r="L802" s="64"/>
      <c r="M802" s="64"/>
      <c r="N802" s="64"/>
      <c r="O802" s="64"/>
      <c r="P802" s="64"/>
      <c r="Q802" s="64"/>
    </row>
    <row r="803" spans="2:17" x14ac:dyDescent="0.25">
      <c r="B803" s="64"/>
      <c r="C803" s="64"/>
      <c r="D803" s="8"/>
      <c r="E803" s="8"/>
      <c r="F803" s="8"/>
      <c r="G803" s="8"/>
      <c r="H803" s="8"/>
      <c r="I803" s="64"/>
      <c r="J803" s="8"/>
      <c r="K803" s="64"/>
      <c r="L803" s="64"/>
      <c r="M803" s="64"/>
      <c r="N803" s="64"/>
      <c r="O803" s="64"/>
      <c r="P803" s="64"/>
      <c r="Q803" s="64"/>
    </row>
    <row r="804" spans="2:17" x14ac:dyDescent="0.25">
      <c r="B804" s="64"/>
      <c r="C804" s="64"/>
      <c r="D804" s="8"/>
      <c r="E804" s="8"/>
      <c r="F804" s="8"/>
      <c r="G804" s="8"/>
      <c r="H804" s="8"/>
      <c r="I804" s="64"/>
      <c r="J804" s="8"/>
      <c r="K804" s="64"/>
      <c r="L804" s="64"/>
      <c r="M804" s="64"/>
      <c r="N804" s="64"/>
      <c r="O804" s="64"/>
      <c r="P804" s="64"/>
      <c r="Q804" s="64"/>
    </row>
    <row r="805" spans="2:17" x14ac:dyDescent="0.25">
      <c r="B805" s="64"/>
      <c r="C805" s="64"/>
      <c r="D805" s="8"/>
      <c r="E805" s="8"/>
      <c r="F805" s="8"/>
      <c r="G805" s="8"/>
      <c r="H805" s="8"/>
      <c r="I805" s="64"/>
      <c r="J805" s="8"/>
      <c r="K805" s="64"/>
      <c r="L805" s="64"/>
      <c r="M805" s="64"/>
      <c r="N805" s="64"/>
      <c r="O805" s="64"/>
      <c r="P805" s="64"/>
      <c r="Q805" s="64"/>
    </row>
    <row r="806" spans="2:17" x14ac:dyDescent="0.25">
      <c r="B806" s="64"/>
      <c r="C806" s="64"/>
      <c r="D806" s="8"/>
      <c r="E806" s="8"/>
      <c r="F806" s="8"/>
      <c r="G806" s="8"/>
      <c r="H806" s="8"/>
      <c r="I806" s="64"/>
      <c r="J806" s="8"/>
      <c r="K806" s="64"/>
      <c r="L806" s="64"/>
      <c r="M806" s="64"/>
      <c r="N806" s="64"/>
      <c r="O806" s="64"/>
      <c r="P806" s="64"/>
      <c r="Q806" s="64"/>
    </row>
    <row r="807" spans="2:17" x14ac:dyDescent="0.25">
      <c r="B807" s="64"/>
      <c r="C807" s="64"/>
      <c r="D807" s="8"/>
      <c r="E807" s="8"/>
      <c r="F807" s="8"/>
      <c r="G807" s="8"/>
      <c r="H807" s="8"/>
      <c r="I807" s="64"/>
      <c r="J807" s="8"/>
      <c r="K807" s="64"/>
      <c r="L807" s="64"/>
      <c r="M807" s="64"/>
      <c r="N807" s="64"/>
      <c r="O807" s="64"/>
      <c r="P807" s="64"/>
      <c r="Q807" s="64"/>
    </row>
    <row r="808" spans="2:17" x14ac:dyDescent="0.25">
      <c r="B808" s="64"/>
      <c r="C808" s="64"/>
      <c r="D808" s="8"/>
      <c r="E808" s="8"/>
      <c r="F808" s="8"/>
      <c r="G808" s="8"/>
      <c r="H808" s="8"/>
      <c r="I808" s="64"/>
      <c r="J808" s="8"/>
      <c r="K808" s="64"/>
      <c r="L808" s="64"/>
      <c r="M808" s="64"/>
      <c r="N808" s="64"/>
      <c r="O808" s="64"/>
      <c r="P808" s="64"/>
      <c r="Q808" s="64"/>
    </row>
    <row r="809" spans="2:17" x14ac:dyDescent="0.25">
      <c r="B809" s="64"/>
      <c r="C809" s="64"/>
      <c r="D809" s="8"/>
      <c r="E809" s="8"/>
      <c r="F809" s="8"/>
      <c r="G809" s="8"/>
      <c r="H809" s="8"/>
      <c r="I809" s="64"/>
      <c r="J809" s="8"/>
      <c r="K809" s="64"/>
      <c r="L809" s="64"/>
      <c r="M809" s="64"/>
      <c r="N809" s="64"/>
      <c r="O809" s="64"/>
      <c r="P809" s="64"/>
      <c r="Q809" s="64"/>
    </row>
    <row r="810" spans="2:17" x14ac:dyDescent="0.25">
      <c r="B810" s="64"/>
      <c r="C810" s="64"/>
      <c r="D810" s="8"/>
      <c r="E810" s="8"/>
      <c r="F810" s="8"/>
      <c r="G810" s="8"/>
      <c r="H810" s="8"/>
      <c r="I810" s="64"/>
      <c r="J810" s="8"/>
      <c r="K810" s="64"/>
      <c r="L810" s="64"/>
      <c r="M810" s="64"/>
      <c r="N810" s="64"/>
      <c r="O810" s="64"/>
      <c r="P810" s="64"/>
      <c r="Q810" s="64"/>
    </row>
    <row r="811" spans="2:17" x14ac:dyDescent="0.25">
      <c r="B811" s="64"/>
      <c r="C811" s="64"/>
      <c r="D811" s="8"/>
      <c r="E811" s="8"/>
      <c r="F811" s="8"/>
      <c r="G811" s="8"/>
      <c r="H811" s="8"/>
      <c r="I811" s="64"/>
      <c r="J811" s="8"/>
      <c r="K811" s="64"/>
      <c r="L811" s="64"/>
      <c r="M811" s="64"/>
      <c r="N811" s="64"/>
      <c r="O811" s="64"/>
      <c r="P811" s="64"/>
      <c r="Q811" s="64"/>
    </row>
    <row r="812" spans="2:17" x14ac:dyDescent="0.25">
      <c r="B812" s="64"/>
      <c r="C812" s="64"/>
      <c r="D812" s="8"/>
      <c r="E812" s="8"/>
      <c r="F812" s="8"/>
      <c r="G812" s="8"/>
      <c r="H812" s="8"/>
      <c r="I812" s="64"/>
      <c r="J812" s="8"/>
      <c r="K812" s="64"/>
      <c r="L812" s="64"/>
      <c r="M812" s="64"/>
      <c r="N812" s="64"/>
      <c r="O812" s="64"/>
      <c r="P812" s="64"/>
      <c r="Q812" s="64"/>
    </row>
    <row r="813" spans="2:17" x14ac:dyDescent="0.25">
      <c r="B813" s="64"/>
      <c r="C813" s="64"/>
      <c r="D813" s="8"/>
      <c r="E813" s="8"/>
      <c r="F813" s="8"/>
      <c r="G813" s="8"/>
      <c r="H813" s="8"/>
      <c r="I813" s="64"/>
      <c r="J813" s="8"/>
      <c r="K813" s="64"/>
      <c r="L813" s="64"/>
      <c r="M813" s="64"/>
      <c r="N813" s="64"/>
      <c r="O813" s="64"/>
      <c r="P813" s="64"/>
      <c r="Q813" s="64"/>
    </row>
    <row r="814" spans="2:17" x14ac:dyDescent="0.25">
      <c r="B814" s="64"/>
      <c r="C814" s="64"/>
      <c r="D814" s="8"/>
      <c r="E814" s="8"/>
      <c r="F814" s="8"/>
      <c r="G814" s="8"/>
      <c r="H814" s="8"/>
      <c r="I814" s="64"/>
      <c r="J814" s="8"/>
      <c r="K814" s="64"/>
      <c r="L814" s="64"/>
      <c r="M814" s="64"/>
      <c r="N814" s="64"/>
      <c r="O814" s="64"/>
      <c r="P814" s="64"/>
      <c r="Q814" s="64"/>
    </row>
    <row r="815" spans="2:17" x14ac:dyDescent="0.25">
      <c r="B815" s="64"/>
      <c r="C815" s="64"/>
      <c r="D815" s="8"/>
      <c r="E815" s="8"/>
      <c r="F815" s="8"/>
      <c r="G815" s="8"/>
      <c r="H815" s="8"/>
      <c r="I815" s="64"/>
      <c r="J815" s="8"/>
      <c r="K815" s="64"/>
      <c r="L815" s="64"/>
      <c r="M815" s="64"/>
      <c r="N815" s="64"/>
      <c r="O815" s="64"/>
      <c r="P815" s="64"/>
      <c r="Q815" s="64"/>
    </row>
    <row r="816" spans="2:17" x14ac:dyDescent="0.25">
      <c r="B816" s="64"/>
      <c r="C816" s="64"/>
      <c r="D816" s="8"/>
      <c r="E816" s="8"/>
      <c r="F816" s="8"/>
      <c r="G816" s="8"/>
      <c r="H816" s="8"/>
      <c r="I816" s="64"/>
      <c r="J816" s="8"/>
      <c r="K816" s="64"/>
      <c r="L816" s="64"/>
      <c r="M816" s="64"/>
      <c r="N816" s="64"/>
      <c r="O816" s="64"/>
      <c r="P816" s="64"/>
      <c r="Q816" s="64"/>
    </row>
    <row r="817" spans="2:17" x14ac:dyDescent="0.25">
      <c r="B817" s="64"/>
      <c r="C817" s="64"/>
      <c r="D817" s="8"/>
      <c r="E817" s="8"/>
      <c r="F817" s="8"/>
      <c r="G817" s="8"/>
      <c r="H817" s="8"/>
      <c r="I817" s="64"/>
      <c r="J817" s="8"/>
      <c r="K817" s="64"/>
      <c r="L817" s="64"/>
      <c r="M817" s="64"/>
      <c r="N817" s="64"/>
      <c r="O817" s="64"/>
      <c r="P817" s="64"/>
      <c r="Q817" s="64"/>
    </row>
    <row r="818" spans="2:17" x14ac:dyDescent="0.25">
      <c r="B818" s="64"/>
      <c r="C818" s="64"/>
      <c r="D818" s="8"/>
      <c r="E818" s="8"/>
      <c r="F818" s="8"/>
      <c r="G818" s="8"/>
      <c r="H818" s="8"/>
      <c r="I818" s="64"/>
      <c r="J818" s="8"/>
      <c r="K818" s="64"/>
      <c r="L818" s="64"/>
      <c r="M818" s="64"/>
      <c r="N818" s="64"/>
      <c r="O818" s="64"/>
      <c r="P818" s="64"/>
      <c r="Q818" s="64"/>
    </row>
    <row r="819" spans="2:17" x14ac:dyDescent="0.25">
      <c r="B819" s="64"/>
      <c r="C819" s="64"/>
      <c r="D819" s="8"/>
      <c r="E819" s="8"/>
      <c r="F819" s="8"/>
      <c r="G819" s="8"/>
      <c r="H819" s="8"/>
      <c r="I819" s="64"/>
      <c r="J819" s="8"/>
      <c r="K819" s="64"/>
      <c r="L819" s="64"/>
      <c r="M819" s="64"/>
      <c r="N819" s="64"/>
      <c r="O819" s="64"/>
      <c r="P819" s="64"/>
      <c r="Q819" s="64"/>
    </row>
    <row r="820" spans="2:17" x14ac:dyDescent="0.25">
      <c r="B820" s="64"/>
      <c r="C820" s="64"/>
      <c r="D820" s="8"/>
      <c r="E820" s="8"/>
      <c r="F820" s="8"/>
      <c r="G820" s="8"/>
      <c r="H820" s="8"/>
      <c r="I820" s="64"/>
      <c r="J820" s="8"/>
      <c r="K820" s="64"/>
      <c r="L820" s="64"/>
      <c r="M820" s="64"/>
      <c r="N820" s="64"/>
      <c r="O820" s="64"/>
      <c r="P820" s="64"/>
      <c r="Q820" s="64"/>
    </row>
    <row r="821" spans="2:17" x14ac:dyDescent="0.25">
      <c r="B821" s="64"/>
      <c r="C821" s="64"/>
      <c r="D821" s="8"/>
      <c r="E821" s="8"/>
      <c r="F821" s="8"/>
      <c r="G821" s="8"/>
      <c r="H821" s="8"/>
      <c r="I821" s="64"/>
      <c r="J821" s="8"/>
      <c r="K821" s="64"/>
      <c r="L821" s="64"/>
      <c r="M821" s="64"/>
      <c r="N821" s="64"/>
      <c r="O821" s="64"/>
      <c r="P821" s="64"/>
      <c r="Q821" s="64"/>
    </row>
    <row r="822" spans="2:17" x14ac:dyDescent="0.25">
      <c r="B822" s="64"/>
      <c r="C822" s="64"/>
      <c r="D822" s="8"/>
      <c r="E822" s="8"/>
      <c r="F822" s="8"/>
      <c r="G822" s="8"/>
      <c r="H822" s="8"/>
      <c r="I822" s="64"/>
      <c r="J822" s="8"/>
      <c r="K822" s="64"/>
      <c r="L822" s="64"/>
      <c r="M822" s="64"/>
      <c r="N822" s="64"/>
      <c r="O822" s="64"/>
      <c r="P822" s="64"/>
      <c r="Q822" s="64"/>
    </row>
    <row r="823" spans="2:17" x14ac:dyDescent="0.25">
      <c r="B823" s="64"/>
      <c r="C823" s="64"/>
      <c r="D823" s="8"/>
      <c r="E823" s="8"/>
      <c r="F823" s="8"/>
      <c r="G823" s="8"/>
      <c r="H823" s="8"/>
      <c r="I823" s="64"/>
      <c r="J823" s="8"/>
      <c r="K823" s="64"/>
      <c r="L823" s="64"/>
      <c r="M823" s="64"/>
      <c r="N823" s="64"/>
      <c r="O823" s="64"/>
      <c r="P823" s="64"/>
      <c r="Q823" s="64"/>
    </row>
    <row r="824" spans="2:17" x14ac:dyDescent="0.25">
      <c r="B824" s="64"/>
      <c r="C824" s="64"/>
      <c r="D824" s="8"/>
      <c r="E824" s="8"/>
      <c r="F824" s="8"/>
      <c r="G824" s="8"/>
      <c r="H824" s="8"/>
      <c r="I824" s="64"/>
      <c r="J824" s="8"/>
      <c r="K824" s="64"/>
      <c r="L824" s="64"/>
      <c r="M824" s="64"/>
      <c r="N824" s="64"/>
      <c r="O824" s="64"/>
      <c r="P824" s="64"/>
      <c r="Q824" s="64"/>
    </row>
    <row r="825" spans="2:17" x14ac:dyDescent="0.25">
      <c r="B825" s="64"/>
      <c r="C825" s="64"/>
      <c r="D825" s="8"/>
      <c r="E825" s="8"/>
      <c r="F825" s="8"/>
      <c r="G825" s="8"/>
      <c r="H825" s="8"/>
      <c r="I825" s="64"/>
      <c r="J825" s="8"/>
      <c r="K825" s="64"/>
      <c r="L825" s="64"/>
      <c r="M825" s="64"/>
      <c r="N825" s="64"/>
      <c r="O825" s="64"/>
      <c r="P825" s="64"/>
      <c r="Q825" s="64"/>
    </row>
    <row r="826" spans="2:17" x14ac:dyDescent="0.25">
      <c r="B826" s="64"/>
      <c r="C826" s="64"/>
      <c r="D826" s="8"/>
      <c r="E826" s="8"/>
      <c r="F826" s="8"/>
      <c r="G826" s="8"/>
      <c r="H826" s="8"/>
      <c r="I826" s="64"/>
      <c r="J826" s="8"/>
      <c r="K826" s="64"/>
      <c r="L826" s="64"/>
      <c r="M826" s="64"/>
      <c r="N826" s="64"/>
      <c r="O826" s="64"/>
      <c r="P826" s="64"/>
      <c r="Q826" s="64"/>
    </row>
    <row r="827" spans="2:17" x14ac:dyDescent="0.25">
      <c r="B827" s="64"/>
      <c r="C827" s="64"/>
      <c r="D827" s="8"/>
      <c r="E827" s="8"/>
      <c r="F827" s="8"/>
      <c r="G827" s="8"/>
      <c r="H827" s="8"/>
      <c r="I827" s="64"/>
      <c r="J827" s="8"/>
      <c r="K827" s="64"/>
      <c r="L827" s="64"/>
      <c r="M827" s="64"/>
      <c r="N827" s="64"/>
      <c r="O827" s="64"/>
      <c r="P827" s="64"/>
      <c r="Q827" s="64"/>
    </row>
    <row r="828" spans="2:17" x14ac:dyDescent="0.25">
      <c r="B828" s="64"/>
      <c r="C828" s="64"/>
      <c r="D828" s="8"/>
      <c r="E828" s="8"/>
      <c r="F828" s="8"/>
      <c r="G828" s="8"/>
      <c r="H828" s="8"/>
      <c r="I828" s="64"/>
      <c r="J828" s="8"/>
      <c r="K828" s="64"/>
      <c r="L828" s="64"/>
      <c r="M828" s="64"/>
      <c r="N828" s="64"/>
      <c r="O828" s="64"/>
      <c r="P828" s="64"/>
      <c r="Q828" s="64"/>
    </row>
    <row r="829" spans="2:17" x14ac:dyDescent="0.25">
      <c r="B829" s="64"/>
      <c r="C829" s="64"/>
      <c r="D829" s="8"/>
      <c r="E829" s="8"/>
      <c r="F829" s="8"/>
      <c r="G829" s="8"/>
      <c r="H829" s="8"/>
      <c r="I829" s="64"/>
      <c r="J829" s="8"/>
      <c r="K829" s="64"/>
      <c r="L829" s="64"/>
      <c r="M829" s="64"/>
      <c r="N829" s="64"/>
      <c r="O829" s="64"/>
      <c r="P829" s="64"/>
      <c r="Q829" s="64"/>
    </row>
    <row r="830" spans="2:17" x14ac:dyDescent="0.25">
      <c r="B830" s="64"/>
      <c r="C830" s="64"/>
      <c r="D830" s="8"/>
      <c r="E830" s="8"/>
      <c r="F830" s="8"/>
      <c r="G830" s="8"/>
      <c r="H830" s="8"/>
      <c r="I830" s="64"/>
      <c r="J830" s="8"/>
      <c r="K830" s="64"/>
      <c r="L830" s="64"/>
      <c r="M830" s="64"/>
      <c r="N830" s="64"/>
      <c r="O830" s="64"/>
      <c r="P830" s="64"/>
      <c r="Q830" s="64"/>
    </row>
    <row r="831" spans="2:17" x14ac:dyDescent="0.25">
      <c r="B831" s="64"/>
      <c r="C831" s="64"/>
      <c r="D831" s="8"/>
      <c r="E831" s="8"/>
      <c r="F831" s="8"/>
      <c r="G831" s="8"/>
      <c r="H831" s="8"/>
      <c r="I831" s="64"/>
      <c r="J831" s="8"/>
      <c r="K831" s="64"/>
      <c r="L831" s="64"/>
      <c r="M831" s="64"/>
      <c r="N831" s="64"/>
      <c r="O831" s="64"/>
      <c r="P831" s="64"/>
      <c r="Q831" s="64"/>
    </row>
  </sheetData>
  <phoneticPr fontId="0" type="noConversion"/>
  <hyperlinks>
    <hyperlink ref="P1" location="Model!A1" display="Back to model"/>
  </hyperlinks>
  <printOptions headings="1" gridLines="1"/>
  <pageMargins left="0.5" right="0.5" top="0.5" bottom="0.5" header="0.5" footer="0.5"/>
  <pageSetup orientation="landscape"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Description</vt:lpstr>
      <vt:lpstr>Model</vt:lpstr>
      <vt:lpstr>Summary</vt:lpstr>
      <vt:lpstr>Teller 1</vt:lpstr>
      <vt:lpstr>Teller 2</vt:lpstr>
      <vt:lpstr>Teller 3</vt:lpstr>
      <vt:lpstr>Teller 4</vt:lpstr>
      <vt:lpstr>Teller 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Crystal Ball</dc:creator>
  <cp:lastModifiedBy>ewainwri</cp:lastModifiedBy>
  <cp:lastPrinted>1998-10-16T14:36:07Z</cp:lastPrinted>
  <dcterms:created xsi:type="dcterms:W3CDTF">1998-10-01T20:12:22Z</dcterms:created>
  <dcterms:modified xsi:type="dcterms:W3CDTF">2014-06-03T00:35:50Z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